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m\Desktop\"/>
    </mc:Choice>
  </mc:AlternateContent>
  <bookViews>
    <workbookView xWindow="0" yWindow="2400" windowWidth="24000" windowHeight="9720"/>
  </bookViews>
  <sheets>
    <sheet name="tableau" sheetId="1" r:id="rId1"/>
    <sheet name="aliments" sheetId="2" r:id="rId2"/>
    <sheet name="portions" sheetId="11" r:id="rId3"/>
    <sheet name="Feuil1" sheetId="10" r:id="rId4"/>
  </sheets>
  <definedNames>
    <definedName name="Abats">aliments!$B$2:$B$31</definedName>
    <definedName name="Aliments_lactés_diététiques">aliments!$B$32</definedName>
    <definedName name="Autres_matières_grasses_animales">aliments!$B$33:$B$38</definedName>
    <definedName name="Beurres_et_matières_grasses_animales">aliments!$B$39:$B$47</definedName>
    <definedName name="Beurres_et_matières_grasses_laitières">aliments!$B$39:$B$47</definedName>
    <definedName name="Bières_et_similaires">aliments!$B$48:$B$53</definedName>
    <definedName name="Biscottes_et_pains_non_levés">aliments!$B$54:$B$67</definedName>
    <definedName name="Biscuit_apéritif_à_base_de_pomme_de_terre__type_tuile_salée">aliments!$B$68:$B$70</definedName>
    <definedName name="Biscuit_secs_sucrés">aliments!#REF!</definedName>
    <definedName name="Biscuits_salés_apéritifs">aliments!$B$68:$B$70</definedName>
    <definedName name="Biscuits_secs_sucrés">aliments!#REF!</definedName>
    <definedName name="Boissons_rafraîchissantes_sans_alcool">aliments!#REF!</definedName>
    <definedName name="Bouillons_prêts_à_consommer">aliments!#REF!</definedName>
    <definedName name="Café_thé_infusions_boissons_au_cacao">aliments!#REF!</definedName>
    <definedName name="Catégories">tableau!$CA$2:$CA$73</definedName>
    <definedName name="Céréales_petit_déjeuner_et_barres_céréalières">aliments!#REF!</definedName>
    <definedName name="Charcuteries_et_salaisons">aliments!#REF!</definedName>
    <definedName name="Chocolats_et_produits_à_base_de_chocolat">aliments!#REF!</definedName>
    <definedName name="Cidres_et_similaires">aliments!#REF!</definedName>
    <definedName name="Cocktails">aliments!#REF!</definedName>
    <definedName name="Compléments_alimentaires">aliments!#REF!</definedName>
    <definedName name="Confiseries_non_chocolatées">aliments!#REF!</definedName>
    <definedName name="Confitures">aliments!#REF!</definedName>
    <definedName name="Crèmes_et_spécialités_à_base_de_crème">aliments!#REF!</definedName>
    <definedName name="Crustacés_et_mollusques_non_transformés">aliments!#REF!</definedName>
    <definedName name="Denrées_destinées_à_une_alimentation_particulière">aliments!#REF!</definedName>
    <definedName name="Desserts_lactés_frais_ou_UHT">aliments!#REF!</definedName>
    <definedName name="Eaux">aliments!#REF!</definedName>
    <definedName name="Entremets_et_glaces">aliments!#REF!</definedName>
    <definedName name="Farines_et_amidons">aliments!#REF!</definedName>
    <definedName name="Fromages">aliments!#REF!</definedName>
    <definedName name="Fromages_affinés_à_pâte_dure">aliments!#REF!</definedName>
    <definedName name="Fromages_affinés_à_pâte_ferme">aliments!#REF!</definedName>
    <definedName name="Fromages_affinés_à_pâte_molle">aliments!#REF!</definedName>
    <definedName name="Fromages_affinés_à_pâte_persillée">aliments!#REF!</definedName>
    <definedName name="Fromages_blancs_ultrafrais">aliments!#REF!</definedName>
    <definedName name="Fromages_fondus">aliments!#REF!</definedName>
    <definedName name="Fromages_non_affinés_et_spécialités_fromagères">aliments!#REF!</definedName>
    <definedName name="Fruits">aliments!#REF!</definedName>
    <definedName name="Gâteaux_et_pâtisseries">aliments!#REF!</definedName>
    <definedName name="Graines_oléagineuses_et_châtaignes">aliments!#REF!</definedName>
    <definedName name="Herbes_épices_et_assaisonnements">aliments!#REF!</definedName>
    <definedName name="Huiles_et_graisses_végétales">aliments!#REF!</definedName>
    <definedName name="Jus_et_nectars">aliments!#REF!</definedName>
    <definedName name="Lait_de_croissance_infantile">aliments!$B$32</definedName>
    <definedName name="Laits">aliments!#REF!</definedName>
    <definedName name="Légumes">aliments!#REF!</definedName>
    <definedName name="Légumes_secs">aliments!#REF!</definedName>
    <definedName name="Liqueurs_et_alcools">aliments!#REF!</definedName>
    <definedName name="Margarines_et_matières_grasses_composées">aliments!#REF!</definedName>
    <definedName name="Oeufs_et_dérivés">aliments!#REF!</definedName>
    <definedName name="Pains">aliments!#REF!</definedName>
    <definedName name="Pâtes_et_semoules">aliments!#REF!</definedName>
    <definedName name="Pizzas_crêpes_et_tartes_salées">aliments!#REF!</definedName>
    <definedName name="Plats_à_base_de_céréales_ou_pâtes">aliments!#REF!</definedName>
    <definedName name="Plats_à_base_de_fromage">aliments!#REF!</definedName>
    <definedName name="Plats_à_base_de_légumes_ou_légumineuses">aliments!#REF!</definedName>
    <definedName name="Plats_à_base_de_poisson_ou_produits_aquatiques">aliments!#REF!</definedName>
    <definedName name="Plats_à_base_de_viande_ou_volaille">aliments!#REF!</definedName>
    <definedName name="Plats_composés">aliments!#REF!</definedName>
    <definedName name="Poissons_et_batraciens_non_transformés">aliments!#REF!</definedName>
    <definedName name="Pommes_de_terre_et_apparentés">aliments!#REF!</definedName>
    <definedName name="Préparations_pour_boissons_sans_alcool">aliments!#REF!</definedName>
    <definedName name="Préparations_pour_pâtisseries">aliments!#REF!</definedName>
    <definedName name="Produits_à_base_de_crustacés_et_mollusques">aliments!#REF!</definedName>
    <definedName name="Produits_à_base_de_poissons">aliments!#REF!</definedName>
    <definedName name="Riz_et_autres_graines">aliments!#REF!</definedName>
    <definedName name="Salades_composées_et_crudités">aliments!#REF!</definedName>
    <definedName name="Sandwichs">aliments!#REF!</definedName>
    <definedName name="Sauces_salées_et_condiments">aliments!#REF!</definedName>
    <definedName name="Soupes_prêtes_à_consommer">aliments!#REF!</definedName>
    <definedName name="Sucres_miels_sirops">aliments!#REF!</definedName>
    <definedName name="Viandes">aliments!#REF!</definedName>
    <definedName name="Viennoiseries_et_brioches">aliments!#REF!</definedName>
    <definedName name="Vins">aliments!#REF!</definedName>
    <definedName name="Volailles">aliments!#REF!</definedName>
    <definedName name="Yaourts_et_spécialités_laitières_type_yaourts">aliments!#REF!</definedName>
  </definedNames>
  <calcPr calcId="152511"/>
</workbook>
</file>

<file path=xl/calcChain.xml><?xml version="1.0" encoding="utf-8"?>
<calcChain xmlns="http://schemas.openxmlformats.org/spreadsheetml/2006/main">
  <c r="C69" i="10" l="1"/>
  <c r="C68" i="10"/>
  <c r="C67" i="10"/>
  <c r="C66" i="10"/>
  <c r="C65" i="10"/>
  <c r="C64" i="10"/>
  <c r="C63" i="10"/>
  <c r="C62" i="10"/>
  <c r="C61" i="10"/>
  <c r="C60" i="10"/>
  <c r="C59" i="10"/>
  <c r="C58" i="10"/>
  <c r="C57" i="10"/>
  <c r="C56" i="10"/>
  <c r="C55" i="10"/>
  <c r="C54" i="10"/>
  <c r="C53" i="10"/>
  <c r="C52" i="10"/>
  <c r="C51" i="10"/>
  <c r="C50" i="10"/>
  <c r="C49" i="10"/>
  <c r="C48" i="10"/>
  <c r="C47" i="10"/>
  <c r="C46" i="10"/>
  <c r="C45" i="10"/>
  <c r="C44" i="10"/>
  <c r="C43" i="10"/>
  <c r="C42" i="10"/>
  <c r="C41" i="10"/>
  <c r="C40" i="10"/>
  <c r="C39" i="10"/>
  <c r="C38" i="10"/>
  <c r="C37" i="10"/>
  <c r="C36" i="10"/>
  <c r="C35" i="10"/>
  <c r="C34" i="10"/>
  <c r="C33" i="10"/>
  <c r="C32" i="10"/>
  <c r="C31" i="10"/>
  <c r="C30" i="10"/>
  <c r="C29" i="10"/>
  <c r="C28" i="10"/>
  <c r="C27" i="10"/>
  <c r="C26" i="10"/>
  <c r="C25" i="10"/>
  <c r="C24" i="10"/>
  <c r="C23" i="10"/>
  <c r="C22" i="10"/>
  <c r="C21" i="10"/>
  <c r="C20" i="10"/>
  <c r="C19" i="10"/>
  <c r="C18" i="10"/>
  <c r="C17" i="10"/>
  <c r="C16" i="10"/>
  <c r="C15" i="10"/>
  <c r="C14" i="10"/>
  <c r="C13" i="10"/>
  <c r="C12" i="10"/>
  <c r="C11" i="10"/>
  <c r="C10" i="10"/>
  <c r="C9" i="10"/>
  <c r="C8" i="10"/>
  <c r="C7" i="10"/>
  <c r="C6" i="10"/>
  <c r="C5" i="10"/>
  <c r="C4" i="10"/>
  <c r="C3" i="10"/>
  <c r="C2" i="10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3" i="2"/>
  <c r="C2" i="2"/>
  <c r="H362" i="1" l="1"/>
  <c r="H361" i="1"/>
  <c r="H352" i="1"/>
  <c r="H351" i="1"/>
  <c r="H342" i="1"/>
  <c r="H341" i="1"/>
  <c r="H332" i="1"/>
  <c r="H331" i="1"/>
  <c r="H322" i="1"/>
  <c r="H321" i="1"/>
  <c r="H309" i="1"/>
  <c r="H308" i="1"/>
  <c r="H299" i="1"/>
  <c r="H298" i="1"/>
  <c r="H289" i="1"/>
  <c r="H288" i="1"/>
  <c r="H279" i="1"/>
  <c r="H278" i="1"/>
  <c r="H269" i="1"/>
  <c r="H268" i="1"/>
  <c r="H256" i="1"/>
  <c r="H255" i="1"/>
  <c r="H246" i="1"/>
  <c r="H245" i="1"/>
  <c r="H236" i="1"/>
  <c r="H235" i="1"/>
  <c r="H226" i="1"/>
  <c r="H225" i="1"/>
  <c r="H216" i="1"/>
  <c r="H215" i="1"/>
  <c r="H203" i="1"/>
  <c r="H202" i="1"/>
  <c r="H193" i="1"/>
  <c r="H192" i="1"/>
  <c r="H183" i="1"/>
  <c r="H182" i="1"/>
  <c r="H173" i="1"/>
  <c r="H172" i="1"/>
  <c r="H163" i="1"/>
  <c r="H162" i="1"/>
  <c r="H150" i="1"/>
  <c r="H149" i="1"/>
  <c r="H140" i="1"/>
  <c r="H139" i="1"/>
  <c r="H130" i="1"/>
  <c r="H129" i="1"/>
  <c r="H120" i="1"/>
  <c r="H119" i="1"/>
  <c r="H110" i="1"/>
  <c r="H109" i="1"/>
  <c r="H97" i="1"/>
  <c r="H96" i="1"/>
  <c r="H87" i="1"/>
  <c r="H86" i="1"/>
  <c r="H77" i="1"/>
  <c r="H76" i="1"/>
  <c r="H67" i="1"/>
  <c r="H66" i="1"/>
  <c r="H57" i="1"/>
  <c r="H56" i="1"/>
  <c r="H44" i="1"/>
  <c r="H43" i="1"/>
  <c r="H34" i="1"/>
  <c r="H33" i="1"/>
  <c r="H24" i="1"/>
  <c r="H23" i="1"/>
  <c r="H14" i="1"/>
  <c r="H13" i="1"/>
  <c r="H3" i="1"/>
  <c r="H4" i="1"/>
  <c r="AO367" i="1"/>
  <c r="AN367" i="1"/>
  <c r="AM367" i="1"/>
  <c r="AL367" i="1"/>
  <c r="AK367" i="1"/>
  <c r="AJ367" i="1"/>
  <c r="AI367" i="1"/>
  <c r="AH367" i="1"/>
  <c r="AG367" i="1"/>
  <c r="AF367" i="1"/>
  <c r="AE367" i="1"/>
  <c r="AD367" i="1"/>
  <c r="AC367" i="1"/>
  <c r="AB367" i="1"/>
  <c r="AA367" i="1"/>
  <c r="Z367" i="1"/>
  <c r="Y367" i="1"/>
  <c r="X367" i="1"/>
  <c r="W367" i="1"/>
  <c r="V367" i="1"/>
  <c r="U367" i="1"/>
  <c r="T367" i="1"/>
  <c r="S367" i="1"/>
  <c r="R367" i="1"/>
  <c r="Q367" i="1"/>
  <c r="P367" i="1"/>
  <c r="O367" i="1"/>
  <c r="N367" i="1"/>
  <c r="M367" i="1"/>
  <c r="L367" i="1"/>
  <c r="K367" i="1"/>
  <c r="J367" i="1"/>
  <c r="I367" i="1"/>
  <c r="H367" i="1"/>
  <c r="G367" i="1"/>
  <c r="F367" i="1"/>
  <c r="AO366" i="1"/>
  <c r="AN366" i="1"/>
  <c r="AM366" i="1"/>
  <c r="AL366" i="1"/>
  <c r="AK366" i="1"/>
  <c r="AJ366" i="1"/>
  <c r="AI366" i="1"/>
  <c r="AH366" i="1"/>
  <c r="AG366" i="1"/>
  <c r="AF366" i="1"/>
  <c r="AE366" i="1"/>
  <c r="AD366" i="1"/>
  <c r="AC366" i="1"/>
  <c r="AB366" i="1"/>
  <c r="AA366" i="1"/>
  <c r="Z366" i="1"/>
  <c r="Y366" i="1"/>
  <c r="X366" i="1"/>
  <c r="W366" i="1"/>
  <c r="V366" i="1"/>
  <c r="U366" i="1"/>
  <c r="T366" i="1"/>
  <c r="S366" i="1"/>
  <c r="R366" i="1"/>
  <c r="Q366" i="1"/>
  <c r="P366" i="1"/>
  <c r="O366" i="1"/>
  <c r="N366" i="1"/>
  <c r="M366" i="1"/>
  <c r="L366" i="1"/>
  <c r="K366" i="1"/>
  <c r="J366" i="1"/>
  <c r="I366" i="1"/>
  <c r="H366" i="1"/>
  <c r="G366" i="1"/>
  <c r="F366" i="1"/>
  <c r="AO365" i="1"/>
  <c r="AN365" i="1"/>
  <c r="AM365" i="1"/>
  <c r="AL365" i="1"/>
  <c r="AK365" i="1"/>
  <c r="AJ365" i="1"/>
  <c r="AI365" i="1"/>
  <c r="AH365" i="1"/>
  <c r="AG365" i="1"/>
  <c r="AF365" i="1"/>
  <c r="AE365" i="1"/>
  <c r="AD365" i="1"/>
  <c r="AC365" i="1"/>
  <c r="AB365" i="1"/>
  <c r="AA365" i="1"/>
  <c r="Z365" i="1"/>
  <c r="Y365" i="1"/>
  <c r="X365" i="1"/>
  <c r="W365" i="1"/>
  <c r="V365" i="1"/>
  <c r="U365" i="1"/>
  <c r="T365" i="1"/>
  <c r="S365" i="1"/>
  <c r="R365" i="1"/>
  <c r="Q365" i="1"/>
  <c r="P365" i="1"/>
  <c r="O365" i="1"/>
  <c r="N365" i="1"/>
  <c r="M365" i="1"/>
  <c r="L365" i="1"/>
  <c r="K365" i="1"/>
  <c r="J365" i="1"/>
  <c r="I365" i="1"/>
  <c r="H365" i="1"/>
  <c r="G365" i="1"/>
  <c r="F365" i="1"/>
  <c r="AO364" i="1"/>
  <c r="AN364" i="1"/>
  <c r="AM364" i="1"/>
  <c r="AL364" i="1"/>
  <c r="AK364" i="1"/>
  <c r="AJ364" i="1"/>
  <c r="AI364" i="1"/>
  <c r="AH364" i="1"/>
  <c r="AG364" i="1"/>
  <c r="AF364" i="1"/>
  <c r="AE364" i="1"/>
  <c r="AD364" i="1"/>
  <c r="AC364" i="1"/>
  <c r="AB364" i="1"/>
  <c r="AA364" i="1"/>
  <c r="Z364" i="1"/>
  <c r="Y364" i="1"/>
  <c r="X364" i="1"/>
  <c r="W364" i="1"/>
  <c r="V364" i="1"/>
  <c r="U364" i="1"/>
  <c r="T364" i="1"/>
  <c r="S364" i="1"/>
  <c r="R364" i="1"/>
  <c r="Q364" i="1"/>
  <c r="P364" i="1"/>
  <c r="O364" i="1"/>
  <c r="N364" i="1"/>
  <c r="M364" i="1"/>
  <c r="L364" i="1"/>
  <c r="K364" i="1"/>
  <c r="J364" i="1"/>
  <c r="I364" i="1"/>
  <c r="H364" i="1"/>
  <c r="G364" i="1"/>
  <c r="F364" i="1"/>
  <c r="AO363" i="1"/>
  <c r="AN363" i="1"/>
  <c r="AM363" i="1"/>
  <c r="AL363" i="1"/>
  <c r="AK363" i="1"/>
  <c r="AJ363" i="1"/>
  <c r="AI363" i="1"/>
  <c r="AH363" i="1"/>
  <c r="AG363" i="1"/>
  <c r="AF363" i="1"/>
  <c r="AE363" i="1"/>
  <c r="AD363" i="1"/>
  <c r="AC363" i="1"/>
  <c r="AB363" i="1"/>
  <c r="AA363" i="1"/>
  <c r="Z363" i="1"/>
  <c r="Y363" i="1"/>
  <c r="X363" i="1"/>
  <c r="W363" i="1"/>
  <c r="V363" i="1"/>
  <c r="U363" i="1"/>
  <c r="T363" i="1"/>
  <c r="S363" i="1"/>
  <c r="R363" i="1"/>
  <c r="Q363" i="1"/>
  <c r="P363" i="1"/>
  <c r="O363" i="1"/>
  <c r="N363" i="1"/>
  <c r="M363" i="1"/>
  <c r="L363" i="1"/>
  <c r="K363" i="1"/>
  <c r="J363" i="1"/>
  <c r="I363" i="1"/>
  <c r="H363" i="1"/>
  <c r="G363" i="1"/>
  <c r="F363" i="1"/>
  <c r="AO362" i="1"/>
  <c r="AN362" i="1"/>
  <c r="AM362" i="1"/>
  <c r="AL362" i="1"/>
  <c r="AK362" i="1"/>
  <c r="AJ362" i="1"/>
  <c r="AI362" i="1"/>
  <c r="AH362" i="1"/>
  <c r="AG362" i="1"/>
  <c r="AF362" i="1"/>
  <c r="AE362" i="1"/>
  <c r="AD362" i="1"/>
  <c r="AC362" i="1"/>
  <c r="AB362" i="1"/>
  <c r="AA362" i="1"/>
  <c r="Z362" i="1"/>
  <c r="Y362" i="1"/>
  <c r="X362" i="1"/>
  <c r="W362" i="1"/>
  <c r="V362" i="1"/>
  <c r="U362" i="1"/>
  <c r="T362" i="1"/>
  <c r="S362" i="1"/>
  <c r="R362" i="1"/>
  <c r="Q362" i="1"/>
  <c r="P362" i="1"/>
  <c r="O362" i="1"/>
  <c r="N362" i="1"/>
  <c r="M362" i="1"/>
  <c r="L362" i="1"/>
  <c r="K362" i="1"/>
  <c r="J362" i="1"/>
  <c r="I362" i="1"/>
  <c r="G362" i="1"/>
  <c r="F362" i="1"/>
  <c r="AO361" i="1"/>
  <c r="AN361" i="1"/>
  <c r="AM361" i="1"/>
  <c r="AL361" i="1"/>
  <c r="AK361" i="1"/>
  <c r="AJ361" i="1"/>
  <c r="AI361" i="1"/>
  <c r="AH361" i="1"/>
  <c r="AG361" i="1"/>
  <c r="AF361" i="1"/>
  <c r="AE361" i="1"/>
  <c r="AD361" i="1"/>
  <c r="AC361" i="1"/>
  <c r="AB361" i="1"/>
  <c r="AA361" i="1"/>
  <c r="Z361" i="1"/>
  <c r="Y361" i="1"/>
  <c r="X361" i="1"/>
  <c r="W361" i="1"/>
  <c r="V361" i="1"/>
  <c r="U361" i="1"/>
  <c r="T361" i="1"/>
  <c r="S361" i="1"/>
  <c r="R361" i="1"/>
  <c r="Q361" i="1"/>
  <c r="P361" i="1"/>
  <c r="O361" i="1"/>
  <c r="N361" i="1"/>
  <c r="M361" i="1"/>
  <c r="L361" i="1"/>
  <c r="K361" i="1"/>
  <c r="J361" i="1"/>
  <c r="I361" i="1"/>
  <c r="G361" i="1"/>
  <c r="F361" i="1"/>
  <c r="AO357" i="1"/>
  <c r="AN357" i="1"/>
  <c r="AM357" i="1"/>
  <c r="AL357" i="1"/>
  <c r="AK357" i="1"/>
  <c r="AJ357" i="1"/>
  <c r="AI357" i="1"/>
  <c r="AH357" i="1"/>
  <c r="AG357" i="1"/>
  <c r="AF357" i="1"/>
  <c r="AE357" i="1"/>
  <c r="AD357" i="1"/>
  <c r="AC357" i="1"/>
  <c r="AB357" i="1"/>
  <c r="AA357" i="1"/>
  <c r="Z357" i="1"/>
  <c r="Y357" i="1"/>
  <c r="X357" i="1"/>
  <c r="W357" i="1"/>
  <c r="V357" i="1"/>
  <c r="U357" i="1"/>
  <c r="T357" i="1"/>
  <c r="S357" i="1"/>
  <c r="R357" i="1"/>
  <c r="Q357" i="1"/>
  <c r="P357" i="1"/>
  <c r="O357" i="1"/>
  <c r="N357" i="1"/>
  <c r="M357" i="1"/>
  <c r="L357" i="1"/>
  <c r="K357" i="1"/>
  <c r="J357" i="1"/>
  <c r="I357" i="1"/>
  <c r="H357" i="1"/>
  <c r="G357" i="1"/>
  <c r="F357" i="1"/>
  <c r="AO356" i="1"/>
  <c r="AN356" i="1"/>
  <c r="AM356" i="1"/>
  <c r="AL356" i="1"/>
  <c r="AK356" i="1"/>
  <c r="AJ356" i="1"/>
  <c r="AI356" i="1"/>
  <c r="AH356" i="1"/>
  <c r="AG356" i="1"/>
  <c r="AF356" i="1"/>
  <c r="AE356" i="1"/>
  <c r="AD356" i="1"/>
  <c r="AC356" i="1"/>
  <c r="AB356" i="1"/>
  <c r="AA356" i="1"/>
  <c r="Z356" i="1"/>
  <c r="Y356" i="1"/>
  <c r="X356" i="1"/>
  <c r="W356" i="1"/>
  <c r="V356" i="1"/>
  <c r="U356" i="1"/>
  <c r="T356" i="1"/>
  <c r="S356" i="1"/>
  <c r="R356" i="1"/>
  <c r="Q356" i="1"/>
  <c r="P356" i="1"/>
  <c r="O356" i="1"/>
  <c r="N356" i="1"/>
  <c r="M356" i="1"/>
  <c r="L356" i="1"/>
  <c r="K356" i="1"/>
  <c r="J356" i="1"/>
  <c r="I356" i="1"/>
  <c r="H356" i="1"/>
  <c r="G356" i="1"/>
  <c r="F356" i="1"/>
  <c r="AO355" i="1"/>
  <c r="AN355" i="1"/>
  <c r="AM355" i="1"/>
  <c r="AL355" i="1"/>
  <c r="AK355" i="1"/>
  <c r="AJ355" i="1"/>
  <c r="AI355" i="1"/>
  <c r="AH355" i="1"/>
  <c r="AG355" i="1"/>
  <c r="AF355" i="1"/>
  <c r="AE355" i="1"/>
  <c r="AD355" i="1"/>
  <c r="AC355" i="1"/>
  <c r="AB355" i="1"/>
  <c r="AA355" i="1"/>
  <c r="Z355" i="1"/>
  <c r="Y355" i="1"/>
  <c r="X355" i="1"/>
  <c r="W355" i="1"/>
  <c r="V355" i="1"/>
  <c r="U355" i="1"/>
  <c r="T355" i="1"/>
  <c r="S355" i="1"/>
  <c r="R355" i="1"/>
  <c r="Q355" i="1"/>
  <c r="P355" i="1"/>
  <c r="O355" i="1"/>
  <c r="N355" i="1"/>
  <c r="M355" i="1"/>
  <c r="L355" i="1"/>
  <c r="K355" i="1"/>
  <c r="J355" i="1"/>
  <c r="I355" i="1"/>
  <c r="H355" i="1"/>
  <c r="G355" i="1"/>
  <c r="F355" i="1"/>
  <c r="AO354" i="1"/>
  <c r="AN354" i="1"/>
  <c r="AM354" i="1"/>
  <c r="AL354" i="1"/>
  <c r="AK354" i="1"/>
  <c r="AJ354" i="1"/>
  <c r="AI354" i="1"/>
  <c r="AH354" i="1"/>
  <c r="AG354" i="1"/>
  <c r="AF354" i="1"/>
  <c r="AE354" i="1"/>
  <c r="AD354" i="1"/>
  <c r="AC354" i="1"/>
  <c r="AB354" i="1"/>
  <c r="AA354" i="1"/>
  <c r="Z354" i="1"/>
  <c r="Y354" i="1"/>
  <c r="X354" i="1"/>
  <c r="W354" i="1"/>
  <c r="V354" i="1"/>
  <c r="U354" i="1"/>
  <c r="T354" i="1"/>
  <c r="S354" i="1"/>
  <c r="R354" i="1"/>
  <c r="Q354" i="1"/>
  <c r="P354" i="1"/>
  <c r="O354" i="1"/>
  <c r="N354" i="1"/>
  <c r="M354" i="1"/>
  <c r="L354" i="1"/>
  <c r="K354" i="1"/>
  <c r="J354" i="1"/>
  <c r="I354" i="1"/>
  <c r="H354" i="1"/>
  <c r="G354" i="1"/>
  <c r="F354" i="1"/>
  <c r="AO353" i="1"/>
  <c r="AN353" i="1"/>
  <c r="AM353" i="1"/>
  <c r="AL353" i="1"/>
  <c r="AK353" i="1"/>
  <c r="AJ353" i="1"/>
  <c r="AI353" i="1"/>
  <c r="AH353" i="1"/>
  <c r="AG353" i="1"/>
  <c r="AF353" i="1"/>
  <c r="AE353" i="1"/>
  <c r="AD353" i="1"/>
  <c r="AC353" i="1"/>
  <c r="AB353" i="1"/>
  <c r="AA353" i="1"/>
  <c r="Z353" i="1"/>
  <c r="Y353" i="1"/>
  <c r="X353" i="1"/>
  <c r="W353" i="1"/>
  <c r="V353" i="1"/>
  <c r="U353" i="1"/>
  <c r="T353" i="1"/>
  <c r="S353" i="1"/>
  <c r="R353" i="1"/>
  <c r="Q353" i="1"/>
  <c r="P353" i="1"/>
  <c r="O353" i="1"/>
  <c r="N353" i="1"/>
  <c r="M353" i="1"/>
  <c r="L353" i="1"/>
  <c r="K353" i="1"/>
  <c r="J353" i="1"/>
  <c r="I353" i="1"/>
  <c r="H353" i="1"/>
  <c r="G353" i="1"/>
  <c r="F353" i="1"/>
  <c r="AO352" i="1"/>
  <c r="AN352" i="1"/>
  <c r="AM352" i="1"/>
  <c r="AL352" i="1"/>
  <c r="AK352" i="1"/>
  <c r="AJ352" i="1"/>
  <c r="AI352" i="1"/>
  <c r="AH352" i="1"/>
  <c r="AG352" i="1"/>
  <c r="AF352" i="1"/>
  <c r="AE352" i="1"/>
  <c r="AD352" i="1"/>
  <c r="AC352" i="1"/>
  <c r="AB352" i="1"/>
  <c r="AA352" i="1"/>
  <c r="Z352" i="1"/>
  <c r="Y352" i="1"/>
  <c r="X352" i="1"/>
  <c r="W352" i="1"/>
  <c r="V352" i="1"/>
  <c r="U352" i="1"/>
  <c r="T352" i="1"/>
  <c r="S352" i="1"/>
  <c r="R352" i="1"/>
  <c r="Q352" i="1"/>
  <c r="P352" i="1"/>
  <c r="O352" i="1"/>
  <c r="N352" i="1"/>
  <c r="M352" i="1"/>
  <c r="L352" i="1"/>
  <c r="K352" i="1"/>
  <c r="J352" i="1"/>
  <c r="I352" i="1"/>
  <c r="G352" i="1"/>
  <c r="F352" i="1"/>
  <c r="AO351" i="1"/>
  <c r="AN351" i="1"/>
  <c r="AM351" i="1"/>
  <c r="AL351" i="1"/>
  <c r="AK351" i="1"/>
  <c r="AJ351" i="1"/>
  <c r="AI351" i="1"/>
  <c r="AH351" i="1"/>
  <c r="AG351" i="1"/>
  <c r="AF351" i="1"/>
  <c r="AE351" i="1"/>
  <c r="AD351" i="1"/>
  <c r="AC351" i="1"/>
  <c r="AB351" i="1"/>
  <c r="AA351" i="1"/>
  <c r="Z351" i="1"/>
  <c r="Y351" i="1"/>
  <c r="X351" i="1"/>
  <c r="W351" i="1"/>
  <c r="V351" i="1"/>
  <c r="U351" i="1"/>
  <c r="T351" i="1"/>
  <c r="S351" i="1"/>
  <c r="R351" i="1"/>
  <c r="Q351" i="1"/>
  <c r="P351" i="1"/>
  <c r="O351" i="1"/>
  <c r="N351" i="1"/>
  <c r="M351" i="1"/>
  <c r="L351" i="1"/>
  <c r="K351" i="1"/>
  <c r="J351" i="1"/>
  <c r="I351" i="1"/>
  <c r="G351" i="1"/>
  <c r="F351" i="1"/>
  <c r="AO347" i="1"/>
  <c r="AN347" i="1"/>
  <c r="AM347" i="1"/>
  <c r="AL347" i="1"/>
  <c r="AK347" i="1"/>
  <c r="AJ347" i="1"/>
  <c r="AI347" i="1"/>
  <c r="AH347" i="1"/>
  <c r="AG347" i="1"/>
  <c r="AF347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AO346" i="1"/>
  <c r="AN346" i="1"/>
  <c r="AM346" i="1"/>
  <c r="AL346" i="1"/>
  <c r="AK346" i="1"/>
  <c r="AJ346" i="1"/>
  <c r="AI346" i="1"/>
  <c r="AH346" i="1"/>
  <c r="AG346" i="1"/>
  <c r="AF346" i="1"/>
  <c r="AE346" i="1"/>
  <c r="AD346" i="1"/>
  <c r="AC346" i="1"/>
  <c r="AB346" i="1"/>
  <c r="AA346" i="1"/>
  <c r="Z346" i="1"/>
  <c r="Y346" i="1"/>
  <c r="X346" i="1"/>
  <c r="W346" i="1"/>
  <c r="V346" i="1"/>
  <c r="U346" i="1"/>
  <c r="T346" i="1"/>
  <c r="S346" i="1"/>
  <c r="R346" i="1"/>
  <c r="Q346" i="1"/>
  <c r="P346" i="1"/>
  <c r="O346" i="1"/>
  <c r="N346" i="1"/>
  <c r="M346" i="1"/>
  <c r="L346" i="1"/>
  <c r="K346" i="1"/>
  <c r="J346" i="1"/>
  <c r="I346" i="1"/>
  <c r="H346" i="1"/>
  <c r="G346" i="1"/>
  <c r="F346" i="1"/>
  <c r="AO345" i="1"/>
  <c r="AN345" i="1"/>
  <c r="AM345" i="1"/>
  <c r="AL345" i="1"/>
  <c r="AK345" i="1"/>
  <c r="AJ345" i="1"/>
  <c r="AI345" i="1"/>
  <c r="AH345" i="1"/>
  <c r="AG345" i="1"/>
  <c r="AF345" i="1"/>
  <c r="AE345" i="1"/>
  <c r="AD345" i="1"/>
  <c r="AC345" i="1"/>
  <c r="AB345" i="1"/>
  <c r="AA345" i="1"/>
  <c r="Z345" i="1"/>
  <c r="Y345" i="1"/>
  <c r="X345" i="1"/>
  <c r="W345" i="1"/>
  <c r="V345" i="1"/>
  <c r="U345" i="1"/>
  <c r="T345" i="1"/>
  <c r="S345" i="1"/>
  <c r="R345" i="1"/>
  <c r="Q345" i="1"/>
  <c r="P345" i="1"/>
  <c r="O345" i="1"/>
  <c r="N345" i="1"/>
  <c r="M345" i="1"/>
  <c r="L345" i="1"/>
  <c r="K345" i="1"/>
  <c r="J345" i="1"/>
  <c r="I345" i="1"/>
  <c r="H345" i="1"/>
  <c r="G345" i="1"/>
  <c r="F345" i="1"/>
  <c r="AO344" i="1"/>
  <c r="AN344" i="1"/>
  <c r="AM344" i="1"/>
  <c r="AL344" i="1"/>
  <c r="AK344" i="1"/>
  <c r="AJ344" i="1"/>
  <c r="AI344" i="1"/>
  <c r="AH344" i="1"/>
  <c r="AG344" i="1"/>
  <c r="AF344" i="1"/>
  <c r="AE344" i="1"/>
  <c r="AD344" i="1"/>
  <c r="AC344" i="1"/>
  <c r="AB344" i="1"/>
  <c r="AA344" i="1"/>
  <c r="Z344" i="1"/>
  <c r="Y344" i="1"/>
  <c r="X344" i="1"/>
  <c r="W344" i="1"/>
  <c r="V344" i="1"/>
  <c r="U344" i="1"/>
  <c r="T344" i="1"/>
  <c r="S344" i="1"/>
  <c r="R344" i="1"/>
  <c r="Q344" i="1"/>
  <c r="P344" i="1"/>
  <c r="O344" i="1"/>
  <c r="N344" i="1"/>
  <c r="M344" i="1"/>
  <c r="L344" i="1"/>
  <c r="K344" i="1"/>
  <c r="J344" i="1"/>
  <c r="I344" i="1"/>
  <c r="H344" i="1"/>
  <c r="G344" i="1"/>
  <c r="F344" i="1"/>
  <c r="AO343" i="1"/>
  <c r="AN343" i="1"/>
  <c r="AM343" i="1"/>
  <c r="AL343" i="1"/>
  <c r="AK343" i="1"/>
  <c r="AJ343" i="1"/>
  <c r="AI343" i="1"/>
  <c r="AH343" i="1"/>
  <c r="AG343" i="1"/>
  <c r="AF343" i="1"/>
  <c r="AE343" i="1"/>
  <c r="AD343" i="1"/>
  <c r="AC343" i="1"/>
  <c r="AB343" i="1"/>
  <c r="AA343" i="1"/>
  <c r="Z343" i="1"/>
  <c r="Y343" i="1"/>
  <c r="X343" i="1"/>
  <c r="W343" i="1"/>
  <c r="V343" i="1"/>
  <c r="U343" i="1"/>
  <c r="T343" i="1"/>
  <c r="S343" i="1"/>
  <c r="R343" i="1"/>
  <c r="Q343" i="1"/>
  <c r="P343" i="1"/>
  <c r="O343" i="1"/>
  <c r="N343" i="1"/>
  <c r="M343" i="1"/>
  <c r="L343" i="1"/>
  <c r="K343" i="1"/>
  <c r="J343" i="1"/>
  <c r="I343" i="1"/>
  <c r="H343" i="1"/>
  <c r="G343" i="1"/>
  <c r="F343" i="1"/>
  <c r="AO342" i="1"/>
  <c r="AN342" i="1"/>
  <c r="AM342" i="1"/>
  <c r="AL342" i="1"/>
  <c r="AK342" i="1"/>
  <c r="AJ342" i="1"/>
  <c r="AI342" i="1"/>
  <c r="AH342" i="1"/>
  <c r="AG342" i="1"/>
  <c r="AF342" i="1"/>
  <c r="AE342" i="1"/>
  <c r="AD342" i="1"/>
  <c r="AC342" i="1"/>
  <c r="AB342" i="1"/>
  <c r="AA342" i="1"/>
  <c r="Z342" i="1"/>
  <c r="Y342" i="1"/>
  <c r="X342" i="1"/>
  <c r="W342" i="1"/>
  <c r="V342" i="1"/>
  <c r="U342" i="1"/>
  <c r="T342" i="1"/>
  <c r="S342" i="1"/>
  <c r="R342" i="1"/>
  <c r="Q342" i="1"/>
  <c r="P342" i="1"/>
  <c r="O342" i="1"/>
  <c r="N342" i="1"/>
  <c r="M342" i="1"/>
  <c r="L342" i="1"/>
  <c r="K342" i="1"/>
  <c r="J342" i="1"/>
  <c r="I342" i="1"/>
  <c r="G342" i="1"/>
  <c r="F342" i="1"/>
  <c r="AO341" i="1"/>
  <c r="AN341" i="1"/>
  <c r="AM341" i="1"/>
  <c r="AL341" i="1"/>
  <c r="AK341" i="1"/>
  <c r="AJ341" i="1"/>
  <c r="AI341" i="1"/>
  <c r="AH341" i="1"/>
  <c r="AG341" i="1"/>
  <c r="AF341" i="1"/>
  <c r="AE341" i="1"/>
  <c r="AD341" i="1"/>
  <c r="AC341" i="1"/>
  <c r="AB341" i="1"/>
  <c r="AA341" i="1"/>
  <c r="Z341" i="1"/>
  <c r="Y341" i="1"/>
  <c r="X341" i="1"/>
  <c r="W341" i="1"/>
  <c r="V341" i="1"/>
  <c r="U341" i="1"/>
  <c r="T341" i="1"/>
  <c r="S341" i="1"/>
  <c r="R341" i="1"/>
  <c r="Q341" i="1"/>
  <c r="P341" i="1"/>
  <c r="O341" i="1"/>
  <c r="N341" i="1"/>
  <c r="M341" i="1"/>
  <c r="L341" i="1"/>
  <c r="K341" i="1"/>
  <c r="J341" i="1"/>
  <c r="I341" i="1"/>
  <c r="G341" i="1"/>
  <c r="F341" i="1"/>
  <c r="AO337" i="1"/>
  <c r="AN337" i="1"/>
  <c r="AM337" i="1"/>
  <c r="AL337" i="1"/>
  <c r="AK337" i="1"/>
  <c r="AJ337" i="1"/>
  <c r="AI337" i="1"/>
  <c r="AH337" i="1"/>
  <c r="AG337" i="1"/>
  <c r="AF337" i="1"/>
  <c r="AE337" i="1"/>
  <c r="AD337" i="1"/>
  <c r="AC337" i="1"/>
  <c r="AB337" i="1"/>
  <c r="AA337" i="1"/>
  <c r="Z337" i="1"/>
  <c r="Y337" i="1"/>
  <c r="X337" i="1"/>
  <c r="W337" i="1"/>
  <c r="V337" i="1"/>
  <c r="U337" i="1"/>
  <c r="T337" i="1"/>
  <c r="S337" i="1"/>
  <c r="R337" i="1"/>
  <c r="Q337" i="1"/>
  <c r="P337" i="1"/>
  <c r="O337" i="1"/>
  <c r="N337" i="1"/>
  <c r="M337" i="1"/>
  <c r="L337" i="1"/>
  <c r="K337" i="1"/>
  <c r="J337" i="1"/>
  <c r="I337" i="1"/>
  <c r="H337" i="1"/>
  <c r="G337" i="1"/>
  <c r="F337" i="1"/>
  <c r="AO336" i="1"/>
  <c r="AN336" i="1"/>
  <c r="AM336" i="1"/>
  <c r="AL336" i="1"/>
  <c r="AK336" i="1"/>
  <c r="AJ336" i="1"/>
  <c r="AI336" i="1"/>
  <c r="AH336" i="1"/>
  <c r="AG336" i="1"/>
  <c r="AF336" i="1"/>
  <c r="AE336" i="1"/>
  <c r="AD336" i="1"/>
  <c r="AC336" i="1"/>
  <c r="AB336" i="1"/>
  <c r="AA336" i="1"/>
  <c r="Z336" i="1"/>
  <c r="Y336" i="1"/>
  <c r="X336" i="1"/>
  <c r="W336" i="1"/>
  <c r="V336" i="1"/>
  <c r="U336" i="1"/>
  <c r="T336" i="1"/>
  <c r="S336" i="1"/>
  <c r="R336" i="1"/>
  <c r="Q336" i="1"/>
  <c r="P336" i="1"/>
  <c r="O336" i="1"/>
  <c r="N336" i="1"/>
  <c r="M336" i="1"/>
  <c r="L336" i="1"/>
  <c r="K336" i="1"/>
  <c r="J336" i="1"/>
  <c r="I336" i="1"/>
  <c r="H336" i="1"/>
  <c r="G336" i="1"/>
  <c r="F336" i="1"/>
  <c r="AO335" i="1"/>
  <c r="AN335" i="1"/>
  <c r="AM335" i="1"/>
  <c r="AL335" i="1"/>
  <c r="AK335" i="1"/>
  <c r="AJ335" i="1"/>
  <c r="AI335" i="1"/>
  <c r="AH335" i="1"/>
  <c r="AG335" i="1"/>
  <c r="AF335" i="1"/>
  <c r="AE335" i="1"/>
  <c r="AD335" i="1"/>
  <c r="AC335" i="1"/>
  <c r="AB335" i="1"/>
  <c r="AA335" i="1"/>
  <c r="Z335" i="1"/>
  <c r="Y335" i="1"/>
  <c r="X335" i="1"/>
  <c r="W335" i="1"/>
  <c r="V335" i="1"/>
  <c r="U335" i="1"/>
  <c r="T335" i="1"/>
  <c r="S335" i="1"/>
  <c r="R335" i="1"/>
  <c r="Q335" i="1"/>
  <c r="P335" i="1"/>
  <c r="O335" i="1"/>
  <c r="N335" i="1"/>
  <c r="M335" i="1"/>
  <c r="L335" i="1"/>
  <c r="K335" i="1"/>
  <c r="J335" i="1"/>
  <c r="I335" i="1"/>
  <c r="H335" i="1"/>
  <c r="G335" i="1"/>
  <c r="F335" i="1"/>
  <c r="AO334" i="1"/>
  <c r="AN334" i="1"/>
  <c r="AM334" i="1"/>
  <c r="AL334" i="1"/>
  <c r="AK334" i="1"/>
  <c r="AJ334" i="1"/>
  <c r="AI334" i="1"/>
  <c r="AH334" i="1"/>
  <c r="AG334" i="1"/>
  <c r="AF334" i="1"/>
  <c r="AE334" i="1"/>
  <c r="AD334" i="1"/>
  <c r="AC334" i="1"/>
  <c r="AB334" i="1"/>
  <c r="AA334" i="1"/>
  <c r="Z334" i="1"/>
  <c r="Y334" i="1"/>
  <c r="X334" i="1"/>
  <c r="W334" i="1"/>
  <c r="V334" i="1"/>
  <c r="U334" i="1"/>
  <c r="T334" i="1"/>
  <c r="S334" i="1"/>
  <c r="R334" i="1"/>
  <c r="Q334" i="1"/>
  <c r="P334" i="1"/>
  <c r="O334" i="1"/>
  <c r="N334" i="1"/>
  <c r="M334" i="1"/>
  <c r="L334" i="1"/>
  <c r="K334" i="1"/>
  <c r="J334" i="1"/>
  <c r="I334" i="1"/>
  <c r="H334" i="1"/>
  <c r="G334" i="1"/>
  <c r="F334" i="1"/>
  <c r="AO333" i="1"/>
  <c r="AN333" i="1"/>
  <c r="AM333" i="1"/>
  <c r="AL333" i="1"/>
  <c r="AK333" i="1"/>
  <c r="AJ333" i="1"/>
  <c r="AI333" i="1"/>
  <c r="AH333" i="1"/>
  <c r="AG333" i="1"/>
  <c r="AF333" i="1"/>
  <c r="AE333" i="1"/>
  <c r="AD333" i="1"/>
  <c r="AC333" i="1"/>
  <c r="AB333" i="1"/>
  <c r="AA333" i="1"/>
  <c r="Z333" i="1"/>
  <c r="Y333" i="1"/>
  <c r="X333" i="1"/>
  <c r="W333" i="1"/>
  <c r="V333" i="1"/>
  <c r="U333" i="1"/>
  <c r="T333" i="1"/>
  <c r="S333" i="1"/>
  <c r="R333" i="1"/>
  <c r="Q333" i="1"/>
  <c r="P333" i="1"/>
  <c r="O333" i="1"/>
  <c r="N333" i="1"/>
  <c r="M333" i="1"/>
  <c r="L333" i="1"/>
  <c r="K333" i="1"/>
  <c r="J333" i="1"/>
  <c r="I333" i="1"/>
  <c r="H333" i="1"/>
  <c r="G333" i="1"/>
  <c r="F333" i="1"/>
  <c r="AO332" i="1"/>
  <c r="AN332" i="1"/>
  <c r="AM332" i="1"/>
  <c r="AL332" i="1"/>
  <c r="AK332" i="1"/>
  <c r="AJ332" i="1"/>
  <c r="AI332" i="1"/>
  <c r="AH332" i="1"/>
  <c r="AG332" i="1"/>
  <c r="AF332" i="1"/>
  <c r="AE332" i="1"/>
  <c r="AD332" i="1"/>
  <c r="AC332" i="1"/>
  <c r="AB332" i="1"/>
  <c r="AA332" i="1"/>
  <c r="Z332" i="1"/>
  <c r="Y332" i="1"/>
  <c r="X332" i="1"/>
  <c r="W332" i="1"/>
  <c r="V332" i="1"/>
  <c r="U332" i="1"/>
  <c r="T332" i="1"/>
  <c r="S332" i="1"/>
  <c r="R332" i="1"/>
  <c r="Q332" i="1"/>
  <c r="P332" i="1"/>
  <c r="O332" i="1"/>
  <c r="N332" i="1"/>
  <c r="M332" i="1"/>
  <c r="L332" i="1"/>
  <c r="K332" i="1"/>
  <c r="J332" i="1"/>
  <c r="I332" i="1"/>
  <c r="G332" i="1"/>
  <c r="F332" i="1"/>
  <c r="AO331" i="1"/>
  <c r="AN331" i="1"/>
  <c r="AM331" i="1"/>
  <c r="AL331" i="1"/>
  <c r="AK331" i="1"/>
  <c r="AJ331" i="1"/>
  <c r="AI331" i="1"/>
  <c r="AH331" i="1"/>
  <c r="AG331" i="1"/>
  <c r="AF331" i="1"/>
  <c r="AE331" i="1"/>
  <c r="AD331" i="1"/>
  <c r="AC331" i="1"/>
  <c r="AB331" i="1"/>
  <c r="AA331" i="1"/>
  <c r="Z331" i="1"/>
  <c r="Y331" i="1"/>
  <c r="X331" i="1"/>
  <c r="W331" i="1"/>
  <c r="V331" i="1"/>
  <c r="U331" i="1"/>
  <c r="T331" i="1"/>
  <c r="S331" i="1"/>
  <c r="R331" i="1"/>
  <c r="Q331" i="1"/>
  <c r="P331" i="1"/>
  <c r="O331" i="1"/>
  <c r="N331" i="1"/>
  <c r="M331" i="1"/>
  <c r="L331" i="1"/>
  <c r="K331" i="1"/>
  <c r="J331" i="1"/>
  <c r="I331" i="1"/>
  <c r="G331" i="1"/>
  <c r="F331" i="1"/>
  <c r="AO327" i="1"/>
  <c r="AN327" i="1"/>
  <c r="AM327" i="1"/>
  <c r="AL327" i="1"/>
  <c r="AK327" i="1"/>
  <c r="AJ327" i="1"/>
  <c r="AI327" i="1"/>
  <c r="AH327" i="1"/>
  <c r="AG327" i="1"/>
  <c r="AF327" i="1"/>
  <c r="AE327" i="1"/>
  <c r="AD327" i="1"/>
  <c r="AC327" i="1"/>
  <c r="AB327" i="1"/>
  <c r="AA327" i="1"/>
  <c r="Z327" i="1"/>
  <c r="Y327" i="1"/>
  <c r="X327" i="1"/>
  <c r="W327" i="1"/>
  <c r="V327" i="1"/>
  <c r="U327" i="1"/>
  <c r="T327" i="1"/>
  <c r="S327" i="1"/>
  <c r="R327" i="1"/>
  <c r="Q327" i="1"/>
  <c r="P327" i="1"/>
  <c r="O327" i="1"/>
  <c r="N327" i="1"/>
  <c r="M327" i="1"/>
  <c r="L327" i="1"/>
  <c r="K327" i="1"/>
  <c r="J327" i="1"/>
  <c r="I327" i="1"/>
  <c r="H327" i="1"/>
  <c r="G327" i="1"/>
  <c r="F327" i="1"/>
  <c r="AO326" i="1"/>
  <c r="AN326" i="1"/>
  <c r="AM326" i="1"/>
  <c r="AL326" i="1"/>
  <c r="AK326" i="1"/>
  <c r="AJ326" i="1"/>
  <c r="AI326" i="1"/>
  <c r="AH326" i="1"/>
  <c r="AG326" i="1"/>
  <c r="AF326" i="1"/>
  <c r="AE326" i="1"/>
  <c r="AD326" i="1"/>
  <c r="AC326" i="1"/>
  <c r="AB326" i="1"/>
  <c r="AA326" i="1"/>
  <c r="Z326" i="1"/>
  <c r="Y326" i="1"/>
  <c r="X326" i="1"/>
  <c r="W326" i="1"/>
  <c r="V326" i="1"/>
  <c r="U326" i="1"/>
  <c r="T326" i="1"/>
  <c r="S326" i="1"/>
  <c r="R326" i="1"/>
  <c r="Q326" i="1"/>
  <c r="P326" i="1"/>
  <c r="O326" i="1"/>
  <c r="N326" i="1"/>
  <c r="M326" i="1"/>
  <c r="L326" i="1"/>
  <c r="K326" i="1"/>
  <c r="J326" i="1"/>
  <c r="I326" i="1"/>
  <c r="H326" i="1"/>
  <c r="G326" i="1"/>
  <c r="F326" i="1"/>
  <c r="AO325" i="1"/>
  <c r="AN325" i="1"/>
  <c r="AM325" i="1"/>
  <c r="AL325" i="1"/>
  <c r="AK325" i="1"/>
  <c r="AJ325" i="1"/>
  <c r="AI325" i="1"/>
  <c r="AH325" i="1"/>
  <c r="AG325" i="1"/>
  <c r="AF325" i="1"/>
  <c r="AE325" i="1"/>
  <c r="AD325" i="1"/>
  <c r="AC325" i="1"/>
  <c r="AB325" i="1"/>
  <c r="AA325" i="1"/>
  <c r="Z325" i="1"/>
  <c r="Y325" i="1"/>
  <c r="X325" i="1"/>
  <c r="W325" i="1"/>
  <c r="V325" i="1"/>
  <c r="U325" i="1"/>
  <c r="T325" i="1"/>
  <c r="S325" i="1"/>
  <c r="R325" i="1"/>
  <c r="Q325" i="1"/>
  <c r="P325" i="1"/>
  <c r="O325" i="1"/>
  <c r="N325" i="1"/>
  <c r="M325" i="1"/>
  <c r="L325" i="1"/>
  <c r="K325" i="1"/>
  <c r="J325" i="1"/>
  <c r="I325" i="1"/>
  <c r="H325" i="1"/>
  <c r="G325" i="1"/>
  <c r="F325" i="1"/>
  <c r="AO324" i="1"/>
  <c r="AN324" i="1"/>
  <c r="AM324" i="1"/>
  <c r="AL324" i="1"/>
  <c r="AK324" i="1"/>
  <c r="AJ324" i="1"/>
  <c r="AI324" i="1"/>
  <c r="AH324" i="1"/>
  <c r="AG324" i="1"/>
  <c r="AF324" i="1"/>
  <c r="AE324" i="1"/>
  <c r="AD324" i="1"/>
  <c r="AC324" i="1"/>
  <c r="AB324" i="1"/>
  <c r="AA324" i="1"/>
  <c r="Z324" i="1"/>
  <c r="Y324" i="1"/>
  <c r="X324" i="1"/>
  <c r="W324" i="1"/>
  <c r="V324" i="1"/>
  <c r="U324" i="1"/>
  <c r="T324" i="1"/>
  <c r="S324" i="1"/>
  <c r="R324" i="1"/>
  <c r="Q324" i="1"/>
  <c r="P324" i="1"/>
  <c r="O324" i="1"/>
  <c r="N324" i="1"/>
  <c r="M324" i="1"/>
  <c r="L324" i="1"/>
  <c r="K324" i="1"/>
  <c r="J324" i="1"/>
  <c r="I324" i="1"/>
  <c r="H324" i="1"/>
  <c r="G324" i="1"/>
  <c r="F324" i="1"/>
  <c r="AO323" i="1"/>
  <c r="AN323" i="1"/>
  <c r="AM323" i="1"/>
  <c r="AL323" i="1"/>
  <c r="AK323" i="1"/>
  <c r="AJ323" i="1"/>
  <c r="AI323" i="1"/>
  <c r="AH323" i="1"/>
  <c r="AG323" i="1"/>
  <c r="AF323" i="1"/>
  <c r="AE323" i="1"/>
  <c r="AD323" i="1"/>
  <c r="AC323" i="1"/>
  <c r="AB323" i="1"/>
  <c r="AA323" i="1"/>
  <c r="Z323" i="1"/>
  <c r="Y323" i="1"/>
  <c r="X323" i="1"/>
  <c r="W323" i="1"/>
  <c r="V323" i="1"/>
  <c r="U323" i="1"/>
  <c r="T323" i="1"/>
  <c r="S323" i="1"/>
  <c r="R323" i="1"/>
  <c r="Q323" i="1"/>
  <c r="P323" i="1"/>
  <c r="O323" i="1"/>
  <c r="N323" i="1"/>
  <c r="M323" i="1"/>
  <c r="L323" i="1"/>
  <c r="K323" i="1"/>
  <c r="J323" i="1"/>
  <c r="I323" i="1"/>
  <c r="H323" i="1"/>
  <c r="G323" i="1"/>
  <c r="F323" i="1"/>
  <c r="AO322" i="1"/>
  <c r="AN322" i="1"/>
  <c r="AM322" i="1"/>
  <c r="AL322" i="1"/>
  <c r="AK322" i="1"/>
  <c r="AJ322" i="1"/>
  <c r="AI322" i="1"/>
  <c r="AH322" i="1"/>
  <c r="AG322" i="1"/>
  <c r="AF322" i="1"/>
  <c r="AE322" i="1"/>
  <c r="AD322" i="1"/>
  <c r="AC322" i="1"/>
  <c r="AB322" i="1"/>
  <c r="AA322" i="1"/>
  <c r="Z322" i="1"/>
  <c r="Y322" i="1"/>
  <c r="X322" i="1"/>
  <c r="W322" i="1"/>
  <c r="V322" i="1"/>
  <c r="U322" i="1"/>
  <c r="T322" i="1"/>
  <c r="S322" i="1"/>
  <c r="R322" i="1"/>
  <c r="Q322" i="1"/>
  <c r="P322" i="1"/>
  <c r="O322" i="1"/>
  <c r="N322" i="1"/>
  <c r="M322" i="1"/>
  <c r="L322" i="1"/>
  <c r="K322" i="1"/>
  <c r="J322" i="1"/>
  <c r="I322" i="1"/>
  <c r="G322" i="1"/>
  <c r="F322" i="1"/>
  <c r="AO321" i="1"/>
  <c r="AN321" i="1"/>
  <c r="AM321" i="1"/>
  <c r="AL321" i="1"/>
  <c r="AK321" i="1"/>
  <c r="AJ321" i="1"/>
  <c r="AI321" i="1"/>
  <c r="AH321" i="1"/>
  <c r="AG321" i="1"/>
  <c r="AF321" i="1"/>
  <c r="AE321" i="1"/>
  <c r="AD321" i="1"/>
  <c r="AC321" i="1"/>
  <c r="AB321" i="1"/>
  <c r="AA321" i="1"/>
  <c r="Z321" i="1"/>
  <c r="Y321" i="1"/>
  <c r="X321" i="1"/>
  <c r="W321" i="1"/>
  <c r="V321" i="1"/>
  <c r="U321" i="1"/>
  <c r="T321" i="1"/>
  <c r="S321" i="1"/>
  <c r="R321" i="1"/>
  <c r="Q321" i="1"/>
  <c r="P321" i="1"/>
  <c r="O321" i="1"/>
  <c r="N321" i="1"/>
  <c r="M321" i="1"/>
  <c r="L321" i="1"/>
  <c r="K321" i="1"/>
  <c r="J321" i="1"/>
  <c r="I321" i="1"/>
  <c r="G321" i="1"/>
  <c r="F321" i="1"/>
  <c r="AO314" i="1"/>
  <c r="AN314" i="1"/>
  <c r="AM314" i="1"/>
  <c r="AL314" i="1"/>
  <c r="AK314" i="1"/>
  <c r="AJ314" i="1"/>
  <c r="AI314" i="1"/>
  <c r="AH314" i="1"/>
  <c r="AG314" i="1"/>
  <c r="AF314" i="1"/>
  <c r="AE314" i="1"/>
  <c r="AD314" i="1"/>
  <c r="AC314" i="1"/>
  <c r="AB314" i="1"/>
  <c r="AA314" i="1"/>
  <c r="Z314" i="1"/>
  <c r="Y314" i="1"/>
  <c r="X314" i="1"/>
  <c r="W314" i="1"/>
  <c r="V314" i="1"/>
  <c r="U314" i="1"/>
  <c r="T314" i="1"/>
  <c r="S314" i="1"/>
  <c r="R314" i="1"/>
  <c r="Q314" i="1"/>
  <c r="P314" i="1"/>
  <c r="O314" i="1"/>
  <c r="N314" i="1"/>
  <c r="M314" i="1"/>
  <c r="L314" i="1"/>
  <c r="K314" i="1"/>
  <c r="J314" i="1"/>
  <c r="I314" i="1"/>
  <c r="H314" i="1"/>
  <c r="G314" i="1"/>
  <c r="F314" i="1"/>
  <c r="AO313" i="1"/>
  <c r="AN313" i="1"/>
  <c r="AM313" i="1"/>
  <c r="AL313" i="1"/>
  <c r="AK313" i="1"/>
  <c r="AJ313" i="1"/>
  <c r="AI313" i="1"/>
  <c r="AH313" i="1"/>
  <c r="AG313" i="1"/>
  <c r="AF313" i="1"/>
  <c r="AE313" i="1"/>
  <c r="AD313" i="1"/>
  <c r="AC313" i="1"/>
  <c r="AB313" i="1"/>
  <c r="AA313" i="1"/>
  <c r="Z313" i="1"/>
  <c r="Y313" i="1"/>
  <c r="X313" i="1"/>
  <c r="W313" i="1"/>
  <c r="V313" i="1"/>
  <c r="U313" i="1"/>
  <c r="T313" i="1"/>
  <c r="S313" i="1"/>
  <c r="R313" i="1"/>
  <c r="Q313" i="1"/>
  <c r="P313" i="1"/>
  <c r="O313" i="1"/>
  <c r="N313" i="1"/>
  <c r="M313" i="1"/>
  <c r="L313" i="1"/>
  <c r="K313" i="1"/>
  <c r="J313" i="1"/>
  <c r="I313" i="1"/>
  <c r="H313" i="1"/>
  <c r="G313" i="1"/>
  <c r="F313" i="1"/>
  <c r="AO312" i="1"/>
  <c r="AN312" i="1"/>
  <c r="AM312" i="1"/>
  <c r="AL312" i="1"/>
  <c r="AK312" i="1"/>
  <c r="AJ312" i="1"/>
  <c r="AI312" i="1"/>
  <c r="AH312" i="1"/>
  <c r="AG312" i="1"/>
  <c r="AF312" i="1"/>
  <c r="AE312" i="1"/>
  <c r="AD312" i="1"/>
  <c r="AC312" i="1"/>
  <c r="AB312" i="1"/>
  <c r="AA312" i="1"/>
  <c r="Z312" i="1"/>
  <c r="Y312" i="1"/>
  <c r="X312" i="1"/>
  <c r="W312" i="1"/>
  <c r="V312" i="1"/>
  <c r="U312" i="1"/>
  <c r="T312" i="1"/>
  <c r="S312" i="1"/>
  <c r="R312" i="1"/>
  <c r="Q312" i="1"/>
  <c r="P312" i="1"/>
  <c r="O312" i="1"/>
  <c r="N312" i="1"/>
  <c r="M312" i="1"/>
  <c r="L312" i="1"/>
  <c r="K312" i="1"/>
  <c r="J312" i="1"/>
  <c r="I312" i="1"/>
  <c r="H312" i="1"/>
  <c r="G312" i="1"/>
  <c r="F312" i="1"/>
  <c r="AO311" i="1"/>
  <c r="AN311" i="1"/>
  <c r="AM311" i="1"/>
  <c r="AL311" i="1"/>
  <c r="AK311" i="1"/>
  <c r="AJ311" i="1"/>
  <c r="AI311" i="1"/>
  <c r="AH311" i="1"/>
  <c r="AG311" i="1"/>
  <c r="AF311" i="1"/>
  <c r="AE311" i="1"/>
  <c r="AD311" i="1"/>
  <c r="AC311" i="1"/>
  <c r="AB311" i="1"/>
  <c r="AA311" i="1"/>
  <c r="Z311" i="1"/>
  <c r="Y311" i="1"/>
  <c r="X311" i="1"/>
  <c r="W311" i="1"/>
  <c r="V311" i="1"/>
  <c r="U311" i="1"/>
  <c r="T311" i="1"/>
  <c r="S311" i="1"/>
  <c r="R311" i="1"/>
  <c r="Q311" i="1"/>
  <c r="P311" i="1"/>
  <c r="O311" i="1"/>
  <c r="N311" i="1"/>
  <c r="M311" i="1"/>
  <c r="L311" i="1"/>
  <c r="K311" i="1"/>
  <c r="J311" i="1"/>
  <c r="I311" i="1"/>
  <c r="H311" i="1"/>
  <c r="G311" i="1"/>
  <c r="F311" i="1"/>
  <c r="AO310" i="1"/>
  <c r="AN310" i="1"/>
  <c r="AM310" i="1"/>
  <c r="AL310" i="1"/>
  <c r="AK310" i="1"/>
  <c r="AJ310" i="1"/>
  <c r="AI310" i="1"/>
  <c r="AH310" i="1"/>
  <c r="AG310" i="1"/>
  <c r="AF310" i="1"/>
  <c r="AE310" i="1"/>
  <c r="AD310" i="1"/>
  <c r="AC310" i="1"/>
  <c r="AB310" i="1"/>
  <c r="AA310" i="1"/>
  <c r="Z310" i="1"/>
  <c r="Y310" i="1"/>
  <c r="X310" i="1"/>
  <c r="W310" i="1"/>
  <c r="V310" i="1"/>
  <c r="U310" i="1"/>
  <c r="T310" i="1"/>
  <c r="S310" i="1"/>
  <c r="R310" i="1"/>
  <c r="Q310" i="1"/>
  <c r="P310" i="1"/>
  <c r="O310" i="1"/>
  <c r="N310" i="1"/>
  <c r="M310" i="1"/>
  <c r="L310" i="1"/>
  <c r="K310" i="1"/>
  <c r="J310" i="1"/>
  <c r="I310" i="1"/>
  <c r="H310" i="1"/>
  <c r="G310" i="1"/>
  <c r="F310" i="1"/>
  <c r="AO309" i="1"/>
  <c r="AN309" i="1"/>
  <c r="AM309" i="1"/>
  <c r="AL309" i="1"/>
  <c r="AK309" i="1"/>
  <c r="AJ309" i="1"/>
  <c r="AI309" i="1"/>
  <c r="AH309" i="1"/>
  <c r="AG309" i="1"/>
  <c r="AF309" i="1"/>
  <c r="AE309" i="1"/>
  <c r="AD309" i="1"/>
  <c r="AC309" i="1"/>
  <c r="AB309" i="1"/>
  <c r="AA309" i="1"/>
  <c r="Z309" i="1"/>
  <c r="Y309" i="1"/>
  <c r="X309" i="1"/>
  <c r="W309" i="1"/>
  <c r="V309" i="1"/>
  <c r="U309" i="1"/>
  <c r="T309" i="1"/>
  <c r="S309" i="1"/>
  <c r="R309" i="1"/>
  <c r="Q309" i="1"/>
  <c r="P309" i="1"/>
  <c r="O309" i="1"/>
  <c r="N309" i="1"/>
  <c r="M309" i="1"/>
  <c r="L309" i="1"/>
  <c r="K309" i="1"/>
  <c r="J309" i="1"/>
  <c r="I309" i="1"/>
  <c r="G309" i="1"/>
  <c r="F309" i="1"/>
  <c r="AO308" i="1"/>
  <c r="AN308" i="1"/>
  <c r="AM308" i="1"/>
  <c r="AL308" i="1"/>
  <c r="AK308" i="1"/>
  <c r="AJ308" i="1"/>
  <c r="AI308" i="1"/>
  <c r="AH308" i="1"/>
  <c r="AG308" i="1"/>
  <c r="AF308" i="1"/>
  <c r="AE308" i="1"/>
  <c r="AD308" i="1"/>
  <c r="AC308" i="1"/>
  <c r="AB308" i="1"/>
  <c r="AA308" i="1"/>
  <c r="Z308" i="1"/>
  <c r="Y308" i="1"/>
  <c r="X308" i="1"/>
  <c r="W308" i="1"/>
  <c r="V308" i="1"/>
  <c r="U308" i="1"/>
  <c r="T308" i="1"/>
  <c r="S308" i="1"/>
  <c r="R308" i="1"/>
  <c r="Q308" i="1"/>
  <c r="P308" i="1"/>
  <c r="O308" i="1"/>
  <c r="N308" i="1"/>
  <c r="M308" i="1"/>
  <c r="L308" i="1"/>
  <c r="K308" i="1"/>
  <c r="J308" i="1"/>
  <c r="I308" i="1"/>
  <c r="G308" i="1"/>
  <c r="F308" i="1"/>
  <c r="AO304" i="1"/>
  <c r="AN304" i="1"/>
  <c r="AM304" i="1"/>
  <c r="AL304" i="1"/>
  <c r="AK304" i="1"/>
  <c r="AJ304" i="1"/>
  <c r="AI304" i="1"/>
  <c r="AH304" i="1"/>
  <c r="AG304" i="1"/>
  <c r="AF304" i="1"/>
  <c r="AE304" i="1"/>
  <c r="AD304" i="1"/>
  <c r="AC304" i="1"/>
  <c r="AB304" i="1"/>
  <c r="AA304" i="1"/>
  <c r="Z304" i="1"/>
  <c r="Y304" i="1"/>
  <c r="X304" i="1"/>
  <c r="W304" i="1"/>
  <c r="V304" i="1"/>
  <c r="U304" i="1"/>
  <c r="T304" i="1"/>
  <c r="S304" i="1"/>
  <c r="R304" i="1"/>
  <c r="Q304" i="1"/>
  <c r="P304" i="1"/>
  <c r="O304" i="1"/>
  <c r="N304" i="1"/>
  <c r="M304" i="1"/>
  <c r="L304" i="1"/>
  <c r="K304" i="1"/>
  <c r="J304" i="1"/>
  <c r="I304" i="1"/>
  <c r="H304" i="1"/>
  <c r="G304" i="1"/>
  <c r="F304" i="1"/>
  <c r="AO303" i="1"/>
  <c r="AN303" i="1"/>
  <c r="AM303" i="1"/>
  <c r="AL303" i="1"/>
  <c r="AK303" i="1"/>
  <c r="AJ303" i="1"/>
  <c r="AI303" i="1"/>
  <c r="AH303" i="1"/>
  <c r="AG303" i="1"/>
  <c r="AF303" i="1"/>
  <c r="AE303" i="1"/>
  <c r="AD303" i="1"/>
  <c r="AC303" i="1"/>
  <c r="AB303" i="1"/>
  <c r="AA303" i="1"/>
  <c r="Z303" i="1"/>
  <c r="Y303" i="1"/>
  <c r="X303" i="1"/>
  <c r="W303" i="1"/>
  <c r="V303" i="1"/>
  <c r="U303" i="1"/>
  <c r="T303" i="1"/>
  <c r="S303" i="1"/>
  <c r="R303" i="1"/>
  <c r="Q303" i="1"/>
  <c r="P303" i="1"/>
  <c r="O303" i="1"/>
  <c r="N303" i="1"/>
  <c r="M303" i="1"/>
  <c r="L303" i="1"/>
  <c r="K303" i="1"/>
  <c r="J303" i="1"/>
  <c r="I303" i="1"/>
  <c r="H303" i="1"/>
  <c r="G303" i="1"/>
  <c r="F303" i="1"/>
  <c r="AO302" i="1"/>
  <c r="AN302" i="1"/>
  <c r="AM302" i="1"/>
  <c r="AL302" i="1"/>
  <c r="AK302" i="1"/>
  <c r="AJ302" i="1"/>
  <c r="AI302" i="1"/>
  <c r="AH302" i="1"/>
  <c r="AG302" i="1"/>
  <c r="AF302" i="1"/>
  <c r="AE302" i="1"/>
  <c r="AD302" i="1"/>
  <c r="AC302" i="1"/>
  <c r="AB302" i="1"/>
  <c r="AA302" i="1"/>
  <c r="Z302" i="1"/>
  <c r="Y302" i="1"/>
  <c r="X302" i="1"/>
  <c r="W302" i="1"/>
  <c r="V302" i="1"/>
  <c r="U302" i="1"/>
  <c r="T302" i="1"/>
  <c r="S302" i="1"/>
  <c r="R302" i="1"/>
  <c r="Q302" i="1"/>
  <c r="P302" i="1"/>
  <c r="O302" i="1"/>
  <c r="N302" i="1"/>
  <c r="M302" i="1"/>
  <c r="L302" i="1"/>
  <c r="K302" i="1"/>
  <c r="J302" i="1"/>
  <c r="I302" i="1"/>
  <c r="H302" i="1"/>
  <c r="G302" i="1"/>
  <c r="F302" i="1"/>
  <c r="AO301" i="1"/>
  <c r="AN301" i="1"/>
  <c r="AM301" i="1"/>
  <c r="AL301" i="1"/>
  <c r="AK301" i="1"/>
  <c r="AJ301" i="1"/>
  <c r="AI301" i="1"/>
  <c r="AH301" i="1"/>
  <c r="AG301" i="1"/>
  <c r="AF301" i="1"/>
  <c r="AE301" i="1"/>
  <c r="AD301" i="1"/>
  <c r="AC301" i="1"/>
  <c r="AB301" i="1"/>
  <c r="AA301" i="1"/>
  <c r="Z301" i="1"/>
  <c r="Y301" i="1"/>
  <c r="X301" i="1"/>
  <c r="W301" i="1"/>
  <c r="V301" i="1"/>
  <c r="U301" i="1"/>
  <c r="T301" i="1"/>
  <c r="S301" i="1"/>
  <c r="R301" i="1"/>
  <c r="Q301" i="1"/>
  <c r="P301" i="1"/>
  <c r="O301" i="1"/>
  <c r="N301" i="1"/>
  <c r="M301" i="1"/>
  <c r="L301" i="1"/>
  <c r="K301" i="1"/>
  <c r="J301" i="1"/>
  <c r="I301" i="1"/>
  <c r="H301" i="1"/>
  <c r="G301" i="1"/>
  <c r="F301" i="1"/>
  <c r="AO300" i="1"/>
  <c r="AN300" i="1"/>
  <c r="AM300" i="1"/>
  <c r="AL300" i="1"/>
  <c r="AK300" i="1"/>
  <c r="AJ300" i="1"/>
  <c r="AI300" i="1"/>
  <c r="AH300" i="1"/>
  <c r="AG300" i="1"/>
  <c r="AF300" i="1"/>
  <c r="AE300" i="1"/>
  <c r="AD300" i="1"/>
  <c r="AC300" i="1"/>
  <c r="AB300" i="1"/>
  <c r="AA300" i="1"/>
  <c r="Z300" i="1"/>
  <c r="Y300" i="1"/>
  <c r="X300" i="1"/>
  <c r="W300" i="1"/>
  <c r="V300" i="1"/>
  <c r="U300" i="1"/>
  <c r="T300" i="1"/>
  <c r="S300" i="1"/>
  <c r="R300" i="1"/>
  <c r="Q300" i="1"/>
  <c r="P300" i="1"/>
  <c r="O300" i="1"/>
  <c r="N300" i="1"/>
  <c r="M300" i="1"/>
  <c r="L300" i="1"/>
  <c r="K300" i="1"/>
  <c r="J300" i="1"/>
  <c r="I300" i="1"/>
  <c r="H300" i="1"/>
  <c r="G300" i="1"/>
  <c r="F300" i="1"/>
  <c r="AO299" i="1"/>
  <c r="AN299" i="1"/>
  <c r="AM299" i="1"/>
  <c r="AL299" i="1"/>
  <c r="AK299" i="1"/>
  <c r="AJ299" i="1"/>
  <c r="AI299" i="1"/>
  <c r="AH299" i="1"/>
  <c r="AG299" i="1"/>
  <c r="AF299" i="1"/>
  <c r="AE299" i="1"/>
  <c r="AD299" i="1"/>
  <c r="AC299" i="1"/>
  <c r="AB299" i="1"/>
  <c r="AA299" i="1"/>
  <c r="Z299" i="1"/>
  <c r="Y299" i="1"/>
  <c r="X299" i="1"/>
  <c r="W299" i="1"/>
  <c r="V299" i="1"/>
  <c r="U299" i="1"/>
  <c r="T299" i="1"/>
  <c r="S299" i="1"/>
  <c r="R299" i="1"/>
  <c r="Q299" i="1"/>
  <c r="P299" i="1"/>
  <c r="O299" i="1"/>
  <c r="N299" i="1"/>
  <c r="M299" i="1"/>
  <c r="L299" i="1"/>
  <c r="K299" i="1"/>
  <c r="J299" i="1"/>
  <c r="I299" i="1"/>
  <c r="G299" i="1"/>
  <c r="F299" i="1"/>
  <c r="AO298" i="1"/>
  <c r="AN298" i="1"/>
  <c r="AM298" i="1"/>
  <c r="AL298" i="1"/>
  <c r="AK298" i="1"/>
  <c r="AJ298" i="1"/>
  <c r="AI298" i="1"/>
  <c r="AH298" i="1"/>
  <c r="AG298" i="1"/>
  <c r="AF298" i="1"/>
  <c r="AE298" i="1"/>
  <c r="AD298" i="1"/>
  <c r="AC298" i="1"/>
  <c r="AB298" i="1"/>
  <c r="AA298" i="1"/>
  <c r="Z298" i="1"/>
  <c r="Y298" i="1"/>
  <c r="X298" i="1"/>
  <c r="W298" i="1"/>
  <c r="V298" i="1"/>
  <c r="U298" i="1"/>
  <c r="T298" i="1"/>
  <c r="S298" i="1"/>
  <c r="R298" i="1"/>
  <c r="Q298" i="1"/>
  <c r="P298" i="1"/>
  <c r="O298" i="1"/>
  <c r="N298" i="1"/>
  <c r="M298" i="1"/>
  <c r="L298" i="1"/>
  <c r="K298" i="1"/>
  <c r="J298" i="1"/>
  <c r="I298" i="1"/>
  <c r="G298" i="1"/>
  <c r="F298" i="1"/>
  <c r="AO294" i="1"/>
  <c r="AN294" i="1"/>
  <c r="AM294" i="1"/>
  <c r="AL294" i="1"/>
  <c r="AK294" i="1"/>
  <c r="AJ294" i="1"/>
  <c r="AI294" i="1"/>
  <c r="AH294" i="1"/>
  <c r="AG294" i="1"/>
  <c r="AF294" i="1"/>
  <c r="AE294" i="1"/>
  <c r="AD294" i="1"/>
  <c r="AC294" i="1"/>
  <c r="AB294" i="1"/>
  <c r="AA294" i="1"/>
  <c r="Z294" i="1"/>
  <c r="Y294" i="1"/>
  <c r="X294" i="1"/>
  <c r="W294" i="1"/>
  <c r="V294" i="1"/>
  <c r="U294" i="1"/>
  <c r="T294" i="1"/>
  <c r="S294" i="1"/>
  <c r="R294" i="1"/>
  <c r="Q294" i="1"/>
  <c r="P294" i="1"/>
  <c r="O294" i="1"/>
  <c r="N294" i="1"/>
  <c r="M294" i="1"/>
  <c r="L294" i="1"/>
  <c r="K294" i="1"/>
  <c r="J294" i="1"/>
  <c r="I294" i="1"/>
  <c r="H294" i="1"/>
  <c r="G294" i="1"/>
  <c r="F294" i="1"/>
  <c r="AO293" i="1"/>
  <c r="AN293" i="1"/>
  <c r="AM293" i="1"/>
  <c r="AL293" i="1"/>
  <c r="AK293" i="1"/>
  <c r="AJ293" i="1"/>
  <c r="AI293" i="1"/>
  <c r="AH293" i="1"/>
  <c r="AG293" i="1"/>
  <c r="AF293" i="1"/>
  <c r="AE293" i="1"/>
  <c r="AD293" i="1"/>
  <c r="AC293" i="1"/>
  <c r="AB293" i="1"/>
  <c r="AA293" i="1"/>
  <c r="Z293" i="1"/>
  <c r="Y293" i="1"/>
  <c r="X293" i="1"/>
  <c r="W293" i="1"/>
  <c r="V293" i="1"/>
  <c r="U293" i="1"/>
  <c r="T293" i="1"/>
  <c r="S293" i="1"/>
  <c r="R293" i="1"/>
  <c r="Q293" i="1"/>
  <c r="P293" i="1"/>
  <c r="O293" i="1"/>
  <c r="N293" i="1"/>
  <c r="M293" i="1"/>
  <c r="L293" i="1"/>
  <c r="K293" i="1"/>
  <c r="J293" i="1"/>
  <c r="I293" i="1"/>
  <c r="H293" i="1"/>
  <c r="G293" i="1"/>
  <c r="F293" i="1"/>
  <c r="AO292" i="1"/>
  <c r="AN292" i="1"/>
  <c r="AM292" i="1"/>
  <c r="AL292" i="1"/>
  <c r="AK292" i="1"/>
  <c r="AJ292" i="1"/>
  <c r="AI292" i="1"/>
  <c r="AH292" i="1"/>
  <c r="AG292" i="1"/>
  <c r="AF292" i="1"/>
  <c r="AE292" i="1"/>
  <c r="AD292" i="1"/>
  <c r="AC292" i="1"/>
  <c r="AB292" i="1"/>
  <c r="AA292" i="1"/>
  <c r="Z292" i="1"/>
  <c r="Y292" i="1"/>
  <c r="X292" i="1"/>
  <c r="W292" i="1"/>
  <c r="V292" i="1"/>
  <c r="U292" i="1"/>
  <c r="T292" i="1"/>
  <c r="S292" i="1"/>
  <c r="R292" i="1"/>
  <c r="Q292" i="1"/>
  <c r="P292" i="1"/>
  <c r="O292" i="1"/>
  <c r="N292" i="1"/>
  <c r="M292" i="1"/>
  <c r="L292" i="1"/>
  <c r="K292" i="1"/>
  <c r="J292" i="1"/>
  <c r="I292" i="1"/>
  <c r="H292" i="1"/>
  <c r="G292" i="1"/>
  <c r="F292" i="1"/>
  <c r="AO291" i="1"/>
  <c r="AN291" i="1"/>
  <c r="AM291" i="1"/>
  <c r="AL291" i="1"/>
  <c r="AK291" i="1"/>
  <c r="AJ291" i="1"/>
  <c r="AI291" i="1"/>
  <c r="AH291" i="1"/>
  <c r="AG291" i="1"/>
  <c r="AF291" i="1"/>
  <c r="AE291" i="1"/>
  <c r="AD291" i="1"/>
  <c r="AC291" i="1"/>
  <c r="AB291" i="1"/>
  <c r="AA291" i="1"/>
  <c r="Z291" i="1"/>
  <c r="Y291" i="1"/>
  <c r="X291" i="1"/>
  <c r="W291" i="1"/>
  <c r="V291" i="1"/>
  <c r="U291" i="1"/>
  <c r="T291" i="1"/>
  <c r="S291" i="1"/>
  <c r="R291" i="1"/>
  <c r="Q291" i="1"/>
  <c r="P291" i="1"/>
  <c r="O291" i="1"/>
  <c r="N291" i="1"/>
  <c r="M291" i="1"/>
  <c r="L291" i="1"/>
  <c r="K291" i="1"/>
  <c r="J291" i="1"/>
  <c r="I291" i="1"/>
  <c r="H291" i="1"/>
  <c r="G291" i="1"/>
  <c r="F291" i="1"/>
  <c r="AO290" i="1"/>
  <c r="AN290" i="1"/>
  <c r="AM290" i="1"/>
  <c r="AL290" i="1"/>
  <c r="AK290" i="1"/>
  <c r="AJ290" i="1"/>
  <c r="AI290" i="1"/>
  <c r="AH290" i="1"/>
  <c r="AG290" i="1"/>
  <c r="AF290" i="1"/>
  <c r="AE290" i="1"/>
  <c r="AD290" i="1"/>
  <c r="AC290" i="1"/>
  <c r="AB290" i="1"/>
  <c r="AA290" i="1"/>
  <c r="Z290" i="1"/>
  <c r="Y290" i="1"/>
  <c r="X290" i="1"/>
  <c r="W290" i="1"/>
  <c r="V290" i="1"/>
  <c r="U290" i="1"/>
  <c r="T290" i="1"/>
  <c r="S290" i="1"/>
  <c r="R290" i="1"/>
  <c r="Q290" i="1"/>
  <c r="P290" i="1"/>
  <c r="O290" i="1"/>
  <c r="N290" i="1"/>
  <c r="M290" i="1"/>
  <c r="L290" i="1"/>
  <c r="K290" i="1"/>
  <c r="J290" i="1"/>
  <c r="I290" i="1"/>
  <c r="H290" i="1"/>
  <c r="G290" i="1"/>
  <c r="F290" i="1"/>
  <c r="AO289" i="1"/>
  <c r="AN289" i="1"/>
  <c r="AM289" i="1"/>
  <c r="AL289" i="1"/>
  <c r="AK289" i="1"/>
  <c r="AJ289" i="1"/>
  <c r="AI289" i="1"/>
  <c r="AH289" i="1"/>
  <c r="AG289" i="1"/>
  <c r="AF289" i="1"/>
  <c r="AE289" i="1"/>
  <c r="AD289" i="1"/>
  <c r="AC289" i="1"/>
  <c r="AB289" i="1"/>
  <c r="AA289" i="1"/>
  <c r="Z289" i="1"/>
  <c r="Y289" i="1"/>
  <c r="X289" i="1"/>
  <c r="W289" i="1"/>
  <c r="V289" i="1"/>
  <c r="U289" i="1"/>
  <c r="T289" i="1"/>
  <c r="S289" i="1"/>
  <c r="R289" i="1"/>
  <c r="Q289" i="1"/>
  <c r="P289" i="1"/>
  <c r="O289" i="1"/>
  <c r="N289" i="1"/>
  <c r="M289" i="1"/>
  <c r="L289" i="1"/>
  <c r="K289" i="1"/>
  <c r="J289" i="1"/>
  <c r="I289" i="1"/>
  <c r="G289" i="1"/>
  <c r="F289" i="1"/>
  <c r="AO288" i="1"/>
  <c r="AN288" i="1"/>
  <c r="AM288" i="1"/>
  <c r="AL288" i="1"/>
  <c r="AK288" i="1"/>
  <c r="AJ288" i="1"/>
  <c r="AI288" i="1"/>
  <c r="AH288" i="1"/>
  <c r="AG288" i="1"/>
  <c r="AF288" i="1"/>
  <c r="AE288" i="1"/>
  <c r="AD288" i="1"/>
  <c r="AC288" i="1"/>
  <c r="AB288" i="1"/>
  <c r="AA288" i="1"/>
  <c r="Z288" i="1"/>
  <c r="Y288" i="1"/>
  <c r="X288" i="1"/>
  <c r="W288" i="1"/>
  <c r="V288" i="1"/>
  <c r="U288" i="1"/>
  <c r="T288" i="1"/>
  <c r="S288" i="1"/>
  <c r="R288" i="1"/>
  <c r="Q288" i="1"/>
  <c r="P288" i="1"/>
  <c r="O288" i="1"/>
  <c r="N288" i="1"/>
  <c r="M288" i="1"/>
  <c r="L288" i="1"/>
  <c r="K288" i="1"/>
  <c r="J288" i="1"/>
  <c r="I288" i="1"/>
  <c r="G288" i="1"/>
  <c r="F288" i="1"/>
  <c r="AO284" i="1"/>
  <c r="AN284" i="1"/>
  <c r="AM284" i="1"/>
  <c r="AL284" i="1"/>
  <c r="AK284" i="1"/>
  <c r="AJ284" i="1"/>
  <c r="AI284" i="1"/>
  <c r="AH284" i="1"/>
  <c r="AG284" i="1"/>
  <c r="AF284" i="1"/>
  <c r="AE284" i="1"/>
  <c r="AD284" i="1"/>
  <c r="AC284" i="1"/>
  <c r="AB284" i="1"/>
  <c r="AA284" i="1"/>
  <c r="Z284" i="1"/>
  <c r="Y284" i="1"/>
  <c r="X284" i="1"/>
  <c r="W284" i="1"/>
  <c r="V284" i="1"/>
  <c r="U284" i="1"/>
  <c r="T284" i="1"/>
  <c r="S284" i="1"/>
  <c r="R284" i="1"/>
  <c r="Q284" i="1"/>
  <c r="P284" i="1"/>
  <c r="O284" i="1"/>
  <c r="N284" i="1"/>
  <c r="M284" i="1"/>
  <c r="L284" i="1"/>
  <c r="K284" i="1"/>
  <c r="J284" i="1"/>
  <c r="I284" i="1"/>
  <c r="H284" i="1"/>
  <c r="G284" i="1"/>
  <c r="F284" i="1"/>
  <c r="AO283" i="1"/>
  <c r="AN283" i="1"/>
  <c r="AM283" i="1"/>
  <c r="AL283" i="1"/>
  <c r="AK283" i="1"/>
  <c r="AJ283" i="1"/>
  <c r="AI283" i="1"/>
  <c r="AH283" i="1"/>
  <c r="AG283" i="1"/>
  <c r="AF283" i="1"/>
  <c r="AE283" i="1"/>
  <c r="AD283" i="1"/>
  <c r="AC283" i="1"/>
  <c r="AB283" i="1"/>
  <c r="AA283" i="1"/>
  <c r="Z283" i="1"/>
  <c r="Y283" i="1"/>
  <c r="X283" i="1"/>
  <c r="W283" i="1"/>
  <c r="V283" i="1"/>
  <c r="U283" i="1"/>
  <c r="T283" i="1"/>
  <c r="S283" i="1"/>
  <c r="R283" i="1"/>
  <c r="Q283" i="1"/>
  <c r="P283" i="1"/>
  <c r="O283" i="1"/>
  <c r="N283" i="1"/>
  <c r="M283" i="1"/>
  <c r="L283" i="1"/>
  <c r="K283" i="1"/>
  <c r="J283" i="1"/>
  <c r="I283" i="1"/>
  <c r="H283" i="1"/>
  <c r="G283" i="1"/>
  <c r="F283" i="1"/>
  <c r="AO282" i="1"/>
  <c r="AN282" i="1"/>
  <c r="AM282" i="1"/>
  <c r="AL282" i="1"/>
  <c r="AK282" i="1"/>
  <c r="AJ282" i="1"/>
  <c r="AI282" i="1"/>
  <c r="AH282" i="1"/>
  <c r="AG282" i="1"/>
  <c r="AF282" i="1"/>
  <c r="AE282" i="1"/>
  <c r="AD282" i="1"/>
  <c r="AC282" i="1"/>
  <c r="AB282" i="1"/>
  <c r="AA282" i="1"/>
  <c r="Z282" i="1"/>
  <c r="Y282" i="1"/>
  <c r="X282" i="1"/>
  <c r="W282" i="1"/>
  <c r="V282" i="1"/>
  <c r="U282" i="1"/>
  <c r="T282" i="1"/>
  <c r="S282" i="1"/>
  <c r="R282" i="1"/>
  <c r="Q282" i="1"/>
  <c r="P282" i="1"/>
  <c r="O282" i="1"/>
  <c r="N282" i="1"/>
  <c r="M282" i="1"/>
  <c r="L282" i="1"/>
  <c r="K282" i="1"/>
  <c r="J282" i="1"/>
  <c r="I282" i="1"/>
  <c r="H282" i="1"/>
  <c r="G282" i="1"/>
  <c r="F282" i="1"/>
  <c r="AO281" i="1"/>
  <c r="AN281" i="1"/>
  <c r="AM281" i="1"/>
  <c r="AL281" i="1"/>
  <c r="AK281" i="1"/>
  <c r="AJ281" i="1"/>
  <c r="AI281" i="1"/>
  <c r="AH281" i="1"/>
  <c r="AG281" i="1"/>
  <c r="AF281" i="1"/>
  <c r="AE281" i="1"/>
  <c r="AD281" i="1"/>
  <c r="AC281" i="1"/>
  <c r="AB281" i="1"/>
  <c r="AA281" i="1"/>
  <c r="Z281" i="1"/>
  <c r="Y281" i="1"/>
  <c r="X281" i="1"/>
  <c r="W281" i="1"/>
  <c r="V281" i="1"/>
  <c r="U281" i="1"/>
  <c r="T281" i="1"/>
  <c r="S281" i="1"/>
  <c r="R281" i="1"/>
  <c r="Q281" i="1"/>
  <c r="P281" i="1"/>
  <c r="O281" i="1"/>
  <c r="N281" i="1"/>
  <c r="M281" i="1"/>
  <c r="L281" i="1"/>
  <c r="K281" i="1"/>
  <c r="J281" i="1"/>
  <c r="I281" i="1"/>
  <c r="H281" i="1"/>
  <c r="G281" i="1"/>
  <c r="F281" i="1"/>
  <c r="AO280" i="1"/>
  <c r="AN280" i="1"/>
  <c r="AM280" i="1"/>
  <c r="AL280" i="1"/>
  <c r="AK280" i="1"/>
  <c r="AJ280" i="1"/>
  <c r="AI280" i="1"/>
  <c r="AH280" i="1"/>
  <c r="AG280" i="1"/>
  <c r="AF280" i="1"/>
  <c r="AE280" i="1"/>
  <c r="AD280" i="1"/>
  <c r="AC280" i="1"/>
  <c r="AB280" i="1"/>
  <c r="AA280" i="1"/>
  <c r="Z280" i="1"/>
  <c r="Y280" i="1"/>
  <c r="X280" i="1"/>
  <c r="W280" i="1"/>
  <c r="V280" i="1"/>
  <c r="U280" i="1"/>
  <c r="T280" i="1"/>
  <c r="S280" i="1"/>
  <c r="R280" i="1"/>
  <c r="Q280" i="1"/>
  <c r="P280" i="1"/>
  <c r="O280" i="1"/>
  <c r="N280" i="1"/>
  <c r="M280" i="1"/>
  <c r="L280" i="1"/>
  <c r="K280" i="1"/>
  <c r="J280" i="1"/>
  <c r="I280" i="1"/>
  <c r="H280" i="1"/>
  <c r="G280" i="1"/>
  <c r="F280" i="1"/>
  <c r="AO279" i="1"/>
  <c r="AN279" i="1"/>
  <c r="AM279" i="1"/>
  <c r="AL279" i="1"/>
  <c r="AK279" i="1"/>
  <c r="AJ279" i="1"/>
  <c r="AI279" i="1"/>
  <c r="AH279" i="1"/>
  <c r="AG279" i="1"/>
  <c r="AF279" i="1"/>
  <c r="AE279" i="1"/>
  <c r="AD279" i="1"/>
  <c r="AC279" i="1"/>
  <c r="AB279" i="1"/>
  <c r="AA279" i="1"/>
  <c r="Z279" i="1"/>
  <c r="Y279" i="1"/>
  <c r="X279" i="1"/>
  <c r="W279" i="1"/>
  <c r="V279" i="1"/>
  <c r="U279" i="1"/>
  <c r="T279" i="1"/>
  <c r="S279" i="1"/>
  <c r="R279" i="1"/>
  <c r="Q279" i="1"/>
  <c r="P279" i="1"/>
  <c r="O279" i="1"/>
  <c r="N279" i="1"/>
  <c r="M279" i="1"/>
  <c r="L279" i="1"/>
  <c r="K279" i="1"/>
  <c r="J279" i="1"/>
  <c r="I279" i="1"/>
  <c r="G279" i="1"/>
  <c r="F279" i="1"/>
  <c r="AO278" i="1"/>
  <c r="AN278" i="1"/>
  <c r="AM278" i="1"/>
  <c r="AL278" i="1"/>
  <c r="AK278" i="1"/>
  <c r="AJ278" i="1"/>
  <c r="AI278" i="1"/>
  <c r="AH278" i="1"/>
  <c r="AG278" i="1"/>
  <c r="AF278" i="1"/>
  <c r="AE278" i="1"/>
  <c r="AD278" i="1"/>
  <c r="AC278" i="1"/>
  <c r="AB278" i="1"/>
  <c r="AA278" i="1"/>
  <c r="Z278" i="1"/>
  <c r="Y278" i="1"/>
  <c r="X278" i="1"/>
  <c r="W278" i="1"/>
  <c r="V278" i="1"/>
  <c r="U278" i="1"/>
  <c r="T278" i="1"/>
  <c r="S278" i="1"/>
  <c r="R278" i="1"/>
  <c r="Q278" i="1"/>
  <c r="P278" i="1"/>
  <c r="O278" i="1"/>
  <c r="N278" i="1"/>
  <c r="M278" i="1"/>
  <c r="L278" i="1"/>
  <c r="K278" i="1"/>
  <c r="J278" i="1"/>
  <c r="I278" i="1"/>
  <c r="G278" i="1"/>
  <c r="F278" i="1"/>
  <c r="AO274" i="1"/>
  <c r="AN274" i="1"/>
  <c r="AM274" i="1"/>
  <c r="AL274" i="1"/>
  <c r="AK274" i="1"/>
  <c r="AJ274" i="1"/>
  <c r="AI274" i="1"/>
  <c r="AH274" i="1"/>
  <c r="AG274" i="1"/>
  <c r="AF274" i="1"/>
  <c r="AE274" i="1"/>
  <c r="AD274" i="1"/>
  <c r="AC274" i="1"/>
  <c r="AB274" i="1"/>
  <c r="AA274" i="1"/>
  <c r="Z274" i="1"/>
  <c r="Y274" i="1"/>
  <c r="X274" i="1"/>
  <c r="W274" i="1"/>
  <c r="V274" i="1"/>
  <c r="U274" i="1"/>
  <c r="T274" i="1"/>
  <c r="S274" i="1"/>
  <c r="R274" i="1"/>
  <c r="Q274" i="1"/>
  <c r="P274" i="1"/>
  <c r="O274" i="1"/>
  <c r="N274" i="1"/>
  <c r="M274" i="1"/>
  <c r="L274" i="1"/>
  <c r="K274" i="1"/>
  <c r="J274" i="1"/>
  <c r="I274" i="1"/>
  <c r="H274" i="1"/>
  <c r="G274" i="1"/>
  <c r="F274" i="1"/>
  <c r="AO273" i="1"/>
  <c r="AN273" i="1"/>
  <c r="AM273" i="1"/>
  <c r="AL273" i="1"/>
  <c r="AK273" i="1"/>
  <c r="AJ273" i="1"/>
  <c r="AI273" i="1"/>
  <c r="AH273" i="1"/>
  <c r="AG273" i="1"/>
  <c r="AF273" i="1"/>
  <c r="AE273" i="1"/>
  <c r="AD273" i="1"/>
  <c r="AC273" i="1"/>
  <c r="AB273" i="1"/>
  <c r="AA273" i="1"/>
  <c r="Z273" i="1"/>
  <c r="Y273" i="1"/>
  <c r="X273" i="1"/>
  <c r="W273" i="1"/>
  <c r="V273" i="1"/>
  <c r="U273" i="1"/>
  <c r="T273" i="1"/>
  <c r="S273" i="1"/>
  <c r="R273" i="1"/>
  <c r="Q273" i="1"/>
  <c r="P273" i="1"/>
  <c r="O273" i="1"/>
  <c r="N273" i="1"/>
  <c r="M273" i="1"/>
  <c r="L273" i="1"/>
  <c r="K273" i="1"/>
  <c r="J273" i="1"/>
  <c r="I273" i="1"/>
  <c r="H273" i="1"/>
  <c r="G273" i="1"/>
  <c r="F273" i="1"/>
  <c r="AO272" i="1"/>
  <c r="AN272" i="1"/>
  <c r="AM272" i="1"/>
  <c r="AL272" i="1"/>
  <c r="AK272" i="1"/>
  <c r="AJ272" i="1"/>
  <c r="AI272" i="1"/>
  <c r="AH272" i="1"/>
  <c r="AG272" i="1"/>
  <c r="AF272" i="1"/>
  <c r="AE272" i="1"/>
  <c r="AD272" i="1"/>
  <c r="AC272" i="1"/>
  <c r="AB272" i="1"/>
  <c r="AA272" i="1"/>
  <c r="Z272" i="1"/>
  <c r="Y272" i="1"/>
  <c r="X272" i="1"/>
  <c r="W272" i="1"/>
  <c r="V272" i="1"/>
  <c r="U272" i="1"/>
  <c r="T272" i="1"/>
  <c r="S272" i="1"/>
  <c r="R272" i="1"/>
  <c r="Q272" i="1"/>
  <c r="P272" i="1"/>
  <c r="O272" i="1"/>
  <c r="N272" i="1"/>
  <c r="M272" i="1"/>
  <c r="L272" i="1"/>
  <c r="K272" i="1"/>
  <c r="J272" i="1"/>
  <c r="I272" i="1"/>
  <c r="H272" i="1"/>
  <c r="G272" i="1"/>
  <c r="F272" i="1"/>
  <c r="AO271" i="1"/>
  <c r="AN271" i="1"/>
  <c r="AM271" i="1"/>
  <c r="AL271" i="1"/>
  <c r="AK271" i="1"/>
  <c r="AJ271" i="1"/>
  <c r="AI271" i="1"/>
  <c r="AH271" i="1"/>
  <c r="AG271" i="1"/>
  <c r="AF271" i="1"/>
  <c r="AE271" i="1"/>
  <c r="AD271" i="1"/>
  <c r="AC271" i="1"/>
  <c r="AB271" i="1"/>
  <c r="AA271" i="1"/>
  <c r="Z271" i="1"/>
  <c r="Y271" i="1"/>
  <c r="X271" i="1"/>
  <c r="W271" i="1"/>
  <c r="V271" i="1"/>
  <c r="U271" i="1"/>
  <c r="T271" i="1"/>
  <c r="S271" i="1"/>
  <c r="R271" i="1"/>
  <c r="Q271" i="1"/>
  <c r="P271" i="1"/>
  <c r="O271" i="1"/>
  <c r="N271" i="1"/>
  <c r="M271" i="1"/>
  <c r="L271" i="1"/>
  <c r="K271" i="1"/>
  <c r="J271" i="1"/>
  <c r="I271" i="1"/>
  <c r="H271" i="1"/>
  <c r="G271" i="1"/>
  <c r="F271" i="1"/>
  <c r="AO270" i="1"/>
  <c r="AN270" i="1"/>
  <c r="AM270" i="1"/>
  <c r="AL270" i="1"/>
  <c r="AK270" i="1"/>
  <c r="AJ270" i="1"/>
  <c r="AI270" i="1"/>
  <c r="AH270" i="1"/>
  <c r="AG270" i="1"/>
  <c r="AF270" i="1"/>
  <c r="AE270" i="1"/>
  <c r="AD270" i="1"/>
  <c r="AC270" i="1"/>
  <c r="AB270" i="1"/>
  <c r="AA270" i="1"/>
  <c r="Z270" i="1"/>
  <c r="Y270" i="1"/>
  <c r="X270" i="1"/>
  <c r="W270" i="1"/>
  <c r="V270" i="1"/>
  <c r="U270" i="1"/>
  <c r="T270" i="1"/>
  <c r="S270" i="1"/>
  <c r="R270" i="1"/>
  <c r="Q270" i="1"/>
  <c r="P270" i="1"/>
  <c r="O270" i="1"/>
  <c r="N270" i="1"/>
  <c r="M270" i="1"/>
  <c r="L270" i="1"/>
  <c r="K270" i="1"/>
  <c r="J270" i="1"/>
  <c r="I270" i="1"/>
  <c r="H270" i="1"/>
  <c r="G270" i="1"/>
  <c r="F270" i="1"/>
  <c r="AO269" i="1"/>
  <c r="AN269" i="1"/>
  <c r="AM269" i="1"/>
  <c r="AL269" i="1"/>
  <c r="AK269" i="1"/>
  <c r="AJ269" i="1"/>
  <c r="AI269" i="1"/>
  <c r="AH269" i="1"/>
  <c r="AG269" i="1"/>
  <c r="AF269" i="1"/>
  <c r="AE269" i="1"/>
  <c r="AD269" i="1"/>
  <c r="AC269" i="1"/>
  <c r="AB269" i="1"/>
  <c r="AA269" i="1"/>
  <c r="Z269" i="1"/>
  <c r="Y269" i="1"/>
  <c r="X269" i="1"/>
  <c r="W269" i="1"/>
  <c r="V269" i="1"/>
  <c r="U269" i="1"/>
  <c r="T269" i="1"/>
  <c r="S269" i="1"/>
  <c r="R269" i="1"/>
  <c r="Q269" i="1"/>
  <c r="P269" i="1"/>
  <c r="O269" i="1"/>
  <c r="N269" i="1"/>
  <c r="M269" i="1"/>
  <c r="L269" i="1"/>
  <c r="K269" i="1"/>
  <c r="J269" i="1"/>
  <c r="I269" i="1"/>
  <c r="G269" i="1"/>
  <c r="F269" i="1"/>
  <c r="AO268" i="1"/>
  <c r="AN268" i="1"/>
  <c r="AM268" i="1"/>
  <c r="AL268" i="1"/>
  <c r="AK268" i="1"/>
  <c r="AJ268" i="1"/>
  <c r="AI268" i="1"/>
  <c r="AH268" i="1"/>
  <c r="AG268" i="1"/>
  <c r="AF268" i="1"/>
  <c r="AE268" i="1"/>
  <c r="AD268" i="1"/>
  <c r="AC268" i="1"/>
  <c r="AB268" i="1"/>
  <c r="AA268" i="1"/>
  <c r="Z268" i="1"/>
  <c r="Y268" i="1"/>
  <c r="X268" i="1"/>
  <c r="W268" i="1"/>
  <c r="V268" i="1"/>
  <c r="U268" i="1"/>
  <c r="T268" i="1"/>
  <c r="S268" i="1"/>
  <c r="R268" i="1"/>
  <c r="Q268" i="1"/>
  <c r="P268" i="1"/>
  <c r="O268" i="1"/>
  <c r="N268" i="1"/>
  <c r="M268" i="1"/>
  <c r="L268" i="1"/>
  <c r="K268" i="1"/>
  <c r="J268" i="1"/>
  <c r="I268" i="1"/>
  <c r="G268" i="1"/>
  <c r="F268" i="1"/>
  <c r="AO261" i="1"/>
  <c r="AN261" i="1"/>
  <c r="AM261" i="1"/>
  <c r="AL261" i="1"/>
  <c r="AK261" i="1"/>
  <c r="AJ261" i="1"/>
  <c r="AI261" i="1"/>
  <c r="AH261" i="1"/>
  <c r="AG261" i="1"/>
  <c r="AF261" i="1"/>
  <c r="AE261" i="1"/>
  <c r="AD261" i="1"/>
  <c r="AC261" i="1"/>
  <c r="AB261" i="1"/>
  <c r="AA261" i="1"/>
  <c r="Z261" i="1"/>
  <c r="Y261" i="1"/>
  <c r="X261" i="1"/>
  <c r="W261" i="1"/>
  <c r="V261" i="1"/>
  <c r="U261" i="1"/>
  <c r="T261" i="1"/>
  <c r="S261" i="1"/>
  <c r="R261" i="1"/>
  <c r="Q261" i="1"/>
  <c r="P261" i="1"/>
  <c r="O261" i="1"/>
  <c r="N261" i="1"/>
  <c r="M261" i="1"/>
  <c r="L261" i="1"/>
  <c r="K261" i="1"/>
  <c r="J261" i="1"/>
  <c r="I261" i="1"/>
  <c r="H261" i="1"/>
  <c r="G261" i="1"/>
  <c r="F261" i="1"/>
  <c r="AO260" i="1"/>
  <c r="AN260" i="1"/>
  <c r="AM260" i="1"/>
  <c r="AL260" i="1"/>
  <c r="AK260" i="1"/>
  <c r="AJ260" i="1"/>
  <c r="AI260" i="1"/>
  <c r="AH260" i="1"/>
  <c r="AG260" i="1"/>
  <c r="AF260" i="1"/>
  <c r="AE260" i="1"/>
  <c r="AD260" i="1"/>
  <c r="AC260" i="1"/>
  <c r="AB260" i="1"/>
  <c r="AA260" i="1"/>
  <c r="Z260" i="1"/>
  <c r="Y260" i="1"/>
  <c r="X260" i="1"/>
  <c r="W260" i="1"/>
  <c r="V260" i="1"/>
  <c r="U260" i="1"/>
  <c r="T260" i="1"/>
  <c r="S260" i="1"/>
  <c r="R260" i="1"/>
  <c r="Q260" i="1"/>
  <c r="P260" i="1"/>
  <c r="O260" i="1"/>
  <c r="N260" i="1"/>
  <c r="M260" i="1"/>
  <c r="L260" i="1"/>
  <c r="K260" i="1"/>
  <c r="J260" i="1"/>
  <c r="I260" i="1"/>
  <c r="H260" i="1"/>
  <c r="G260" i="1"/>
  <c r="F260" i="1"/>
  <c r="AO259" i="1"/>
  <c r="AN259" i="1"/>
  <c r="AM259" i="1"/>
  <c r="AL259" i="1"/>
  <c r="AK259" i="1"/>
  <c r="AJ259" i="1"/>
  <c r="AI259" i="1"/>
  <c r="AH259" i="1"/>
  <c r="AG259" i="1"/>
  <c r="AF259" i="1"/>
  <c r="AE259" i="1"/>
  <c r="AD259" i="1"/>
  <c r="AC259" i="1"/>
  <c r="AB259" i="1"/>
  <c r="AA259" i="1"/>
  <c r="Z259" i="1"/>
  <c r="Y259" i="1"/>
  <c r="X259" i="1"/>
  <c r="W259" i="1"/>
  <c r="V259" i="1"/>
  <c r="U259" i="1"/>
  <c r="T259" i="1"/>
  <c r="S259" i="1"/>
  <c r="R259" i="1"/>
  <c r="Q259" i="1"/>
  <c r="P259" i="1"/>
  <c r="O259" i="1"/>
  <c r="N259" i="1"/>
  <c r="M259" i="1"/>
  <c r="L259" i="1"/>
  <c r="K259" i="1"/>
  <c r="J259" i="1"/>
  <c r="I259" i="1"/>
  <c r="H259" i="1"/>
  <c r="G259" i="1"/>
  <c r="F259" i="1"/>
  <c r="AO258" i="1"/>
  <c r="AN258" i="1"/>
  <c r="AM258" i="1"/>
  <c r="AL258" i="1"/>
  <c r="AK258" i="1"/>
  <c r="AJ258" i="1"/>
  <c r="AI258" i="1"/>
  <c r="AH258" i="1"/>
  <c r="AG258" i="1"/>
  <c r="AF258" i="1"/>
  <c r="AE258" i="1"/>
  <c r="AD258" i="1"/>
  <c r="AC258" i="1"/>
  <c r="AB258" i="1"/>
  <c r="AA258" i="1"/>
  <c r="Z258" i="1"/>
  <c r="Y258" i="1"/>
  <c r="X258" i="1"/>
  <c r="W258" i="1"/>
  <c r="V258" i="1"/>
  <c r="U258" i="1"/>
  <c r="T258" i="1"/>
  <c r="S258" i="1"/>
  <c r="R258" i="1"/>
  <c r="Q258" i="1"/>
  <c r="P258" i="1"/>
  <c r="O258" i="1"/>
  <c r="N258" i="1"/>
  <c r="M258" i="1"/>
  <c r="L258" i="1"/>
  <c r="K258" i="1"/>
  <c r="J258" i="1"/>
  <c r="I258" i="1"/>
  <c r="H258" i="1"/>
  <c r="G258" i="1"/>
  <c r="F258" i="1"/>
  <c r="AO257" i="1"/>
  <c r="AN257" i="1"/>
  <c r="AM257" i="1"/>
  <c r="AL257" i="1"/>
  <c r="AK257" i="1"/>
  <c r="AJ257" i="1"/>
  <c r="AI257" i="1"/>
  <c r="AH257" i="1"/>
  <c r="AG257" i="1"/>
  <c r="AF257" i="1"/>
  <c r="AE257" i="1"/>
  <c r="AD257" i="1"/>
  <c r="AC257" i="1"/>
  <c r="AB257" i="1"/>
  <c r="AA257" i="1"/>
  <c r="Z257" i="1"/>
  <c r="Y257" i="1"/>
  <c r="X257" i="1"/>
  <c r="W257" i="1"/>
  <c r="V257" i="1"/>
  <c r="U257" i="1"/>
  <c r="T257" i="1"/>
  <c r="S257" i="1"/>
  <c r="R257" i="1"/>
  <c r="Q257" i="1"/>
  <c r="P257" i="1"/>
  <c r="O257" i="1"/>
  <c r="N257" i="1"/>
  <c r="M257" i="1"/>
  <c r="L257" i="1"/>
  <c r="K257" i="1"/>
  <c r="J257" i="1"/>
  <c r="I257" i="1"/>
  <c r="H257" i="1"/>
  <c r="G257" i="1"/>
  <c r="F257" i="1"/>
  <c r="AO256" i="1"/>
  <c r="AN256" i="1"/>
  <c r="AM256" i="1"/>
  <c r="AL256" i="1"/>
  <c r="AK256" i="1"/>
  <c r="AJ256" i="1"/>
  <c r="AI256" i="1"/>
  <c r="AH256" i="1"/>
  <c r="AG256" i="1"/>
  <c r="AF256" i="1"/>
  <c r="AE256" i="1"/>
  <c r="AD256" i="1"/>
  <c r="AC256" i="1"/>
  <c r="AB256" i="1"/>
  <c r="AA256" i="1"/>
  <c r="Z256" i="1"/>
  <c r="Y256" i="1"/>
  <c r="X256" i="1"/>
  <c r="W256" i="1"/>
  <c r="V256" i="1"/>
  <c r="U256" i="1"/>
  <c r="T256" i="1"/>
  <c r="S256" i="1"/>
  <c r="R256" i="1"/>
  <c r="Q256" i="1"/>
  <c r="P256" i="1"/>
  <c r="O256" i="1"/>
  <c r="N256" i="1"/>
  <c r="M256" i="1"/>
  <c r="L256" i="1"/>
  <c r="K256" i="1"/>
  <c r="J256" i="1"/>
  <c r="I256" i="1"/>
  <c r="G256" i="1"/>
  <c r="F256" i="1"/>
  <c r="AO255" i="1"/>
  <c r="AN255" i="1"/>
  <c r="AM255" i="1"/>
  <c r="AL255" i="1"/>
  <c r="AK255" i="1"/>
  <c r="AJ255" i="1"/>
  <c r="AI255" i="1"/>
  <c r="AH255" i="1"/>
  <c r="AG255" i="1"/>
  <c r="AF255" i="1"/>
  <c r="AE255" i="1"/>
  <c r="AD255" i="1"/>
  <c r="AC255" i="1"/>
  <c r="AB255" i="1"/>
  <c r="AA255" i="1"/>
  <c r="Z255" i="1"/>
  <c r="Y255" i="1"/>
  <c r="X255" i="1"/>
  <c r="W255" i="1"/>
  <c r="V255" i="1"/>
  <c r="U255" i="1"/>
  <c r="T255" i="1"/>
  <c r="S255" i="1"/>
  <c r="R255" i="1"/>
  <c r="Q255" i="1"/>
  <c r="P255" i="1"/>
  <c r="O255" i="1"/>
  <c r="N255" i="1"/>
  <c r="M255" i="1"/>
  <c r="L255" i="1"/>
  <c r="K255" i="1"/>
  <c r="J255" i="1"/>
  <c r="I255" i="1"/>
  <c r="G255" i="1"/>
  <c r="F255" i="1"/>
  <c r="AO251" i="1"/>
  <c r="AN251" i="1"/>
  <c r="AM251" i="1"/>
  <c r="AL251" i="1"/>
  <c r="AK251" i="1"/>
  <c r="AJ251" i="1"/>
  <c r="AI251" i="1"/>
  <c r="AH251" i="1"/>
  <c r="AG251" i="1"/>
  <c r="AF251" i="1"/>
  <c r="AE251" i="1"/>
  <c r="AD251" i="1"/>
  <c r="AC251" i="1"/>
  <c r="AB251" i="1"/>
  <c r="AA251" i="1"/>
  <c r="Z251" i="1"/>
  <c r="Y251" i="1"/>
  <c r="X251" i="1"/>
  <c r="W251" i="1"/>
  <c r="V251" i="1"/>
  <c r="U251" i="1"/>
  <c r="T251" i="1"/>
  <c r="S251" i="1"/>
  <c r="R251" i="1"/>
  <c r="Q251" i="1"/>
  <c r="P251" i="1"/>
  <c r="O251" i="1"/>
  <c r="N251" i="1"/>
  <c r="M251" i="1"/>
  <c r="L251" i="1"/>
  <c r="K251" i="1"/>
  <c r="J251" i="1"/>
  <c r="I251" i="1"/>
  <c r="H251" i="1"/>
  <c r="G251" i="1"/>
  <c r="F251" i="1"/>
  <c r="AO250" i="1"/>
  <c r="AN250" i="1"/>
  <c r="AM250" i="1"/>
  <c r="AL250" i="1"/>
  <c r="AK250" i="1"/>
  <c r="AJ250" i="1"/>
  <c r="AI250" i="1"/>
  <c r="AH250" i="1"/>
  <c r="AG250" i="1"/>
  <c r="AF250" i="1"/>
  <c r="AE250" i="1"/>
  <c r="AD250" i="1"/>
  <c r="AC250" i="1"/>
  <c r="AB250" i="1"/>
  <c r="AA250" i="1"/>
  <c r="Z250" i="1"/>
  <c r="Y250" i="1"/>
  <c r="X250" i="1"/>
  <c r="W250" i="1"/>
  <c r="V250" i="1"/>
  <c r="U250" i="1"/>
  <c r="T250" i="1"/>
  <c r="S250" i="1"/>
  <c r="R250" i="1"/>
  <c r="Q250" i="1"/>
  <c r="P250" i="1"/>
  <c r="O250" i="1"/>
  <c r="N250" i="1"/>
  <c r="M250" i="1"/>
  <c r="L250" i="1"/>
  <c r="K250" i="1"/>
  <c r="J250" i="1"/>
  <c r="I250" i="1"/>
  <c r="H250" i="1"/>
  <c r="G250" i="1"/>
  <c r="F250" i="1"/>
  <c r="AO249" i="1"/>
  <c r="AN249" i="1"/>
  <c r="AM249" i="1"/>
  <c r="AL249" i="1"/>
  <c r="AK249" i="1"/>
  <c r="AJ249" i="1"/>
  <c r="AI249" i="1"/>
  <c r="AH249" i="1"/>
  <c r="AG249" i="1"/>
  <c r="AF249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AO248" i="1"/>
  <c r="AN248" i="1"/>
  <c r="AM248" i="1"/>
  <c r="AL248" i="1"/>
  <c r="AK248" i="1"/>
  <c r="AJ248" i="1"/>
  <c r="AI248" i="1"/>
  <c r="AH248" i="1"/>
  <c r="AG248" i="1"/>
  <c r="AF248" i="1"/>
  <c r="AE248" i="1"/>
  <c r="AD248" i="1"/>
  <c r="AC248" i="1"/>
  <c r="AB248" i="1"/>
  <c r="AA248" i="1"/>
  <c r="Z248" i="1"/>
  <c r="Y248" i="1"/>
  <c r="X248" i="1"/>
  <c r="W248" i="1"/>
  <c r="V248" i="1"/>
  <c r="U248" i="1"/>
  <c r="T248" i="1"/>
  <c r="S248" i="1"/>
  <c r="R248" i="1"/>
  <c r="Q248" i="1"/>
  <c r="P248" i="1"/>
  <c r="O248" i="1"/>
  <c r="N248" i="1"/>
  <c r="M248" i="1"/>
  <c r="L248" i="1"/>
  <c r="K248" i="1"/>
  <c r="J248" i="1"/>
  <c r="I248" i="1"/>
  <c r="H248" i="1"/>
  <c r="G248" i="1"/>
  <c r="F248" i="1"/>
  <c r="AO247" i="1"/>
  <c r="AN247" i="1"/>
  <c r="AM247" i="1"/>
  <c r="AL247" i="1"/>
  <c r="AK247" i="1"/>
  <c r="AJ247" i="1"/>
  <c r="AI247" i="1"/>
  <c r="AH247" i="1"/>
  <c r="AG247" i="1"/>
  <c r="AF247" i="1"/>
  <c r="AE247" i="1"/>
  <c r="AD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Q247" i="1"/>
  <c r="P247" i="1"/>
  <c r="O247" i="1"/>
  <c r="N247" i="1"/>
  <c r="M247" i="1"/>
  <c r="L247" i="1"/>
  <c r="K247" i="1"/>
  <c r="J247" i="1"/>
  <c r="I247" i="1"/>
  <c r="H247" i="1"/>
  <c r="G247" i="1"/>
  <c r="F247" i="1"/>
  <c r="AO246" i="1"/>
  <c r="AN246" i="1"/>
  <c r="AM246" i="1"/>
  <c r="AL246" i="1"/>
  <c r="AK246" i="1"/>
  <c r="AJ246" i="1"/>
  <c r="AI246" i="1"/>
  <c r="AH246" i="1"/>
  <c r="AG246" i="1"/>
  <c r="AF246" i="1"/>
  <c r="AE246" i="1"/>
  <c r="AD246" i="1"/>
  <c r="AC246" i="1"/>
  <c r="AB246" i="1"/>
  <c r="AA246" i="1"/>
  <c r="Z246" i="1"/>
  <c r="Y246" i="1"/>
  <c r="X246" i="1"/>
  <c r="W246" i="1"/>
  <c r="V246" i="1"/>
  <c r="U246" i="1"/>
  <c r="T246" i="1"/>
  <c r="S246" i="1"/>
  <c r="R246" i="1"/>
  <c r="Q246" i="1"/>
  <c r="P246" i="1"/>
  <c r="O246" i="1"/>
  <c r="N246" i="1"/>
  <c r="M246" i="1"/>
  <c r="L246" i="1"/>
  <c r="K246" i="1"/>
  <c r="J246" i="1"/>
  <c r="I246" i="1"/>
  <c r="G246" i="1"/>
  <c r="F246" i="1"/>
  <c r="AO245" i="1"/>
  <c r="AN245" i="1"/>
  <c r="AM245" i="1"/>
  <c r="AL245" i="1"/>
  <c r="AK245" i="1"/>
  <c r="AJ245" i="1"/>
  <c r="AI245" i="1"/>
  <c r="AH245" i="1"/>
  <c r="AG245" i="1"/>
  <c r="AF245" i="1"/>
  <c r="AE245" i="1"/>
  <c r="AD245" i="1"/>
  <c r="AC245" i="1"/>
  <c r="AB245" i="1"/>
  <c r="AA245" i="1"/>
  <c r="Z245" i="1"/>
  <c r="Y245" i="1"/>
  <c r="X245" i="1"/>
  <c r="W245" i="1"/>
  <c r="V245" i="1"/>
  <c r="U245" i="1"/>
  <c r="T245" i="1"/>
  <c r="S245" i="1"/>
  <c r="R245" i="1"/>
  <c r="Q245" i="1"/>
  <c r="P245" i="1"/>
  <c r="O245" i="1"/>
  <c r="N245" i="1"/>
  <c r="M245" i="1"/>
  <c r="L245" i="1"/>
  <c r="K245" i="1"/>
  <c r="J245" i="1"/>
  <c r="I245" i="1"/>
  <c r="G245" i="1"/>
  <c r="F245" i="1"/>
  <c r="AO241" i="1"/>
  <c r="AN241" i="1"/>
  <c r="AM241" i="1"/>
  <c r="AL241" i="1"/>
  <c r="AK241" i="1"/>
  <c r="AJ241" i="1"/>
  <c r="AI241" i="1"/>
  <c r="AH241" i="1"/>
  <c r="AG241" i="1"/>
  <c r="AF241" i="1"/>
  <c r="AE241" i="1"/>
  <c r="AD241" i="1"/>
  <c r="AC241" i="1"/>
  <c r="AB241" i="1"/>
  <c r="AA241" i="1"/>
  <c r="Z241" i="1"/>
  <c r="Y241" i="1"/>
  <c r="X241" i="1"/>
  <c r="W241" i="1"/>
  <c r="V241" i="1"/>
  <c r="U241" i="1"/>
  <c r="T241" i="1"/>
  <c r="S241" i="1"/>
  <c r="R241" i="1"/>
  <c r="Q241" i="1"/>
  <c r="P241" i="1"/>
  <c r="O241" i="1"/>
  <c r="N241" i="1"/>
  <c r="M241" i="1"/>
  <c r="L241" i="1"/>
  <c r="K241" i="1"/>
  <c r="J241" i="1"/>
  <c r="I241" i="1"/>
  <c r="H241" i="1"/>
  <c r="G241" i="1"/>
  <c r="F241" i="1"/>
  <c r="AO240" i="1"/>
  <c r="AN240" i="1"/>
  <c r="AM240" i="1"/>
  <c r="AL240" i="1"/>
  <c r="AK240" i="1"/>
  <c r="AJ240" i="1"/>
  <c r="AI240" i="1"/>
  <c r="AH240" i="1"/>
  <c r="AG240" i="1"/>
  <c r="AF240" i="1"/>
  <c r="AE240" i="1"/>
  <c r="AD240" i="1"/>
  <c r="AC240" i="1"/>
  <c r="AB240" i="1"/>
  <c r="AA240" i="1"/>
  <c r="Z240" i="1"/>
  <c r="Y240" i="1"/>
  <c r="X240" i="1"/>
  <c r="W240" i="1"/>
  <c r="V240" i="1"/>
  <c r="U240" i="1"/>
  <c r="T240" i="1"/>
  <c r="S240" i="1"/>
  <c r="R240" i="1"/>
  <c r="Q240" i="1"/>
  <c r="P240" i="1"/>
  <c r="O240" i="1"/>
  <c r="N240" i="1"/>
  <c r="M240" i="1"/>
  <c r="L240" i="1"/>
  <c r="K240" i="1"/>
  <c r="J240" i="1"/>
  <c r="I240" i="1"/>
  <c r="H240" i="1"/>
  <c r="G240" i="1"/>
  <c r="F240" i="1"/>
  <c r="AO239" i="1"/>
  <c r="AN239" i="1"/>
  <c r="AM239" i="1"/>
  <c r="AL239" i="1"/>
  <c r="AK239" i="1"/>
  <c r="AJ239" i="1"/>
  <c r="AI239" i="1"/>
  <c r="AH239" i="1"/>
  <c r="AG239" i="1"/>
  <c r="AF239" i="1"/>
  <c r="AE239" i="1"/>
  <c r="AD239" i="1"/>
  <c r="AC239" i="1"/>
  <c r="AB239" i="1"/>
  <c r="AA239" i="1"/>
  <c r="Z239" i="1"/>
  <c r="Y239" i="1"/>
  <c r="X239" i="1"/>
  <c r="W239" i="1"/>
  <c r="V239" i="1"/>
  <c r="U239" i="1"/>
  <c r="T239" i="1"/>
  <c r="S239" i="1"/>
  <c r="R239" i="1"/>
  <c r="Q239" i="1"/>
  <c r="P239" i="1"/>
  <c r="O239" i="1"/>
  <c r="N239" i="1"/>
  <c r="M239" i="1"/>
  <c r="L239" i="1"/>
  <c r="K239" i="1"/>
  <c r="J239" i="1"/>
  <c r="I239" i="1"/>
  <c r="H239" i="1"/>
  <c r="G239" i="1"/>
  <c r="F239" i="1"/>
  <c r="AO238" i="1"/>
  <c r="AN238" i="1"/>
  <c r="AM238" i="1"/>
  <c r="AL238" i="1"/>
  <c r="AK238" i="1"/>
  <c r="AJ238" i="1"/>
  <c r="AI238" i="1"/>
  <c r="AH238" i="1"/>
  <c r="AG238" i="1"/>
  <c r="AF238" i="1"/>
  <c r="AE238" i="1"/>
  <c r="AD238" i="1"/>
  <c r="AC238" i="1"/>
  <c r="AB238" i="1"/>
  <c r="AA238" i="1"/>
  <c r="Z238" i="1"/>
  <c r="Y238" i="1"/>
  <c r="X238" i="1"/>
  <c r="W238" i="1"/>
  <c r="V238" i="1"/>
  <c r="U238" i="1"/>
  <c r="T238" i="1"/>
  <c r="S238" i="1"/>
  <c r="R238" i="1"/>
  <c r="Q238" i="1"/>
  <c r="P238" i="1"/>
  <c r="O238" i="1"/>
  <c r="N238" i="1"/>
  <c r="M238" i="1"/>
  <c r="L238" i="1"/>
  <c r="K238" i="1"/>
  <c r="J238" i="1"/>
  <c r="I238" i="1"/>
  <c r="H238" i="1"/>
  <c r="G238" i="1"/>
  <c r="F238" i="1"/>
  <c r="AO237" i="1"/>
  <c r="AN237" i="1"/>
  <c r="AM237" i="1"/>
  <c r="AL237" i="1"/>
  <c r="AK237" i="1"/>
  <c r="AJ237" i="1"/>
  <c r="AI237" i="1"/>
  <c r="AH237" i="1"/>
  <c r="AG237" i="1"/>
  <c r="AF237" i="1"/>
  <c r="AE237" i="1"/>
  <c r="AD237" i="1"/>
  <c r="AC237" i="1"/>
  <c r="AB237" i="1"/>
  <c r="AA237" i="1"/>
  <c r="Z237" i="1"/>
  <c r="Y237" i="1"/>
  <c r="X237" i="1"/>
  <c r="W237" i="1"/>
  <c r="V237" i="1"/>
  <c r="U237" i="1"/>
  <c r="T237" i="1"/>
  <c r="S237" i="1"/>
  <c r="R237" i="1"/>
  <c r="Q237" i="1"/>
  <c r="P237" i="1"/>
  <c r="O237" i="1"/>
  <c r="N237" i="1"/>
  <c r="M237" i="1"/>
  <c r="L237" i="1"/>
  <c r="K237" i="1"/>
  <c r="J237" i="1"/>
  <c r="I237" i="1"/>
  <c r="H237" i="1"/>
  <c r="G237" i="1"/>
  <c r="F237" i="1"/>
  <c r="AO236" i="1"/>
  <c r="AN236" i="1"/>
  <c r="AM236" i="1"/>
  <c r="AL236" i="1"/>
  <c r="AK236" i="1"/>
  <c r="AJ236" i="1"/>
  <c r="AI236" i="1"/>
  <c r="AH236" i="1"/>
  <c r="AG236" i="1"/>
  <c r="AF236" i="1"/>
  <c r="AE236" i="1"/>
  <c r="AD236" i="1"/>
  <c r="AC236" i="1"/>
  <c r="AB236" i="1"/>
  <c r="AA236" i="1"/>
  <c r="Z236" i="1"/>
  <c r="Y236" i="1"/>
  <c r="X236" i="1"/>
  <c r="W236" i="1"/>
  <c r="V236" i="1"/>
  <c r="U236" i="1"/>
  <c r="T236" i="1"/>
  <c r="S236" i="1"/>
  <c r="R236" i="1"/>
  <c r="Q236" i="1"/>
  <c r="P236" i="1"/>
  <c r="O236" i="1"/>
  <c r="N236" i="1"/>
  <c r="M236" i="1"/>
  <c r="L236" i="1"/>
  <c r="K236" i="1"/>
  <c r="J236" i="1"/>
  <c r="I236" i="1"/>
  <c r="G236" i="1"/>
  <c r="F236" i="1"/>
  <c r="AO235" i="1"/>
  <c r="AN235" i="1"/>
  <c r="AM235" i="1"/>
  <c r="AL235" i="1"/>
  <c r="AK235" i="1"/>
  <c r="AJ235" i="1"/>
  <c r="AI235" i="1"/>
  <c r="AH235" i="1"/>
  <c r="AG235" i="1"/>
  <c r="AF235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G235" i="1"/>
  <c r="F235" i="1"/>
  <c r="AO231" i="1"/>
  <c r="AN231" i="1"/>
  <c r="AM231" i="1"/>
  <c r="AL231" i="1"/>
  <c r="AK231" i="1"/>
  <c r="AJ231" i="1"/>
  <c r="AI231" i="1"/>
  <c r="AH231" i="1"/>
  <c r="AG231" i="1"/>
  <c r="AF231" i="1"/>
  <c r="AE231" i="1"/>
  <c r="AD231" i="1"/>
  <c r="AC231" i="1"/>
  <c r="AB231" i="1"/>
  <c r="AA231" i="1"/>
  <c r="Z231" i="1"/>
  <c r="Y231" i="1"/>
  <c r="X231" i="1"/>
  <c r="W231" i="1"/>
  <c r="V231" i="1"/>
  <c r="U231" i="1"/>
  <c r="T231" i="1"/>
  <c r="S231" i="1"/>
  <c r="R231" i="1"/>
  <c r="Q231" i="1"/>
  <c r="P231" i="1"/>
  <c r="O231" i="1"/>
  <c r="N231" i="1"/>
  <c r="M231" i="1"/>
  <c r="L231" i="1"/>
  <c r="K231" i="1"/>
  <c r="J231" i="1"/>
  <c r="I231" i="1"/>
  <c r="H231" i="1"/>
  <c r="G231" i="1"/>
  <c r="F231" i="1"/>
  <c r="AO230" i="1"/>
  <c r="AN230" i="1"/>
  <c r="AM230" i="1"/>
  <c r="AL230" i="1"/>
  <c r="AK230" i="1"/>
  <c r="AJ230" i="1"/>
  <c r="AI230" i="1"/>
  <c r="AH230" i="1"/>
  <c r="AG230" i="1"/>
  <c r="AF230" i="1"/>
  <c r="AE230" i="1"/>
  <c r="AD230" i="1"/>
  <c r="AC230" i="1"/>
  <c r="AB230" i="1"/>
  <c r="AA230" i="1"/>
  <c r="Z230" i="1"/>
  <c r="Y230" i="1"/>
  <c r="X230" i="1"/>
  <c r="W230" i="1"/>
  <c r="V230" i="1"/>
  <c r="U230" i="1"/>
  <c r="T230" i="1"/>
  <c r="S230" i="1"/>
  <c r="R230" i="1"/>
  <c r="Q230" i="1"/>
  <c r="P230" i="1"/>
  <c r="O230" i="1"/>
  <c r="N230" i="1"/>
  <c r="M230" i="1"/>
  <c r="L230" i="1"/>
  <c r="K230" i="1"/>
  <c r="J230" i="1"/>
  <c r="I230" i="1"/>
  <c r="H230" i="1"/>
  <c r="G230" i="1"/>
  <c r="F230" i="1"/>
  <c r="AO229" i="1"/>
  <c r="AN229" i="1"/>
  <c r="AM229" i="1"/>
  <c r="AL229" i="1"/>
  <c r="AK229" i="1"/>
  <c r="AJ229" i="1"/>
  <c r="AI229" i="1"/>
  <c r="AH229" i="1"/>
  <c r="AG229" i="1"/>
  <c r="AF229" i="1"/>
  <c r="AE229" i="1"/>
  <c r="AD229" i="1"/>
  <c r="AC229" i="1"/>
  <c r="AB229" i="1"/>
  <c r="AA229" i="1"/>
  <c r="Z229" i="1"/>
  <c r="Y229" i="1"/>
  <c r="X229" i="1"/>
  <c r="W229" i="1"/>
  <c r="V229" i="1"/>
  <c r="U229" i="1"/>
  <c r="T229" i="1"/>
  <c r="S229" i="1"/>
  <c r="R229" i="1"/>
  <c r="Q229" i="1"/>
  <c r="P229" i="1"/>
  <c r="O229" i="1"/>
  <c r="N229" i="1"/>
  <c r="M229" i="1"/>
  <c r="L229" i="1"/>
  <c r="K229" i="1"/>
  <c r="J229" i="1"/>
  <c r="I229" i="1"/>
  <c r="H229" i="1"/>
  <c r="G229" i="1"/>
  <c r="F229" i="1"/>
  <c r="AO228" i="1"/>
  <c r="AN228" i="1"/>
  <c r="AM228" i="1"/>
  <c r="AL228" i="1"/>
  <c r="AK228" i="1"/>
  <c r="AJ228" i="1"/>
  <c r="AI228" i="1"/>
  <c r="AH228" i="1"/>
  <c r="AG228" i="1"/>
  <c r="AF228" i="1"/>
  <c r="AE228" i="1"/>
  <c r="AD228" i="1"/>
  <c r="AC228" i="1"/>
  <c r="AB228" i="1"/>
  <c r="AA228" i="1"/>
  <c r="Z228" i="1"/>
  <c r="Y228" i="1"/>
  <c r="X228" i="1"/>
  <c r="W228" i="1"/>
  <c r="V228" i="1"/>
  <c r="U228" i="1"/>
  <c r="T228" i="1"/>
  <c r="S228" i="1"/>
  <c r="R228" i="1"/>
  <c r="Q228" i="1"/>
  <c r="P228" i="1"/>
  <c r="O228" i="1"/>
  <c r="N228" i="1"/>
  <c r="M228" i="1"/>
  <c r="L228" i="1"/>
  <c r="K228" i="1"/>
  <c r="J228" i="1"/>
  <c r="I228" i="1"/>
  <c r="H228" i="1"/>
  <c r="G228" i="1"/>
  <c r="F228" i="1"/>
  <c r="AO227" i="1"/>
  <c r="AN227" i="1"/>
  <c r="AM227" i="1"/>
  <c r="AL227" i="1"/>
  <c r="AK227" i="1"/>
  <c r="AJ227" i="1"/>
  <c r="AI227" i="1"/>
  <c r="AH227" i="1"/>
  <c r="AG227" i="1"/>
  <c r="AF227" i="1"/>
  <c r="AE227" i="1"/>
  <c r="AD227" i="1"/>
  <c r="AC227" i="1"/>
  <c r="AB227" i="1"/>
  <c r="AA227" i="1"/>
  <c r="Z227" i="1"/>
  <c r="Y227" i="1"/>
  <c r="X227" i="1"/>
  <c r="W227" i="1"/>
  <c r="V227" i="1"/>
  <c r="U227" i="1"/>
  <c r="T227" i="1"/>
  <c r="S227" i="1"/>
  <c r="R227" i="1"/>
  <c r="Q227" i="1"/>
  <c r="P227" i="1"/>
  <c r="O227" i="1"/>
  <c r="N227" i="1"/>
  <c r="M227" i="1"/>
  <c r="L227" i="1"/>
  <c r="K227" i="1"/>
  <c r="J227" i="1"/>
  <c r="I227" i="1"/>
  <c r="H227" i="1"/>
  <c r="G227" i="1"/>
  <c r="F227" i="1"/>
  <c r="AO226" i="1"/>
  <c r="AN226" i="1"/>
  <c r="AM226" i="1"/>
  <c r="AL226" i="1"/>
  <c r="AK226" i="1"/>
  <c r="AJ226" i="1"/>
  <c r="AI226" i="1"/>
  <c r="AH226" i="1"/>
  <c r="AG226" i="1"/>
  <c r="AF226" i="1"/>
  <c r="AE226" i="1"/>
  <c r="AD226" i="1"/>
  <c r="AC226" i="1"/>
  <c r="AB226" i="1"/>
  <c r="AA226" i="1"/>
  <c r="Z226" i="1"/>
  <c r="Y226" i="1"/>
  <c r="X226" i="1"/>
  <c r="W226" i="1"/>
  <c r="V226" i="1"/>
  <c r="U226" i="1"/>
  <c r="T226" i="1"/>
  <c r="S226" i="1"/>
  <c r="R226" i="1"/>
  <c r="Q226" i="1"/>
  <c r="P226" i="1"/>
  <c r="O226" i="1"/>
  <c r="N226" i="1"/>
  <c r="M226" i="1"/>
  <c r="L226" i="1"/>
  <c r="K226" i="1"/>
  <c r="J226" i="1"/>
  <c r="I226" i="1"/>
  <c r="G226" i="1"/>
  <c r="F226" i="1"/>
  <c r="AO225" i="1"/>
  <c r="AN225" i="1"/>
  <c r="AM225" i="1"/>
  <c r="AL225" i="1"/>
  <c r="AK225" i="1"/>
  <c r="AJ225" i="1"/>
  <c r="AI225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G225" i="1"/>
  <c r="F225" i="1"/>
  <c r="AO221" i="1"/>
  <c r="AN221" i="1"/>
  <c r="AM221" i="1"/>
  <c r="AL221" i="1"/>
  <c r="AK221" i="1"/>
  <c r="AJ221" i="1"/>
  <c r="AI221" i="1"/>
  <c r="AH221" i="1"/>
  <c r="AG221" i="1"/>
  <c r="AF221" i="1"/>
  <c r="AE221" i="1"/>
  <c r="AD221" i="1"/>
  <c r="AC221" i="1"/>
  <c r="AB221" i="1"/>
  <c r="AA221" i="1"/>
  <c r="Z221" i="1"/>
  <c r="Y221" i="1"/>
  <c r="X221" i="1"/>
  <c r="W221" i="1"/>
  <c r="V221" i="1"/>
  <c r="U221" i="1"/>
  <c r="T221" i="1"/>
  <c r="S221" i="1"/>
  <c r="R221" i="1"/>
  <c r="Q221" i="1"/>
  <c r="P221" i="1"/>
  <c r="O221" i="1"/>
  <c r="N221" i="1"/>
  <c r="M221" i="1"/>
  <c r="L221" i="1"/>
  <c r="K221" i="1"/>
  <c r="J221" i="1"/>
  <c r="I221" i="1"/>
  <c r="H221" i="1"/>
  <c r="G221" i="1"/>
  <c r="F221" i="1"/>
  <c r="AO220" i="1"/>
  <c r="AN220" i="1"/>
  <c r="AM220" i="1"/>
  <c r="AL220" i="1"/>
  <c r="AK220" i="1"/>
  <c r="AJ220" i="1"/>
  <c r="AI220" i="1"/>
  <c r="AH220" i="1"/>
  <c r="AG220" i="1"/>
  <c r="AF220" i="1"/>
  <c r="AE220" i="1"/>
  <c r="AD220" i="1"/>
  <c r="AC220" i="1"/>
  <c r="AB220" i="1"/>
  <c r="AA220" i="1"/>
  <c r="Z220" i="1"/>
  <c r="Y220" i="1"/>
  <c r="X220" i="1"/>
  <c r="W220" i="1"/>
  <c r="V220" i="1"/>
  <c r="U220" i="1"/>
  <c r="T220" i="1"/>
  <c r="S220" i="1"/>
  <c r="R220" i="1"/>
  <c r="Q220" i="1"/>
  <c r="P220" i="1"/>
  <c r="O220" i="1"/>
  <c r="N220" i="1"/>
  <c r="M220" i="1"/>
  <c r="L220" i="1"/>
  <c r="K220" i="1"/>
  <c r="J220" i="1"/>
  <c r="I220" i="1"/>
  <c r="H220" i="1"/>
  <c r="G220" i="1"/>
  <c r="F220" i="1"/>
  <c r="AO219" i="1"/>
  <c r="AN219" i="1"/>
  <c r="AM219" i="1"/>
  <c r="AL219" i="1"/>
  <c r="AK219" i="1"/>
  <c r="AJ219" i="1"/>
  <c r="AI219" i="1"/>
  <c r="AH219" i="1"/>
  <c r="AG219" i="1"/>
  <c r="AF219" i="1"/>
  <c r="AE219" i="1"/>
  <c r="AD219" i="1"/>
  <c r="AC219" i="1"/>
  <c r="AB219" i="1"/>
  <c r="AA219" i="1"/>
  <c r="Z219" i="1"/>
  <c r="Y219" i="1"/>
  <c r="X219" i="1"/>
  <c r="W219" i="1"/>
  <c r="V219" i="1"/>
  <c r="U219" i="1"/>
  <c r="T219" i="1"/>
  <c r="S219" i="1"/>
  <c r="R219" i="1"/>
  <c r="Q219" i="1"/>
  <c r="P219" i="1"/>
  <c r="O219" i="1"/>
  <c r="N219" i="1"/>
  <c r="M219" i="1"/>
  <c r="L219" i="1"/>
  <c r="K219" i="1"/>
  <c r="J219" i="1"/>
  <c r="I219" i="1"/>
  <c r="H219" i="1"/>
  <c r="G219" i="1"/>
  <c r="F219" i="1"/>
  <c r="AO218" i="1"/>
  <c r="AN218" i="1"/>
  <c r="AM218" i="1"/>
  <c r="AL218" i="1"/>
  <c r="AK218" i="1"/>
  <c r="AJ218" i="1"/>
  <c r="AI218" i="1"/>
  <c r="AH218" i="1"/>
  <c r="AG218" i="1"/>
  <c r="AF218" i="1"/>
  <c r="AE218" i="1"/>
  <c r="AD218" i="1"/>
  <c r="AC218" i="1"/>
  <c r="AB218" i="1"/>
  <c r="AA218" i="1"/>
  <c r="Z218" i="1"/>
  <c r="Y218" i="1"/>
  <c r="X218" i="1"/>
  <c r="W218" i="1"/>
  <c r="V218" i="1"/>
  <c r="U218" i="1"/>
  <c r="T218" i="1"/>
  <c r="S218" i="1"/>
  <c r="R218" i="1"/>
  <c r="Q218" i="1"/>
  <c r="P218" i="1"/>
  <c r="O218" i="1"/>
  <c r="N218" i="1"/>
  <c r="M218" i="1"/>
  <c r="L218" i="1"/>
  <c r="K218" i="1"/>
  <c r="J218" i="1"/>
  <c r="I218" i="1"/>
  <c r="H218" i="1"/>
  <c r="G218" i="1"/>
  <c r="F218" i="1"/>
  <c r="AO217" i="1"/>
  <c r="AN217" i="1"/>
  <c r="AM217" i="1"/>
  <c r="AL217" i="1"/>
  <c r="AK217" i="1"/>
  <c r="AJ217" i="1"/>
  <c r="AI217" i="1"/>
  <c r="AH217" i="1"/>
  <c r="AG217" i="1"/>
  <c r="AF217" i="1"/>
  <c r="AE217" i="1"/>
  <c r="AD217" i="1"/>
  <c r="AC217" i="1"/>
  <c r="AB217" i="1"/>
  <c r="AA217" i="1"/>
  <c r="Z217" i="1"/>
  <c r="Y217" i="1"/>
  <c r="X217" i="1"/>
  <c r="W217" i="1"/>
  <c r="V217" i="1"/>
  <c r="U217" i="1"/>
  <c r="T217" i="1"/>
  <c r="S217" i="1"/>
  <c r="R217" i="1"/>
  <c r="Q217" i="1"/>
  <c r="P217" i="1"/>
  <c r="O217" i="1"/>
  <c r="N217" i="1"/>
  <c r="M217" i="1"/>
  <c r="L217" i="1"/>
  <c r="K217" i="1"/>
  <c r="J217" i="1"/>
  <c r="I217" i="1"/>
  <c r="H217" i="1"/>
  <c r="G217" i="1"/>
  <c r="F217" i="1"/>
  <c r="AO216" i="1"/>
  <c r="AN216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G216" i="1"/>
  <c r="F216" i="1"/>
  <c r="AO215" i="1"/>
  <c r="AN215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G215" i="1"/>
  <c r="F215" i="1"/>
  <c r="AO208" i="1"/>
  <c r="AN208" i="1"/>
  <c r="AM208" i="1"/>
  <c r="AL208" i="1"/>
  <c r="AK208" i="1"/>
  <c r="AJ208" i="1"/>
  <c r="AI208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AO207" i="1"/>
  <c r="AN207" i="1"/>
  <c r="AM207" i="1"/>
  <c r="AL207" i="1"/>
  <c r="AK207" i="1"/>
  <c r="AJ207" i="1"/>
  <c r="AI207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AO206" i="1"/>
  <c r="AN206" i="1"/>
  <c r="AM206" i="1"/>
  <c r="AL206" i="1"/>
  <c r="AK206" i="1"/>
  <c r="AJ206" i="1"/>
  <c r="AI206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AO205" i="1"/>
  <c r="AN205" i="1"/>
  <c r="AM205" i="1"/>
  <c r="AL205" i="1"/>
  <c r="AK205" i="1"/>
  <c r="AJ205" i="1"/>
  <c r="AI205" i="1"/>
  <c r="AH205" i="1"/>
  <c r="AG205" i="1"/>
  <c r="AF205" i="1"/>
  <c r="AE205" i="1"/>
  <c r="AD205" i="1"/>
  <c r="AC205" i="1"/>
  <c r="AB205" i="1"/>
  <c r="AA205" i="1"/>
  <c r="Z205" i="1"/>
  <c r="Y205" i="1"/>
  <c r="X205" i="1"/>
  <c r="W205" i="1"/>
  <c r="V205" i="1"/>
  <c r="U205" i="1"/>
  <c r="T205" i="1"/>
  <c r="S205" i="1"/>
  <c r="R205" i="1"/>
  <c r="Q205" i="1"/>
  <c r="P205" i="1"/>
  <c r="O205" i="1"/>
  <c r="N205" i="1"/>
  <c r="M205" i="1"/>
  <c r="L205" i="1"/>
  <c r="K205" i="1"/>
  <c r="J205" i="1"/>
  <c r="I205" i="1"/>
  <c r="H205" i="1"/>
  <c r="G205" i="1"/>
  <c r="F205" i="1"/>
  <c r="AO204" i="1"/>
  <c r="AN204" i="1"/>
  <c r="AM204" i="1"/>
  <c r="AL204" i="1"/>
  <c r="AK204" i="1"/>
  <c r="AJ204" i="1"/>
  <c r="AI204" i="1"/>
  <c r="AH204" i="1"/>
  <c r="AG204" i="1"/>
  <c r="AF204" i="1"/>
  <c r="AE204" i="1"/>
  <c r="AD204" i="1"/>
  <c r="AC204" i="1"/>
  <c r="AB204" i="1"/>
  <c r="AA204" i="1"/>
  <c r="Z204" i="1"/>
  <c r="Y204" i="1"/>
  <c r="X204" i="1"/>
  <c r="W204" i="1"/>
  <c r="V204" i="1"/>
  <c r="U204" i="1"/>
  <c r="T204" i="1"/>
  <c r="S204" i="1"/>
  <c r="R204" i="1"/>
  <c r="Q204" i="1"/>
  <c r="P204" i="1"/>
  <c r="O204" i="1"/>
  <c r="N204" i="1"/>
  <c r="M204" i="1"/>
  <c r="L204" i="1"/>
  <c r="K204" i="1"/>
  <c r="J204" i="1"/>
  <c r="I204" i="1"/>
  <c r="H204" i="1"/>
  <c r="G204" i="1"/>
  <c r="F204" i="1"/>
  <c r="AO203" i="1"/>
  <c r="AN203" i="1"/>
  <c r="AM203" i="1"/>
  <c r="AL203" i="1"/>
  <c r="AK203" i="1"/>
  <c r="AJ203" i="1"/>
  <c r="AI203" i="1"/>
  <c r="AH203" i="1"/>
  <c r="AG203" i="1"/>
  <c r="AF203" i="1"/>
  <c r="AE203" i="1"/>
  <c r="AD203" i="1"/>
  <c r="AC203" i="1"/>
  <c r="AB203" i="1"/>
  <c r="AA203" i="1"/>
  <c r="Z203" i="1"/>
  <c r="Y203" i="1"/>
  <c r="X203" i="1"/>
  <c r="W203" i="1"/>
  <c r="V203" i="1"/>
  <c r="U203" i="1"/>
  <c r="T203" i="1"/>
  <c r="S203" i="1"/>
  <c r="R203" i="1"/>
  <c r="Q203" i="1"/>
  <c r="P203" i="1"/>
  <c r="O203" i="1"/>
  <c r="N203" i="1"/>
  <c r="M203" i="1"/>
  <c r="L203" i="1"/>
  <c r="K203" i="1"/>
  <c r="J203" i="1"/>
  <c r="I203" i="1"/>
  <c r="G203" i="1"/>
  <c r="F203" i="1"/>
  <c r="AO202" i="1"/>
  <c r="AN202" i="1"/>
  <c r="AM202" i="1"/>
  <c r="AL202" i="1"/>
  <c r="AK202" i="1"/>
  <c r="AJ202" i="1"/>
  <c r="AI202" i="1"/>
  <c r="AH202" i="1"/>
  <c r="AG202" i="1"/>
  <c r="AF202" i="1"/>
  <c r="AE202" i="1"/>
  <c r="AD202" i="1"/>
  <c r="AC202" i="1"/>
  <c r="AB202" i="1"/>
  <c r="AA202" i="1"/>
  <c r="Z202" i="1"/>
  <c r="Y202" i="1"/>
  <c r="X202" i="1"/>
  <c r="W202" i="1"/>
  <c r="V202" i="1"/>
  <c r="U202" i="1"/>
  <c r="T202" i="1"/>
  <c r="S202" i="1"/>
  <c r="R202" i="1"/>
  <c r="Q202" i="1"/>
  <c r="P202" i="1"/>
  <c r="O202" i="1"/>
  <c r="N202" i="1"/>
  <c r="M202" i="1"/>
  <c r="L202" i="1"/>
  <c r="K202" i="1"/>
  <c r="J202" i="1"/>
  <c r="I202" i="1"/>
  <c r="G202" i="1"/>
  <c r="F202" i="1"/>
  <c r="AO198" i="1"/>
  <c r="AN198" i="1"/>
  <c r="AM198" i="1"/>
  <c r="AL198" i="1"/>
  <c r="AK198" i="1"/>
  <c r="AJ198" i="1"/>
  <c r="AI198" i="1"/>
  <c r="AH198" i="1"/>
  <c r="AG198" i="1"/>
  <c r="AF198" i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AO197" i="1"/>
  <c r="AN197" i="1"/>
  <c r="AM197" i="1"/>
  <c r="AL197" i="1"/>
  <c r="AK197" i="1"/>
  <c r="AJ197" i="1"/>
  <c r="AI197" i="1"/>
  <c r="AH197" i="1"/>
  <c r="AG197" i="1"/>
  <c r="AF197" i="1"/>
  <c r="AE197" i="1"/>
  <c r="AD197" i="1"/>
  <c r="AC197" i="1"/>
  <c r="AB197" i="1"/>
  <c r="AA197" i="1"/>
  <c r="Z197" i="1"/>
  <c r="Y197" i="1"/>
  <c r="X197" i="1"/>
  <c r="W197" i="1"/>
  <c r="V197" i="1"/>
  <c r="U197" i="1"/>
  <c r="T197" i="1"/>
  <c r="S197" i="1"/>
  <c r="R197" i="1"/>
  <c r="Q197" i="1"/>
  <c r="P197" i="1"/>
  <c r="O197" i="1"/>
  <c r="N197" i="1"/>
  <c r="M197" i="1"/>
  <c r="L197" i="1"/>
  <c r="K197" i="1"/>
  <c r="J197" i="1"/>
  <c r="I197" i="1"/>
  <c r="H197" i="1"/>
  <c r="G197" i="1"/>
  <c r="F197" i="1"/>
  <c r="AO196" i="1"/>
  <c r="AN196" i="1"/>
  <c r="AM196" i="1"/>
  <c r="AL196" i="1"/>
  <c r="AK196" i="1"/>
  <c r="AJ196" i="1"/>
  <c r="AI196" i="1"/>
  <c r="AH196" i="1"/>
  <c r="AG196" i="1"/>
  <c r="AF196" i="1"/>
  <c r="AE196" i="1"/>
  <c r="AD196" i="1"/>
  <c r="AC196" i="1"/>
  <c r="AB196" i="1"/>
  <c r="AA196" i="1"/>
  <c r="Z196" i="1"/>
  <c r="Y196" i="1"/>
  <c r="X196" i="1"/>
  <c r="W196" i="1"/>
  <c r="V196" i="1"/>
  <c r="U196" i="1"/>
  <c r="T196" i="1"/>
  <c r="S196" i="1"/>
  <c r="R196" i="1"/>
  <c r="Q196" i="1"/>
  <c r="P196" i="1"/>
  <c r="O196" i="1"/>
  <c r="N196" i="1"/>
  <c r="M196" i="1"/>
  <c r="L196" i="1"/>
  <c r="K196" i="1"/>
  <c r="J196" i="1"/>
  <c r="I196" i="1"/>
  <c r="H196" i="1"/>
  <c r="G196" i="1"/>
  <c r="F196" i="1"/>
  <c r="AO195" i="1"/>
  <c r="AN195" i="1"/>
  <c r="AM195" i="1"/>
  <c r="AL195" i="1"/>
  <c r="AK195" i="1"/>
  <c r="AJ195" i="1"/>
  <c r="AI195" i="1"/>
  <c r="AH195" i="1"/>
  <c r="AG195" i="1"/>
  <c r="AF195" i="1"/>
  <c r="AE195" i="1"/>
  <c r="AD195" i="1"/>
  <c r="AC195" i="1"/>
  <c r="AB195" i="1"/>
  <c r="AA195" i="1"/>
  <c r="Z195" i="1"/>
  <c r="Y195" i="1"/>
  <c r="X195" i="1"/>
  <c r="W195" i="1"/>
  <c r="V195" i="1"/>
  <c r="U195" i="1"/>
  <c r="T195" i="1"/>
  <c r="S195" i="1"/>
  <c r="R195" i="1"/>
  <c r="Q195" i="1"/>
  <c r="P195" i="1"/>
  <c r="O195" i="1"/>
  <c r="N195" i="1"/>
  <c r="M195" i="1"/>
  <c r="L195" i="1"/>
  <c r="K195" i="1"/>
  <c r="J195" i="1"/>
  <c r="I195" i="1"/>
  <c r="H195" i="1"/>
  <c r="G195" i="1"/>
  <c r="F195" i="1"/>
  <c r="AO194" i="1"/>
  <c r="AN194" i="1"/>
  <c r="AM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AO193" i="1"/>
  <c r="AN193" i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G193" i="1"/>
  <c r="F193" i="1"/>
  <c r="AO192" i="1"/>
  <c r="AN192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G192" i="1"/>
  <c r="F192" i="1"/>
  <c r="AO188" i="1"/>
  <c r="AN188" i="1"/>
  <c r="AM188" i="1"/>
  <c r="AL188" i="1"/>
  <c r="AK188" i="1"/>
  <c r="AJ188" i="1"/>
  <c r="AI188" i="1"/>
  <c r="AH188" i="1"/>
  <c r="AG188" i="1"/>
  <c r="AF188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AO187" i="1"/>
  <c r="AN187" i="1"/>
  <c r="AM187" i="1"/>
  <c r="AL187" i="1"/>
  <c r="AK187" i="1"/>
  <c r="AJ187" i="1"/>
  <c r="AI187" i="1"/>
  <c r="AH187" i="1"/>
  <c r="AG187" i="1"/>
  <c r="AF187" i="1"/>
  <c r="AE187" i="1"/>
  <c r="AD187" i="1"/>
  <c r="AC187" i="1"/>
  <c r="AB187" i="1"/>
  <c r="AA187" i="1"/>
  <c r="Z187" i="1"/>
  <c r="Y187" i="1"/>
  <c r="X187" i="1"/>
  <c r="W187" i="1"/>
  <c r="V187" i="1"/>
  <c r="U187" i="1"/>
  <c r="T187" i="1"/>
  <c r="S187" i="1"/>
  <c r="R187" i="1"/>
  <c r="Q187" i="1"/>
  <c r="P187" i="1"/>
  <c r="O187" i="1"/>
  <c r="N187" i="1"/>
  <c r="M187" i="1"/>
  <c r="L187" i="1"/>
  <c r="K187" i="1"/>
  <c r="J187" i="1"/>
  <c r="I187" i="1"/>
  <c r="H187" i="1"/>
  <c r="G187" i="1"/>
  <c r="F187" i="1"/>
  <c r="AO186" i="1"/>
  <c r="AN186" i="1"/>
  <c r="AM186" i="1"/>
  <c r="AL186" i="1"/>
  <c r="AK186" i="1"/>
  <c r="AJ186" i="1"/>
  <c r="AI186" i="1"/>
  <c r="AH186" i="1"/>
  <c r="AG186" i="1"/>
  <c r="AF186" i="1"/>
  <c r="AE186" i="1"/>
  <c r="AD186" i="1"/>
  <c r="AC186" i="1"/>
  <c r="AB186" i="1"/>
  <c r="AA186" i="1"/>
  <c r="Z186" i="1"/>
  <c r="Y186" i="1"/>
  <c r="X186" i="1"/>
  <c r="W186" i="1"/>
  <c r="V186" i="1"/>
  <c r="U186" i="1"/>
  <c r="T186" i="1"/>
  <c r="S186" i="1"/>
  <c r="R186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AO185" i="1"/>
  <c r="AN185" i="1"/>
  <c r="AM185" i="1"/>
  <c r="AL185" i="1"/>
  <c r="AK185" i="1"/>
  <c r="AJ185" i="1"/>
  <c r="AI185" i="1"/>
  <c r="AH185" i="1"/>
  <c r="AG185" i="1"/>
  <c r="AF185" i="1"/>
  <c r="AE185" i="1"/>
  <c r="AD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AO184" i="1"/>
  <c r="AN184" i="1"/>
  <c r="AM184" i="1"/>
  <c r="AL184" i="1"/>
  <c r="AK184" i="1"/>
  <c r="AJ184" i="1"/>
  <c r="AI184" i="1"/>
  <c r="AH184" i="1"/>
  <c r="AG184" i="1"/>
  <c r="AF184" i="1"/>
  <c r="AE184" i="1"/>
  <c r="AD184" i="1"/>
  <c r="AC184" i="1"/>
  <c r="AB184" i="1"/>
  <c r="AA184" i="1"/>
  <c r="Z184" i="1"/>
  <c r="Y184" i="1"/>
  <c r="X184" i="1"/>
  <c r="W184" i="1"/>
  <c r="V184" i="1"/>
  <c r="U184" i="1"/>
  <c r="T184" i="1"/>
  <c r="S184" i="1"/>
  <c r="R184" i="1"/>
  <c r="Q184" i="1"/>
  <c r="P184" i="1"/>
  <c r="O184" i="1"/>
  <c r="N184" i="1"/>
  <c r="M184" i="1"/>
  <c r="L184" i="1"/>
  <c r="K184" i="1"/>
  <c r="J184" i="1"/>
  <c r="I184" i="1"/>
  <c r="H184" i="1"/>
  <c r="G184" i="1"/>
  <c r="F184" i="1"/>
  <c r="AO183" i="1"/>
  <c r="AN183" i="1"/>
  <c r="AM183" i="1"/>
  <c r="AL183" i="1"/>
  <c r="AK183" i="1"/>
  <c r="AJ183" i="1"/>
  <c r="AI183" i="1"/>
  <c r="AH183" i="1"/>
  <c r="AG183" i="1"/>
  <c r="AF183" i="1"/>
  <c r="AE183" i="1"/>
  <c r="AD183" i="1"/>
  <c r="AC183" i="1"/>
  <c r="AB183" i="1"/>
  <c r="AA183" i="1"/>
  <c r="Z183" i="1"/>
  <c r="Y183" i="1"/>
  <c r="X183" i="1"/>
  <c r="W183" i="1"/>
  <c r="V183" i="1"/>
  <c r="U183" i="1"/>
  <c r="T183" i="1"/>
  <c r="S183" i="1"/>
  <c r="R183" i="1"/>
  <c r="Q183" i="1"/>
  <c r="P183" i="1"/>
  <c r="O183" i="1"/>
  <c r="N183" i="1"/>
  <c r="M183" i="1"/>
  <c r="L183" i="1"/>
  <c r="K183" i="1"/>
  <c r="J183" i="1"/>
  <c r="I183" i="1"/>
  <c r="G183" i="1"/>
  <c r="F183" i="1"/>
  <c r="AO182" i="1"/>
  <c r="AN182" i="1"/>
  <c r="AM182" i="1"/>
  <c r="AL182" i="1"/>
  <c r="AK182" i="1"/>
  <c r="AJ182" i="1"/>
  <c r="AI182" i="1"/>
  <c r="AH182" i="1"/>
  <c r="AG182" i="1"/>
  <c r="AF182" i="1"/>
  <c r="AE182" i="1"/>
  <c r="AD182" i="1"/>
  <c r="AC182" i="1"/>
  <c r="AB182" i="1"/>
  <c r="AA182" i="1"/>
  <c r="Z182" i="1"/>
  <c r="Y182" i="1"/>
  <c r="X182" i="1"/>
  <c r="W182" i="1"/>
  <c r="V182" i="1"/>
  <c r="U182" i="1"/>
  <c r="T182" i="1"/>
  <c r="S182" i="1"/>
  <c r="R182" i="1"/>
  <c r="Q182" i="1"/>
  <c r="P182" i="1"/>
  <c r="O182" i="1"/>
  <c r="N182" i="1"/>
  <c r="M182" i="1"/>
  <c r="L182" i="1"/>
  <c r="K182" i="1"/>
  <c r="J182" i="1"/>
  <c r="I182" i="1"/>
  <c r="G182" i="1"/>
  <c r="F182" i="1"/>
  <c r="AO178" i="1"/>
  <c r="AN178" i="1"/>
  <c r="AM178" i="1"/>
  <c r="AL178" i="1"/>
  <c r="AK178" i="1"/>
  <c r="AJ178" i="1"/>
  <c r="AI178" i="1"/>
  <c r="AH178" i="1"/>
  <c r="AG178" i="1"/>
  <c r="AF178" i="1"/>
  <c r="AE178" i="1"/>
  <c r="AD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N178" i="1"/>
  <c r="M178" i="1"/>
  <c r="L178" i="1"/>
  <c r="K178" i="1"/>
  <c r="J178" i="1"/>
  <c r="I178" i="1"/>
  <c r="H178" i="1"/>
  <c r="G178" i="1"/>
  <c r="F178" i="1"/>
  <c r="AO177" i="1"/>
  <c r="AN177" i="1"/>
  <c r="AM177" i="1"/>
  <c r="AL177" i="1"/>
  <c r="AK177" i="1"/>
  <c r="AJ177" i="1"/>
  <c r="AI177" i="1"/>
  <c r="AH177" i="1"/>
  <c r="AG177" i="1"/>
  <c r="AF177" i="1"/>
  <c r="AE177" i="1"/>
  <c r="AD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N177" i="1"/>
  <c r="M177" i="1"/>
  <c r="L177" i="1"/>
  <c r="K177" i="1"/>
  <c r="J177" i="1"/>
  <c r="I177" i="1"/>
  <c r="H177" i="1"/>
  <c r="G177" i="1"/>
  <c r="F177" i="1"/>
  <c r="AO176" i="1"/>
  <c r="AN176" i="1"/>
  <c r="AM176" i="1"/>
  <c r="AL176" i="1"/>
  <c r="AK176" i="1"/>
  <c r="AJ176" i="1"/>
  <c r="AI176" i="1"/>
  <c r="AH176" i="1"/>
  <c r="AG176" i="1"/>
  <c r="AF176" i="1"/>
  <c r="AE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N176" i="1"/>
  <c r="M176" i="1"/>
  <c r="L176" i="1"/>
  <c r="K176" i="1"/>
  <c r="J176" i="1"/>
  <c r="I176" i="1"/>
  <c r="H176" i="1"/>
  <c r="G176" i="1"/>
  <c r="F176" i="1"/>
  <c r="AO175" i="1"/>
  <c r="AN175" i="1"/>
  <c r="AM175" i="1"/>
  <c r="AL175" i="1"/>
  <c r="AK175" i="1"/>
  <c r="AJ175" i="1"/>
  <c r="AI175" i="1"/>
  <c r="AH175" i="1"/>
  <c r="AG175" i="1"/>
  <c r="AF175" i="1"/>
  <c r="AE175" i="1"/>
  <c r="AD175" i="1"/>
  <c r="AC175" i="1"/>
  <c r="AB175" i="1"/>
  <c r="AA175" i="1"/>
  <c r="Z175" i="1"/>
  <c r="Y175" i="1"/>
  <c r="X175" i="1"/>
  <c r="W175" i="1"/>
  <c r="V175" i="1"/>
  <c r="U175" i="1"/>
  <c r="T175" i="1"/>
  <c r="S175" i="1"/>
  <c r="R175" i="1"/>
  <c r="Q175" i="1"/>
  <c r="P175" i="1"/>
  <c r="O175" i="1"/>
  <c r="N175" i="1"/>
  <c r="M175" i="1"/>
  <c r="L175" i="1"/>
  <c r="K175" i="1"/>
  <c r="J175" i="1"/>
  <c r="I175" i="1"/>
  <c r="H175" i="1"/>
  <c r="G175" i="1"/>
  <c r="F175" i="1"/>
  <c r="AO174" i="1"/>
  <c r="AN174" i="1"/>
  <c r="AM174" i="1"/>
  <c r="AL174" i="1"/>
  <c r="AK174" i="1"/>
  <c r="AJ174" i="1"/>
  <c r="AI174" i="1"/>
  <c r="AH174" i="1"/>
  <c r="AG174" i="1"/>
  <c r="AF174" i="1"/>
  <c r="AE174" i="1"/>
  <c r="AD174" i="1"/>
  <c r="AC174" i="1"/>
  <c r="AB174" i="1"/>
  <c r="AA174" i="1"/>
  <c r="Z174" i="1"/>
  <c r="Y174" i="1"/>
  <c r="X174" i="1"/>
  <c r="W174" i="1"/>
  <c r="V174" i="1"/>
  <c r="U174" i="1"/>
  <c r="T174" i="1"/>
  <c r="S174" i="1"/>
  <c r="R174" i="1"/>
  <c r="Q174" i="1"/>
  <c r="P174" i="1"/>
  <c r="O174" i="1"/>
  <c r="N174" i="1"/>
  <c r="M174" i="1"/>
  <c r="L174" i="1"/>
  <c r="K174" i="1"/>
  <c r="J174" i="1"/>
  <c r="I174" i="1"/>
  <c r="H174" i="1"/>
  <c r="G174" i="1"/>
  <c r="F174" i="1"/>
  <c r="AO173" i="1"/>
  <c r="AN173" i="1"/>
  <c r="AM173" i="1"/>
  <c r="AL173" i="1"/>
  <c r="AK173" i="1"/>
  <c r="AJ173" i="1"/>
  <c r="AI173" i="1"/>
  <c r="AH173" i="1"/>
  <c r="AG173" i="1"/>
  <c r="AF173" i="1"/>
  <c r="AE173" i="1"/>
  <c r="AD173" i="1"/>
  <c r="AC173" i="1"/>
  <c r="AB173" i="1"/>
  <c r="AA173" i="1"/>
  <c r="Z173" i="1"/>
  <c r="Y173" i="1"/>
  <c r="X173" i="1"/>
  <c r="W173" i="1"/>
  <c r="V173" i="1"/>
  <c r="U173" i="1"/>
  <c r="T173" i="1"/>
  <c r="S173" i="1"/>
  <c r="R173" i="1"/>
  <c r="Q173" i="1"/>
  <c r="P173" i="1"/>
  <c r="O173" i="1"/>
  <c r="N173" i="1"/>
  <c r="M173" i="1"/>
  <c r="L173" i="1"/>
  <c r="K173" i="1"/>
  <c r="J173" i="1"/>
  <c r="I173" i="1"/>
  <c r="G173" i="1"/>
  <c r="F173" i="1"/>
  <c r="AO172" i="1"/>
  <c r="AN172" i="1"/>
  <c r="AM172" i="1"/>
  <c r="AL172" i="1"/>
  <c r="AK172" i="1"/>
  <c r="AJ172" i="1"/>
  <c r="AI172" i="1"/>
  <c r="AH172" i="1"/>
  <c r="AG172" i="1"/>
  <c r="AF172" i="1"/>
  <c r="AE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G172" i="1"/>
  <c r="F172" i="1"/>
  <c r="AO168" i="1"/>
  <c r="AN168" i="1"/>
  <c r="AM168" i="1"/>
  <c r="AL168" i="1"/>
  <c r="AK168" i="1"/>
  <c r="AJ168" i="1"/>
  <c r="AI168" i="1"/>
  <c r="AH168" i="1"/>
  <c r="AG168" i="1"/>
  <c r="AF168" i="1"/>
  <c r="AE168" i="1"/>
  <c r="AD168" i="1"/>
  <c r="AC168" i="1"/>
  <c r="AB168" i="1"/>
  <c r="AA168" i="1"/>
  <c r="Z168" i="1"/>
  <c r="Y168" i="1"/>
  <c r="X168" i="1"/>
  <c r="W168" i="1"/>
  <c r="V168" i="1"/>
  <c r="U168" i="1"/>
  <c r="T168" i="1"/>
  <c r="S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AO167" i="1"/>
  <c r="AN167" i="1"/>
  <c r="AM167" i="1"/>
  <c r="AL167" i="1"/>
  <c r="AK167" i="1"/>
  <c r="AJ167" i="1"/>
  <c r="AI167" i="1"/>
  <c r="AH167" i="1"/>
  <c r="AG167" i="1"/>
  <c r="AF167" i="1"/>
  <c r="AE167" i="1"/>
  <c r="AD167" i="1"/>
  <c r="AC167" i="1"/>
  <c r="AB167" i="1"/>
  <c r="AA167" i="1"/>
  <c r="Z167" i="1"/>
  <c r="Y167" i="1"/>
  <c r="X167" i="1"/>
  <c r="W167" i="1"/>
  <c r="V167" i="1"/>
  <c r="U167" i="1"/>
  <c r="T167" i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AO166" i="1"/>
  <c r="AN166" i="1"/>
  <c r="AM166" i="1"/>
  <c r="AL166" i="1"/>
  <c r="AK166" i="1"/>
  <c r="AJ166" i="1"/>
  <c r="AI166" i="1"/>
  <c r="AH166" i="1"/>
  <c r="AG166" i="1"/>
  <c r="AF166" i="1"/>
  <c r="AE166" i="1"/>
  <c r="AD166" i="1"/>
  <c r="AC166" i="1"/>
  <c r="AB166" i="1"/>
  <c r="AA166" i="1"/>
  <c r="Z166" i="1"/>
  <c r="Y166" i="1"/>
  <c r="X166" i="1"/>
  <c r="W166" i="1"/>
  <c r="V166" i="1"/>
  <c r="U166" i="1"/>
  <c r="T166" i="1"/>
  <c r="S166" i="1"/>
  <c r="R166" i="1"/>
  <c r="Q166" i="1"/>
  <c r="P166" i="1"/>
  <c r="O166" i="1"/>
  <c r="N166" i="1"/>
  <c r="M166" i="1"/>
  <c r="L166" i="1"/>
  <c r="K166" i="1"/>
  <c r="J166" i="1"/>
  <c r="I166" i="1"/>
  <c r="H166" i="1"/>
  <c r="G166" i="1"/>
  <c r="F166" i="1"/>
  <c r="AO165" i="1"/>
  <c r="AN165" i="1"/>
  <c r="AM165" i="1"/>
  <c r="AL165" i="1"/>
  <c r="AK165" i="1"/>
  <c r="AJ165" i="1"/>
  <c r="AI165" i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V165" i="1"/>
  <c r="U165" i="1"/>
  <c r="T165" i="1"/>
  <c r="S165" i="1"/>
  <c r="R165" i="1"/>
  <c r="Q165" i="1"/>
  <c r="P165" i="1"/>
  <c r="O165" i="1"/>
  <c r="N165" i="1"/>
  <c r="M165" i="1"/>
  <c r="L165" i="1"/>
  <c r="K165" i="1"/>
  <c r="J165" i="1"/>
  <c r="I165" i="1"/>
  <c r="H165" i="1"/>
  <c r="G165" i="1"/>
  <c r="F165" i="1"/>
  <c r="AO164" i="1"/>
  <c r="AN164" i="1"/>
  <c r="AM164" i="1"/>
  <c r="AL164" i="1"/>
  <c r="AK164" i="1"/>
  <c r="AJ164" i="1"/>
  <c r="AI164" i="1"/>
  <c r="AH164" i="1"/>
  <c r="AG164" i="1"/>
  <c r="AF164" i="1"/>
  <c r="AE164" i="1"/>
  <c r="AD164" i="1"/>
  <c r="AC164" i="1"/>
  <c r="AB164" i="1"/>
  <c r="AA164" i="1"/>
  <c r="Z164" i="1"/>
  <c r="Y164" i="1"/>
  <c r="X164" i="1"/>
  <c r="W164" i="1"/>
  <c r="V164" i="1"/>
  <c r="U164" i="1"/>
  <c r="T164" i="1"/>
  <c r="S164" i="1"/>
  <c r="R164" i="1"/>
  <c r="Q164" i="1"/>
  <c r="P164" i="1"/>
  <c r="O164" i="1"/>
  <c r="N164" i="1"/>
  <c r="M164" i="1"/>
  <c r="L164" i="1"/>
  <c r="K164" i="1"/>
  <c r="J164" i="1"/>
  <c r="I164" i="1"/>
  <c r="H164" i="1"/>
  <c r="G164" i="1"/>
  <c r="F164" i="1"/>
  <c r="AO163" i="1"/>
  <c r="AN163" i="1"/>
  <c r="AM163" i="1"/>
  <c r="AL163" i="1"/>
  <c r="AK163" i="1"/>
  <c r="AJ163" i="1"/>
  <c r="AI163" i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G163" i="1"/>
  <c r="F163" i="1"/>
  <c r="AO162" i="1"/>
  <c r="AN162" i="1"/>
  <c r="AM162" i="1"/>
  <c r="AL162" i="1"/>
  <c r="AK162" i="1"/>
  <c r="AJ162" i="1"/>
  <c r="AI162" i="1"/>
  <c r="AH162" i="1"/>
  <c r="AG162" i="1"/>
  <c r="AF162" i="1"/>
  <c r="AE162" i="1"/>
  <c r="AD162" i="1"/>
  <c r="AC162" i="1"/>
  <c r="AB162" i="1"/>
  <c r="AA162" i="1"/>
  <c r="Z162" i="1"/>
  <c r="Y162" i="1"/>
  <c r="X162" i="1"/>
  <c r="W162" i="1"/>
  <c r="V162" i="1"/>
  <c r="U162" i="1"/>
  <c r="T162" i="1"/>
  <c r="S162" i="1"/>
  <c r="R162" i="1"/>
  <c r="Q162" i="1"/>
  <c r="P162" i="1"/>
  <c r="O162" i="1"/>
  <c r="N162" i="1"/>
  <c r="M162" i="1"/>
  <c r="L162" i="1"/>
  <c r="K162" i="1"/>
  <c r="J162" i="1"/>
  <c r="I162" i="1"/>
  <c r="G162" i="1"/>
  <c r="F162" i="1"/>
  <c r="AO155" i="1"/>
  <c r="AN155" i="1"/>
  <c r="AM155" i="1"/>
  <c r="AL155" i="1"/>
  <c r="AK155" i="1"/>
  <c r="AJ155" i="1"/>
  <c r="AI155" i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AO154" i="1"/>
  <c r="AN154" i="1"/>
  <c r="AM154" i="1"/>
  <c r="AL154" i="1"/>
  <c r="AK154" i="1"/>
  <c r="AJ154" i="1"/>
  <c r="AI154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AO153" i="1"/>
  <c r="AN153" i="1"/>
  <c r="AM153" i="1"/>
  <c r="AL153" i="1"/>
  <c r="AK153" i="1"/>
  <c r="AJ153" i="1"/>
  <c r="AI153" i="1"/>
  <c r="AH153" i="1"/>
  <c r="AG153" i="1"/>
  <c r="AF153" i="1"/>
  <c r="AE153" i="1"/>
  <c r="AD153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AO152" i="1"/>
  <c r="AN152" i="1"/>
  <c r="AM152" i="1"/>
  <c r="AL152" i="1"/>
  <c r="AK152" i="1"/>
  <c r="AJ152" i="1"/>
  <c r="AI152" i="1"/>
  <c r="AH152" i="1"/>
  <c r="AG152" i="1"/>
  <c r="AF152" i="1"/>
  <c r="AE152" i="1"/>
  <c r="AD152" i="1"/>
  <c r="AC152" i="1"/>
  <c r="AB152" i="1"/>
  <c r="AA152" i="1"/>
  <c r="Z152" i="1"/>
  <c r="Y152" i="1"/>
  <c r="X152" i="1"/>
  <c r="W152" i="1"/>
  <c r="V152" i="1"/>
  <c r="U152" i="1"/>
  <c r="T152" i="1"/>
  <c r="S152" i="1"/>
  <c r="R152" i="1"/>
  <c r="Q152" i="1"/>
  <c r="P152" i="1"/>
  <c r="O152" i="1"/>
  <c r="N152" i="1"/>
  <c r="M152" i="1"/>
  <c r="L152" i="1"/>
  <c r="K152" i="1"/>
  <c r="J152" i="1"/>
  <c r="I152" i="1"/>
  <c r="H152" i="1"/>
  <c r="G152" i="1"/>
  <c r="F152" i="1"/>
  <c r="AO151" i="1"/>
  <c r="AN151" i="1"/>
  <c r="AM151" i="1"/>
  <c r="AL151" i="1"/>
  <c r="AK151" i="1"/>
  <c r="AJ151" i="1"/>
  <c r="AI151" i="1"/>
  <c r="AH151" i="1"/>
  <c r="AG151" i="1"/>
  <c r="AF151" i="1"/>
  <c r="AE151" i="1"/>
  <c r="AD151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AO150" i="1"/>
  <c r="AN150" i="1"/>
  <c r="AM150" i="1"/>
  <c r="AL150" i="1"/>
  <c r="AK150" i="1"/>
  <c r="AJ150" i="1"/>
  <c r="AI150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G150" i="1"/>
  <c r="F150" i="1"/>
  <c r="AO149" i="1"/>
  <c r="AN149" i="1"/>
  <c r="AM149" i="1"/>
  <c r="AL149" i="1"/>
  <c r="AK149" i="1"/>
  <c r="AJ149" i="1"/>
  <c r="AI149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G149" i="1"/>
  <c r="F149" i="1"/>
  <c r="AO145" i="1"/>
  <c r="AN145" i="1"/>
  <c r="AM145" i="1"/>
  <c r="AL145" i="1"/>
  <c r="AK145" i="1"/>
  <c r="AJ145" i="1"/>
  <c r="AI145" i="1"/>
  <c r="AH145" i="1"/>
  <c r="AG145" i="1"/>
  <c r="AF145" i="1"/>
  <c r="AE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AO144" i="1"/>
  <c r="AN144" i="1"/>
  <c r="AM144" i="1"/>
  <c r="AL144" i="1"/>
  <c r="AK144" i="1"/>
  <c r="AJ144" i="1"/>
  <c r="AI144" i="1"/>
  <c r="AH144" i="1"/>
  <c r="AG144" i="1"/>
  <c r="AF144" i="1"/>
  <c r="AE144" i="1"/>
  <c r="AD144" i="1"/>
  <c r="AC144" i="1"/>
  <c r="AB144" i="1"/>
  <c r="AA144" i="1"/>
  <c r="Z144" i="1"/>
  <c r="Y144" i="1"/>
  <c r="X144" i="1"/>
  <c r="W144" i="1"/>
  <c r="V144" i="1"/>
  <c r="U144" i="1"/>
  <c r="T144" i="1"/>
  <c r="S144" i="1"/>
  <c r="R144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AO143" i="1"/>
  <c r="AN143" i="1"/>
  <c r="AM143" i="1"/>
  <c r="AL143" i="1"/>
  <c r="AK143" i="1"/>
  <c r="AJ143" i="1"/>
  <c r="AI143" i="1"/>
  <c r="AH143" i="1"/>
  <c r="AG143" i="1"/>
  <c r="AF143" i="1"/>
  <c r="AE143" i="1"/>
  <c r="AD143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AO142" i="1"/>
  <c r="AN142" i="1"/>
  <c r="AM142" i="1"/>
  <c r="AL142" i="1"/>
  <c r="AK142" i="1"/>
  <c r="AJ142" i="1"/>
  <c r="AI142" i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AO141" i="1"/>
  <c r="AN141" i="1"/>
  <c r="AM141" i="1"/>
  <c r="AL141" i="1"/>
  <c r="AK141" i="1"/>
  <c r="AJ141" i="1"/>
  <c r="AI141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AO140" i="1"/>
  <c r="AN140" i="1"/>
  <c r="AM140" i="1"/>
  <c r="AL140" i="1"/>
  <c r="AK140" i="1"/>
  <c r="AJ140" i="1"/>
  <c r="AI140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G140" i="1"/>
  <c r="F140" i="1"/>
  <c r="AO139" i="1"/>
  <c r="AN139" i="1"/>
  <c r="AM139" i="1"/>
  <c r="AL139" i="1"/>
  <c r="AK139" i="1"/>
  <c r="AJ139" i="1"/>
  <c r="AI139" i="1"/>
  <c r="AH139" i="1"/>
  <c r="AG139" i="1"/>
  <c r="AF139" i="1"/>
  <c r="AE139" i="1"/>
  <c r="AD139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Q139" i="1"/>
  <c r="P139" i="1"/>
  <c r="O139" i="1"/>
  <c r="N139" i="1"/>
  <c r="M139" i="1"/>
  <c r="L139" i="1"/>
  <c r="K139" i="1"/>
  <c r="J139" i="1"/>
  <c r="I139" i="1"/>
  <c r="G139" i="1"/>
  <c r="F139" i="1"/>
  <c r="AO135" i="1"/>
  <c r="AN135" i="1"/>
  <c r="AM135" i="1"/>
  <c r="AL135" i="1"/>
  <c r="AK135" i="1"/>
  <c r="AJ135" i="1"/>
  <c r="AI135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F135" i="1"/>
  <c r="AO134" i="1"/>
  <c r="AN134" i="1"/>
  <c r="AM134" i="1"/>
  <c r="AL134" i="1"/>
  <c r="AK134" i="1"/>
  <c r="AJ134" i="1"/>
  <c r="AI134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F134" i="1"/>
  <c r="AO133" i="1"/>
  <c r="AN133" i="1"/>
  <c r="AM133" i="1"/>
  <c r="AL133" i="1"/>
  <c r="AK133" i="1"/>
  <c r="AJ133" i="1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AO132" i="1"/>
  <c r="AN132" i="1"/>
  <c r="AM132" i="1"/>
  <c r="AL132" i="1"/>
  <c r="AK132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AO131" i="1"/>
  <c r="AN131" i="1"/>
  <c r="AM131" i="1"/>
  <c r="AL131" i="1"/>
  <c r="AK131" i="1"/>
  <c r="AJ131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AO130" i="1"/>
  <c r="AN130" i="1"/>
  <c r="AM130" i="1"/>
  <c r="AL130" i="1"/>
  <c r="AK130" i="1"/>
  <c r="AJ130" i="1"/>
  <c r="AI130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G130" i="1"/>
  <c r="F130" i="1"/>
  <c r="AO129" i="1"/>
  <c r="AN129" i="1"/>
  <c r="AM129" i="1"/>
  <c r="AL129" i="1"/>
  <c r="AK129" i="1"/>
  <c r="AJ129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G129" i="1"/>
  <c r="F129" i="1"/>
  <c r="AO125" i="1"/>
  <c r="AN125" i="1"/>
  <c r="AM125" i="1"/>
  <c r="AL125" i="1"/>
  <c r="AK125" i="1"/>
  <c r="AJ125" i="1"/>
  <c r="AI125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AO124" i="1"/>
  <c r="AN124" i="1"/>
  <c r="AM124" i="1"/>
  <c r="AL124" i="1"/>
  <c r="AK124" i="1"/>
  <c r="AJ124" i="1"/>
  <c r="AI124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AO123" i="1"/>
  <c r="AN123" i="1"/>
  <c r="AM123" i="1"/>
  <c r="AL123" i="1"/>
  <c r="AK123" i="1"/>
  <c r="AJ123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AO122" i="1"/>
  <c r="AN122" i="1"/>
  <c r="AM122" i="1"/>
  <c r="AL122" i="1"/>
  <c r="AK122" i="1"/>
  <c r="AJ122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AO121" i="1"/>
  <c r="AN121" i="1"/>
  <c r="AM121" i="1"/>
  <c r="AL121" i="1"/>
  <c r="AK121" i="1"/>
  <c r="AJ121" i="1"/>
  <c r="AI121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G120" i="1"/>
  <c r="F120" i="1"/>
  <c r="AO119" i="1"/>
  <c r="AN119" i="1"/>
  <c r="AM119" i="1"/>
  <c r="AL119" i="1"/>
  <c r="AK119" i="1"/>
  <c r="AJ119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G119" i="1"/>
  <c r="F119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AO113" i="1"/>
  <c r="AN113" i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AO112" i="1"/>
  <c r="AN112" i="1"/>
  <c r="AM112" i="1"/>
  <c r="AL112" i="1"/>
  <c r="AK112" i="1"/>
  <c r="AJ112" i="1"/>
  <c r="AI112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AO110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G110" i="1"/>
  <c r="F110" i="1"/>
  <c r="AO109" i="1"/>
  <c r="AN109" i="1"/>
  <c r="AM109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G109" i="1"/>
  <c r="F109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AO101" i="1"/>
  <c r="AN101" i="1"/>
  <c r="AM101" i="1"/>
  <c r="AL101" i="1"/>
  <c r="AK101" i="1"/>
  <c r="AJ101" i="1"/>
  <c r="AI101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AO100" i="1"/>
  <c r="AN100" i="1"/>
  <c r="AM100" i="1"/>
  <c r="AL100" i="1"/>
  <c r="AK100" i="1"/>
  <c r="AJ100" i="1"/>
  <c r="AI100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AO99" i="1"/>
  <c r="AN99" i="1"/>
  <c r="AM99" i="1"/>
  <c r="AL99" i="1"/>
  <c r="AK99" i="1"/>
  <c r="AJ99" i="1"/>
  <c r="AI99" i="1"/>
  <c r="AH99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I99" i="1"/>
  <c r="H99" i="1"/>
  <c r="G99" i="1"/>
  <c r="F99" i="1"/>
  <c r="AO98" i="1"/>
  <c r="AN98" i="1"/>
  <c r="AM98" i="1"/>
  <c r="AL98" i="1"/>
  <c r="AK98" i="1"/>
  <c r="AJ98" i="1"/>
  <c r="AI98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P98" i="1"/>
  <c r="O98" i="1"/>
  <c r="N98" i="1"/>
  <c r="M98" i="1"/>
  <c r="L98" i="1"/>
  <c r="K98" i="1"/>
  <c r="J98" i="1"/>
  <c r="I98" i="1"/>
  <c r="H98" i="1"/>
  <c r="G98" i="1"/>
  <c r="F98" i="1"/>
  <c r="AO97" i="1"/>
  <c r="AN97" i="1"/>
  <c r="AM97" i="1"/>
  <c r="AL97" i="1"/>
  <c r="AK97" i="1"/>
  <c r="AJ97" i="1"/>
  <c r="AI97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J97" i="1"/>
  <c r="I97" i="1"/>
  <c r="G97" i="1"/>
  <c r="F97" i="1"/>
  <c r="AO96" i="1"/>
  <c r="AN96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J96" i="1"/>
  <c r="I96" i="1"/>
  <c r="G96" i="1"/>
  <c r="F96" i="1"/>
  <c r="AO92" i="1"/>
  <c r="AN92" i="1"/>
  <c r="AM92" i="1"/>
  <c r="AL92" i="1"/>
  <c r="AK92" i="1"/>
  <c r="AJ92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AO91" i="1"/>
  <c r="AN91" i="1"/>
  <c r="AM91" i="1"/>
  <c r="AL91" i="1"/>
  <c r="AK91" i="1"/>
  <c r="AJ91" i="1"/>
  <c r="AI91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P91" i="1"/>
  <c r="O91" i="1"/>
  <c r="N91" i="1"/>
  <c r="M91" i="1"/>
  <c r="L91" i="1"/>
  <c r="K91" i="1"/>
  <c r="J91" i="1"/>
  <c r="I91" i="1"/>
  <c r="H91" i="1"/>
  <c r="G91" i="1"/>
  <c r="F91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AO89" i="1"/>
  <c r="AN89" i="1"/>
  <c r="AM89" i="1"/>
  <c r="AL89" i="1"/>
  <c r="AK89" i="1"/>
  <c r="AJ89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AO88" i="1"/>
  <c r="AN88" i="1"/>
  <c r="AM88" i="1"/>
  <c r="AL88" i="1"/>
  <c r="AK88" i="1"/>
  <c r="AJ88" i="1"/>
  <c r="AI88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G87" i="1"/>
  <c r="F87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G86" i="1"/>
  <c r="F86" i="1"/>
  <c r="AO82" i="1"/>
  <c r="AN82" i="1"/>
  <c r="AM82" i="1"/>
  <c r="AL82" i="1"/>
  <c r="AK82" i="1"/>
  <c r="AJ82" i="1"/>
  <c r="AI82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J82" i="1"/>
  <c r="I82" i="1"/>
  <c r="H82" i="1"/>
  <c r="G82" i="1"/>
  <c r="F82" i="1"/>
  <c r="AO81" i="1"/>
  <c r="AN81" i="1"/>
  <c r="AM81" i="1"/>
  <c r="AL81" i="1"/>
  <c r="AK81" i="1"/>
  <c r="AJ81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AO79" i="1"/>
  <c r="AN79" i="1"/>
  <c r="AM79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G77" i="1"/>
  <c r="F77" i="1"/>
  <c r="AO76" i="1"/>
  <c r="AN76" i="1"/>
  <c r="AM76" i="1"/>
  <c r="AL76" i="1"/>
  <c r="AK76" i="1"/>
  <c r="AJ76" i="1"/>
  <c r="AI76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G76" i="1"/>
  <c r="F76" i="1"/>
  <c r="AO72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AO71" i="1"/>
  <c r="AN71" i="1"/>
  <c r="AM71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AO67" i="1"/>
  <c r="AN67" i="1"/>
  <c r="AM67" i="1"/>
  <c r="AL67" i="1"/>
  <c r="AK67" i="1"/>
  <c r="AJ67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G67" i="1"/>
  <c r="F67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G66" i="1"/>
  <c r="F66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G57" i="1"/>
  <c r="F57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G56" i="1"/>
  <c r="F56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AO45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G44" i="1"/>
  <c r="F44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G43" i="1"/>
  <c r="F43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G34" i="1"/>
  <c r="F34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G33" i="1"/>
  <c r="F33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G24" i="1"/>
  <c r="F24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G23" i="1"/>
  <c r="F23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G14" i="1"/>
  <c r="F14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G13" i="1"/>
  <c r="F13" i="1"/>
  <c r="F5" i="1"/>
  <c r="F6" i="1"/>
  <c r="F7" i="1"/>
  <c r="F8" i="1"/>
  <c r="F9" i="1"/>
  <c r="F3" i="1"/>
  <c r="G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G7" i="1"/>
  <c r="G8" i="1"/>
  <c r="G4" i="1"/>
  <c r="G5" i="1"/>
  <c r="G6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F4" i="1"/>
  <c r="G328" i="1" l="1"/>
  <c r="J328" i="1"/>
  <c r="L328" i="1"/>
  <c r="N328" i="1"/>
  <c r="P328" i="1"/>
  <c r="R328" i="1"/>
  <c r="T328" i="1"/>
  <c r="V328" i="1"/>
  <c r="X328" i="1"/>
  <c r="Z328" i="1"/>
  <c r="AB328" i="1"/>
  <c r="AD328" i="1"/>
  <c r="AF328" i="1"/>
  <c r="AH328" i="1"/>
  <c r="AJ328" i="1"/>
  <c r="AL328" i="1"/>
  <c r="AN328" i="1"/>
  <c r="G338" i="1"/>
  <c r="J338" i="1"/>
  <c r="L338" i="1"/>
  <c r="N338" i="1"/>
  <c r="P338" i="1"/>
  <c r="R338" i="1"/>
  <c r="T338" i="1"/>
  <c r="V338" i="1"/>
  <c r="X338" i="1"/>
  <c r="Z338" i="1"/>
  <c r="AB338" i="1"/>
  <c r="J348" i="1"/>
  <c r="L348" i="1"/>
  <c r="N348" i="1"/>
  <c r="P348" i="1"/>
  <c r="J358" i="1"/>
  <c r="J20" i="1"/>
  <c r="L20" i="1"/>
  <c r="N20" i="1"/>
  <c r="P20" i="1"/>
  <c r="R20" i="1"/>
  <c r="T20" i="1"/>
  <c r="V20" i="1"/>
  <c r="X20" i="1"/>
  <c r="Z20" i="1"/>
  <c r="AB20" i="1"/>
  <c r="AD20" i="1"/>
  <c r="AF20" i="1"/>
  <c r="AH20" i="1"/>
  <c r="AJ20" i="1"/>
  <c r="AL20" i="1"/>
  <c r="AN20" i="1"/>
  <c r="J30" i="1"/>
  <c r="L30" i="1"/>
  <c r="N30" i="1"/>
  <c r="P30" i="1"/>
  <c r="R30" i="1"/>
  <c r="T30" i="1"/>
  <c r="V30" i="1"/>
  <c r="X30" i="1"/>
  <c r="Z30" i="1"/>
  <c r="AB30" i="1"/>
  <c r="AD30" i="1"/>
  <c r="AF30" i="1"/>
  <c r="AH30" i="1"/>
  <c r="AJ30" i="1"/>
  <c r="AL30" i="1"/>
  <c r="AN30" i="1"/>
  <c r="J40" i="1"/>
  <c r="L40" i="1"/>
  <c r="N40" i="1"/>
  <c r="P40" i="1"/>
  <c r="R40" i="1"/>
  <c r="T40" i="1"/>
  <c r="V40" i="1"/>
  <c r="X40" i="1"/>
  <c r="Z40" i="1"/>
  <c r="AB40" i="1"/>
  <c r="AD40" i="1"/>
  <c r="AF40" i="1"/>
  <c r="AH40" i="1"/>
  <c r="AJ40" i="1"/>
  <c r="AL40" i="1"/>
  <c r="AN40" i="1"/>
  <c r="J50" i="1"/>
  <c r="L50" i="1"/>
  <c r="N50" i="1"/>
  <c r="P50" i="1"/>
  <c r="R50" i="1"/>
  <c r="T50" i="1"/>
  <c r="V50" i="1"/>
  <c r="X50" i="1"/>
  <c r="Z50" i="1"/>
  <c r="AB50" i="1"/>
  <c r="AD50" i="1"/>
  <c r="AF50" i="1"/>
  <c r="AH50" i="1"/>
  <c r="AJ50" i="1"/>
  <c r="AL50" i="1"/>
  <c r="AN50" i="1"/>
  <c r="G63" i="1"/>
  <c r="J63" i="1"/>
  <c r="L63" i="1"/>
  <c r="N63" i="1"/>
  <c r="P63" i="1"/>
  <c r="R63" i="1"/>
  <c r="T63" i="1"/>
  <c r="V63" i="1"/>
  <c r="X63" i="1"/>
  <c r="Z63" i="1"/>
  <c r="AB63" i="1"/>
  <c r="AD63" i="1"/>
  <c r="AF63" i="1"/>
  <c r="AH63" i="1"/>
  <c r="AJ63" i="1"/>
  <c r="AL63" i="1"/>
  <c r="AN63" i="1"/>
  <c r="G73" i="1"/>
  <c r="J73" i="1"/>
  <c r="L73" i="1"/>
  <c r="N73" i="1"/>
  <c r="P73" i="1"/>
  <c r="R73" i="1"/>
  <c r="T73" i="1"/>
  <c r="V73" i="1"/>
  <c r="X73" i="1"/>
  <c r="Z73" i="1"/>
  <c r="AB73" i="1"/>
  <c r="AD73" i="1"/>
  <c r="AF73" i="1"/>
  <c r="AH73" i="1"/>
  <c r="AJ73" i="1"/>
  <c r="AL73" i="1"/>
  <c r="AN73" i="1"/>
  <c r="G83" i="1"/>
  <c r="J83" i="1"/>
  <c r="L83" i="1"/>
  <c r="N83" i="1"/>
  <c r="P83" i="1"/>
  <c r="R83" i="1"/>
  <c r="T83" i="1"/>
  <c r="V83" i="1"/>
  <c r="X83" i="1"/>
  <c r="Z83" i="1"/>
  <c r="AB83" i="1"/>
  <c r="AD83" i="1"/>
  <c r="AF83" i="1"/>
  <c r="AH83" i="1"/>
  <c r="AJ83" i="1"/>
  <c r="AL83" i="1"/>
  <c r="AN83" i="1"/>
  <c r="G93" i="1"/>
  <c r="J93" i="1"/>
  <c r="L93" i="1"/>
  <c r="N93" i="1"/>
  <c r="P93" i="1"/>
  <c r="R93" i="1"/>
  <c r="T93" i="1"/>
  <c r="V93" i="1"/>
  <c r="X93" i="1"/>
  <c r="Z93" i="1"/>
  <c r="AB93" i="1"/>
  <c r="AD93" i="1"/>
  <c r="AF93" i="1"/>
  <c r="AH93" i="1"/>
  <c r="AJ93" i="1"/>
  <c r="AL93" i="1"/>
  <c r="AN93" i="1"/>
  <c r="G103" i="1"/>
  <c r="J103" i="1"/>
  <c r="L103" i="1"/>
  <c r="N103" i="1"/>
  <c r="P103" i="1"/>
  <c r="R103" i="1"/>
  <c r="T103" i="1"/>
  <c r="V103" i="1"/>
  <c r="X103" i="1"/>
  <c r="Z103" i="1"/>
  <c r="AB103" i="1"/>
  <c r="AD103" i="1"/>
  <c r="AF103" i="1"/>
  <c r="AH103" i="1"/>
  <c r="AJ103" i="1"/>
  <c r="AL103" i="1"/>
  <c r="AN103" i="1"/>
  <c r="G116" i="1"/>
  <c r="J116" i="1"/>
  <c r="L116" i="1"/>
  <c r="N116" i="1"/>
  <c r="P116" i="1"/>
  <c r="R116" i="1"/>
  <c r="T116" i="1"/>
  <c r="V116" i="1"/>
  <c r="X116" i="1"/>
  <c r="Z116" i="1"/>
  <c r="AB116" i="1"/>
  <c r="AD116" i="1"/>
  <c r="AF116" i="1"/>
  <c r="AH116" i="1"/>
  <c r="AJ116" i="1"/>
  <c r="AL116" i="1"/>
  <c r="AN116" i="1"/>
  <c r="G126" i="1"/>
  <c r="J126" i="1"/>
  <c r="L126" i="1"/>
  <c r="N126" i="1"/>
  <c r="P126" i="1"/>
  <c r="R126" i="1"/>
  <c r="T126" i="1"/>
  <c r="V126" i="1"/>
  <c r="X126" i="1"/>
  <c r="Z126" i="1"/>
  <c r="AB126" i="1"/>
  <c r="AD126" i="1"/>
  <c r="AF126" i="1"/>
  <c r="AH126" i="1"/>
  <c r="AJ126" i="1"/>
  <c r="AL126" i="1"/>
  <c r="AN126" i="1"/>
  <c r="G136" i="1"/>
  <c r="J136" i="1"/>
  <c r="L136" i="1"/>
  <c r="N136" i="1"/>
  <c r="P136" i="1"/>
  <c r="R136" i="1"/>
  <c r="T136" i="1"/>
  <c r="V136" i="1"/>
  <c r="X136" i="1"/>
  <c r="Z136" i="1"/>
  <c r="AB136" i="1"/>
  <c r="AD136" i="1"/>
  <c r="AF136" i="1"/>
  <c r="AH136" i="1"/>
  <c r="AJ136" i="1"/>
  <c r="AL136" i="1"/>
  <c r="AN136" i="1"/>
  <c r="G146" i="1"/>
  <c r="J146" i="1"/>
  <c r="L146" i="1"/>
  <c r="N146" i="1"/>
  <c r="P146" i="1"/>
  <c r="R146" i="1"/>
  <c r="T146" i="1"/>
  <c r="V146" i="1"/>
  <c r="X146" i="1"/>
  <c r="Z146" i="1"/>
  <c r="AB146" i="1"/>
  <c r="AD146" i="1"/>
  <c r="AF146" i="1"/>
  <c r="AH146" i="1"/>
  <c r="AJ146" i="1"/>
  <c r="AL146" i="1"/>
  <c r="AN146" i="1"/>
  <c r="G156" i="1"/>
  <c r="J156" i="1"/>
  <c r="L156" i="1"/>
  <c r="N156" i="1"/>
  <c r="P156" i="1"/>
  <c r="R156" i="1"/>
  <c r="T156" i="1"/>
  <c r="V156" i="1"/>
  <c r="X156" i="1"/>
  <c r="Z156" i="1"/>
  <c r="AB156" i="1"/>
  <c r="AD156" i="1"/>
  <c r="AF156" i="1"/>
  <c r="AH156" i="1"/>
  <c r="AJ156" i="1"/>
  <c r="AL156" i="1"/>
  <c r="AN156" i="1"/>
  <c r="G169" i="1"/>
  <c r="J169" i="1"/>
  <c r="L169" i="1"/>
  <c r="N169" i="1"/>
  <c r="P169" i="1"/>
  <c r="R169" i="1"/>
  <c r="T169" i="1"/>
  <c r="V169" i="1"/>
  <c r="X169" i="1"/>
  <c r="Z169" i="1"/>
  <c r="AB169" i="1"/>
  <c r="AD169" i="1"/>
  <c r="AF169" i="1"/>
  <c r="AH169" i="1"/>
  <c r="AJ169" i="1"/>
  <c r="AL169" i="1"/>
  <c r="AN169" i="1"/>
  <c r="G179" i="1"/>
  <c r="J179" i="1"/>
  <c r="L179" i="1"/>
  <c r="N179" i="1"/>
  <c r="P179" i="1"/>
  <c r="R179" i="1"/>
  <c r="T179" i="1"/>
  <c r="V179" i="1"/>
  <c r="X179" i="1"/>
  <c r="Z179" i="1"/>
  <c r="AB179" i="1"/>
  <c r="AD179" i="1"/>
  <c r="AF179" i="1"/>
  <c r="AH179" i="1"/>
  <c r="AJ179" i="1"/>
  <c r="AL179" i="1"/>
  <c r="AN179" i="1"/>
  <c r="G189" i="1"/>
  <c r="J189" i="1"/>
  <c r="L189" i="1"/>
  <c r="N189" i="1"/>
  <c r="P189" i="1"/>
  <c r="R189" i="1"/>
  <c r="T189" i="1"/>
  <c r="V189" i="1"/>
  <c r="X189" i="1"/>
  <c r="Z189" i="1"/>
  <c r="AB189" i="1"/>
  <c r="AD189" i="1"/>
  <c r="AF189" i="1"/>
  <c r="AH189" i="1"/>
  <c r="AJ189" i="1"/>
  <c r="AL189" i="1"/>
  <c r="AN189" i="1"/>
  <c r="G199" i="1"/>
  <c r="J199" i="1"/>
  <c r="L199" i="1"/>
  <c r="N199" i="1"/>
  <c r="P199" i="1"/>
  <c r="R199" i="1"/>
  <c r="T199" i="1"/>
  <c r="V199" i="1"/>
  <c r="X199" i="1"/>
  <c r="Z199" i="1"/>
  <c r="AB199" i="1"/>
  <c r="AD199" i="1"/>
  <c r="AF199" i="1"/>
  <c r="AH199" i="1"/>
  <c r="AJ199" i="1"/>
  <c r="AL199" i="1"/>
  <c r="AN199" i="1"/>
  <c r="G209" i="1"/>
  <c r="J209" i="1"/>
  <c r="L209" i="1"/>
  <c r="N209" i="1"/>
  <c r="P209" i="1"/>
  <c r="R209" i="1"/>
  <c r="T209" i="1"/>
  <c r="V209" i="1"/>
  <c r="X209" i="1"/>
  <c r="Z209" i="1"/>
  <c r="AB209" i="1"/>
  <c r="AD209" i="1"/>
  <c r="AF209" i="1"/>
  <c r="AH209" i="1"/>
  <c r="AJ209" i="1"/>
  <c r="AL209" i="1"/>
  <c r="AN209" i="1"/>
  <c r="G222" i="1"/>
  <c r="J222" i="1"/>
  <c r="L222" i="1"/>
  <c r="N222" i="1"/>
  <c r="P222" i="1"/>
  <c r="R222" i="1"/>
  <c r="T222" i="1"/>
  <c r="V222" i="1"/>
  <c r="X222" i="1"/>
  <c r="Z222" i="1"/>
  <c r="AB222" i="1"/>
  <c r="AD222" i="1"/>
  <c r="AF222" i="1"/>
  <c r="AH222" i="1"/>
  <c r="AJ222" i="1"/>
  <c r="AL222" i="1"/>
  <c r="AN222" i="1"/>
  <c r="G232" i="1"/>
  <c r="J232" i="1"/>
  <c r="L232" i="1"/>
  <c r="N232" i="1"/>
  <c r="P232" i="1"/>
  <c r="R232" i="1"/>
  <c r="T232" i="1"/>
  <c r="V232" i="1"/>
  <c r="X232" i="1"/>
  <c r="Z232" i="1"/>
  <c r="AB232" i="1"/>
  <c r="AD232" i="1"/>
  <c r="AF232" i="1"/>
  <c r="AH232" i="1"/>
  <c r="AJ232" i="1"/>
  <c r="AL232" i="1"/>
  <c r="AN232" i="1"/>
  <c r="G242" i="1"/>
  <c r="J242" i="1"/>
  <c r="L242" i="1"/>
  <c r="N242" i="1"/>
  <c r="P242" i="1"/>
  <c r="R242" i="1"/>
  <c r="T242" i="1"/>
  <c r="V242" i="1"/>
  <c r="X242" i="1"/>
  <c r="Z242" i="1"/>
  <c r="AB242" i="1"/>
  <c r="AD242" i="1"/>
  <c r="AF242" i="1"/>
  <c r="AH242" i="1"/>
  <c r="AJ242" i="1"/>
  <c r="AL242" i="1"/>
  <c r="AN242" i="1"/>
  <c r="G252" i="1"/>
  <c r="J252" i="1"/>
  <c r="L252" i="1"/>
  <c r="N252" i="1"/>
  <c r="P252" i="1"/>
  <c r="R252" i="1"/>
  <c r="T252" i="1"/>
  <c r="V252" i="1"/>
  <c r="X252" i="1"/>
  <c r="Z252" i="1"/>
  <c r="AB252" i="1"/>
  <c r="AD252" i="1"/>
  <c r="AF252" i="1"/>
  <c r="AH252" i="1"/>
  <c r="AJ252" i="1"/>
  <c r="AL252" i="1"/>
  <c r="AN252" i="1"/>
  <c r="G262" i="1"/>
  <c r="J262" i="1"/>
  <c r="L262" i="1"/>
  <c r="G275" i="1"/>
  <c r="J275" i="1"/>
  <c r="L275" i="1"/>
  <c r="N275" i="1"/>
  <c r="P275" i="1"/>
  <c r="R275" i="1"/>
  <c r="T275" i="1"/>
  <c r="V275" i="1"/>
  <c r="X275" i="1"/>
  <c r="Z275" i="1"/>
  <c r="AB275" i="1"/>
  <c r="AD275" i="1"/>
  <c r="AF275" i="1"/>
  <c r="AH275" i="1"/>
  <c r="AJ275" i="1"/>
  <c r="AL275" i="1"/>
  <c r="AN275" i="1"/>
  <c r="G285" i="1"/>
  <c r="J285" i="1"/>
  <c r="L285" i="1"/>
  <c r="N285" i="1"/>
  <c r="P285" i="1"/>
  <c r="R285" i="1"/>
  <c r="T285" i="1"/>
  <c r="V285" i="1"/>
  <c r="X285" i="1"/>
  <c r="Z285" i="1"/>
  <c r="AB285" i="1"/>
  <c r="AD285" i="1"/>
  <c r="AF285" i="1"/>
  <c r="AH285" i="1"/>
  <c r="AJ285" i="1"/>
  <c r="AL285" i="1"/>
  <c r="AN285" i="1"/>
  <c r="G295" i="1"/>
  <c r="J295" i="1"/>
  <c r="L295" i="1"/>
  <c r="N295" i="1"/>
  <c r="P295" i="1"/>
  <c r="R295" i="1"/>
  <c r="T295" i="1"/>
  <c r="V295" i="1"/>
  <c r="X295" i="1"/>
  <c r="Z295" i="1"/>
  <c r="AB295" i="1"/>
  <c r="AD295" i="1"/>
  <c r="AF295" i="1"/>
  <c r="AH295" i="1"/>
  <c r="AJ295" i="1"/>
  <c r="AL295" i="1"/>
  <c r="AN295" i="1"/>
  <c r="G305" i="1"/>
  <c r="J305" i="1"/>
  <c r="L305" i="1"/>
  <c r="N305" i="1"/>
  <c r="P305" i="1"/>
  <c r="R305" i="1"/>
  <c r="T305" i="1"/>
  <c r="V305" i="1"/>
  <c r="X305" i="1"/>
  <c r="Z305" i="1"/>
  <c r="AB305" i="1"/>
  <c r="AD305" i="1"/>
  <c r="AF305" i="1"/>
  <c r="AH305" i="1"/>
  <c r="AJ305" i="1"/>
  <c r="AL305" i="1"/>
  <c r="AN305" i="1"/>
  <c r="G315" i="1"/>
  <c r="J315" i="1"/>
  <c r="L315" i="1"/>
  <c r="N315" i="1"/>
  <c r="P315" i="1"/>
  <c r="R315" i="1"/>
  <c r="T315" i="1"/>
  <c r="V315" i="1"/>
  <c r="X315" i="1"/>
  <c r="Z315" i="1"/>
  <c r="AB315" i="1"/>
  <c r="AD315" i="1"/>
  <c r="AF315" i="1"/>
  <c r="AH315" i="1"/>
  <c r="AJ315" i="1"/>
  <c r="AL315" i="1"/>
  <c r="AN315" i="1"/>
  <c r="H63" i="1"/>
  <c r="H73" i="1"/>
  <c r="H83" i="1"/>
  <c r="H93" i="1"/>
  <c r="H103" i="1"/>
  <c r="H116" i="1"/>
  <c r="H126" i="1"/>
  <c r="H136" i="1"/>
  <c r="H146" i="1"/>
  <c r="H156" i="1"/>
  <c r="H169" i="1"/>
  <c r="H179" i="1"/>
  <c r="H189" i="1"/>
  <c r="H199" i="1"/>
  <c r="H209" i="1"/>
  <c r="F73" i="1"/>
  <c r="I73" i="1"/>
  <c r="K73" i="1"/>
  <c r="M73" i="1"/>
  <c r="O73" i="1"/>
  <c r="Q73" i="1"/>
  <c r="S73" i="1"/>
  <c r="U73" i="1"/>
  <c r="W73" i="1"/>
  <c r="Y73" i="1"/>
  <c r="AA73" i="1"/>
  <c r="AC73" i="1"/>
  <c r="AE73" i="1"/>
  <c r="AG73" i="1"/>
  <c r="AI73" i="1"/>
  <c r="AK73" i="1"/>
  <c r="AM73" i="1"/>
  <c r="AO73" i="1"/>
  <c r="F83" i="1"/>
  <c r="I83" i="1"/>
  <c r="K83" i="1"/>
  <c r="M83" i="1"/>
  <c r="O83" i="1"/>
  <c r="Q83" i="1"/>
  <c r="S83" i="1"/>
  <c r="U83" i="1"/>
  <c r="W83" i="1"/>
  <c r="Y83" i="1"/>
  <c r="AA83" i="1"/>
  <c r="AC83" i="1"/>
  <c r="AE83" i="1"/>
  <c r="AG83" i="1"/>
  <c r="AI83" i="1"/>
  <c r="AK83" i="1"/>
  <c r="AM83" i="1"/>
  <c r="AO83" i="1"/>
  <c r="F93" i="1"/>
  <c r="I93" i="1"/>
  <c r="K93" i="1"/>
  <c r="M93" i="1"/>
  <c r="O93" i="1"/>
  <c r="Q93" i="1"/>
  <c r="S93" i="1"/>
  <c r="U93" i="1"/>
  <c r="W93" i="1"/>
  <c r="Y93" i="1"/>
  <c r="AA93" i="1"/>
  <c r="AC93" i="1"/>
  <c r="AE93" i="1"/>
  <c r="AG93" i="1"/>
  <c r="AI93" i="1"/>
  <c r="AK93" i="1"/>
  <c r="AM93" i="1"/>
  <c r="AO93" i="1"/>
  <c r="F103" i="1"/>
  <c r="I103" i="1"/>
  <c r="K103" i="1"/>
  <c r="M103" i="1"/>
  <c r="O103" i="1"/>
  <c r="Q103" i="1"/>
  <c r="S103" i="1"/>
  <c r="U103" i="1"/>
  <c r="W103" i="1"/>
  <c r="Y103" i="1"/>
  <c r="AA103" i="1"/>
  <c r="AC103" i="1"/>
  <c r="AE103" i="1"/>
  <c r="AG103" i="1"/>
  <c r="AI103" i="1"/>
  <c r="AK103" i="1"/>
  <c r="AM103" i="1"/>
  <c r="AO103" i="1"/>
  <c r="F116" i="1"/>
  <c r="I116" i="1"/>
  <c r="K116" i="1"/>
  <c r="M116" i="1"/>
  <c r="O116" i="1"/>
  <c r="Q116" i="1"/>
  <c r="S116" i="1"/>
  <c r="U116" i="1"/>
  <c r="W116" i="1"/>
  <c r="Y116" i="1"/>
  <c r="AA116" i="1"/>
  <c r="AC116" i="1"/>
  <c r="AE116" i="1"/>
  <c r="AG116" i="1"/>
  <c r="AI116" i="1"/>
  <c r="AK116" i="1"/>
  <c r="AM116" i="1"/>
  <c r="AO116" i="1"/>
  <c r="F126" i="1"/>
  <c r="I126" i="1"/>
  <c r="K126" i="1"/>
  <c r="M126" i="1"/>
  <c r="O126" i="1"/>
  <c r="Q126" i="1"/>
  <c r="S126" i="1"/>
  <c r="U126" i="1"/>
  <c r="W126" i="1"/>
  <c r="Y126" i="1"/>
  <c r="AA126" i="1"/>
  <c r="AC126" i="1"/>
  <c r="AE126" i="1"/>
  <c r="AG126" i="1"/>
  <c r="AI126" i="1"/>
  <c r="AK126" i="1"/>
  <c r="AM126" i="1"/>
  <c r="AO126" i="1"/>
  <c r="F136" i="1"/>
  <c r="I136" i="1"/>
  <c r="K136" i="1"/>
  <c r="M136" i="1"/>
  <c r="O136" i="1"/>
  <c r="Q136" i="1"/>
  <c r="S136" i="1"/>
  <c r="U136" i="1"/>
  <c r="W136" i="1"/>
  <c r="Y136" i="1"/>
  <c r="AA136" i="1"/>
  <c r="AC136" i="1"/>
  <c r="AE136" i="1"/>
  <c r="AG136" i="1"/>
  <c r="AI136" i="1"/>
  <c r="AK136" i="1"/>
  <c r="AM136" i="1"/>
  <c r="AO136" i="1"/>
  <c r="F146" i="1"/>
  <c r="I146" i="1"/>
  <c r="K146" i="1"/>
  <c r="M146" i="1"/>
  <c r="O146" i="1"/>
  <c r="Q146" i="1"/>
  <c r="S146" i="1"/>
  <c r="U146" i="1"/>
  <c r="W146" i="1"/>
  <c r="Y146" i="1"/>
  <c r="AA146" i="1"/>
  <c r="AC146" i="1"/>
  <c r="AE146" i="1"/>
  <c r="AG146" i="1"/>
  <c r="AI146" i="1"/>
  <c r="AK146" i="1"/>
  <c r="AM146" i="1"/>
  <c r="AO146" i="1"/>
  <c r="F156" i="1"/>
  <c r="I156" i="1"/>
  <c r="K156" i="1"/>
  <c r="M156" i="1"/>
  <c r="O156" i="1"/>
  <c r="Q156" i="1"/>
  <c r="S156" i="1"/>
  <c r="U156" i="1"/>
  <c r="W156" i="1"/>
  <c r="Y156" i="1"/>
  <c r="AA156" i="1"/>
  <c r="AC156" i="1"/>
  <c r="AE156" i="1"/>
  <c r="AG156" i="1"/>
  <c r="AI156" i="1"/>
  <c r="AK156" i="1"/>
  <c r="AM156" i="1"/>
  <c r="AO156" i="1"/>
  <c r="F169" i="1"/>
  <c r="I169" i="1"/>
  <c r="K169" i="1"/>
  <c r="M169" i="1"/>
  <c r="O169" i="1"/>
  <c r="Q169" i="1"/>
  <c r="S169" i="1"/>
  <c r="U169" i="1"/>
  <c r="W169" i="1"/>
  <c r="Y169" i="1"/>
  <c r="AA169" i="1"/>
  <c r="AC169" i="1"/>
  <c r="AE169" i="1"/>
  <c r="AG169" i="1"/>
  <c r="AI169" i="1"/>
  <c r="AK169" i="1"/>
  <c r="AM169" i="1"/>
  <c r="AO169" i="1"/>
  <c r="F179" i="1"/>
  <c r="I179" i="1"/>
  <c r="K179" i="1"/>
  <c r="M179" i="1"/>
  <c r="O179" i="1"/>
  <c r="Q179" i="1"/>
  <c r="S179" i="1"/>
  <c r="U179" i="1"/>
  <c r="W179" i="1"/>
  <c r="Y179" i="1"/>
  <c r="AA179" i="1"/>
  <c r="AC179" i="1"/>
  <c r="AE179" i="1"/>
  <c r="AG179" i="1"/>
  <c r="AI179" i="1"/>
  <c r="AK179" i="1"/>
  <c r="AM179" i="1"/>
  <c r="AO179" i="1"/>
  <c r="F189" i="1"/>
  <c r="I189" i="1"/>
  <c r="K189" i="1"/>
  <c r="M189" i="1"/>
  <c r="O189" i="1"/>
  <c r="Q189" i="1"/>
  <c r="S189" i="1"/>
  <c r="U189" i="1"/>
  <c r="W189" i="1"/>
  <c r="Y189" i="1"/>
  <c r="AA189" i="1"/>
  <c r="AC189" i="1"/>
  <c r="AE189" i="1"/>
  <c r="AG189" i="1"/>
  <c r="AI189" i="1"/>
  <c r="AK189" i="1"/>
  <c r="AM189" i="1"/>
  <c r="AO189" i="1"/>
  <c r="F199" i="1"/>
  <c r="I199" i="1"/>
  <c r="K199" i="1"/>
  <c r="M199" i="1"/>
  <c r="O199" i="1"/>
  <c r="Q199" i="1"/>
  <c r="S199" i="1"/>
  <c r="U199" i="1"/>
  <c r="W199" i="1"/>
  <c r="Y199" i="1"/>
  <c r="AA199" i="1"/>
  <c r="AC199" i="1"/>
  <c r="AE199" i="1"/>
  <c r="AG199" i="1"/>
  <c r="AI199" i="1"/>
  <c r="AK199" i="1"/>
  <c r="AM199" i="1"/>
  <c r="AO199" i="1"/>
  <c r="F209" i="1"/>
  <c r="I209" i="1"/>
  <c r="K209" i="1"/>
  <c r="M209" i="1"/>
  <c r="O209" i="1"/>
  <c r="Q209" i="1"/>
  <c r="S209" i="1"/>
  <c r="U209" i="1"/>
  <c r="W209" i="1"/>
  <c r="Y209" i="1"/>
  <c r="AA209" i="1"/>
  <c r="AC209" i="1"/>
  <c r="AE209" i="1"/>
  <c r="AG209" i="1"/>
  <c r="AI209" i="1"/>
  <c r="AK209" i="1"/>
  <c r="AM209" i="1"/>
  <c r="AO209" i="1"/>
  <c r="F222" i="1"/>
  <c r="I222" i="1"/>
  <c r="K222" i="1"/>
  <c r="M222" i="1"/>
  <c r="O222" i="1"/>
  <c r="Q222" i="1"/>
  <c r="S222" i="1"/>
  <c r="U222" i="1"/>
  <c r="W222" i="1"/>
  <c r="Y222" i="1"/>
  <c r="AA222" i="1"/>
  <c r="AC222" i="1"/>
  <c r="AE222" i="1"/>
  <c r="AG222" i="1"/>
  <c r="AI222" i="1"/>
  <c r="AK222" i="1"/>
  <c r="AM222" i="1"/>
  <c r="AO222" i="1"/>
  <c r="H222" i="1"/>
  <c r="F232" i="1"/>
  <c r="I232" i="1"/>
  <c r="K232" i="1"/>
  <c r="M232" i="1"/>
  <c r="O232" i="1"/>
  <c r="Q232" i="1"/>
  <c r="S232" i="1"/>
  <c r="U232" i="1"/>
  <c r="W232" i="1"/>
  <c r="Y232" i="1"/>
  <c r="AA232" i="1"/>
  <c r="AC232" i="1"/>
  <c r="AE232" i="1"/>
  <c r="AG232" i="1"/>
  <c r="AI232" i="1"/>
  <c r="AK232" i="1"/>
  <c r="AM232" i="1"/>
  <c r="AO232" i="1"/>
  <c r="H232" i="1"/>
  <c r="F242" i="1"/>
  <c r="I242" i="1"/>
  <c r="K242" i="1"/>
  <c r="M242" i="1"/>
  <c r="O242" i="1"/>
  <c r="Q242" i="1"/>
  <c r="S242" i="1"/>
  <c r="U242" i="1"/>
  <c r="W242" i="1"/>
  <c r="Y242" i="1"/>
  <c r="AA242" i="1"/>
  <c r="AC242" i="1"/>
  <c r="AE242" i="1"/>
  <c r="AG242" i="1"/>
  <c r="AI242" i="1"/>
  <c r="AK242" i="1"/>
  <c r="AM242" i="1"/>
  <c r="AO242" i="1"/>
  <c r="H242" i="1"/>
  <c r="F252" i="1"/>
  <c r="I252" i="1"/>
  <c r="K252" i="1"/>
  <c r="M252" i="1"/>
  <c r="O252" i="1"/>
  <c r="Q252" i="1"/>
  <c r="S252" i="1"/>
  <c r="U252" i="1"/>
  <c r="W252" i="1"/>
  <c r="Y252" i="1"/>
  <c r="AA252" i="1"/>
  <c r="AC252" i="1"/>
  <c r="AE252" i="1"/>
  <c r="AG252" i="1"/>
  <c r="AI252" i="1"/>
  <c r="AK252" i="1"/>
  <c r="AM252" i="1"/>
  <c r="AO252" i="1"/>
  <c r="F262" i="1"/>
  <c r="H262" i="1"/>
  <c r="F275" i="1"/>
  <c r="I275" i="1"/>
  <c r="K275" i="1"/>
  <c r="M275" i="1"/>
  <c r="O275" i="1"/>
  <c r="Q275" i="1"/>
  <c r="S275" i="1"/>
  <c r="U275" i="1"/>
  <c r="W275" i="1"/>
  <c r="Y275" i="1"/>
  <c r="AA275" i="1"/>
  <c r="AC275" i="1"/>
  <c r="AE275" i="1"/>
  <c r="AG275" i="1"/>
  <c r="AI275" i="1"/>
  <c r="AK275" i="1"/>
  <c r="AM275" i="1"/>
  <c r="AO275" i="1"/>
  <c r="H275" i="1"/>
  <c r="F285" i="1"/>
  <c r="I285" i="1"/>
  <c r="K285" i="1"/>
  <c r="M285" i="1"/>
  <c r="O285" i="1"/>
  <c r="Q285" i="1"/>
  <c r="S285" i="1"/>
  <c r="U285" i="1"/>
  <c r="W285" i="1"/>
  <c r="Y285" i="1"/>
  <c r="AA285" i="1"/>
  <c r="AC285" i="1"/>
  <c r="AE285" i="1"/>
  <c r="AG285" i="1"/>
  <c r="AI285" i="1"/>
  <c r="AK285" i="1"/>
  <c r="AM285" i="1"/>
  <c r="AO285" i="1"/>
  <c r="H285" i="1"/>
  <c r="F295" i="1"/>
  <c r="I295" i="1"/>
  <c r="K295" i="1"/>
  <c r="M295" i="1"/>
  <c r="O295" i="1"/>
  <c r="Q295" i="1"/>
  <c r="S295" i="1"/>
  <c r="U295" i="1"/>
  <c r="W295" i="1"/>
  <c r="Y295" i="1"/>
  <c r="AA295" i="1"/>
  <c r="AC295" i="1"/>
  <c r="AE295" i="1"/>
  <c r="AG295" i="1"/>
  <c r="AI295" i="1"/>
  <c r="AK295" i="1"/>
  <c r="AM295" i="1"/>
  <c r="AO295" i="1"/>
  <c r="H295" i="1"/>
  <c r="F305" i="1"/>
  <c r="I305" i="1"/>
  <c r="K305" i="1"/>
  <c r="M305" i="1"/>
  <c r="O305" i="1"/>
  <c r="Q305" i="1"/>
  <c r="S305" i="1"/>
  <c r="U305" i="1"/>
  <c r="W305" i="1"/>
  <c r="Y305" i="1"/>
  <c r="AA305" i="1"/>
  <c r="AC305" i="1"/>
  <c r="AE305" i="1"/>
  <c r="AG305" i="1"/>
  <c r="AI305" i="1"/>
  <c r="AK305" i="1"/>
  <c r="AM305" i="1"/>
  <c r="AO305" i="1"/>
  <c r="H305" i="1"/>
  <c r="F315" i="1"/>
  <c r="I315" i="1"/>
  <c r="K315" i="1"/>
  <c r="M315" i="1"/>
  <c r="O315" i="1"/>
  <c r="Q315" i="1"/>
  <c r="S315" i="1"/>
  <c r="U315" i="1"/>
  <c r="W315" i="1"/>
  <c r="Y315" i="1"/>
  <c r="AA315" i="1"/>
  <c r="AC315" i="1"/>
  <c r="AE315" i="1"/>
  <c r="AG315" i="1"/>
  <c r="AI315" i="1"/>
  <c r="AK315" i="1"/>
  <c r="AM315" i="1"/>
  <c r="AO315" i="1"/>
  <c r="F328" i="1"/>
  <c r="I328" i="1"/>
  <c r="K328" i="1"/>
  <c r="M328" i="1"/>
  <c r="O328" i="1"/>
  <c r="Q328" i="1"/>
  <c r="S328" i="1"/>
  <c r="U328" i="1"/>
  <c r="W328" i="1"/>
  <c r="Y328" i="1"/>
  <c r="AA328" i="1"/>
  <c r="AC328" i="1"/>
  <c r="AE328" i="1"/>
  <c r="AG328" i="1"/>
  <c r="AI328" i="1"/>
  <c r="AK328" i="1"/>
  <c r="AM328" i="1"/>
  <c r="AO328" i="1"/>
  <c r="F338" i="1"/>
  <c r="I338" i="1"/>
  <c r="K338" i="1"/>
  <c r="M338" i="1"/>
  <c r="O338" i="1"/>
  <c r="Q338" i="1"/>
  <c r="S338" i="1"/>
  <c r="U338" i="1"/>
  <c r="W338" i="1"/>
  <c r="Y338" i="1"/>
  <c r="AA338" i="1"/>
  <c r="AC338" i="1"/>
  <c r="AE338" i="1"/>
  <c r="AG338" i="1"/>
  <c r="AI338" i="1"/>
  <c r="AK338" i="1"/>
  <c r="AM338" i="1"/>
  <c r="AO338" i="1"/>
  <c r="H338" i="1"/>
  <c r="I348" i="1"/>
  <c r="K348" i="1"/>
  <c r="M348" i="1"/>
  <c r="O348" i="1"/>
  <c r="Q348" i="1"/>
  <c r="S348" i="1"/>
  <c r="U348" i="1"/>
  <c r="W348" i="1"/>
  <c r="Y348" i="1"/>
  <c r="AA348" i="1"/>
  <c r="AC348" i="1"/>
  <c r="AE348" i="1"/>
  <c r="AG348" i="1"/>
  <c r="AI348" i="1"/>
  <c r="AK348" i="1"/>
  <c r="AM348" i="1"/>
  <c r="AO348" i="1"/>
  <c r="H348" i="1"/>
  <c r="I358" i="1"/>
  <c r="K358" i="1"/>
  <c r="M358" i="1"/>
  <c r="O358" i="1"/>
  <c r="Q358" i="1"/>
  <c r="S358" i="1"/>
  <c r="U358" i="1"/>
  <c r="W358" i="1"/>
  <c r="Y358" i="1"/>
  <c r="AA358" i="1"/>
  <c r="AC358" i="1"/>
  <c r="AE358" i="1"/>
  <c r="AG358" i="1"/>
  <c r="AI358" i="1"/>
  <c r="AK358" i="1"/>
  <c r="AM358" i="1"/>
  <c r="AO358" i="1"/>
  <c r="H358" i="1"/>
  <c r="O368" i="1"/>
  <c r="Q368" i="1"/>
  <c r="S368" i="1"/>
  <c r="U368" i="1"/>
  <c r="W368" i="1"/>
  <c r="Y368" i="1"/>
  <c r="AA368" i="1"/>
  <c r="AC368" i="1"/>
  <c r="AE368" i="1"/>
  <c r="AG368" i="1"/>
  <c r="AI368" i="1"/>
  <c r="AK368" i="1"/>
  <c r="AM368" i="1"/>
  <c r="AO368" i="1"/>
  <c r="AD338" i="1"/>
  <c r="AF338" i="1"/>
  <c r="AH338" i="1"/>
  <c r="AJ338" i="1"/>
  <c r="AL338" i="1"/>
  <c r="AN338" i="1"/>
  <c r="R348" i="1"/>
  <c r="T348" i="1"/>
  <c r="V348" i="1"/>
  <c r="F10" i="1"/>
  <c r="F20" i="1"/>
  <c r="F30" i="1"/>
  <c r="I30" i="1"/>
  <c r="K30" i="1"/>
  <c r="M30" i="1"/>
  <c r="O30" i="1"/>
  <c r="Q30" i="1"/>
  <c r="S30" i="1"/>
  <c r="U30" i="1"/>
  <c r="W30" i="1"/>
  <c r="Y30" i="1"/>
  <c r="AA30" i="1"/>
  <c r="AC30" i="1"/>
  <c r="AE30" i="1"/>
  <c r="AG30" i="1"/>
  <c r="AI30" i="1"/>
  <c r="AK30" i="1"/>
  <c r="AM30" i="1"/>
  <c r="AO30" i="1"/>
  <c r="F40" i="1"/>
  <c r="M40" i="1"/>
  <c r="O40" i="1"/>
  <c r="Q40" i="1"/>
  <c r="S40" i="1"/>
  <c r="U40" i="1"/>
  <c r="W40" i="1"/>
  <c r="Y40" i="1"/>
  <c r="AA40" i="1"/>
  <c r="AC40" i="1"/>
  <c r="AE40" i="1"/>
  <c r="AG40" i="1"/>
  <c r="AI40" i="1"/>
  <c r="AK40" i="1"/>
  <c r="AM40" i="1"/>
  <c r="AO40" i="1"/>
  <c r="F50" i="1"/>
  <c r="S50" i="1"/>
  <c r="U50" i="1"/>
  <c r="W50" i="1"/>
  <c r="Y50" i="1"/>
  <c r="AA50" i="1"/>
  <c r="AC50" i="1"/>
  <c r="AE50" i="1"/>
  <c r="AG50" i="1"/>
  <c r="AI50" i="1"/>
  <c r="AK50" i="1"/>
  <c r="AM50" i="1"/>
  <c r="AO50" i="1"/>
  <c r="F63" i="1"/>
  <c r="F105" i="1" s="1"/>
  <c r="I63" i="1"/>
  <c r="I105" i="1" s="1"/>
  <c r="K63" i="1"/>
  <c r="K105" i="1" s="1"/>
  <c r="M63" i="1"/>
  <c r="M105" i="1" s="1"/>
  <c r="O63" i="1"/>
  <c r="O105" i="1" s="1"/>
  <c r="Q63" i="1"/>
  <c r="Q105" i="1" s="1"/>
  <c r="S63" i="1"/>
  <c r="S105" i="1" s="1"/>
  <c r="U63" i="1"/>
  <c r="U105" i="1" s="1"/>
  <c r="W63" i="1"/>
  <c r="W105" i="1" s="1"/>
  <c r="Y63" i="1"/>
  <c r="Y105" i="1" s="1"/>
  <c r="AA63" i="1"/>
  <c r="AA105" i="1" s="1"/>
  <c r="AC63" i="1"/>
  <c r="AC105" i="1" s="1"/>
  <c r="AE63" i="1"/>
  <c r="AE105" i="1" s="1"/>
  <c r="AG63" i="1"/>
  <c r="AG105" i="1" s="1"/>
  <c r="AI63" i="1"/>
  <c r="AI105" i="1" s="1"/>
  <c r="AK63" i="1"/>
  <c r="AK105" i="1" s="1"/>
  <c r="AM63" i="1"/>
  <c r="AM105" i="1" s="1"/>
  <c r="AO63" i="1"/>
  <c r="AO105" i="1" s="1"/>
  <c r="F348" i="1"/>
  <c r="F358" i="1"/>
  <c r="F368" i="1"/>
  <c r="N262" i="1"/>
  <c r="P262" i="1"/>
  <c r="R262" i="1"/>
  <c r="T262" i="1"/>
  <c r="V262" i="1"/>
  <c r="X262" i="1"/>
  <c r="Z262" i="1"/>
  <c r="AB262" i="1"/>
  <c r="AD262" i="1"/>
  <c r="AF262" i="1"/>
  <c r="AH262" i="1"/>
  <c r="AJ262" i="1"/>
  <c r="AL262" i="1"/>
  <c r="AN262" i="1"/>
  <c r="I262" i="1"/>
  <c r="K262" i="1"/>
  <c r="M262" i="1"/>
  <c r="O262" i="1"/>
  <c r="Q262" i="1"/>
  <c r="S262" i="1"/>
  <c r="U262" i="1"/>
  <c r="W262" i="1"/>
  <c r="Y262" i="1"/>
  <c r="AA262" i="1"/>
  <c r="AC262" i="1"/>
  <c r="AE262" i="1"/>
  <c r="AG262" i="1"/>
  <c r="AI262" i="1"/>
  <c r="AK262" i="1"/>
  <c r="AM262" i="1"/>
  <c r="AO262" i="1"/>
  <c r="X348" i="1"/>
  <c r="Z348" i="1"/>
  <c r="AB348" i="1"/>
  <c r="AD348" i="1"/>
  <c r="AF348" i="1"/>
  <c r="AH348" i="1"/>
  <c r="AJ348" i="1"/>
  <c r="AL348" i="1"/>
  <c r="AN348" i="1"/>
  <c r="L358" i="1"/>
  <c r="N358" i="1"/>
  <c r="P358" i="1"/>
  <c r="R358" i="1"/>
  <c r="T358" i="1"/>
  <c r="V358" i="1"/>
  <c r="X358" i="1"/>
  <c r="Z358" i="1"/>
  <c r="AB358" i="1"/>
  <c r="AD358" i="1"/>
  <c r="AF358" i="1"/>
  <c r="AH358" i="1"/>
  <c r="AJ358" i="1"/>
  <c r="AL358" i="1"/>
  <c r="AN358" i="1"/>
  <c r="G348" i="1"/>
  <c r="G358" i="1"/>
  <c r="G10" i="1"/>
  <c r="G50" i="1"/>
  <c r="O50" i="1"/>
  <c r="Q50" i="1"/>
  <c r="G40" i="1"/>
  <c r="G30" i="1"/>
  <c r="I40" i="1"/>
  <c r="K40" i="1"/>
  <c r="H40" i="1"/>
  <c r="I50" i="1"/>
  <c r="K50" i="1"/>
  <c r="M50" i="1"/>
  <c r="H50" i="1"/>
  <c r="G368" i="1"/>
  <c r="J368" i="1"/>
  <c r="L368" i="1"/>
  <c r="N368" i="1"/>
  <c r="P368" i="1"/>
  <c r="R368" i="1"/>
  <c r="T368" i="1"/>
  <c r="V368" i="1"/>
  <c r="X368" i="1"/>
  <c r="Z368" i="1"/>
  <c r="AB368" i="1"/>
  <c r="AD368" i="1"/>
  <c r="AF368" i="1"/>
  <c r="AH368" i="1"/>
  <c r="AJ368" i="1"/>
  <c r="AL368" i="1"/>
  <c r="AN368" i="1"/>
  <c r="I368" i="1"/>
  <c r="K368" i="1"/>
  <c r="M368" i="1"/>
  <c r="H368" i="1"/>
  <c r="H328" i="1"/>
  <c r="H315" i="1"/>
  <c r="H252" i="1"/>
  <c r="H30" i="1"/>
  <c r="H20" i="1"/>
  <c r="AN10" i="1"/>
  <c r="AL10" i="1"/>
  <c r="AJ10" i="1"/>
  <c r="AH10" i="1"/>
  <c r="AF10" i="1"/>
  <c r="AD10" i="1"/>
  <c r="AB10" i="1"/>
  <c r="Z10" i="1"/>
  <c r="X10" i="1"/>
  <c r="V10" i="1"/>
  <c r="T10" i="1"/>
  <c r="R10" i="1"/>
  <c r="P10" i="1"/>
  <c r="N10" i="1"/>
  <c r="L10" i="1"/>
  <c r="J10" i="1"/>
  <c r="AM10" i="1"/>
  <c r="AK10" i="1"/>
  <c r="AI10" i="1"/>
  <c r="AG10" i="1"/>
  <c r="AE10" i="1"/>
  <c r="AC10" i="1"/>
  <c r="AA10" i="1"/>
  <c r="Y10" i="1"/>
  <c r="W10" i="1"/>
  <c r="U10" i="1"/>
  <c r="S10" i="1"/>
  <c r="Q10" i="1"/>
  <c r="O10" i="1"/>
  <c r="M10" i="1"/>
  <c r="K10" i="1"/>
  <c r="I10" i="1"/>
  <c r="G20" i="1"/>
  <c r="I20" i="1"/>
  <c r="K20" i="1"/>
  <c r="M20" i="1"/>
  <c r="O20" i="1"/>
  <c r="Q20" i="1"/>
  <c r="S20" i="1"/>
  <c r="U20" i="1"/>
  <c r="W20" i="1"/>
  <c r="Y20" i="1"/>
  <c r="AA20" i="1"/>
  <c r="AC20" i="1"/>
  <c r="AE20" i="1"/>
  <c r="AG20" i="1"/>
  <c r="AI20" i="1"/>
  <c r="AK20" i="1"/>
  <c r="AM20" i="1"/>
  <c r="AO20" i="1"/>
  <c r="H10" i="1"/>
  <c r="AO10" i="1"/>
  <c r="J370" i="1" l="1"/>
  <c r="T264" i="1"/>
  <c r="P264" i="1"/>
  <c r="AE370" i="1"/>
  <c r="K370" i="1"/>
  <c r="AM264" i="1"/>
  <c r="AI264" i="1"/>
  <c r="AE264" i="1"/>
  <c r="AA264" i="1"/>
  <c r="W264" i="1"/>
  <c r="S264" i="1"/>
  <c r="O264" i="1"/>
  <c r="K264" i="1"/>
  <c r="AN264" i="1"/>
  <c r="AJ264" i="1"/>
  <c r="AF264" i="1"/>
  <c r="AB264" i="1"/>
  <c r="X264" i="1"/>
  <c r="T370" i="1"/>
  <c r="P370" i="1"/>
  <c r="L370" i="1"/>
  <c r="O370" i="1"/>
  <c r="AM370" i="1"/>
  <c r="AI370" i="1"/>
  <c r="AA370" i="1"/>
  <c r="W370" i="1"/>
  <c r="S370" i="1"/>
  <c r="F370" i="1"/>
  <c r="H317" i="1"/>
  <c r="AN370" i="1"/>
  <c r="AJ370" i="1"/>
  <c r="AF370" i="1"/>
  <c r="AB370" i="1"/>
  <c r="X370" i="1"/>
  <c r="AL264" i="1"/>
  <c r="AH264" i="1"/>
  <c r="AD264" i="1"/>
  <c r="Z264" i="1"/>
  <c r="V264" i="1"/>
  <c r="R264" i="1"/>
  <c r="N264" i="1"/>
  <c r="H370" i="1"/>
  <c r="G370" i="1"/>
  <c r="AL317" i="1"/>
  <c r="AH317" i="1"/>
  <c r="AD317" i="1"/>
  <c r="Z317" i="1"/>
  <c r="V317" i="1"/>
  <c r="R317" i="1"/>
  <c r="N317" i="1"/>
  <c r="J317" i="1"/>
  <c r="L264" i="1"/>
  <c r="G264" i="1"/>
  <c r="AL211" i="1"/>
  <c r="AH211" i="1"/>
  <c r="AD211" i="1"/>
  <c r="Z211" i="1"/>
  <c r="V211" i="1"/>
  <c r="R211" i="1"/>
  <c r="N211" i="1"/>
  <c r="J211" i="1"/>
  <c r="AN158" i="1"/>
  <c r="AJ158" i="1"/>
  <c r="AF158" i="1"/>
  <c r="AB158" i="1"/>
  <c r="X158" i="1"/>
  <c r="T158" i="1"/>
  <c r="P158" i="1"/>
  <c r="L158" i="1"/>
  <c r="G158" i="1"/>
  <c r="AL105" i="1"/>
  <c r="AH105" i="1"/>
  <c r="AD105" i="1"/>
  <c r="Z105" i="1"/>
  <c r="V105" i="1"/>
  <c r="R105" i="1"/>
  <c r="N105" i="1"/>
  <c r="J105" i="1"/>
  <c r="AN317" i="1"/>
  <c r="AJ317" i="1"/>
  <c r="AF317" i="1"/>
  <c r="AB317" i="1"/>
  <c r="X317" i="1"/>
  <c r="T317" i="1"/>
  <c r="P317" i="1"/>
  <c r="L317" i="1"/>
  <c r="G317" i="1"/>
  <c r="J264" i="1"/>
  <c r="AN211" i="1"/>
  <c r="AJ211" i="1"/>
  <c r="AF211" i="1"/>
  <c r="AB211" i="1"/>
  <c r="X211" i="1"/>
  <c r="T211" i="1"/>
  <c r="P211" i="1"/>
  <c r="L211" i="1"/>
  <c r="G211" i="1"/>
  <c r="AL158" i="1"/>
  <c r="AH158" i="1"/>
  <c r="AD158" i="1"/>
  <c r="Z158" i="1"/>
  <c r="V158" i="1"/>
  <c r="R158" i="1"/>
  <c r="N158" i="1"/>
  <c r="J158" i="1"/>
  <c r="AN105" i="1"/>
  <c r="AJ105" i="1"/>
  <c r="AF105" i="1"/>
  <c r="AB105" i="1"/>
  <c r="X105" i="1"/>
  <c r="T105" i="1"/>
  <c r="P105" i="1"/>
  <c r="L105" i="1"/>
  <c r="G105" i="1"/>
  <c r="AO370" i="1"/>
  <c r="AK370" i="1"/>
  <c r="AG370" i="1"/>
  <c r="AC370" i="1"/>
  <c r="Y370" i="1"/>
  <c r="U370" i="1"/>
  <c r="Q370" i="1"/>
  <c r="H158" i="1"/>
  <c r="H264" i="1"/>
  <c r="M370" i="1"/>
  <c r="I370" i="1"/>
  <c r="AO264" i="1"/>
  <c r="AK264" i="1"/>
  <c r="AG264" i="1"/>
  <c r="AC264" i="1"/>
  <c r="Y264" i="1"/>
  <c r="U264" i="1"/>
  <c r="Q264" i="1"/>
  <c r="M264" i="1"/>
  <c r="I264" i="1"/>
  <c r="H211" i="1"/>
  <c r="H105" i="1"/>
  <c r="AL370" i="1"/>
  <c r="AH370" i="1"/>
  <c r="AD370" i="1"/>
  <c r="Z370" i="1"/>
  <c r="V370" i="1"/>
  <c r="R370" i="1"/>
  <c r="N370" i="1"/>
  <c r="AM317" i="1"/>
  <c r="AI317" i="1"/>
  <c r="AE317" i="1"/>
  <c r="AA317" i="1"/>
  <c r="W317" i="1"/>
  <c r="S317" i="1"/>
  <c r="O317" i="1"/>
  <c r="K317" i="1"/>
  <c r="F317" i="1"/>
  <c r="AO211" i="1"/>
  <c r="AK211" i="1"/>
  <c r="AG211" i="1"/>
  <c r="AC211" i="1"/>
  <c r="Y211" i="1"/>
  <c r="U211" i="1"/>
  <c r="Q211" i="1"/>
  <c r="M211" i="1"/>
  <c r="I211" i="1"/>
  <c r="AO158" i="1"/>
  <c r="AK158" i="1"/>
  <c r="AG158" i="1"/>
  <c r="AC158" i="1"/>
  <c r="Y158" i="1"/>
  <c r="U158" i="1"/>
  <c r="Q158" i="1"/>
  <c r="M158" i="1"/>
  <c r="I158" i="1"/>
  <c r="AO317" i="1"/>
  <c r="AK317" i="1"/>
  <c r="AG317" i="1"/>
  <c r="AC317" i="1"/>
  <c r="Y317" i="1"/>
  <c r="U317" i="1"/>
  <c r="Q317" i="1"/>
  <c r="M317" i="1"/>
  <c r="I317" i="1"/>
  <c r="F264" i="1"/>
  <c r="AM211" i="1"/>
  <c r="AI211" i="1"/>
  <c r="AE211" i="1"/>
  <c r="AA211" i="1"/>
  <c r="W211" i="1"/>
  <c r="S211" i="1"/>
  <c r="O211" i="1"/>
  <c r="K211" i="1"/>
  <c r="F211" i="1"/>
  <c r="AM158" i="1"/>
  <c r="AI158" i="1"/>
  <c r="AE158" i="1"/>
  <c r="AA158" i="1"/>
  <c r="W158" i="1"/>
  <c r="S158" i="1"/>
  <c r="O158" i="1"/>
  <c r="K158" i="1"/>
  <c r="F158" i="1"/>
  <c r="F52" i="1"/>
  <c r="G52" i="1"/>
  <c r="AL52" i="1"/>
  <c r="AF52" i="1"/>
  <c r="X52" i="1"/>
  <c r="AH52" i="1"/>
  <c r="Z52" i="1"/>
  <c r="T52" i="1"/>
  <c r="P52" i="1"/>
  <c r="J52" i="1"/>
  <c r="AJ52" i="1"/>
  <c r="AB52" i="1"/>
  <c r="AN52" i="1"/>
  <c r="AD52" i="1"/>
  <c r="V52" i="1"/>
  <c r="L52" i="1"/>
  <c r="R52" i="1"/>
  <c r="N52" i="1"/>
  <c r="AK52" i="1"/>
  <c r="AG52" i="1"/>
  <c r="AC52" i="1"/>
  <c r="Y52" i="1"/>
  <c r="U52" i="1"/>
  <c r="Q52" i="1"/>
  <c r="M52" i="1"/>
  <c r="I52" i="1"/>
  <c r="AM52" i="1"/>
  <c r="AI52" i="1"/>
  <c r="AE52" i="1"/>
  <c r="AA52" i="1"/>
  <c r="W52" i="1"/>
  <c r="S52" i="1"/>
  <c r="O52" i="1"/>
  <c r="K52" i="1"/>
  <c r="H52" i="1"/>
  <c r="AM372" i="1" l="1"/>
  <c r="H372" i="1"/>
  <c r="O372" i="1"/>
  <c r="W372" i="1"/>
  <c r="AE372" i="1"/>
  <c r="M372" i="1"/>
  <c r="U372" i="1"/>
  <c r="AC372" i="1"/>
  <c r="AK372" i="1"/>
  <c r="R372" i="1"/>
  <c r="V372" i="1"/>
  <c r="AN372" i="1"/>
  <c r="AJ372" i="1"/>
  <c r="P372" i="1"/>
  <c r="Z372" i="1"/>
  <c r="X372" i="1"/>
  <c r="AL372" i="1"/>
  <c r="F372" i="1"/>
  <c r="K372" i="1"/>
  <c r="S372" i="1"/>
  <c r="AA372" i="1"/>
  <c r="AI372" i="1"/>
  <c r="I372" i="1"/>
  <c r="Q372" i="1"/>
  <c r="Y372" i="1"/>
  <c r="AG372" i="1"/>
  <c r="N372" i="1"/>
  <c r="L372" i="1"/>
  <c r="AD372" i="1"/>
  <c r="AB372" i="1"/>
  <c r="J372" i="1"/>
  <c r="T372" i="1"/>
  <c r="AH372" i="1"/>
  <c r="AF372" i="1"/>
  <c r="G372" i="1"/>
  <c r="AO52" i="1" l="1"/>
  <c r="AO372" i="1" s="1"/>
</calcChain>
</file>

<file path=xl/sharedStrings.xml><?xml version="1.0" encoding="utf-8"?>
<sst xmlns="http://schemas.openxmlformats.org/spreadsheetml/2006/main" count="2501" uniqueCount="352">
  <si>
    <t>Aliments</t>
  </si>
  <si>
    <t>Petit déj</t>
  </si>
  <si>
    <t>Déjeuné</t>
  </si>
  <si>
    <t>Diné</t>
  </si>
  <si>
    <t>Sous total</t>
  </si>
  <si>
    <t>Calories</t>
  </si>
  <si>
    <t>Catégorie</t>
  </si>
  <si>
    <t>NOM</t>
  </si>
  <si>
    <t>Rétinol (µg)</t>
  </si>
  <si>
    <t xml:space="preserve"> Beta-Carotène (µg)</t>
  </si>
  <si>
    <t xml:space="preserve"> Vitamine D (µg)</t>
  </si>
  <si>
    <t xml:space="preserve"> Vitamine E (mg)</t>
  </si>
  <si>
    <t xml:space="preserve"> Vitamine K (µg)</t>
  </si>
  <si>
    <t xml:space="preserve"> Vitamine C (mg)</t>
  </si>
  <si>
    <t xml:space="preserve"> Vitamine B1 ou Thiamine (mg)</t>
  </si>
  <si>
    <t>Vitamine B2 ou Riboflavine (mg)</t>
  </si>
  <si>
    <t>Vitamine B3 ou PP ou Niacine (mg)</t>
  </si>
  <si>
    <t xml:space="preserve"> Vitamine B5 ou Acide pantothénique (mg)</t>
  </si>
  <si>
    <t xml:space="preserve"> Vitamine B6 (mg)</t>
  </si>
  <si>
    <t>Vitamine B12 (µg)</t>
  </si>
  <si>
    <t xml:space="preserve"> Vitamine B9 ou Folates totaux (µg)</t>
  </si>
  <si>
    <t>Cholestérol (mg)</t>
  </si>
  <si>
    <t>Sodium (mg)</t>
  </si>
  <si>
    <t>Magnésium (mg)</t>
  </si>
  <si>
    <t>Phosphore (mg)</t>
  </si>
  <si>
    <t xml:space="preserve"> Potassium (mg)</t>
  </si>
  <si>
    <t>Calcium (mg)</t>
  </si>
  <si>
    <t>Manganèse (mg)</t>
  </si>
  <si>
    <t xml:space="preserve"> Fer (mg)</t>
  </si>
  <si>
    <t xml:space="preserve"> Cuivre (mg)</t>
  </si>
  <si>
    <t xml:space="preserve"> Zinc (mg)</t>
  </si>
  <si>
    <t>Sélénium (µg)</t>
  </si>
  <si>
    <t xml:space="preserve"> Iode (µg)</t>
  </si>
  <si>
    <t xml:space="preserve"> Protéines  (g)</t>
  </si>
  <si>
    <t xml:space="preserve"> Glucides (g)</t>
  </si>
  <si>
    <t xml:space="preserve"> Lipides (g)</t>
  </si>
  <si>
    <t>Fibres (g)</t>
  </si>
  <si>
    <t xml:space="preserve"> AG saturés (g)</t>
  </si>
  <si>
    <t xml:space="preserve"> AG monoinsaturés (g)</t>
  </si>
  <si>
    <t>Energie(kcal)</t>
  </si>
  <si>
    <t xml:space="preserve"> Polyols totaux (g)</t>
  </si>
  <si>
    <t xml:space="preserve"> AG polyinsaturés (g)</t>
  </si>
  <si>
    <t xml:space="preserve"> AG 4:0, butyrique (g)</t>
  </si>
  <si>
    <t xml:space="preserve"> AG 6:0, caproïque (g)</t>
  </si>
  <si>
    <t>AG 8:0, caprylique (g)</t>
  </si>
  <si>
    <t xml:space="preserve"> AG 10:0, caprique (g)</t>
  </si>
  <si>
    <t>AG 12:0, laurique (g)</t>
  </si>
  <si>
    <t>AG 14:0, myristique (g)</t>
  </si>
  <si>
    <t>AG 16:0, palmitique (g)</t>
  </si>
  <si>
    <t>AG 18:0, stéarique (g)</t>
  </si>
  <si>
    <t>AG 18:1 9c (n-9), oléique (g)</t>
  </si>
  <si>
    <t xml:space="preserve"> AG 18:2 9c,12c (n-6), linoléique (g)</t>
  </si>
  <si>
    <t xml:space="preserve"> AG 18:3 c9,c12,c15 (n-3), alpha-linolénique (g)</t>
  </si>
  <si>
    <t xml:space="preserve"> AG 20:5 5c,8c,11c,14c,17c (n-3), EPA (g)</t>
  </si>
  <si>
    <t xml:space="preserve"> AG 22:6 4c,7c,10c,13c,16c,19c (n-3), DHA (g)</t>
  </si>
  <si>
    <t>Abats</t>
  </si>
  <si>
    <t>Cervelle, agneau, cuite</t>
  </si>
  <si>
    <t>-</t>
  </si>
  <si>
    <t>Cervelle, porc, braisée</t>
  </si>
  <si>
    <t>Cervelle, veau, cuite</t>
  </si>
  <si>
    <t>Coeur, agneau, cru</t>
  </si>
  <si>
    <t>Coeur, agneau, cuit</t>
  </si>
  <si>
    <t>Coeur, boeuf, cru</t>
  </si>
  <si>
    <t>Coeur, boeuf, cuit</t>
  </si>
  <si>
    <t>Coeur, dinde, cru</t>
  </si>
  <si>
    <t>Coeur, dinde, cuit</t>
  </si>
  <si>
    <t>Coeur, poulet, cru</t>
  </si>
  <si>
    <t>Coeur, poulet, cuit</t>
  </si>
  <si>
    <t>Foie, agneau, cru</t>
  </si>
  <si>
    <t>Foie, agneau, cuit</t>
  </si>
  <si>
    <t>Foie, génisse, cru</t>
  </si>
  <si>
    <t>Foie, génisse, cuit</t>
  </si>
  <si>
    <t>Foie, poulet, cuit</t>
  </si>
  <si>
    <t>Foie, veau, cru</t>
  </si>
  <si>
    <t>Foie, veau, cuit</t>
  </si>
  <si>
    <t>Foie, volaille, cuit</t>
  </si>
  <si>
    <t>Gésier, canard, confit, appertisé</t>
  </si>
  <si>
    <t>&lt; 0,002</t>
  </si>
  <si>
    <t>&lt; 0,005</t>
  </si>
  <si>
    <t>Langue, boeuf, crue</t>
  </si>
  <si>
    <t>Langue, boeuf, cuite</t>
  </si>
  <si>
    <t>Langue, veau, cuite</t>
  </si>
  <si>
    <t>Ris, veau, braisé ou poêlé</t>
  </si>
  <si>
    <t>traces</t>
  </si>
  <si>
    <t>Rognon d'agneau, braisé</t>
  </si>
  <si>
    <t>Rognon de veau, braisé ou poêlé</t>
  </si>
  <si>
    <t>Rognon, boeuf, cru</t>
  </si>
  <si>
    <t>Rognon, boeuf, cuit</t>
  </si>
  <si>
    <t>Rognon, cuit (aliment moyen)</t>
  </si>
  <si>
    <t>Rognon, porc, cuit</t>
  </si>
  <si>
    <t>Aliments lactés diététiques</t>
  </si>
  <si>
    <t>Lait de croissance infantile</t>
  </si>
  <si>
    <t>Autres matières grasses animales</t>
  </si>
  <si>
    <t>Graisse de canard</t>
  </si>
  <si>
    <t>Graisse d'oie</t>
  </si>
  <si>
    <t>Huile de foie de morue</t>
  </si>
  <si>
    <t>Huile de poisson</t>
  </si>
  <si>
    <t>Lard gras, cru</t>
  </si>
  <si>
    <t>Saindoux</t>
  </si>
  <si>
    <t>Beurres et matières grasses laitières</t>
  </si>
  <si>
    <t>Beurre allégé (aliment moyen)</t>
  </si>
  <si>
    <t>Beurre allégé, 60-62% MG</t>
  </si>
  <si>
    <t>Beurre allégé, 60-62% MG, demi-sel</t>
  </si>
  <si>
    <t>Beurre demi-sel</t>
  </si>
  <si>
    <t>Beurre doux</t>
  </si>
  <si>
    <t>Beurre léger, 39-41% MG</t>
  </si>
  <si>
    <t>Beurre léger, 39-41% MG, demi-sel</t>
  </si>
  <si>
    <t>Matière grasse laitière à 20% MG, légère, à tartiner</t>
  </si>
  <si>
    <t>Matière grasse laitière à 25% MG, légère, à tartiner</t>
  </si>
  <si>
    <t>Bières et similaires</t>
  </si>
  <si>
    <t>Bière "coeur de marché" (4-5° alcool)</t>
  </si>
  <si>
    <t>&lt; 0,02</t>
  </si>
  <si>
    <t>Bière "de spécialités" ou d'abbaye, régionales ou d'une brasserie (degré d'alcool variable)</t>
  </si>
  <si>
    <t>Bière "spéciale" (5-6° alcool)</t>
  </si>
  <si>
    <t>Bière brune</t>
  </si>
  <si>
    <t>Bière forte (&gt;8° alcool)</t>
  </si>
  <si>
    <t>Bière sans alcool (&lt;1,2° alcool)</t>
  </si>
  <si>
    <t>Biscottes et pains non levés</t>
  </si>
  <si>
    <t>Biscotte classique</t>
  </si>
  <si>
    <t>Biscotte complète ou riche en fibres</t>
  </si>
  <si>
    <t>Biscotte multicéréale</t>
  </si>
  <si>
    <t>Biscotte sans adjonction de sel</t>
  </si>
  <si>
    <t>Blini</t>
  </si>
  <si>
    <t>Chapelure</t>
  </si>
  <si>
    <t>Croûtons</t>
  </si>
  <si>
    <t>Gressins</t>
  </si>
  <si>
    <t>Pain grillé suédois au blé complet</t>
  </si>
  <si>
    <t>Pain grillé suédois au froment</t>
  </si>
  <si>
    <t>Pain grillé, tranches, au froment</t>
  </si>
  <si>
    <t>Pain grillé, tranches, multicéréale</t>
  </si>
  <si>
    <t>Pain pita</t>
  </si>
  <si>
    <t>Tartine craquante, extrudée et grillée</t>
  </si>
  <si>
    <t>Biscuits salés apéritifs</t>
  </si>
  <si>
    <t>Biscuit apéritif à base de pomme de terre, type tuile salée</t>
  </si>
  <si>
    <t>Biscuit apéritif soufflé, à base de maïs, sans cacahuète</t>
  </si>
  <si>
    <t>Cocktails</t>
  </si>
  <si>
    <t>Confitures</t>
  </si>
  <si>
    <t>Eaux</t>
  </si>
  <si>
    <t>Fromages</t>
  </si>
  <si>
    <t>Fruits</t>
  </si>
  <si>
    <t>Laits</t>
  </si>
  <si>
    <t>Légumes</t>
  </si>
  <si>
    <t>Carotte, crue</t>
  </si>
  <si>
    <t>Pains</t>
  </si>
  <si>
    <t>Riz blanc, cuit</t>
  </si>
  <si>
    <t>Sandwichs</t>
  </si>
  <si>
    <t>Viandes</t>
  </si>
  <si>
    <t>Agneau, gigot, cru</t>
  </si>
  <si>
    <t>Vins</t>
  </si>
  <si>
    <t>Volailles</t>
  </si>
  <si>
    <t xml:space="preserve"> Vit D (µg)</t>
  </si>
  <si>
    <t xml:space="preserve"> Vit E (mg)</t>
  </si>
  <si>
    <t xml:space="preserve"> Vit K (µg)</t>
  </si>
  <si>
    <t xml:space="preserve"> VitC (mg)</t>
  </si>
  <si>
    <t xml:space="preserve"> Vit B1  (mg)</t>
  </si>
  <si>
    <t>Vit B2  (mg)</t>
  </si>
  <si>
    <t>Vit B3  (mg)</t>
  </si>
  <si>
    <t xml:space="preserve"> Vit B5 (mg)</t>
  </si>
  <si>
    <t xml:space="preserve"> Vit B6 (mg)</t>
  </si>
  <si>
    <t>VitA (µg)</t>
  </si>
  <si>
    <t xml:space="preserve"> Beta-Car. (µg)</t>
  </si>
  <si>
    <t>Collation du matin</t>
  </si>
  <si>
    <t>Collation Après-midi</t>
  </si>
  <si>
    <t>Quantité( g)</t>
  </si>
  <si>
    <t>Protides ( g)</t>
  </si>
  <si>
    <t>Glucides ( g)</t>
  </si>
  <si>
    <t>Lipides (g)</t>
  </si>
  <si>
    <t>Lundi</t>
  </si>
  <si>
    <t>Total journalier</t>
  </si>
  <si>
    <t>Mardi</t>
  </si>
  <si>
    <t>Mercredi</t>
  </si>
  <si>
    <t>Jeudi</t>
  </si>
  <si>
    <t>Vendredi</t>
  </si>
  <si>
    <t>Samedi</t>
  </si>
  <si>
    <t>Dimanche</t>
  </si>
  <si>
    <t>Moyenne de la semaine</t>
  </si>
  <si>
    <t>Vit B12 (µg)</t>
  </si>
  <si>
    <t xml:space="preserve"> Vit B9  (µg)</t>
  </si>
  <si>
    <t>Pral</t>
  </si>
  <si>
    <t>CG</t>
  </si>
  <si>
    <t>Catégories</t>
  </si>
  <si>
    <t>Aliments_lactés_diététiques</t>
  </si>
  <si>
    <t>Autres_matières_grasses_animales</t>
  </si>
  <si>
    <t>Beurres_et_matières_grasses_laitières</t>
  </si>
  <si>
    <t>Bières_et_similaires</t>
  </si>
  <si>
    <t>Biscottes_et_pains_non_levés</t>
  </si>
  <si>
    <t>Biscuits_salés_apéritifs</t>
  </si>
  <si>
    <t>Biscuits_secs_sucrés</t>
  </si>
  <si>
    <t>Boissons_rafraîchissantes_sans_alcool</t>
  </si>
  <si>
    <t>Bouillons_prêts_à_consommer</t>
  </si>
  <si>
    <t>Café_thé_infusions_boissons_au_cacao</t>
  </si>
  <si>
    <t>Céréales_petit_déjeuner_et_barres_céréalières</t>
  </si>
  <si>
    <t>Charcuteries_et_salaisons</t>
  </si>
  <si>
    <t>Cidres_et_similaires</t>
  </si>
  <si>
    <t>Compléments_alimentaires</t>
  </si>
  <si>
    <t>Confiseries_non_chocolatées</t>
  </si>
  <si>
    <t>Crustacés_et_mollusques_non_transformés</t>
  </si>
  <si>
    <t>Denrées_destinées_à_une_alimentation_particulière</t>
  </si>
  <si>
    <t>Desserts_lactés_frais_ou_UHT</t>
  </si>
  <si>
    <t>Entremets_et_glaces</t>
  </si>
  <si>
    <t>Farines_et_amidons</t>
  </si>
  <si>
    <t>Fromages_affinés_à_pâte_dure</t>
  </si>
  <si>
    <t>Fromages_affinés_à_pâte_ferme</t>
  </si>
  <si>
    <t>Fromages_affinés_à_pâte_molle</t>
  </si>
  <si>
    <t>Fromages_affinés_à_pâte_persillée</t>
  </si>
  <si>
    <t>Fromages_blancs_ultrafrais</t>
  </si>
  <si>
    <t>Fromages_fondus</t>
  </si>
  <si>
    <t>Fromages_non_affinés_et_spécialités_fromagères</t>
  </si>
  <si>
    <t>Gâteaux_et_pâtisseries</t>
  </si>
  <si>
    <t>Graines_oléagineuses_et_châtaignes</t>
  </si>
  <si>
    <t>Herbes_épices_et_assaisonnements</t>
  </si>
  <si>
    <t>Huiles_et_graisses_végétales</t>
  </si>
  <si>
    <t>Jus_et_nectars</t>
  </si>
  <si>
    <t>Légumes_secs</t>
  </si>
  <si>
    <t>Liqueurs_et_alcools</t>
  </si>
  <si>
    <t>Margarines_et_matières_grasses_composées</t>
  </si>
  <si>
    <t>Œufs_et_dérivés</t>
  </si>
  <si>
    <t>Pâtes_et_semoules</t>
  </si>
  <si>
    <t>Pizzas_crêpes_et_tartes_salées</t>
  </si>
  <si>
    <t>Plats_à_base_de_céréales_ou_pâtes</t>
  </si>
  <si>
    <t>Plats_à_base_de_fromage</t>
  </si>
  <si>
    <t>Plats_à_base_de_poisson_ou_produits_aquatiques</t>
  </si>
  <si>
    <t>Plats_à_base_de_viande_ou_volaille</t>
  </si>
  <si>
    <t>Plats_composés</t>
  </si>
  <si>
    <t>Poissons_et_batraciens_non_transformés</t>
  </si>
  <si>
    <t>Pommes_de_terre_et_apparentés</t>
  </si>
  <si>
    <t>Préparations_pour_boissons_sans_alcool</t>
  </si>
  <si>
    <t>Préparations_pour_pâtisseries</t>
  </si>
  <si>
    <t>Produits_à_base_de_crustacés_et_mollusques</t>
  </si>
  <si>
    <t>Produits_à_base_de_poissons</t>
  </si>
  <si>
    <t>Riz_et_autres_graines</t>
  </si>
  <si>
    <t>Salades_composées_et_crudités</t>
  </si>
  <si>
    <t>Sauces_salées_et_condiments</t>
  </si>
  <si>
    <t>Soupes_prêtes_à_consommer</t>
  </si>
  <si>
    <t>Sucres_miels_sirops</t>
  </si>
  <si>
    <t>Viennoiseries_et_brioches</t>
  </si>
  <si>
    <t>Yaourts_et_spécialités_laitières_type_yaourts</t>
  </si>
  <si>
    <t>Chocolats_et_produits_à_base_de_chocolat</t>
  </si>
  <si>
    <t>Plats_à_base_de_légumes_ou_légumineuses</t>
  </si>
  <si>
    <t>Crèmes_et_spécialités_à_base_de_crème</t>
  </si>
  <si>
    <t>IG (Index glycémqiue)</t>
  </si>
  <si>
    <t>portion</t>
  </si>
  <si>
    <t>quantitée</t>
  </si>
  <si>
    <t>1 portion</t>
  </si>
  <si>
    <t>1 biscuit</t>
  </si>
  <si>
    <t xml:space="preserve">1 petit verre </t>
  </si>
  <si>
    <t>1 verre</t>
  </si>
  <si>
    <t>1 grand verre</t>
  </si>
  <si>
    <t>1 canette</t>
  </si>
  <si>
    <t>1 petite bouteille de bière</t>
  </si>
  <si>
    <t>1 expresso</t>
  </si>
  <si>
    <t>1 petite tasse</t>
  </si>
  <si>
    <t>1 grande tasse</t>
  </si>
  <si>
    <t>1 petit bol</t>
  </si>
  <si>
    <t>1 moyen bol</t>
  </si>
  <si>
    <t>1 grand bol</t>
  </si>
  <si>
    <t>1 bol</t>
  </si>
  <si>
    <t>1 bar de céréale</t>
  </si>
  <si>
    <t>1 cuillere à soupe de flocons d'avoine</t>
  </si>
  <si>
    <t>1 petite portion</t>
  </si>
  <si>
    <t>1 moyenne portion</t>
  </si>
  <si>
    <t>1 grand portion</t>
  </si>
  <si>
    <t>1 carré</t>
  </si>
  <si>
    <t>1 barre</t>
  </si>
  <si>
    <t>1 cuillere à soupe de nutella</t>
  </si>
  <si>
    <t>1 barre moyenne type twix</t>
  </si>
  <si>
    <t>1 barre grand type snickers</t>
  </si>
  <si>
    <t>1/2 tablette</t>
  </si>
  <si>
    <t>1 cuillère à café</t>
  </si>
  <si>
    <t>1 cuillère à soupe</t>
  </si>
  <si>
    <t>1 pincée</t>
  </si>
  <si>
    <t>1 petit assiette</t>
  </si>
  <si>
    <t>1/2 assiette</t>
  </si>
  <si>
    <t>1 asiette</t>
  </si>
  <si>
    <t>1 grand asiette</t>
  </si>
  <si>
    <t>1 petit morceau</t>
  </si>
  <si>
    <t>1 morceau moyen</t>
  </si>
  <si>
    <t>1 grand morceau</t>
  </si>
  <si>
    <t>1 très grand morceau</t>
  </si>
  <si>
    <t>1 petit fruit</t>
  </si>
  <si>
    <t>1 fruit moyen</t>
  </si>
  <si>
    <t xml:space="preserve">1 gros fruits </t>
  </si>
  <si>
    <t>1 banane moyenne</t>
  </si>
  <si>
    <t>1 citron</t>
  </si>
  <si>
    <t>1 mandarine</t>
  </si>
  <si>
    <t>1 mangue</t>
  </si>
  <si>
    <t>1 orange</t>
  </si>
  <si>
    <t>1 pamplemousse</t>
  </si>
  <si>
    <t>1 pêche</t>
  </si>
  <si>
    <t>1 poignée de raison sec</t>
  </si>
  <si>
    <t>1 poire</t>
  </si>
  <si>
    <t>1 pomme</t>
  </si>
  <si>
    <t>1/2 melon</t>
  </si>
  <si>
    <t>1/2 papaye</t>
  </si>
  <si>
    <t>1/2 pasthèque</t>
  </si>
  <si>
    <t>10 fraises</t>
  </si>
  <si>
    <t>3 figue sèches</t>
  </si>
  <si>
    <t>4 dattes sèche</t>
  </si>
  <si>
    <t>1 petit portion</t>
  </si>
  <si>
    <t>1 portion moyenne</t>
  </si>
  <si>
    <t>1 grande portion</t>
  </si>
  <si>
    <t>1 boule/esquimaux</t>
  </si>
  <si>
    <t>2 boule/1 petit pot/ 1 gros esquimaux</t>
  </si>
  <si>
    <t>2 petites tranches</t>
  </si>
  <si>
    <t>1 grande tranche</t>
  </si>
  <si>
    <t>1 œuf</t>
  </si>
  <si>
    <t>1 blanc cuit</t>
  </si>
  <si>
    <t>1 petit jaune cuit</t>
  </si>
  <si>
    <t>1 tranche moyenne</t>
  </si>
  <si>
    <t>1/2 baguette</t>
  </si>
  <si>
    <t>1/4 baguette</t>
  </si>
  <si>
    <t>1 biscotte</t>
  </si>
  <si>
    <t>1 tranche pain de mie</t>
  </si>
  <si>
    <t xml:space="preserve">1 tranche de brioche </t>
  </si>
  <si>
    <t>1 croissant/ pain choco</t>
  </si>
  <si>
    <t>1 pain au chocole brioché</t>
  </si>
  <si>
    <t>1 crèpe /gauffre</t>
  </si>
  <si>
    <t>1 petit part</t>
  </si>
  <si>
    <t xml:space="preserve">1 part </t>
  </si>
  <si>
    <t>1 pizza moyenne</t>
  </si>
  <si>
    <t>1 grande pizza</t>
  </si>
  <si>
    <t>1 assiette</t>
  </si>
  <si>
    <t>1 petit sandwich</t>
  </si>
  <si>
    <t>1 sandwich moyen</t>
  </si>
  <si>
    <t>1 grand/bagnat</t>
  </si>
  <si>
    <t>1 portion sauce tomate</t>
  </si>
  <si>
    <t>1 louche</t>
  </si>
  <si>
    <t>1 grande louche</t>
  </si>
  <si>
    <t>1 asiette creuse</t>
  </si>
  <si>
    <t xml:space="preserve">1 grand morceau </t>
  </si>
  <si>
    <t>1 viennoiserie</t>
  </si>
  <si>
    <t>1 verre moyen</t>
  </si>
  <si>
    <t>2 cl alcool fort</t>
  </si>
  <si>
    <t>1 pot petit</t>
  </si>
  <si>
    <t>1 pot moyen</t>
  </si>
  <si>
    <t>1 grand pot</t>
  </si>
  <si>
    <t>bouteille moyenne</t>
  </si>
  <si>
    <t>grande bouteille</t>
  </si>
  <si>
    <t>1 port crevettes grises</t>
  </si>
  <si>
    <t>1 portion coquille saint jacques</t>
  </si>
  <si>
    <t>1 huitre</t>
  </si>
  <si>
    <t>moules cuites</t>
  </si>
  <si>
    <t xml:space="preserve">1 petite portion crème </t>
  </si>
  <si>
    <t>1 petit pot</t>
  </si>
  <si>
    <t>1 portion fromage blanc</t>
  </si>
  <si>
    <t>100g</t>
  </si>
  <si>
    <t xml:space="preserve">1/2 assiette salade </t>
  </si>
  <si>
    <t>1/3 assiette légumes</t>
  </si>
  <si>
    <t>1/2 assiette de légumes</t>
  </si>
  <si>
    <t>1 portion légumes</t>
  </si>
  <si>
    <t>Portion( g)</t>
  </si>
  <si>
    <t xml:space="preserve">Catégorie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</si>
</sst>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g&quot;"/>
  </numFmts>
  <fonts count="19" x14ac:knownFonts="1">
    <font>
      <sz val="10"/>
      <name val="Arial"/>
    </font>
    <font>
      <sz val="8"/>
      <name val="Arial"/>
      <family val="2"/>
    </font>
    <font>
      <b/>
      <i/>
      <sz val="10"/>
      <name val="Calibri"/>
      <family val="2"/>
    </font>
    <font>
      <sz val="10"/>
      <name val="Calibri"/>
      <family val="2"/>
    </font>
    <font>
      <sz val="10"/>
      <color indexed="22"/>
      <name val="Calibri"/>
      <family val="2"/>
    </font>
    <font>
      <b/>
      <sz val="10"/>
      <name val="Calibri"/>
      <family val="2"/>
    </font>
    <font>
      <b/>
      <u/>
      <sz val="10"/>
      <name val="Calibri"/>
      <family val="2"/>
    </font>
    <font>
      <b/>
      <i/>
      <sz val="10"/>
      <color theme="0" tint="-0.14999847407452621"/>
      <name val="Calibri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mbria"/>
      <family val="1"/>
      <scheme val="major"/>
    </font>
    <font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sz val="10"/>
      <color rgb="FF00B05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i/>
      <sz val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4" tint="0.79998168889431442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3" fillId="7" borderId="0" xfId="0" applyFont="1" applyFill="1" applyAlignment="1">
      <alignment horizontal="center"/>
    </xf>
    <xf numFmtId="1" fontId="6" fillId="5" borderId="2" xfId="0" applyNumberFormat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0" applyFont="1" applyBorder="1"/>
    <xf numFmtId="0" fontId="0" fillId="0" borderId="0" xfId="0" applyBorder="1"/>
    <xf numFmtId="0" fontId="6" fillId="0" borderId="0" xfId="0" applyFont="1" applyFill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6" fillId="8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/>
    <xf numFmtId="0" fontId="12" fillId="0" borderId="0" xfId="0" applyFont="1"/>
    <xf numFmtId="0" fontId="13" fillId="10" borderId="5" xfId="0" applyFont="1" applyFill="1" applyBorder="1"/>
    <xf numFmtId="0" fontId="13" fillId="0" borderId="5" xfId="0" applyFont="1" applyBorder="1"/>
    <xf numFmtId="0" fontId="14" fillId="0" borderId="0" xfId="0" applyFont="1" applyAlignment="1">
      <alignment horizontal="center"/>
    </xf>
    <xf numFmtId="0" fontId="15" fillId="11" borderId="5" xfId="0" applyFont="1" applyFill="1" applyBorder="1"/>
    <xf numFmtId="0" fontId="15" fillId="11" borderId="6" xfId="0" applyFont="1" applyFill="1" applyBorder="1"/>
    <xf numFmtId="0" fontId="15" fillId="11" borderId="6" xfId="0" applyFont="1" applyFill="1" applyBorder="1" applyAlignment="1">
      <alignment horizontal="center"/>
    </xf>
    <xf numFmtId="0" fontId="10" fillId="10" borderId="7" xfId="0" applyFont="1" applyFill="1" applyBorder="1"/>
    <xf numFmtId="0" fontId="10" fillId="10" borderId="8" xfId="0" applyFont="1" applyFill="1" applyBorder="1"/>
    <xf numFmtId="0" fontId="10" fillId="10" borderId="8" xfId="0" applyFont="1" applyFill="1" applyBorder="1" applyAlignment="1">
      <alignment horizontal="center"/>
    </xf>
    <xf numFmtId="0" fontId="9" fillId="10" borderId="8" xfId="0" applyFont="1" applyFill="1" applyBorder="1"/>
    <xf numFmtId="0" fontId="10" fillId="0" borderId="7" xfId="0" applyFont="1" applyBorder="1"/>
    <xf numFmtId="0" fontId="10" fillId="0" borderId="8" xfId="0" applyFont="1" applyBorder="1"/>
    <xf numFmtId="0" fontId="10" fillId="0" borderId="8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9" fillId="0" borderId="8" xfId="0" applyFont="1" applyBorder="1"/>
    <xf numFmtId="0" fontId="14" fillId="10" borderId="8" xfId="0" applyFont="1" applyFill="1" applyBorder="1" applyAlignment="1">
      <alignment horizontal="center"/>
    </xf>
    <xf numFmtId="0" fontId="16" fillId="10" borderId="6" xfId="0" applyFont="1" applyFill="1" applyBorder="1" applyAlignment="1">
      <alignment horizontal="center"/>
    </xf>
    <xf numFmtId="164" fontId="16" fillId="10" borderId="9" xfId="0" applyNumberFormat="1" applyFont="1" applyFill="1" applyBorder="1" applyAlignment="1">
      <alignment horizontal="center"/>
    </xf>
    <xf numFmtId="0" fontId="16" fillId="0" borderId="6" xfId="0" applyFont="1" applyBorder="1" applyAlignment="1">
      <alignment horizontal="center"/>
    </xf>
    <xf numFmtId="164" fontId="16" fillId="0" borderId="9" xfId="0" applyNumberFormat="1" applyFont="1" applyBorder="1" applyAlignment="1">
      <alignment horizontal="center"/>
    </xf>
    <xf numFmtId="0" fontId="10" fillId="10" borderId="6" xfId="0" applyFont="1" applyFill="1" applyBorder="1"/>
    <xf numFmtId="0" fontId="10" fillId="10" borderId="6" xfId="0" applyFont="1" applyFill="1" applyBorder="1" applyAlignment="1">
      <alignment horizontal="center"/>
    </xf>
    <xf numFmtId="0" fontId="10" fillId="0" borderId="6" xfId="0" applyFont="1" applyBorder="1"/>
    <xf numFmtId="0" fontId="10" fillId="0" borderId="6" xfId="0" applyFont="1" applyBorder="1" applyAlignment="1">
      <alignment horizontal="center"/>
    </xf>
    <xf numFmtId="0" fontId="17" fillId="11" borderId="8" xfId="0" applyFont="1" applyFill="1" applyBorder="1" applyAlignment="1">
      <alignment horizontal="center"/>
    </xf>
    <xf numFmtId="0" fontId="17" fillId="11" borderId="10" xfId="0" applyFont="1" applyFill="1" applyBorder="1" applyAlignment="1">
      <alignment horizontal="center"/>
    </xf>
    <xf numFmtId="164" fontId="10" fillId="0" borderId="9" xfId="0" applyNumberFormat="1" applyFont="1" applyBorder="1" applyAlignment="1">
      <alignment horizontal="center"/>
    </xf>
    <xf numFmtId="0" fontId="10" fillId="12" borderId="6" xfId="0" applyFont="1" applyFill="1" applyBorder="1" applyAlignment="1">
      <alignment horizontal="center"/>
    </xf>
    <xf numFmtId="164" fontId="10" fillId="12" borderId="9" xfId="0" applyNumberFormat="1" applyFont="1" applyFill="1" applyBorder="1" applyAlignment="1">
      <alignment horizontal="center"/>
    </xf>
    <xf numFmtId="164" fontId="10" fillId="10" borderId="9" xfId="0" applyNumberFormat="1" applyFont="1" applyFill="1" applyBorder="1" applyAlignment="1">
      <alignment horizontal="center"/>
    </xf>
    <xf numFmtId="164" fontId="10" fillId="10" borderId="11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8" fillId="7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0" fontId="10" fillId="1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4" fontId="10" fillId="0" borderId="11" xfId="0" applyNumberFormat="1" applyFont="1" applyFill="1" applyBorder="1" applyAlignment="1">
      <alignment horizontal="center"/>
    </xf>
    <xf numFmtId="0" fontId="10" fillId="10" borderId="12" xfId="0" applyFont="1" applyFill="1" applyBorder="1"/>
    <xf numFmtId="0" fontId="10" fillId="0" borderId="12" xfId="0" applyFont="1" applyBorder="1" applyAlignment="1">
      <alignment horizontal="center"/>
    </xf>
    <xf numFmtId="164" fontId="10" fillId="0" borderId="13" xfId="0" applyNumberFormat="1" applyFont="1" applyBorder="1" applyAlignment="1">
      <alignment horizontal="center"/>
    </xf>
    <xf numFmtId="0" fontId="5" fillId="2" borderId="0" xfId="0" applyFont="1" applyFill="1" applyBorder="1" applyAlignment="1">
      <alignment horizontal="center"/>
    </xf>
  </cellXfs>
  <cellStyles count="1">
    <cellStyle name="Normal" xfId="0" builtinId="0"/>
  </cellStyles>
  <dxfs count="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&quot;g&quot;"/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</dxfs>
  <tableStyles count="0" defaultTableStyle="TableStyleMedium2" defaultPivotStyle="PivotStyleLight16"/>
  <colors>
    <mruColors>
      <color rgb="FFFFFF99"/>
      <color rgb="FFFFFF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AZ70" totalsRowShown="0" headerRowDxfId="60" dataDxfId="59">
  <sortState ref="A2:XFD1443">
    <sortCondition ref="A1:A1048576"/>
  </sortState>
  <tableColumns count="52">
    <tableColumn id="1" name="Catégorie" dataDxfId="58"/>
    <tableColumn id="2" name="NOM" dataDxfId="57"/>
    <tableColumn id="3" name="CG" dataDxfId="56"/>
    <tableColumn id="4" name="Pral" dataDxfId="55"/>
    <tableColumn id="5" name=" Protéines  (g)" dataDxfId="54"/>
    <tableColumn id="6" name=" Glucides (g)" dataDxfId="53"/>
    <tableColumn id="7" name=" Lipides (g)" dataDxfId="52"/>
    <tableColumn id="8" name="Energie(kcal)" dataDxfId="51"/>
    <tableColumn id="9" name="Rétinol (µg)" dataDxfId="50"/>
    <tableColumn id="10" name=" Beta-Carotène (µg)" dataDxfId="49"/>
    <tableColumn id="11" name=" Vitamine D (µg)" dataDxfId="48"/>
    <tableColumn id="12" name=" Vitamine E (mg)" dataDxfId="47"/>
    <tableColumn id="13" name=" Vitamine K (µg)" dataDxfId="46"/>
    <tableColumn id="14" name=" Vitamine C (mg)" dataDxfId="45"/>
    <tableColumn id="15" name=" Vitamine B1 ou Thiamine (mg)" dataDxfId="44"/>
    <tableColumn id="16" name="Vitamine B2 ou Riboflavine (mg)" dataDxfId="43"/>
    <tableColumn id="17" name="Vitamine B3 ou PP ou Niacine (mg)" dataDxfId="42"/>
    <tableColumn id="18" name=" Vitamine B5 ou Acide pantothénique (mg)" dataDxfId="41"/>
    <tableColumn id="19" name=" Vitamine B6 (mg)" dataDxfId="40"/>
    <tableColumn id="20" name=" Vitamine B9 ou Folates totaux (µg)" dataDxfId="39"/>
    <tableColumn id="21" name="Vitamine B12 (µg)" dataDxfId="38"/>
    <tableColumn id="22" name="Calcium (mg)" dataDxfId="37"/>
    <tableColumn id="23" name=" Cuivre (mg)" dataDxfId="36"/>
    <tableColumn id="24" name=" Fer (mg)" dataDxfId="35"/>
    <tableColumn id="25" name=" Iode (µg)" dataDxfId="34"/>
    <tableColumn id="26" name="Magnésium (mg)" dataDxfId="33"/>
    <tableColumn id="27" name="Manganèse (mg)" dataDxfId="32"/>
    <tableColumn id="28" name="Phosphore (mg)" dataDxfId="31"/>
    <tableColumn id="29" name=" Potassium (mg)" dataDxfId="30"/>
    <tableColumn id="30" name="Sélénium (µg)" dataDxfId="29"/>
    <tableColumn id="31" name="Sodium (mg)" dataDxfId="28"/>
    <tableColumn id="32" name=" Zinc (mg)" dataDxfId="27"/>
    <tableColumn id="33" name="Fibres (g)" dataDxfId="26"/>
    <tableColumn id="34" name=" AG saturés (g)" dataDxfId="25"/>
    <tableColumn id="35" name=" AG monoinsaturés (g)" dataDxfId="24"/>
    <tableColumn id="36" name=" Polyols totaux (g)" dataDxfId="23"/>
    <tableColumn id="37" name=" AG polyinsaturés (g)" dataDxfId="22"/>
    <tableColumn id="38" name="Cholestérol (mg)" dataDxfId="21"/>
    <tableColumn id="39" name=" AG 4:0, butyrique (g)" dataDxfId="20"/>
    <tableColumn id="40" name=" AG 6:0, caproïque (g)" dataDxfId="19"/>
    <tableColumn id="41" name="AG 8:0, caprylique (g)" dataDxfId="18"/>
    <tableColumn id="42" name=" AG 10:0, caprique (g)" dataDxfId="17"/>
    <tableColumn id="43" name="AG 12:0, laurique (g)" dataDxfId="16"/>
    <tableColumn id="44" name="AG 14:0, myristique (g)" dataDxfId="15"/>
    <tableColumn id="45" name="AG 16:0, palmitique (g)" dataDxfId="14"/>
    <tableColumn id="46" name="AG 18:0, stéarique (g)" dataDxfId="13"/>
    <tableColumn id="47" name="AG 18:1 9c (n-9), oléique (g)" dataDxfId="12"/>
    <tableColumn id="48" name=" AG 18:2 9c,12c (n-6), linoléique (g)" dataDxfId="11"/>
    <tableColumn id="49" name=" AG 18:3 c9,c12,c15 (n-3), alpha-linolénique (g)" dataDxfId="10"/>
    <tableColumn id="51" name=" AG 20:5 5c,8c,11c,14c,17c (n-3), EPA (g)" dataDxfId="9"/>
    <tableColumn id="52" name=" AG 22:6 4c,7c,10c,13c,16c,19c (n-3), DHA (g)" dataDxfId="8"/>
    <tableColumn id="53" name="IG (Index glycémqiue)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" displayName="Tableau2" ref="A1:C220" totalsRowShown="0" headerRowDxfId="6" dataDxfId="4" headerRowBorderDxfId="5" tableBorderDxfId="3">
  <autoFilter ref="A1:C220"/>
  <tableColumns count="3">
    <tableColumn id="1" name="Catégorie " dataDxfId="2"/>
    <tableColumn id="2" name="portion" dataDxfId="1"/>
    <tableColumn id="3" name="quantit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A372"/>
  <sheetViews>
    <sheetView showGridLines="0" tabSelected="1" workbookViewId="0">
      <selection activeCell="B4" sqref="B4"/>
    </sheetView>
  </sheetViews>
  <sheetFormatPr baseColWidth="10" defaultRowHeight="12.75" x14ac:dyDescent="0.2"/>
  <cols>
    <col min="1" max="1" width="20.7109375" style="1" customWidth="1"/>
    <col min="2" max="2" width="21.5703125" style="1" customWidth="1"/>
    <col min="3" max="3" width="16.140625" style="1" customWidth="1"/>
    <col min="4" max="4" width="20.7109375" style="1" customWidth="1"/>
    <col min="5" max="5" width="11.140625" style="1" bestFit="1" customWidth="1"/>
    <col min="6" max="7" width="11" style="1" customWidth="1"/>
    <col min="8" max="8" width="11" style="1" bestFit="1" customWidth="1"/>
    <col min="9" max="9" width="10.85546875" style="1" bestFit="1" customWidth="1"/>
    <col min="10" max="10" width="9.42578125" style="1" bestFit="1" customWidth="1"/>
    <col min="11" max="11" width="7.7109375" style="1" bestFit="1" customWidth="1"/>
    <col min="12" max="12" width="8.5703125" style="1" bestFit="1" customWidth="1"/>
    <col min="13" max="13" width="12.85546875" style="1" bestFit="1" customWidth="1"/>
    <col min="14" max="14" width="9.42578125" style="1" bestFit="1" customWidth="1"/>
    <col min="15" max="15" width="9.5703125" style="1" bestFit="1" customWidth="1"/>
    <col min="16" max="17" width="9.28515625" style="1" bestFit="1" customWidth="1"/>
    <col min="18" max="18" width="11.140625" style="1" bestFit="1" customWidth="1"/>
    <col min="19" max="22" width="10.7109375" style="1" bestFit="1" customWidth="1"/>
    <col min="23" max="23" width="10.28515625" style="1" bestFit="1" customWidth="1"/>
    <col min="24" max="24" width="10.42578125" style="1" bestFit="1" customWidth="1"/>
    <col min="25" max="25" width="11.5703125" style="1" bestFit="1" customWidth="1"/>
    <col min="26" max="26" width="10.85546875" style="1" bestFit="1" customWidth="1"/>
    <col min="27" max="27" width="8.42578125" style="1" bestFit="1" customWidth="1"/>
    <col min="28" max="28" width="8.85546875" style="1" bestFit="1" customWidth="1"/>
    <col min="29" max="30" width="14.5703125" style="1" bestFit="1" customWidth="1"/>
    <col min="31" max="31" width="13.85546875" style="1" bestFit="1" customWidth="1"/>
    <col min="32" max="32" width="14" style="1" bestFit="1" customWidth="1"/>
    <col min="33" max="33" width="12" style="1" bestFit="1" customWidth="1"/>
    <col min="34" max="34" width="11.28515625" style="1" bestFit="1" customWidth="1"/>
    <col min="35" max="35" width="9" style="1" bestFit="1" customWidth="1"/>
    <col min="36" max="36" width="8.7109375" style="1" bestFit="1" customWidth="1"/>
    <col min="37" max="37" width="13" style="1" bestFit="1" customWidth="1"/>
    <col min="38" max="38" width="19" style="1" bestFit="1" customWidth="1"/>
    <col min="39" max="39" width="15.7109375" style="1" bestFit="1" customWidth="1"/>
    <col min="40" max="40" width="17.85546875" style="1" bestFit="1" customWidth="1"/>
    <col min="41" max="41" width="14.28515625" style="1" bestFit="1" customWidth="1"/>
    <col min="42" max="42" width="11.28515625" style="5" customWidth="1"/>
    <col min="43" max="43" width="11" style="19" bestFit="1" customWidth="1"/>
    <col min="44" max="44" width="10.85546875" style="19" bestFit="1" customWidth="1"/>
    <col min="45" max="45" width="9.42578125" style="19" bestFit="1" customWidth="1"/>
    <col min="46" max="46" width="4" style="19" bestFit="1" customWidth="1"/>
    <col min="47" max="47" width="8.5703125" style="5" bestFit="1" customWidth="1"/>
    <col min="48" max="48" width="12.85546875" style="5" bestFit="1" customWidth="1"/>
    <col min="49" max="49" width="9.42578125" style="5" bestFit="1" customWidth="1"/>
    <col min="50" max="50" width="9.5703125" style="5" bestFit="1" customWidth="1"/>
    <col min="51" max="52" width="9.28515625" style="5" bestFit="1" customWidth="1"/>
    <col min="53" max="53" width="11.140625" style="5" bestFit="1" customWidth="1"/>
    <col min="54" max="57" width="10.7109375" style="5" bestFit="1" customWidth="1"/>
    <col min="58" max="58" width="10.28515625" style="5" bestFit="1" customWidth="1"/>
    <col min="59" max="59" width="10.42578125" style="5" bestFit="1" customWidth="1"/>
    <col min="60" max="60" width="11.5703125" style="5" bestFit="1" customWidth="1"/>
    <col min="61" max="61" width="10.85546875" style="5" bestFit="1" customWidth="1"/>
    <col min="62" max="62" width="8.42578125" style="5" bestFit="1" customWidth="1"/>
    <col min="63" max="63" width="8.85546875" style="5" bestFit="1" customWidth="1"/>
    <col min="64" max="65" width="14.5703125" style="5" bestFit="1" customWidth="1"/>
    <col min="66" max="66" width="13.85546875" style="5" bestFit="1" customWidth="1"/>
    <col min="67" max="67" width="14" style="5" bestFit="1" customWidth="1"/>
    <col min="68" max="68" width="12" style="5" bestFit="1" customWidth="1"/>
    <col min="69" max="69" width="11.28515625" style="5" bestFit="1" customWidth="1"/>
    <col min="70" max="70" width="9" style="5" bestFit="1" customWidth="1"/>
    <col min="71" max="71" width="8.7109375" style="5" bestFit="1" customWidth="1"/>
    <col min="72" max="72" width="13" style="5" bestFit="1" customWidth="1"/>
    <col min="73" max="73" width="19" style="5" bestFit="1" customWidth="1"/>
    <col min="74" max="74" width="15.7109375" style="5" bestFit="1" customWidth="1"/>
    <col min="75" max="75" width="17.85546875" style="5" bestFit="1" customWidth="1"/>
    <col min="76" max="76" width="9.42578125" style="5" bestFit="1" customWidth="1"/>
    <col min="77" max="78" width="11.42578125" style="5"/>
    <col min="79" max="79" width="11.42578125" style="31"/>
    <col min="80" max="16384" width="11.42578125" style="1"/>
  </cols>
  <sheetData>
    <row r="1" spans="1:79" ht="13.5" thickBot="1" x14ac:dyDescent="0.25">
      <c r="A1" s="9" t="s">
        <v>167</v>
      </c>
      <c r="D1" s="9"/>
      <c r="CA1" s="30" t="s">
        <v>180</v>
      </c>
    </row>
    <row r="2" spans="1:79" s="6" customFormat="1" ht="13.5" thickBot="1" x14ac:dyDescent="0.25">
      <c r="A2" s="2" t="s">
        <v>1</v>
      </c>
      <c r="B2" s="3" t="s">
        <v>6</v>
      </c>
      <c r="C2" s="3" t="s">
        <v>0</v>
      </c>
      <c r="D2" s="3" t="s">
        <v>350</v>
      </c>
      <c r="E2" s="3" t="s">
        <v>163</v>
      </c>
      <c r="F2" s="27" t="s">
        <v>179</v>
      </c>
      <c r="G2" s="27" t="s">
        <v>178</v>
      </c>
      <c r="H2" s="3" t="s">
        <v>164</v>
      </c>
      <c r="I2" s="3" t="s">
        <v>165</v>
      </c>
      <c r="J2" s="3" t="s">
        <v>166</v>
      </c>
      <c r="K2" s="3" t="s">
        <v>5</v>
      </c>
      <c r="L2" s="3" t="s">
        <v>159</v>
      </c>
      <c r="M2" s="3" t="s">
        <v>160</v>
      </c>
      <c r="N2" s="3" t="s">
        <v>150</v>
      </c>
      <c r="O2" s="3" t="s">
        <v>151</v>
      </c>
      <c r="P2" s="3" t="s">
        <v>152</v>
      </c>
      <c r="Q2" s="3" t="s">
        <v>153</v>
      </c>
      <c r="R2" s="3" t="s">
        <v>154</v>
      </c>
      <c r="S2" s="3" t="s">
        <v>155</v>
      </c>
      <c r="T2" s="3" t="s">
        <v>156</v>
      </c>
      <c r="U2" s="3" t="s">
        <v>157</v>
      </c>
      <c r="V2" s="3" t="s">
        <v>158</v>
      </c>
      <c r="W2" s="3" t="s">
        <v>177</v>
      </c>
      <c r="X2" s="3" t="s">
        <v>176</v>
      </c>
      <c r="Y2" s="3" t="s">
        <v>26</v>
      </c>
      <c r="Z2" s="3" t="s">
        <v>29</v>
      </c>
      <c r="AA2" s="3" t="s">
        <v>28</v>
      </c>
      <c r="AB2" s="3" t="s">
        <v>32</v>
      </c>
      <c r="AC2" s="3" t="s">
        <v>23</v>
      </c>
      <c r="AD2" s="3" t="s">
        <v>27</v>
      </c>
      <c r="AE2" s="3" t="s">
        <v>24</v>
      </c>
      <c r="AF2" s="3" t="s">
        <v>25</v>
      </c>
      <c r="AG2" s="3" t="s">
        <v>31</v>
      </c>
      <c r="AH2" s="3" t="s">
        <v>22</v>
      </c>
      <c r="AI2" s="3" t="s">
        <v>30</v>
      </c>
      <c r="AJ2" s="3" t="s">
        <v>36</v>
      </c>
      <c r="AK2" s="3" t="s">
        <v>37</v>
      </c>
      <c r="AL2" s="3" t="s">
        <v>38</v>
      </c>
      <c r="AM2" s="3" t="s">
        <v>40</v>
      </c>
      <c r="AN2" s="3" t="s">
        <v>41</v>
      </c>
      <c r="AO2" s="4" t="s">
        <v>21</v>
      </c>
      <c r="AP2" s="20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8"/>
      <c r="BX2" s="7"/>
      <c r="BY2" s="20"/>
      <c r="BZ2" s="20"/>
      <c r="CA2" s="32" t="s">
        <v>55</v>
      </c>
    </row>
    <row r="3" spans="1:79" x14ac:dyDescent="0.2">
      <c r="B3" s="1" t="s">
        <v>55</v>
      </c>
      <c r="C3" s="23" t="s">
        <v>56</v>
      </c>
      <c r="E3" s="1">
        <v>100</v>
      </c>
      <c r="F3" s="24">
        <f>IF($C3="","",$E3*VLOOKUP($C3,aliments!$B$2:$AZ$70,2,0)/100)</f>
        <v>8.0000000000000002E-3</v>
      </c>
      <c r="G3" s="24">
        <f>IF($C3="","",$E3*VLOOKUP($C3,aliments!$B$2:$AZ$70,3,0)/100)</f>
        <v>18.27</v>
      </c>
      <c r="H3" s="24">
        <f>IF($C3="","",$E3*VLOOKUP($C3,aliments!$B$2:$AZ$70,4,0)/100)</f>
        <v>10.8</v>
      </c>
      <c r="I3" s="24">
        <f>IF($C3="","",$E3*VLOOKUP($C3,aliments!$B$2:$AZ$70,5,0)/100)</f>
        <v>0.8</v>
      </c>
      <c r="J3" s="24">
        <f>IF($C3="","",$E3*VLOOKUP($C3,aliments!$B$2:$AZ$70,6,0)/100)</f>
        <v>8.8000000000000007</v>
      </c>
      <c r="K3" s="24">
        <f>IF($C3="","",$E3*VLOOKUP($C3,aliments!$B$2:$AZ$70,7,0)/100)</f>
        <v>126</v>
      </c>
      <c r="L3" s="24">
        <f>IF($C3="","",$E3*VLOOKUP($C3,aliments!$B$2:$AZ$70,8,0)/100)</f>
        <v>0</v>
      </c>
      <c r="M3" s="24">
        <f>IF($C3="","",$E3*VLOOKUP($C3,aliments!$B$2:$AZ$70,9,0)/100)</f>
        <v>0</v>
      </c>
      <c r="N3" s="24">
        <f>IF($C3="","",$E3*VLOOKUP($C3,aliments!$B$2:$AZ$70,10,0)/100)</f>
        <v>0</v>
      </c>
      <c r="O3" s="24">
        <f>IF($C3="","",$E3*VLOOKUP($C3,aliments!$B$2:$AZ$70,11,0)/100)</f>
        <v>0</v>
      </c>
      <c r="P3" s="24">
        <f>IF($C3="","",$E3*VLOOKUP($C3,aliments!$B$2:$AZ$70,12,0)/100)</f>
        <v>0</v>
      </c>
      <c r="Q3" s="24">
        <f>IF($C3="","",$E3*VLOOKUP($C3,aliments!$B$2:$AZ$70,13,0)/100)</f>
        <v>12</v>
      </c>
      <c r="R3" s="24">
        <f>IF($C3="","",$E3*VLOOKUP($C3,aliments!$B$2:$AZ$70,14,0)/100)</f>
        <v>0.11</v>
      </c>
      <c r="S3" s="24">
        <f>IF($C3="","",$E3*VLOOKUP($C3,aliments!$B$2:$AZ$70,15,0)/100)</f>
        <v>0.24</v>
      </c>
      <c r="T3" s="24">
        <f>IF($C3="","",$E3*VLOOKUP($C3,aliments!$B$2:$AZ$70,16,0)/100)</f>
        <v>2.4700000000000002</v>
      </c>
      <c r="U3" s="24">
        <f>IF($C3="","",$E3*VLOOKUP($C3,aliments!$B$2:$AZ$70,17,0)/100)</f>
        <v>0.99</v>
      </c>
      <c r="V3" s="24">
        <f>IF($C3="","",$E3*VLOOKUP($C3,aliments!$B$2:$AZ$70,18,0)/100)</f>
        <v>0.11</v>
      </c>
      <c r="W3" s="24">
        <f>IF($C3="","",$E3*VLOOKUP($C3,aliments!$B$2:$AZ$70,19,0)/100)</f>
        <v>5</v>
      </c>
      <c r="X3" s="24">
        <f>IF($C3="","",$E3*VLOOKUP($C3,aliments!$B$2:$AZ$70,20,0)/100)</f>
        <v>9.25</v>
      </c>
      <c r="Y3" s="24">
        <f>IF($C3="","",$E3*VLOOKUP($C3,aliments!$B$2:$AZ$70,21,0)/100)</f>
        <v>6.93</v>
      </c>
      <c r="Z3" s="24">
        <f>IF($C3="","",$E3*VLOOKUP($C3,aliments!$B$2:$AZ$70,22,0)/100)</f>
        <v>0.21</v>
      </c>
      <c r="AA3" s="24">
        <f>IF($C3="","",$E3*VLOOKUP($C3,aliments!$B$2:$AZ$70,23,0)/100)</f>
        <v>3.53</v>
      </c>
      <c r="AB3" s="24">
        <f>IF($C3="","",$E3*VLOOKUP($C3,aliments!$B$2:$AZ$70,24,0)/100)</f>
        <v>1</v>
      </c>
      <c r="AC3" s="24">
        <f>IF($C3="","",$E3*VLOOKUP($C3,aliments!$B$2:$AZ$70,25,0)/100)</f>
        <v>15.9</v>
      </c>
      <c r="AD3" s="24">
        <f>IF($C3="","",$E3*VLOOKUP($C3,aliments!$B$2:$AZ$70,26,0)/100)</f>
        <v>5.8999999999999997E-2</v>
      </c>
      <c r="AE3" s="24">
        <f>IF($C3="","",$E3*VLOOKUP($C3,aliments!$B$2:$AZ$70,27,0)/100)</f>
        <v>316</v>
      </c>
      <c r="AF3" s="24">
        <f>IF($C3="","",$E3*VLOOKUP($C3,aliments!$B$2:$AZ$70,28,0)/100)</f>
        <v>205</v>
      </c>
      <c r="AG3" s="24">
        <f>IF($C3="","",$E3*VLOOKUP($C3,aliments!$B$2:$AZ$70,29,0)/100)</f>
        <v>0</v>
      </c>
      <c r="AH3" s="24">
        <f>IF($C3="","",$E3*VLOOKUP($C3,aliments!$B$2:$AZ$70,30,0)/100)</f>
        <v>130</v>
      </c>
      <c r="AI3" s="24">
        <f>IF($C3="","",$E3*VLOOKUP($C3,aliments!$B$2:$AZ$70,31,0)/100)</f>
        <v>1.36</v>
      </c>
      <c r="AJ3" s="24">
        <f>IF($C3="","",$E3*VLOOKUP($C3,aliments!$B$2:$AZ$70,32,0)/100)</f>
        <v>0</v>
      </c>
      <c r="AK3" s="24">
        <f>IF($C3="","",$E3*VLOOKUP($C3,aliments!$B$2:$AZ$70,33,0)/100)</f>
        <v>2.6</v>
      </c>
      <c r="AL3" s="24">
        <f>IF($C3="","",$E3*VLOOKUP($C3,aliments!$B$2:$AZ$70,34,0)/100)</f>
        <v>1.84</v>
      </c>
      <c r="AM3" s="24">
        <f>IF($C3="","",$E3*VLOOKUP($C3,aliments!$B$2:$AZ$70,35,0)/100)</f>
        <v>0</v>
      </c>
      <c r="AN3" s="24">
        <f>IF($C3="","",$E3*VLOOKUP($C3,aliments!$B$2:$AZ$70,36,0)/100)</f>
        <v>1.04</v>
      </c>
      <c r="AO3" s="24">
        <f>IF($C3="","",$E3*VLOOKUP($C3,aliments!$B$2:$AZ$70,37,0)/100)</f>
        <v>2080</v>
      </c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CA3" s="32" t="s">
        <v>181</v>
      </c>
    </row>
    <row r="4" spans="1:79" x14ac:dyDescent="0.2">
      <c r="C4" s="23"/>
      <c r="E4" s="1">
        <v>100</v>
      </c>
      <c r="F4" s="24" t="str">
        <f>IF($C4="","",$E4*VLOOKUP($C4,aliments!$B$2:$AZ$70,2,0)/100)</f>
        <v/>
      </c>
      <c r="G4" s="24" t="str">
        <f>IF($C4="","",$E4*VLOOKUP($C4,aliments!$B$2:$AZ$70,3,0)/100)</f>
        <v/>
      </c>
      <c r="H4" s="24" t="str">
        <f>IF($C4="","",$E4*VLOOKUP($C4,aliments!$B$2:$AZ$70,4,0)/100)</f>
        <v/>
      </c>
      <c r="I4" s="24" t="str">
        <f>IF($C4="","",$E4*VLOOKUP($C4,aliments!$B$2:$AZ$70,5,0)/100)</f>
        <v/>
      </c>
      <c r="J4" s="24" t="str">
        <f>IF($C4="","",$E4*VLOOKUP($C4,aliments!$B$2:$AZ$70,6,0)/100)</f>
        <v/>
      </c>
      <c r="K4" s="24" t="str">
        <f>IF($C4="","",$E4*VLOOKUP($C4,aliments!$B$2:$AZ$70,7,0)/100)</f>
        <v/>
      </c>
      <c r="L4" s="24" t="str">
        <f>IF($C4="","",$E4*VLOOKUP($C4,aliments!$B$2:$AZ$70,8,0)/100)</f>
        <v/>
      </c>
      <c r="M4" s="24" t="str">
        <f>IF($C4="","",$E4*VLOOKUP($C4,aliments!$B$2:$AZ$70,9,0)/100)</f>
        <v/>
      </c>
      <c r="N4" s="24" t="str">
        <f>IF($C4="","",$E4*VLOOKUP($C4,aliments!$B$2:$AZ$70,10,0)/100)</f>
        <v/>
      </c>
      <c r="O4" s="24" t="str">
        <f>IF($C4="","",$E4*VLOOKUP($C4,aliments!$B$2:$AZ$70,11,0)/100)</f>
        <v/>
      </c>
      <c r="P4" s="24" t="str">
        <f>IF($C4="","",$E4*VLOOKUP($C4,aliments!$B$2:$AZ$70,12,0)/100)</f>
        <v/>
      </c>
      <c r="Q4" s="24" t="str">
        <f>IF($C4="","",$E4*VLOOKUP($C4,aliments!$B$2:$AZ$70,13,0)/100)</f>
        <v/>
      </c>
      <c r="R4" s="24" t="str">
        <f>IF($C4="","",$E4*VLOOKUP($C4,aliments!$B$2:$AZ$70,14,0)/100)</f>
        <v/>
      </c>
      <c r="S4" s="24" t="str">
        <f>IF($C4="","",$E4*VLOOKUP($C4,aliments!$B$2:$AZ$70,15,0)/100)</f>
        <v/>
      </c>
      <c r="T4" s="24" t="str">
        <f>IF($C4="","",$E4*VLOOKUP($C4,aliments!$B$2:$AZ$70,16,0)/100)</f>
        <v/>
      </c>
      <c r="U4" s="24" t="str">
        <f>IF($C4="","",$E4*VLOOKUP($C4,aliments!$B$2:$AZ$70,17,0)/100)</f>
        <v/>
      </c>
      <c r="V4" s="24" t="str">
        <f>IF($C4="","",$E4*VLOOKUP($C4,aliments!$B$2:$AZ$70,18,0)/100)</f>
        <v/>
      </c>
      <c r="W4" s="24" t="str">
        <f>IF($C4="","",$E4*VLOOKUP($C4,aliments!$B$2:$AZ$70,19,0)/100)</f>
        <v/>
      </c>
      <c r="X4" s="24" t="str">
        <f>IF($C4="","",$E4*VLOOKUP($C4,aliments!$B$2:$AZ$70,20,0)/100)</f>
        <v/>
      </c>
      <c r="Y4" s="24" t="str">
        <f>IF($C4="","",$E4*VLOOKUP($C4,aliments!$B$2:$AZ$70,21,0)/100)</f>
        <v/>
      </c>
      <c r="Z4" s="24" t="str">
        <f>IF($C4="","",$E4*VLOOKUP($C4,aliments!$B$2:$AZ$70,22,0)/100)</f>
        <v/>
      </c>
      <c r="AA4" s="24" t="str">
        <f>IF($C4="","",$E4*VLOOKUP($C4,aliments!$B$2:$AZ$70,23,0)/100)</f>
        <v/>
      </c>
      <c r="AB4" s="24" t="str">
        <f>IF($C4="","",$E4*VLOOKUP($C4,aliments!$B$2:$AZ$70,24,0)/100)</f>
        <v/>
      </c>
      <c r="AC4" s="24" t="str">
        <f>IF($C4="","",$E4*VLOOKUP($C4,aliments!$B$2:$AZ$70,25,0)/100)</f>
        <v/>
      </c>
      <c r="AD4" s="24" t="str">
        <f>IF($C4="","",$E4*VLOOKUP($C4,aliments!$B$2:$AZ$70,26,0)/100)</f>
        <v/>
      </c>
      <c r="AE4" s="24" t="str">
        <f>IF($C4="","",$E4*VLOOKUP($C4,aliments!$B$2:$AZ$70,27,0)/100)</f>
        <v/>
      </c>
      <c r="AF4" s="24" t="str">
        <f>IF($C4="","",$E4*VLOOKUP($C4,aliments!$B$2:$AZ$70,28,0)/100)</f>
        <v/>
      </c>
      <c r="AG4" s="24" t="str">
        <f>IF($C4="","",$E4*VLOOKUP($C4,aliments!$B$2:$AZ$70,29,0)/100)</f>
        <v/>
      </c>
      <c r="AH4" s="24" t="str">
        <f>IF($C4="","",$E4*VLOOKUP($C4,aliments!$B$2:$AZ$70,30,0)/100)</f>
        <v/>
      </c>
      <c r="AI4" s="24" t="str">
        <f>IF($C4="","",$E4*VLOOKUP($C4,aliments!$B$2:$AZ$70,31,0)/100)</f>
        <v/>
      </c>
      <c r="AJ4" s="24" t="str">
        <f>IF($C4="","",$E4*VLOOKUP($C4,aliments!$B$2:$AZ$70,32,0)/100)</f>
        <v/>
      </c>
      <c r="AK4" s="24" t="str">
        <f>IF($C4="","",$E4*VLOOKUP($C4,aliments!$B$2:$AZ$70,33,0)/100)</f>
        <v/>
      </c>
      <c r="AL4" s="24" t="str">
        <f>IF($C4="","",$E4*VLOOKUP($C4,aliments!$B$2:$AZ$70,34,0)/100)</f>
        <v/>
      </c>
      <c r="AM4" s="24" t="str">
        <f>IF($C4="","",$E4*VLOOKUP($C4,aliments!$B$2:$AZ$70,35,0)/100)</f>
        <v/>
      </c>
      <c r="AN4" s="24" t="str">
        <f>IF($C4="","",$E4*VLOOKUP($C4,aliments!$B$2:$AZ$70,36,0)/100)</f>
        <v/>
      </c>
      <c r="AO4" s="24" t="str">
        <f>IF($C4="","",$E4*VLOOKUP($C4,aliments!$B$2:$AZ$70,37,0)/100)</f>
        <v/>
      </c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CA4" s="33" t="s">
        <v>182</v>
      </c>
    </row>
    <row r="5" spans="1:79" x14ac:dyDescent="0.2">
      <c r="C5" s="23"/>
      <c r="E5" s="1">
        <v>100</v>
      </c>
      <c r="F5" s="24" t="str">
        <f>IF($C5="","",$E5*VLOOKUP($C5,aliments!$B$2:$AZ$70,2,0)/100)</f>
        <v/>
      </c>
      <c r="G5" s="24" t="str">
        <f>IF($C5="","",$E5*VLOOKUP($C5,aliments!$B$2:$AZ$70,3,0)/100)</f>
        <v/>
      </c>
      <c r="H5" s="24" t="str">
        <f>IF($C5="","",$E5*VLOOKUP($C5,aliments!$B$2:$AZ$70,4,0)/100)</f>
        <v/>
      </c>
      <c r="I5" s="24" t="str">
        <f>IF($C5="","",$E5*VLOOKUP($C5,aliments!$B$2:$AZ$70,5,0)/100)</f>
        <v/>
      </c>
      <c r="J5" s="24" t="str">
        <f>IF($C5="","",$E5*VLOOKUP($C5,aliments!$B$2:$AZ$70,6,0)/100)</f>
        <v/>
      </c>
      <c r="K5" s="24" t="str">
        <f>IF($C5="","",$E5*VLOOKUP($C5,aliments!$B$2:$AZ$70,7,0)/100)</f>
        <v/>
      </c>
      <c r="L5" s="24" t="str">
        <f>IF($C5="","",$E5*VLOOKUP($C5,aliments!$B$2:$AZ$70,8,0)/100)</f>
        <v/>
      </c>
      <c r="M5" s="24" t="str">
        <f>IF($C5="","",$E5*VLOOKUP($C5,aliments!$B$2:$AZ$70,9,0)/100)</f>
        <v/>
      </c>
      <c r="N5" s="24" t="str">
        <f>IF($C5="","",$E5*VLOOKUP($C5,aliments!$B$2:$AZ$70,10,0)/100)</f>
        <v/>
      </c>
      <c r="O5" s="24" t="str">
        <f>IF($C5="","",$E5*VLOOKUP($C5,aliments!$B$2:$AZ$70,11,0)/100)</f>
        <v/>
      </c>
      <c r="P5" s="24" t="str">
        <f>IF($C5="","",$E5*VLOOKUP($C5,aliments!$B$2:$AZ$70,12,0)/100)</f>
        <v/>
      </c>
      <c r="Q5" s="24" t="str">
        <f>IF($C5="","",$E5*VLOOKUP($C5,aliments!$B$2:$AZ$70,13,0)/100)</f>
        <v/>
      </c>
      <c r="R5" s="24" t="str">
        <f>IF($C5="","",$E5*VLOOKUP($C5,aliments!$B$2:$AZ$70,14,0)/100)</f>
        <v/>
      </c>
      <c r="S5" s="24" t="str">
        <f>IF($C5="","",$E5*VLOOKUP($C5,aliments!$B$2:$AZ$70,15,0)/100)</f>
        <v/>
      </c>
      <c r="T5" s="24" t="str">
        <f>IF($C5="","",$E5*VLOOKUP($C5,aliments!$B$2:$AZ$70,16,0)/100)</f>
        <v/>
      </c>
      <c r="U5" s="24" t="str">
        <f>IF($C5="","",$E5*VLOOKUP($C5,aliments!$B$2:$AZ$70,17,0)/100)</f>
        <v/>
      </c>
      <c r="V5" s="24" t="str">
        <f>IF($C5="","",$E5*VLOOKUP($C5,aliments!$B$2:$AZ$70,18,0)/100)</f>
        <v/>
      </c>
      <c r="W5" s="24" t="str">
        <f>IF($C5="","",$E5*VLOOKUP($C5,aliments!$B$2:$AZ$70,19,0)/100)</f>
        <v/>
      </c>
      <c r="X5" s="24" t="str">
        <f>IF($C5="","",$E5*VLOOKUP($C5,aliments!$B$2:$AZ$70,20,0)/100)</f>
        <v/>
      </c>
      <c r="Y5" s="24" t="str">
        <f>IF($C5="","",$E5*VLOOKUP($C5,aliments!$B$2:$AZ$70,21,0)/100)</f>
        <v/>
      </c>
      <c r="Z5" s="24" t="str">
        <f>IF($C5="","",$E5*VLOOKUP($C5,aliments!$B$2:$AZ$70,22,0)/100)</f>
        <v/>
      </c>
      <c r="AA5" s="24" t="str">
        <f>IF($C5="","",$E5*VLOOKUP($C5,aliments!$B$2:$AZ$70,23,0)/100)</f>
        <v/>
      </c>
      <c r="AB5" s="24" t="str">
        <f>IF($C5="","",$E5*VLOOKUP($C5,aliments!$B$2:$AZ$70,24,0)/100)</f>
        <v/>
      </c>
      <c r="AC5" s="24" t="str">
        <f>IF($C5="","",$E5*VLOOKUP($C5,aliments!$B$2:$AZ$70,25,0)/100)</f>
        <v/>
      </c>
      <c r="AD5" s="24" t="str">
        <f>IF($C5="","",$E5*VLOOKUP($C5,aliments!$B$2:$AZ$70,26,0)/100)</f>
        <v/>
      </c>
      <c r="AE5" s="24" t="str">
        <f>IF($C5="","",$E5*VLOOKUP($C5,aliments!$B$2:$AZ$70,27,0)/100)</f>
        <v/>
      </c>
      <c r="AF5" s="24" t="str">
        <f>IF($C5="","",$E5*VLOOKUP($C5,aliments!$B$2:$AZ$70,28,0)/100)</f>
        <v/>
      </c>
      <c r="AG5" s="24" t="str">
        <f>IF($C5="","",$E5*VLOOKUP($C5,aliments!$B$2:$AZ$70,29,0)/100)</f>
        <v/>
      </c>
      <c r="AH5" s="24" t="str">
        <f>IF($C5="","",$E5*VLOOKUP($C5,aliments!$B$2:$AZ$70,30,0)/100)</f>
        <v/>
      </c>
      <c r="AI5" s="24" t="str">
        <f>IF($C5="","",$E5*VLOOKUP($C5,aliments!$B$2:$AZ$70,31,0)/100)</f>
        <v/>
      </c>
      <c r="AJ5" s="24" t="str">
        <f>IF($C5="","",$E5*VLOOKUP($C5,aliments!$B$2:$AZ$70,32,0)/100)</f>
        <v/>
      </c>
      <c r="AK5" s="24" t="str">
        <f>IF($C5="","",$E5*VLOOKUP($C5,aliments!$B$2:$AZ$70,33,0)/100)</f>
        <v/>
      </c>
      <c r="AL5" s="24" t="str">
        <f>IF($C5="","",$E5*VLOOKUP($C5,aliments!$B$2:$AZ$70,34,0)/100)</f>
        <v/>
      </c>
      <c r="AM5" s="24" t="str">
        <f>IF($C5="","",$E5*VLOOKUP($C5,aliments!$B$2:$AZ$70,35,0)/100)</f>
        <v/>
      </c>
      <c r="AN5" s="24" t="str">
        <f>IF($C5="","",$E5*VLOOKUP($C5,aliments!$B$2:$AZ$70,36,0)/100)</f>
        <v/>
      </c>
      <c r="AO5" s="24" t="str">
        <f>IF($C5="","",$E5*VLOOKUP($C5,aliments!$B$2:$AZ$70,37,0)/100)</f>
        <v/>
      </c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CA5" s="33" t="s">
        <v>183</v>
      </c>
    </row>
    <row r="6" spans="1:79" x14ac:dyDescent="0.2">
      <c r="C6" s="23"/>
      <c r="F6" s="24" t="str">
        <f>IF($C6="","",$E6*VLOOKUP($C6,aliments!$B$2:$AZ$70,2,0)/100)</f>
        <v/>
      </c>
      <c r="G6" s="24" t="str">
        <f>IF($C6="","",$E6*VLOOKUP($C6,aliments!$B$2:$AZ$70,3,0)/100)</f>
        <v/>
      </c>
      <c r="H6" s="24" t="str">
        <f>IF($C6="","",$E6*VLOOKUP($C6,aliments!$B$2:$AZ$70,4,0)/100)</f>
        <v/>
      </c>
      <c r="I6" s="24" t="str">
        <f>IF($C6="","",$E6*VLOOKUP($C6,aliments!$B$2:$AZ$70,5,0)/100)</f>
        <v/>
      </c>
      <c r="J6" s="24" t="str">
        <f>IF($C6="","",$E6*VLOOKUP($C6,aliments!$B$2:$AZ$70,6,0)/100)</f>
        <v/>
      </c>
      <c r="K6" s="24" t="str">
        <f>IF($C6="","",$E6*VLOOKUP($C6,aliments!$B$2:$AZ$70,7,0)/100)</f>
        <v/>
      </c>
      <c r="L6" s="24" t="str">
        <f>IF($C6="","",$E6*VLOOKUP($C6,aliments!$B$2:$AZ$70,8,0)/100)</f>
        <v/>
      </c>
      <c r="M6" s="24" t="str">
        <f>IF($C6="","",$E6*VLOOKUP($C6,aliments!$B$2:$AZ$70,9,0)/100)</f>
        <v/>
      </c>
      <c r="N6" s="24" t="str">
        <f>IF($C6="","",$E6*VLOOKUP($C6,aliments!$B$2:$AZ$70,10,0)/100)</f>
        <v/>
      </c>
      <c r="O6" s="24" t="str">
        <f>IF($C6="","",$E6*VLOOKUP($C6,aliments!$B$2:$AZ$70,11,0)/100)</f>
        <v/>
      </c>
      <c r="P6" s="24" t="str">
        <f>IF($C6="","",$E6*VLOOKUP($C6,aliments!$B$2:$AZ$70,12,0)/100)</f>
        <v/>
      </c>
      <c r="Q6" s="24" t="str">
        <f>IF($C6="","",$E6*VLOOKUP($C6,aliments!$B$2:$AZ$70,13,0)/100)</f>
        <v/>
      </c>
      <c r="R6" s="24" t="str">
        <f>IF($C6="","",$E6*VLOOKUP($C6,aliments!$B$2:$AZ$70,14,0)/100)</f>
        <v/>
      </c>
      <c r="S6" s="24" t="str">
        <f>IF($C6="","",$E6*VLOOKUP($C6,aliments!$B$2:$AZ$70,15,0)/100)</f>
        <v/>
      </c>
      <c r="T6" s="24" t="str">
        <f>IF($C6="","",$E6*VLOOKUP($C6,aliments!$B$2:$AZ$70,16,0)/100)</f>
        <v/>
      </c>
      <c r="U6" s="24" t="str">
        <f>IF($C6="","",$E6*VLOOKUP($C6,aliments!$B$2:$AZ$70,17,0)/100)</f>
        <v/>
      </c>
      <c r="V6" s="24" t="str">
        <f>IF($C6="","",$E6*VLOOKUP($C6,aliments!$B$2:$AZ$70,18,0)/100)</f>
        <v/>
      </c>
      <c r="W6" s="24" t="str">
        <f>IF($C6="","",$E6*VLOOKUP($C6,aliments!$B$2:$AZ$70,19,0)/100)</f>
        <v/>
      </c>
      <c r="X6" s="24" t="str">
        <f>IF($C6="","",$E6*VLOOKUP($C6,aliments!$B$2:$AZ$70,20,0)/100)</f>
        <v/>
      </c>
      <c r="Y6" s="24" t="str">
        <f>IF($C6="","",$E6*VLOOKUP($C6,aliments!$B$2:$AZ$70,21,0)/100)</f>
        <v/>
      </c>
      <c r="Z6" s="24" t="str">
        <f>IF($C6="","",$E6*VLOOKUP($C6,aliments!$B$2:$AZ$70,22,0)/100)</f>
        <v/>
      </c>
      <c r="AA6" s="24" t="str">
        <f>IF($C6="","",$E6*VLOOKUP($C6,aliments!$B$2:$AZ$70,23,0)/100)</f>
        <v/>
      </c>
      <c r="AB6" s="24" t="str">
        <f>IF($C6="","",$E6*VLOOKUP($C6,aliments!$B$2:$AZ$70,24,0)/100)</f>
        <v/>
      </c>
      <c r="AC6" s="24" t="str">
        <f>IF($C6="","",$E6*VLOOKUP($C6,aliments!$B$2:$AZ$70,25,0)/100)</f>
        <v/>
      </c>
      <c r="AD6" s="24" t="str">
        <f>IF($C6="","",$E6*VLOOKUP($C6,aliments!$B$2:$AZ$70,26,0)/100)</f>
        <v/>
      </c>
      <c r="AE6" s="24" t="str">
        <f>IF($C6="","",$E6*VLOOKUP($C6,aliments!$B$2:$AZ$70,27,0)/100)</f>
        <v/>
      </c>
      <c r="AF6" s="24" t="str">
        <f>IF($C6="","",$E6*VLOOKUP($C6,aliments!$B$2:$AZ$70,28,0)/100)</f>
        <v/>
      </c>
      <c r="AG6" s="24" t="str">
        <f>IF($C6="","",$E6*VLOOKUP($C6,aliments!$B$2:$AZ$70,29,0)/100)</f>
        <v/>
      </c>
      <c r="AH6" s="24" t="str">
        <f>IF($C6="","",$E6*VLOOKUP($C6,aliments!$B$2:$AZ$70,30,0)/100)</f>
        <v/>
      </c>
      <c r="AI6" s="24" t="str">
        <f>IF($C6="","",$E6*VLOOKUP($C6,aliments!$B$2:$AZ$70,31,0)/100)</f>
        <v/>
      </c>
      <c r="AJ6" s="24" t="str">
        <f>IF($C6="","",$E6*VLOOKUP($C6,aliments!$B$2:$AZ$70,32,0)/100)</f>
        <v/>
      </c>
      <c r="AK6" s="24" t="str">
        <f>IF($C6="","",$E6*VLOOKUP($C6,aliments!$B$2:$AZ$70,33,0)/100)</f>
        <v/>
      </c>
      <c r="AL6" s="24" t="str">
        <f>IF($C6="","",$E6*VLOOKUP($C6,aliments!$B$2:$AZ$70,34,0)/100)</f>
        <v/>
      </c>
      <c r="AM6" s="24" t="str">
        <f>IF($C6="","",$E6*VLOOKUP($C6,aliments!$B$2:$AZ$70,35,0)/100)</f>
        <v/>
      </c>
      <c r="AN6" s="24" t="str">
        <f>IF($C6="","",$E6*VLOOKUP($C6,aliments!$B$2:$AZ$70,36,0)/100)</f>
        <v/>
      </c>
      <c r="AO6" s="24" t="str">
        <f>IF($C6="","",$E6*VLOOKUP($C6,aliments!$B$2:$AZ$70,37,0)/100)</f>
        <v/>
      </c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CA6" s="32" t="s">
        <v>184</v>
      </c>
    </row>
    <row r="7" spans="1:79" x14ac:dyDescent="0.2">
      <c r="C7" s="23"/>
      <c r="F7" s="24" t="str">
        <f>IF($C7="","",$E7*VLOOKUP($C7,aliments!$B$2:$AZ$70,2,0)/100)</f>
        <v/>
      </c>
      <c r="G7" s="24" t="str">
        <f>IF($C7="","",$E7*VLOOKUP($C7,aliments!$B$2:$AZ$70,3,0)/100)</f>
        <v/>
      </c>
      <c r="H7" s="24" t="str">
        <f>IF($C7="","",$E7*VLOOKUP($C7,aliments!$B$2:$AZ$70,4,0)/100)</f>
        <v/>
      </c>
      <c r="I7" s="24" t="str">
        <f>IF($C7="","",$E7*VLOOKUP($C7,aliments!$B$2:$AZ$70,5,0)/100)</f>
        <v/>
      </c>
      <c r="J7" s="24" t="str">
        <f>IF($C7="","",$E7*VLOOKUP($C7,aliments!$B$2:$AZ$70,6,0)/100)</f>
        <v/>
      </c>
      <c r="K7" s="24" t="str">
        <f>IF($C7="","",$E7*VLOOKUP($C7,aliments!$B$2:$AZ$70,7,0)/100)</f>
        <v/>
      </c>
      <c r="L7" s="24" t="str">
        <f>IF($C7="","",$E7*VLOOKUP($C7,aliments!$B$2:$AZ$70,8,0)/100)</f>
        <v/>
      </c>
      <c r="M7" s="24" t="str">
        <f>IF($C7="","",$E7*VLOOKUP($C7,aliments!$B$2:$AZ$70,9,0)/100)</f>
        <v/>
      </c>
      <c r="N7" s="24" t="str">
        <f>IF($C7="","",$E7*VLOOKUP($C7,aliments!$B$2:$AZ$70,10,0)/100)</f>
        <v/>
      </c>
      <c r="O7" s="24" t="str">
        <f>IF($C7="","",$E7*VLOOKUP($C7,aliments!$B$2:$AZ$70,11,0)/100)</f>
        <v/>
      </c>
      <c r="P7" s="24" t="str">
        <f>IF($C7="","",$E7*VLOOKUP($C7,aliments!$B$2:$AZ$70,12,0)/100)</f>
        <v/>
      </c>
      <c r="Q7" s="24" t="str">
        <f>IF($C7="","",$E7*VLOOKUP($C7,aliments!$B$2:$AZ$70,13,0)/100)</f>
        <v/>
      </c>
      <c r="R7" s="24" t="str">
        <f>IF($C7="","",$E7*VLOOKUP($C7,aliments!$B$2:$AZ$70,14,0)/100)</f>
        <v/>
      </c>
      <c r="S7" s="24" t="str">
        <f>IF($C7="","",$E7*VLOOKUP($C7,aliments!$B$2:$AZ$70,15,0)/100)</f>
        <v/>
      </c>
      <c r="T7" s="24" t="str">
        <f>IF($C7="","",$E7*VLOOKUP($C7,aliments!$B$2:$AZ$70,16,0)/100)</f>
        <v/>
      </c>
      <c r="U7" s="24" t="str">
        <f>IF($C7="","",$E7*VLOOKUP($C7,aliments!$B$2:$AZ$70,17,0)/100)</f>
        <v/>
      </c>
      <c r="V7" s="24" t="str">
        <f>IF($C7="","",$E7*VLOOKUP($C7,aliments!$B$2:$AZ$70,18,0)/100)</f>
        <v/>
      </c>
      <c r="W7" s="24" t="str">
        <f>IF($C7="","",$E7*VLOOKUP($C7,aliments!$B$2:$AZ$70,19,0)/100)</f>
        <v/>
      </c>
      <c r="X7" s="24" t="str">
        <f>IF($C7="","",$E7*VLOOKUP($C7,aliments!$B$2:$AZ$70,20,0)/100)</f>
        <v/>
      </c>
      <c r="Y7" s="24" t="str">
        <f>IF($C7="","",$E7*VLOOKUP($C7,aliments!$B$2:$AZ$70,21,0)/100)</f>
        <v/>
      </c>
      <c r="Z7" s="24" t="str">
        <f>IF($C7="","",$E7*VLOOKUP($C7,aliments!$B$2:$AZ$70,22,0)/100)</f>
        <v/>
      </c>
      <c r="AA7" s="24" t="str">
        <f>IF($C7="","",$E7*VLOOKUP($C7,aliments!$B$2:$AZ$70,23,0)/100)</f>
        <v/>
      </c>
      <c r="AB7" s="24" t="str">
        <f>IF($C7="","",$E7*VLOOKUP($C7,aliments!$B$2:$AZ$70,24,0)/100)</f>
        <v/>
      </c>
      <c r="AC7" s="24" t="str">
        <f>IF($C7="","",$E7*VLOOKUP($C7,aliments!$B$2:$AZ$70,25,0)/100)</f>
        <v/>
      </c>
      <c r="AD7" s="24" t="str">
        <f>IF($C7="","",$E7*VLOOKUP($C7,aliments!$B$2:$AZ$70,26,0)/100)</f>
        <v/>
      </c>
      <c r="AE7" s="24" t="str">
        <f>IF($C7="","",$E7*VLOOKUP($C7,aliments!$B$2:$AZ$70,27,0)/100)</f>
        <v/>
      </c>
      <c r="AF7" s="24" t="str">
        <f>IF($C7="","",$E7*VLOOKUP($C7,aliments!$B$2:$AZ$70,28,0)/100)</f>
        <v/>
      </c>
      <c r="AG7" s="24" t="str">
        <f>IF($C7="","",$E7*VLOOKUP($C7,aliments!$B$2:$AZ$70,29,0)/100)</f>
        <v/>
      </c>
      <c r="AH7" s="24" t="str">
        <f>IF($C7="","",$E7*VLOOKUP($C7,aliments!$B$2:$AZ$70,30,0)/100)</f>
        <v/>
      </c>
      <c r="AI7" s="24" t="str">
        <f>IF($C7="","",$E7*VLOOKUP($C7,aliments!$B$2:$AZ$70,31,0)/100)</f>
        <v/>
      </c>
      <c r="AJ7" s="24" t="str">
        <f>IF($C7="","",$E7*VLOOKUP($C7,aliments!$B$2:$AZ$70,32,0)/100)</f>
        <v/>
      </c>
      <c r="AK7" s="24" t="str">
        <f>IF($C7="","",$E7*VLOOKUP($C7,aliments!$B$2:$AZ$70,33,0)/100)</f>
        <v/>
      </c>
      <c r="AL7" s="24" t="str">
        <f>IF($C7="","",$E7*VLOOKUP($C7,aliments!$B$2:$AZ$70,34,0)/100)</f>
        <v/>
      </c>
      <c r="AM7" s="24" t="str">
        <f>IF($C7="","",$E7*VLOOKUP($C7,aliments!$B$2:$AZ$70,35,0)/100)</f>
        <v/>
      </c>
      <c r="AN7" s="24" t="str">
        <f>IF($C7="","",$E7*VLOOKUP($C7,aliments!$B$2:$AZ$70,36,0)/100)</f>
        <v/>
      </c>
      <c r="AO7" s="24" t="str">
        <f>IF($C7="","",$E7*VLOOKUP($C7,aliments!$B$2:$AZ$70,37,0)/100)</f>
        <v/>
      </c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CA7" s="32" t="s">
        <v>185</v>
      </c>
    </row>
    <row r="8" spans="1:79" x14ac:dyDescent="0.2">
      <c r="C8" s="23"/>
      <c r="F8" s="24" t="str">
        <f>IF($C8="","",$E8*VLOOKUP($C8,aliments!$B$2:$AZ$70,2,0)/100)</f>
        <v/>
      </c>
      <c r="G8" s="24" t="str">
        <f>IF($C8="","",$E8*VLOOKUP($C8,aliments!$B$2:$AZ$70,3,0)/100)</f>
        <v/>
      </c>
      <c r="H8" s="24" t="str">
        <f>IF($C8="","",$E8*VLOOKUP($C8,aliments!$B$2:$AZ$70,4,0)/100)</f>
        <v/>
      </c>
      <c r="I8" s="24" t="str">
        <f>IF($C8="","",$E8*VLOOKUP($C8,aliments!$B$2:$AZ$70,5,0)/100)</f>
        <v/>
      </c>
      <c r="J8" s="24" t="str">
        <f>IF($C8="","",$E8*VLOOKUP($C8,aliments!$B$2:$AZ$70,6,0)/100)</f>
        <v/>
      </c>
      <c r="K8" s="24" t="str">
        <f>IF($C8="","",$E8*VLOOKUP($C8,aliments!$B$2:$AZ$70,7,0)/100)</f>
        <v/>
      </c>
      <c r="L8" s="24" t="str">
        <f>IF($C8="","",$E8*VLOOKUP($C8,aliments!$B$2:$AZ$70,8,0)/100)</f>
        <v/>
      </c>
      <c r="M8" s="24" t="str">
        <f>IF($C8="","",$E8*VLOOKUP($C8,aliments!$B$2:$AZ$70,9,0)/100)</f>
        <v/>
      </c>
      <c r="N8" s="24" t="str">
        <f>IF($C8="","",$E8*VLOOKUP($C8,aliments!$B$2:$AZ$70,10,0)/100)</f>
        <v/>
      </c>
      <c r="O8" s="24" t="str">
        <f>IF($C8="","",$E8*VLOOKUP($C8,aliments!$B$2:$AZ$70,11,0)/100)</f>
        <v/>
      </c>
      <c r="P8" s="24" t="str">
        <f>IF($C8="","",$E8*VLOOKUP($C8,aliments!$B$2:$AZ$70,12,0)/100)</f>
        <v/>
      </c>
      <c r="Q8" s="24" t="str">
        <f>IF($C8="","",$E8*VLOOKUP($C8,aliments!$B$2:$AZ$70,13,0)/100)</f>
        <v/>
      </c>
      <c r="R8" s="24" t="str">
        <f>IF($C8="","",$E8*VLOOKUP($C8,aliments!$B$2:$AZ$70,14,0)/100)</f>
        <v/>
      </c>
      <c r="S8" s="24" t="str">
        <f>IF($C8="","",$E8*VLOOKUP($C8,aliments!$B$2:$AZ$70,15,0)/100)</f>
        <v/>
      </c>
      <c r="T8" s="24" t="str">
        <f>IF($C8="","",$E8*VLOOKUP($C8,aliments!$B$2:$AZ$70,16,0)/100)</f>
        <v/>
      </c>
      <c r="U8" s="24" t="str">
        <f>IF($C8="","",$E8*VLOOKUP($C8,aliments!$B$2:$AZ$70,17,0)/100)</f>
        <v/>
      </c>
      <c r="V8" s="24" t="str">
        <f>IF($C8="","",$E8*VLOOKUP($C8,aliments!$B$2:$AZ$70,18,0)/100)</f>
        <v/>
      </c>
      <c r="W8" s="24" t="str">
        <f>IF($C8="","",$E8*VLOOKUP($C8,aliments!$B$2:$AZ$70,19,0)/100)</f>
        <v/>
      </c>
      <c r="X8" s="24" t="str">
        <f>IF($C8="","",$E8*VLOOKUP($C8,aliments!$B$2:$AZ$70,20,0)/100)</f>
        <v/>
      </c>
      <c r="Y8" s="24" t="str">
        <f>IF($C8="","",$E8*VLOOKUP($C8,aliments!$B$2:$AZ$70,21,0)/100)</f>
        <v/>
      </c>
      <c r="Z8" s="24" t="str">
        <f>IF($C8="","",$E8*VLOOKUP($C8,aliments!$B$2:$AZ$70,22,0)/100)</f>
        <v/>
      </c>
      <c r="AA8" s="24" t="str">
        <f>IF($C8="","",$E8*VLOOKUP($C8,aliments!$B$2:$AZ$70,23,0)/100)</f>
        <v/>
      </c>
      <c r="AB8" s="24" t="str">
        <f>IF($C8="","",$E8*VLOOKUP($C8,aliments!$B$2:$AZ$70,24,0)/100)</f>
        <v/>
      </c>
      <c r="AC8" s="24" t="str">
        <f>IF($C8="","",$E8*VLOOKUP($C8,aliments!$B$2:$AZ$70,25,0)/100)</f>
        <v/>
      </c>
      <c r="AD8" s="24" t="str">
        <f>IF($C8="","",$E8*VLOOKUP($C8,aliments!$B$2:$AZ$70,26,0)/100)</f>
        <v/>
      </c>
      <c r="AE8" s="24" t="str">
        <f>IF($C8="","",$E8*VLOOKUP($C8,aliments!$B$2:$AZ$70,27,0)/100)</f>
        <v/>
      </c>
      <c r="AF8" s="24" t="str">
        <f>IF($C8="","",$E8*VLOOKUP($C8,aliments!$B$2:$AZ$70,28,0)/100)</f>
        <v/>
      </c>
      <c r="AG8" s="24" t="str">
        <f>IF($C8="","",$E8*VLOOKUP($C8,aliments!$B$2:$AZ$70,29,0)/100)</f>
        <v/>
      </c>
      <c r="AH8" s="24" t="str">
        <f>IF($C8="","",$E8*VLOOKUP($C8,aliments!$B$2:$AZ$70,30,0)/100)</f>
        <v/>
      </c>
      <c r="AI8" s="24" t="str">
        <f>IF($C8="","",$E8*VLOOKUP($C8,aliments!$B$2:$AZ$70,31,0)/100)</f>
        <v/>
      </c>
      <c r="AJ8" s="24" t="str">
        <f>IF($C8="","",$E8*VLOOKUP($C8,aliments!$B$2:$AZ$70,32,0)/100)</f>
        <v/>
      </c>
      <c r="AK8" s="24" t="str">
        <f>IF($C8="","",$E8*VLOOKUP($C8,aliments!$B$2:$AZ$70,33,0)/100)</f>
        <v/>
      </c>
      <c r="AL8" s="24" t="str">
        <f>IF($C8="","",$E8*VLOOKUP($C8,aliments!$B$2:$AZ$70,34,0)/100)</f>
        <v/>
      </c>
      <c r="AM8" s="24" t="str">
        <f>IF($C8="","",$E8*VLOOKUP($C8,aliments!$B$2:$AZ$70,35,0)/100)</f>
        <v/>
      </c>
      <c r="AN8" s="24" t="str">
        <f>IF($C8="","",$E8*VLOOKUP($C8,aliments!$B$2:$AZ$70,36,0)/100)</f>
        <v/>
      </c>
      <c r="AO8" s="24" t="str">
        <f>IF($C8="","",$E8*VLOOKUP($C8,aliments!$B$2:$AZ$70,37,0)/100)</f>
        <v/>
      </c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CA8" s="32" t="s">
        <v>186</v>
      </c>
    </row>
    <row r="9" spans="1:79" ht="13.5" thickBot="1" x14ac:dyDescent="0.25">
      <c r="C9" s="23"/>
      <c r="F9" s="24" t="str">
        <f>IF($C9="","",$E9*VLOOKUP($C9,aliments!$B$2:$AZ$70,2,0)/100)</f>
        <v/>
      </c>
      <c r="G9" s="24" t="str">
        <f>IF($C9="","",$E9*VLOOKUP($C9,aliments!$B$2:$AZ$70,3,0)/100)</f>
        <v/>
      </c>
      <c r="H9" s="24" t="str">
        <f>IF($C9="","",$E9*VLOOKUP($C9,aliments!$B$2:$AZ$70,4,0)/100)</f>
        <v/>
      </c>
      <c r="I9" s="24" t="str">
        <f>IF($C9="","",$E9*VLOOKUP($C9,aliments!$B$2:$AZ$70,5,0)/100)</f>
        <v/>
      </c>
      <c r="J9" s="24" t="str">
        <f>IF($C9="","",$E9*VLOOKUP($C9,aliments!$B$2:$AZ$70,6,0)/100)</f>
        <v/>
      </c>
      <c r="K9" s="24" t="str">
        <f>IF($C9="","",$E9*VLOOKUP($C9,aliments!$B$2:$AZ$70,7,0)/100)</f>
        <v/>
      </c>
      <c r="L9" s="24" t="str">
        <f>IF($C9="","",$E9*VLOOKUP($C9,aliments!$B$2:$AZ$70,8,0)/100)</f>
        <v/>
      </c>
      <c r="M9" s="24" t="str">
        <f>IF($C9="","",$E9*VLOOKUP($C9,aliments!$B$2:$AZ$70,9,0)/100)</f>
        <v/>
      </c>
      <c r="N9" s="24" t="str">
        <f>IF($C9="","",$E9*VLOOKUP($C9,aliments!$B$2:$AZ$70,10,0)/100)</f>
        <v/>
      </c>
      <c r="O9" s="24" t="str">
        <f>IF($C9="","",$E9*VLOOKUP($C9,aliments!$B$2:$AZ$70,11,0)/100)</f>
        <v/>
      </c>
      <c r="P9" s="24" t="str">
        <f>IF($C9="","",$E9*VLOOKUP($C9,aliments!$B$2:$AZ$70,12,0)/100)</f>
        <v/>
      </c>
      <c r="Q9" s="24" t="str">
        <f>IF($C9="","",$E9*VLOOKUP($C9,aliments!$B$2:$AZ$70,13,0)/100)</f>
        <v/>
      </c>
      <c r="R9" s="24" t="str">
        <f>IF($C9="","",$E9*VLOOKUP($C9,aliments!$B$2:$AZ$70,14,0)/100)</f>
        <v/>
      </c>
      <c r="S9" s="24" t="str">
        <f>IF($C9="","",$E9*VLOOKUP($C9,aliments!$B$2:$AZ$70,15,0)/100)</f>
        <v/>
      </c>
      <c r="T9" s="24" t="str">
        <f>IF($C9="","",$E9*VLOOKUP($C9,aliments!$B$2:$AZ$70,16,0)/100)</f>
        <v/>
      </c>
      <c r="U9" s="24" t="str">
        <f>IF($C9="","",$E9*VLOOKUP($C9,aliments!$B$2:$AZ$70,17,0)/100)</f>
        <v/>
      </c>
      <c r="V9" s="24" t="str">
        <f>IF($C9="","",$E9*VLOOKUP($C9,aliments!$B$2:$AZ$70,18,0)/100)</f>
        <v/>
      </c>
      <c r="W9" s="24" t="str">
        <f>IF($C9="","",$E9*VLOOKUP($C9,aliments!$B$2:$AZ$70,19,0)/100)</f>
        <v/>
      </c>
      <c r="X9" s="24" t="str">
        <f>IF($C9="","",$E9*VLOOKUP($C9,aliments!$B$2:$AZ$70,20,0)/100)</f>
        <v/>
      </c>
      <c r="Y9" s="24" t="str">
        <f>IF($C9="","",$E9*VLOOKUP($C9,aliments!$B$2:$AZ$70,21,0)/100)</f>
        <v/>
      </c>
      <c r="Z9" s="24" t="str">
        <f>IF($C9="","",$E9*VLOOKUP($C9,aliments!$B$2:$AZ$70,22,0)/100)</f>
        <v/>
      </c>
      <c r="AA9" s="24" t="str">
        <f>IF($C9="","",$E9*VLOOKUP($C9,aliments!$B$2:$AZ$70,23,0)/100)</f>
        <v/>
      </c>
      <c r="AB9" s="24" t="str">
        <f>IF($C9="","",$E9*VLOOKUP($C9,aliments!$B$2:$AZ$70,24,0)/100)</f>
        <v/>
      </c>
      <c r="AC9" s="24" t="str">
        <f>IF($C9="","",$E9*VLOOKUP($C9,aliments!$B$2:$AZ$70,25,0)/100)</f>
        <v/>
      </c>
      <c r="AD9" s="24" t="str">
        <f>IF($C9="","",$E9*VLOOKUP($C9,aliments!$B$2:$AZ$70,26,0)/100)</f>
        <v/>
      </c>
      <c r="AE9" s="24" t="str">
        <f>IF($C9="","",$E9*VLOOKUP($C9,aliments!$B$2:$AZ$70,27,0)/100)</f>
        <v/>
      </c>
      <c r="AF9" s="24" t="str">
        <f>IF($C9="","",$E9*VLOOKUP($C9,aliments!$B$2:$AZ$70,28,0)/100)</f>
        <v/>
      </c>
      <c r="AG9" s="24" t="str">
        <f>IF($C9="","",$E9*VLOOKUP($C9,aliments!$B$2:$AZ$70,29,0)/100)</f>
        <v/>
      </c>
      <c r="AH9" s="24" t="str">
        <f>IF($C9="","",$E9*VLOOKUP($C9,aliments!$B$2:$AZ$70,30,0)/100)</f>
        <v/>
      </c>
      <c r="AI9" s="24" t="str">
        <f>IF($C9="","",$E9*VLOOKUP($C9,aliments!$B$2:$AZ$70,31,0)/100)</f>
        <v/>
      </c>
      <c r="AJ9" s="24" t="str">
        <f>IF($C9="","",$E9*VLOOKUP($C9,aliments!$B$2:$AZ$70,32,0)/100)</f>
        <v/>
      </c>
      <c r="AK9" s="24" t="str">
        <f>IF($C9="","",$E9*VLOOKUP($C9,aliments!$B$2:$AZ$70,33,0)/100)</f>
        <v/>
      </c>
      <c r="AL9" s="24" t="str">
        <f>IF($C9="","",$E9*VLOOKUP($C9,aliments!$B$2:$AZ$70,34,0)/100)</f>
        <v/>
      </c>
      <c r="AM9" s="24" t="str">
        <f>IF($C9="","",$E9*VLOOKUP($C9,aliments!$B$2:$AZ$70,35,0)/100)</f>
        <v/>
      </c>
      <c r="AN9" s="24" t="str">
        <f>IF($C9="","",$E9*VLOOKUP($C9,aliments!$B$2:$AZ$70,36,0)/100)</f>
        <v/>
      </c>
      <c r="AO9" s="24" t="str">
        <f>IF($C9="","",$E9*VLOOKUP($C9,aliments!$B$2:$AZ$70,37,0)/100)</f>
        <v/>
      </c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CA9" s="32" t="s">
        <v>187</v>
      </c>
    </row>
    <row r="10" spans="1:79" ht="13.5" thickBot="1" x14ac:dyDescent="0.25">
      <c r="A10" s="12" t="s">
        <v>4</v>
      </c>
      <c r="D10" s="72"/>
      <c r="F10" s="28">
        <f>IF(SUM(F3:F9)=0,"",AVERAGE(F3:F9))</f>
        <v>8.0000000000000002E-3</v>
      </c>
      <c r="G10" s="28">
        <f>SUM(G3:G9)</f>
        <v>18.27</v>
      </c>
      <c r="H10" s="13">
        <f>SUM(H3:H9)</f>
        <v>10.8</v>
      </c>
      <c r="I10" s="13">
        <f t="shared" ref="I10:AO10" si="0">SUM(I3:I9)</f>
        <v>0.8</v>
      </c>
      <c r="J10" s="13">
        <f t="shared" si="0"/>
        <v>8.8000000000000007</v>
      </c>
      <c r="K10" s="13">
        <f t="shared" si="0"/>
        <v>126</v>
      </c>
      <c r="L10" s="13">
        <f t="shared" si="0"/>
        <v>0</v>
      </c>
      <c r="M10" s="13">
        <f t="shared" si="0"/>
        <v>0</v>
      </c>
      <c r="N10" s="13">
        <f t="shared" si="0"/>
        <v>0</v>
      </c>
      <c r="O10" s="13">
        <f t="shared" si="0"/>
        <v>0</v>
      </c>
      <c r="P10" s="13">
        <f t="shared" si="0"/>
        <v>0</v>
      </c>
      <c r="Q10" s="13">
        <f t="shared" si="0"/>
        <v>12</v>
      </c>
      <c r="R10" s="13">
        <f t="shared" si="0"/>
        <v>0.11</v>
      </c>
      <c r="S10" s="13">
        <f t="shared" si="0"/>
        <v>0.24</v>
      </c>
      <c r="T10" s="13">
        <f t="shared" si="0"/>
        <v>2.4700000000000002</v>
      </c>
      <c r="U10" s="13">
        <f t="shared" si="0"/>
        <v>0.99</v>
      </c>
      <c r="V10" s="13">
        <f t="shared" si="0"/>
        <v>0.11</v>
      </c>
      <c r="W10" s="13">
        <f t="shared" si="0"/>
        <v>5</v>
      </c>
      <c r="X10" s="13">
        <f t="shared" si="0"/>
        <v>9.25</v>
      </c>
      <c r="Y10" s="13">
        <f t="shared" si="0"/>
        <v>6.93</v>
      </c>
      <c r="Z10" s="13">
        <f t="shared" si="0"/>
        <v>0.21</v>
      </c>
      <c r="AA10" s="13">
        <f t="shared" si="0"/>
        <v>3.53</v>
      </c>
      <c r="AB10" s="13">
        <f t="shared" si="0"/>
        <v>1</v>
      </c>
      <c r="AC10" s="13">
        <f t="shared" si="0"/>
        <v>15.9</v>
      </c>
      <c r="AD10" s="13">
        <f t="shared" si="0"/>
        <v>5.8999999999999997E-2</v>
      </c>
      <c r="AE10" s="13">
        <f t="shared" si="0"/>
        <v>316</v>
      </c>
      <c r="AF10" s="13">
        <f t="shared" si="0"/>
        <v>205</v>
      </c>
      <c r="AG10" s="13">
        <f t="shared" si="0"/>
        <v>0</v>
      </c>
      <c r="AH10" s="13">
        <f t="shared" si="0"/>
        <v>130</v>
      </c>
      <c r="AI10" s="13">
        <f t="shared" si="0"/>
        <v>1.36</v>
      </c>
      <c r="AJ10" s="13">
        <f t="shared" si="0"/>
        <v>0</v>
      </c>
      <c r="AK10" s="13">
        <f t="shared" si="0"/>
        <v>2.6</v>
      </c>
      <c r="AL10" s="13">
        <f t="shared" si="0"/>
        <v>1.84</v>
      </c>
      <c r="AM10" s="13">
        <f t="shared" si="0"/>
        <v>0</v>
      </c>
      <c r="AN10" s="13">
        <f t="shared" si="0"/>
        <v>1.04</v>
      </c>
      <c r="AO10" s="13">
        <f t="shared" si="0"/>
        <v>2080</v>
      </c>
      <c r="CA10" s="32" t="s">
        <v>188</v>
      </c>
    </row>
    <row r="11" spans="1:79" ht="13.5" thickBot="1" x14ac:dyDescent="0.25">
      <c r="CA11" s="33" t="s">
        <v>189</v>
      </c>
    </row>
    <row r="12" spans="1:79" ht="13.5" thickBot="1" x14ac:dyDescent="0.25">
      <c r="A12" s="2" t="s">
        <v>161</v>
      </c>
      <c r="B12" s="3"/>
      <c r="C12" s="3" t="s">
        <v>0</v>
      </c>
      <c r="D12" s="3"/>
      <c r="E12" s="3" t="s">
        <v>163</v>
      </c>
      <c r="F12" s="27" t="s">
        <v>179</v>
      </c>
      <c r="G12" s="27" t="s">
        <v>178</v>
      </c>
      <c r="H12" s="3" t="s">
        <v>164</v>
      </c>
      <c r="I12" s="3" t="s">
        <v>165</v>
      </c>
      <c r="J12" s="3" t="s">
        <v>166</v>
      </c>
      <c r="K12" s="3" t="s">
        <v>5</v>
      </c>
      <c r="L12" s="3" t="s">
        <v>159</v>
      </c>
      <c r="M12" s="3" t="s">
        <v>160</v>
      </c>
      <c r="N12" s="3" t="s">
        <v>150</v>
      </c>
      <c r="O12" s="3" t="s">
        <v>151</v>
      </c>
      <c r="P12" s="3" t="s">
        <v>152</v>
      </c>
      <c r="Q12" s="3" t="s">
        <v>153</v>
      </c>
      <c r="R12" s="3" t="s">
        <v>154</v>
      </c>
      <c r="S12" s="3" t="s">
        <v>155</v>
      </c>
      <c r="T12" s="3" t="s">
        <v>156</v>
      </c>
      <c r="U12" s="3" t="s">
        <v>157</v>
      </c>
      <c r="V12" s="3" t="s">
        <v>158</v>
      </c>
      <c r="W12" s="3" t="s">
        <v>177</v>
      </c>
      <c r="X12" s="3" t="s">
        <v>176</v>
      </c>
      <c r="Y12" s="3" t="s">
        <v>26</v>
      </c>
      <c r="Z12" s="3" t="s">
        <v>29</v>
      </c>
      <c r="AA12" s="3" t="s">
        <v>28</v>
      </c>
      <c r="AB12" s="3" t="s">
        <v>32</v>
      </c>
      <c r="AC12" s="3" t="s">
        <v>23</v>
      </c>
      <c r="AD12" s="3" t="s">
        <v>27</v>
      </c>
      <c r="AE12" s="3" t="s">
        <v>24</v>
      </c>
      <c r="AF12" s="3" t="s">
        <v>25</v>
      </c>
      <c r="AG12" s="3" t="s">
        <v>31</v>
      </c>
      <c r="AH12" s="3" t="s">
        <v>22</v>
      </c>
      <c r="AI12" s="3" t="s">
        <v>30</v>
      </c>
      <c r="AJ12" s="3" t="s">
        <v>36</v>
      </c>
      <c r="AK12" s="3" t="s">
        <v>37</v>
      </c>
      <c r="AL12" s="3" t="s">
        <v>38</v>
      </c>
      <c r="AM12" s="3" t="s">
        <v>40</v>
      </c>
      <c r="AN12" s="3" t="s">
        <v>41</v>
      </c>
      <c r="AO12" s="4" t="s">
        <v>21</v>
      </c>
      <c r="CA12" s="33" t="s">
        <v>190</v>
      </c>
    </row>
    <row r="13" spans="1:79" x14ac:dyDescent="0.2">
      <c r="B13" s="1" t="s">
        <v>146</v>
      </c>
      <c r="C13" s="23" t="s">
        <v>147</v>
      </c>
      <c r="E13" s="1">
        <v>100</v>
      </c>
      <c r="F13" s="24" t="e">
        <f>IF($C13="","",$E13*VLOOKUP($C13,aliments!$B$2:$AZ$70,2,0)/100)</f>
        <v>#N/A</v>
      </c>
      <c r="G13" s="24" t="e">
        <f>IF($C13="","",$E13*VLOOKUP($C13,aliments!$B$2:$AZ$70,3,0)/100)</f>
        <v>#N/A</v>
      </c>
      <c r="H13" s="24" t="e">
        <f>IF($C13="","",$E13*VLOOKUP($C13,aliments!$B$2:$AZ$70,4,0)/100)</f>
        <v>#N/A</v>
      </c>
      <c r="I13" s="24" t="e">
        <f>IF($C13="","",$E13*VLOOKUP($C13,aliments!$B$2:$AZ$70,5,0)/100)</f>
        <v>#N/A</v>
      </c>
      <c r="J13" s="24" t="e">
        <f>IF($C13="","",$E13*VLOOKUP($C13,aliments!$B$2:$AZ$70,6,0)/100)</f>
        <v>#N/A</v>
      </c>
      <c r="K13" s="24" t="e">
        <f>IF($C13="","",$E13*VLOOKUP($C13,aliments!$B$2:$AZ$70,7,0)/100)</f>
        <v>#N/A</v>
      </c>
      <c r="L13" s="24" t="e">
        <f>IF($C13="","",$E13*VLOOKUP($C13,aliments!$B$2:$AZ$70,8,0)/100)</f>
        <v>#N/A</v>
      </c>
      <c r="M13" s="24" t="e">
        <f>IF($C13="","",$E13*VLOOKUP($C13,aliments!$B$2:$AZ$70,9,0)/100)</f>
        <v>#N/A</v>
      </c>
      <c r="N13" s="24" t="e">
        <f>IF($C13="","",$E13*VLOOKUP($C13,aliments!$B$2:$AZ$70,10,0)/100)</f>
        <v>#N/A</v>
      </c>
      <c r="O13" s="24" t="e">
        <f>IF($C13="","",$E13*VLOOKUP($C13,aliments!$B$2:$AZ$70,11,0)/100)</f>
        <v>#N/A</v>
      </c>
      <c r="P13" s="24" t="e">
        <f>IF($C13="","",$E13*VLOOKUP($C13,aliments!$B$2:$AZ$70,12,0)/100)</f>
        <v>#N/A</v>
      </c>
      <c r="Q13" s="24" t="e">
        <f>IF($C13="","",$E13*VLOOKUP($C13,aliments!$B$2:$AZ$70,13,0)/100)</f>
        <v>#N/A</v>
      </c>
      <c r="R13" s="24" t="e">
        <f>IF($C13="","",$E13*VLOOKUP($C13,aliments!$B$2:$AZ$70,14,0)/100)</f>
        <v>#N/A</v>
      </c>
      <c r="S13" s="24" t="e">
        <f>IF($C13="","",$E13*VLOOKUP($C13,aliments!$B$2:$AZ$70,15,0)/100)</f>
        <v>#N/A</v>
      </c>
      <c r="T13" s="24" t="e">
        <f>IF($C13="","",$E13*VLOOKUP($C13,aliments!$B$2:$AZ$70,16,0)/100)</f>
        <v>#N/A</v>
      </c>
      <c r="U13" s="24" t="e">
        <f>IF($C13="","",$E13*VLOOKUP($C13,aliments!$B$2:$AZ$70,17,0)/100)</f>
        <v>#N/A</v>
      </c>
      <c r="V13" s="24" t="e">
        <f>IF($C13="","",$E13*VLOOKUP($C13,aliments!$B$2:$AZ$70,18,0)/100)</f>
        <v>#N/A</v>
      </c>
      <c r="W13" s="24" t="e">
        <f>IF($C13="","",$E13*VLOOKUP($C13,aliments!$B$2:$AZ$70,19,0)/100)</f>
        <v>#N/A</v>
      </c>
      <c r="X13" s="24" t="e">
        <f>IF($C13="","",$E13*VLOOKUP($C13,aliments!$B$2:$AZ$70,20,0)/100)</f>
        <v>#N/A</v>
      </c>
      <c r="Y13" s="24" t="e">
        <f>IF($C13="","",$E13*VLOOKUP($C13,aliments!$B$2:$AZ$70,21,0)/100)</f>
        <v>#N/A</v>
      </c>
      <c r="Z13" s="24" t="e">
        <f>IF($C13="","",$E13*VLOOKUP($C13,aliments!$B$2:$AZ$70,22,0)/100)</f>
        <v>#N/A</v>
      </c>
      <c r="AA13" s="24" t="e">
        <f>IF($C13="","",$E13*VLOOKUP($C13,aliments!$B$2:$AZ$70,23,0)/100)</f>
        <v>#N/A</v>
      </c>
      <c r="AB13" s="24" t="e">
        <f>IF($C13="","",$E13*VLOOKUP($C13,aliments!$B$2:$AZ$70,24,0)/100)</f>
        <v>#N/A</v>
      </c>
      <c r="AC13" s="24" t="e">
        <f>IF($C13="","",$E13*VLOOKUP($C13,aliments!$B$2:$AZ$70,25,0)/100)</f>
        <v>#N/A</v>
      </c>
      <c r="AD13" s="24" t="e">
        <f>IF($C13="","",$E13*VLOOKUP($C13,aliments!$B$2:$AZ$70,26,0)/100)</f>
        <v>#N/A</v>
      </c>
      <c r="AE13" s="24" t="e">
        <f>IF($C13="","",$E13*VLOOKUP($C13,aliments!$B$2:$AZ$70,27,0)/100)</f>
        <v>#N/A</v>
      </c>
      <c r="AF13" s="24" t="e">
        <f>IF($C13="","",$E13*VLOOKUP($C13,aliments!$B$2:$AZ$70,28,0)/100)</f>
        <v>#N/A</v>
      </c>
      <c r="AG13" s="24" t="e">
        <f>IF($C13="","",$E13*VLOOKUP($C13,aliments!$B$2:$AZ$70,29,0)/100)</f>
        <v>#N/A</v>
      </c>
      <c r="AH13" s="24" t="e">
        <f>IF($C13="","",$E13*VLOOKUP($C13,aliments!$B$2:$AZ$70,30,0)/100)</f>
        <v>#N/A</v>
      </c>
      <c r="AI13" s="24" t="e">
        <f>IF($C13="","",$E13*VLOOKUP($C13,aliments!$B$2:$AZ$70,31,0)/100)</f>
        <v>#N/A</v>
      </c>
      <c r="AJ13" s="24" t="e">
        <f>IF($C13="","",$E13*VLOOKUP($C13,aliments!$B$2:$AZ$70,32,0)/100)</f>
        <v>#N/A</v>
      </c>
      <c r="AK13" s="24" t="e">
        <f>IF($C13="","",$E13*VLOOKUP($C13,aliments!$B$2:$AZ$70,33,0)/100)</f>
        <v>#N/A</v>
      </c>
      <c r="AL13" s="24" t="e">
        <f>IF($C13="","",$E13*VLOOKUP($C13,aliments!$B$2:$AZ$70,34,0)/100)</f>
        <v>#N/A</v>
      </c>
      <c r="AM13" s="24" t="e">
        <f>IF($C13="","",$E13*VLOOKUP($C13,aliments!$B$2:$AZ$70,35,0)/100)</f>
        <v>#N/A</v>
      </c>
      <c r="AN13" s="24" t="e">
        <f>IF($C13="","",$E13*VLOOKUP($C13,aliments!$B$2:$AZ$70,36,0)/100)</f>
        <v>#N/A</v>
      </c>
      <c r="AO13" s="24" t="e">
        <f>IF($C13="","",$E13*VLOOKUP($C13,aliments!$B$2:$AZ$70,37,0)/100)</f>
        <v>#N/A</v>
      </c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CA13" s="32" t="s">
        <v>191</v>
      </c>
    </row>
    <row r="14" spans="1:79" x14ac:dyDescent="0.2">
      <c r="B14" s="1" t="s">
        <v>230</v>
      </c>
      <c r="C14" s="23" t="s">
        <v>144</v>
      </c>
      <c r="E14" s="1">
        <v>50</v>
      </c>
      <c r="F14" s="24" t="e">
        <f>IF($C14="","",$E14*VLOOKUP($C14,aliments!$B$2:$AZ$70,2,0)/100)</f>
        <v>#N/A</v>
      </c>
      <c r="G14" s="24" t="e">
        <f>IF($C14="","",$E14*VLOOKUP($C14,aliments!$B$2:$AZ$70,3,0)/100)</f>
        <v>#N/A</v>
      </c>
      <c r="H14" s="24" t="e">
        <f>IF($C14="","",$E14*VLOOKUP($C14,aliments!$B$2:$AZ$70,4,0)/100)</f>
        <v>#N/A</v>
      </c>
      <c r="I14" s="24" t="e">
        <f>IF($C14="","",$E14*VLOOKUP($C14,aliments!$B$2:$AZ$70,5,0)/100)</f>
        <v>#N/A</v>
      </c>
      <c r="J14" s="24" t="e">
        <f>IF($C14="","",$E14*VLOOKUP($C14,aliments!$B$2:$AZ$70,6,0)/100)</f>
        <v>#N/A</v>
      </c>
      <c r="K14" s="24" t="e">
        <f>IF($C14="","",$E14*VLOOKUP($C14,aliments!$B$2:$AZ$70,7,0)/100)</f>
        <v>#N/A</v>
      </c>
      <c r="L14" s="24" t="e">
        <f>IF($C14="","",$E14*VLOOKUP($C14,aliments!$B$2:$AZ$70,8,0)/100)</f>
        <v>#N/A</v>
      </c>
      <c r="M14" s="24" t="e">
        <f>IF($C14="","",$E14*VLOOKUP($C14,aliments!$B$2:$AZ$70,9,0)/100)</f>
        <v>#N/A</v>
      </c>
      <c r="N14" s="24" t="e">
        <f>IF($C14="","",$E14*VLOOKUP($C14,aliments!$B$2:$AZ$70,10,0)/100)</f>
        <v>#N/A</v>
      </c>
      <c r="O14" s="24" t="e">
        <f>IF($C14="","",$E14*VLOOKUP($C14,aliments!$B$2:$AZ$70,11,0)/100)</f>
        <v>#N/A</v>
      </c>
      <c r="P14" s="24" t="e">
        <f>IF($C14="","",$E14*VLOOKUP($C14,aliments!$B$2:$AZ$70,12,0)/100)</f>
        <v>#N/A</v>
      </c>
      <c r="Q14" s="24" t="e">
        <f>IF($C14="","",$E14*VLOOKUP($C14,aliments!$B$2:$AZ$70,13,0)/100)</f>
        <v>#N/A</v>
      </c>
      <c r="R14" s="24" t="e">
        <f>IF($C14="","",$E14*VLOOKUP($C14,aliments!$B$2:$AZ$70,14,0)/100)</f>
        <v>#N/A</v>
      </c>
      <c r="S14" s="24" t="e">
        <f>IF($C14="","",$E14*VLOOKUP($C14,aliments!$B$2:$AZ$70,15,0)/100)</f>
        <v>#N/A</v>
      </c>
      <c r="T14" s="24" t="e">
        <f>IF($C14="","",$E14*VLOOKUP($C14,aliments!$B$2:$AZ$70,16,0)/100)</f>
        <v>#N/A</v>
      </c>
      <c r="U14" s="24" t="e">
        <f>IF($C14="","",$E14*VLOOKUP($C14,aliments!$B$2:$AZ$70,17,0)/100)</f>
        <v>#N/A</v>
      </c>
      <c r="V14" s="24" t="e">
        <f>IF($C14="","",$E14*VLOOKUP($C14,aliments!$B$2:$AZ$70,18,0)/100)</f>
        <v>#N/A</v>
      </c>
      <c r="W14" s="24" t="e">
        <f>IF($C14="","",$E14*VLOOKUP($C14,aliments!$B$2:$AZ$70,19,0)/100)</f>
        <v>#N/A</v>
      </c>
      <c r="X14" s="24" t="e">
        <f>IF($C14="","",$E14*VLOOKUP($C14,aliments!$B$2:$AZ$70,20,0)/100)</f>
        <v>#N/A</v>
      </c>
      <c r="Y14" s="24" t="e">
        <f>IF($C14="","",$E14*VLOOKUP($C14,aliments!$B$2:$AZ$70,21,0)/100)</f>
        <v>#N/A</v>
      </c>
      <c r="Z14" s="24" t="e">
        <f>IF($C14="","",$E14*VLOOKUP($C14,aliments!$B$2:$AZ$70,22,0)/100)</f>
        <v>#N/A</v>
      </c>
      <c r="AA14" s="24" t="e">
        <f>IF($C14="","",$E14*VLOOKUP($C14,aliments!$B$2:$AZ$70,23,0)/100)</f>
        <v>#N/A</v>
      </c>
      <c r="AB14" s="24" t="e">
        <f>IF($C14="","",$E14*VLOOKUP($C14,aliments!$B$2:$AZ$70,24,0)/100)</f>
        <v>#N/A</v>
      </c>
      <c r="AC14" s="24" t="e">
        <f>IF($C14="","",$E14*VLOOKUP($C14,aliments!$B$2:$AZ$70,25,0)/100)</f>
        <v>#N/A</v>
      </c>
      <c r="AD14" s="24" t="e">
        <f>IF($C14="","",$E14*VLOOKUP($C14,aliments!$B$2:$AZ$70,26,0)/100)</f>
        <v>#N/A</v>
      </c>
      <c r="AE14" s="24" t="e">
        <f>IF($C14="","",$E14*VLOOKUP($C14,aliments!$B$2:$AZ$70,27,0)/100)</f>
        <v>#N/A</v>
      </c>
      <c r="AF14" s="24" t="e">
        <f>IF($C14="","",$E14*VLOOKUP($C14,aliments!$B$2:$AZ$70,28,0)/100)</f>
        <v>#N/A</v>
      </c>
      <c r="AG14" s="24" t="e">
        <f>IF($C14="","",$E14*VLOOKUP($C14,aliments!$B$2:$AZ$70,29,0)/100)</f>
        <v>#N/A</v>
      </c>
      <c r="AH14" s="24" t="e">
        <f>IF($C14="","",$E14*VLOOKUP($C14,aliments!$B$2:$AZ$70,30,0)/100)</f>
        <v>#N/A</v>
      </c>
      <c r="AI14" s="24" t="e">
        <f>IF($C14="","",$E14*VLOOKUP($C14,aliments!$B$2:$AZ$70,31,0)/100)</f>
        <v>#N/A</v>
      </c>
      <c r="AJ14" s="24" t="e">
        <f>IF($C14="","",$E14*VLOOKUP($C14,aliments!$B$2:$AZ$70,32,0)/100)</f>
        <v>#N/A</v>
      </c>
      <c r="AK14" s="24" t="e">
        <f>IF($C14="","",$E14*VLOOKUP($C14,aliments!$B$2:$AZ$70,33,0)/100)</f>
        <v>#N/A</v>
      </c>
      <c r="AL14" s="24" t="e">
        <f>IF($C14="","",$E14*VLOOKUP($C14,aliments!$B$2:$AZ$70,34,0)/100)</f>
        <v>#N/A</v>
      </c>
      <c r="AM14" s="24" t="e">
        <f>IF($C14="","",$E14*VLOOKUP($C14,aliments!$B$2:$AZ$70,35,0)/100)</f>
        <v>#N/A</v>
      </c>
      <c r="AN14" s="24" t="e">
        <f>IF($C14="","",$E14*VLOOKUP($C14,aliments!$B$2:$AZ$70,36,0)/100)</f>
        <v>#N/A</v>
      </c>
      <c r="AO14" s="24" t="e">
        <f>IF($C14="","",$E14*VLOOKUP($C14,aliments!$B$2:$AZ$70,37,0)/100)</f>
        <v>#N/A</v>
      </c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CA14" s="33" t="s">
        <v>192</v>
      </c>
    </row>
    <row r="15" spans="1:79" x14ac:dyDescent="0.2">
      <c r="B15" s="1" t="s">
        <v>141</v>
      </c>
      <c r="C15" s="23" t="s">
        <v>142</v>
      </c>
      <c r="E15" s="1">
        <v>200</v>
      </c>
      <c r="F15" s="24" t="e">
        <f>IF($C15="","",$E15*VLOOKUP($C15,aliments!$B$2:$AZ$70,2,0)/100)</f>
        <v>#N/A</v>
      </c>
      <c r="G15" s="24" t="e">
        <f>IF($C15="","",$E15*VLOOKUP($C15,aliments!$B$2:$AZ$70,3,0)/100)</f>
        <v>#N/A</v>
      </c>
      <c r="H15" s="24" t="e">
        <f>IF($C15="","",$E15*VLOOKUP($C15,aliments!$B$2:$AZ$70,4,0)/100)</f>
        <v>#N/A</v>
      </c>
      <c r="I15" s="24" t="e">
        <f>IF($C15="","",$E15*VLOOKUP($C15,aliments!$B$2:$AZ$70,5,0)/100)</f>
        <v>#N/A</v>
      </c>
      <c r="J15" s="24" t="e">
        <f>IF($C15="","",$E15*VLOOKUP($C15,aliments!$B$2:$AZ$70,6,0)/100)</f>
        <v>#N/A</v>
      </c>
      <c r="K15" s="24" t="e">
        <f>IF($C15="","",$E15*VLOOKUP($C15,aliments!$B$2:$AZ$70,7,0)/100)</f>
        <v>#N/A</v>
      </c>
      <c r="L15" s="24" t="e">
        <f>IF($C15="","",$E15*VLOOKUP($C15,aliments!$B$2:$AZ$70,8,0)/100)</f>
        <v>#N/A</v>
      </c>
      <c r="M15" s="24" t="e">
        <f>IF($C15="","",$E15*VLOOKUP($C15,aliments!$B$2:$AZ$70,9,0)/100)</f>
        <v>#N/A</v>
      </c>
      <c r="N15" s="24" t="e">
        <f>IF($C15="","",$E15*VLOOKUP($C15,aliments!$B$2:$AZ$70,10,0)/100)</f>
        <v>#N/A</v>
      </c>
      <c r="O15" s="24" t="e">
        <f>IF($C15="","",$E15*VLOOKUP($C15,aliments!$B$2:$AZ$70,11,0)/100)</f>
        <v>#N/A</v>
      </c>
      <c r="P15" s="24" t="e">
        <f>IF($C15="","",$E15*VLOOKUP($C15,aliments!$B$2:$AZ$70,12,0)/100)</f>
        <v>#N/A</v>
      </c>
      <c r="Q15" s="24" t="e">
        <f>IF($C15="","",$E15*VLOOKUP($C15,aliments!$B$2:$AZ$70,13,0)/100)</f>
        <v>#N/A</v>
      </c>
      <c r="R15" s="24" t="e">
        <f>IF($C15="","",$E15*VLOOKUP($C15,aliments!$B$2:$AZ$70,14,0)/100)</f>
        <v>#N/A</v>
      </c>
      <c r="S15" s="24" t="e">
        <f>IF($C15="","",$E15*VLOOKUP($C15,aliments!$B$2:$AZ$70,15,0)/100)</f>
        <v>#N/A</v>
      </c>
      <c r="T15" s="24" t="e">
        <f>IF($C15="","",$E15*VLOOKUP($C15,aliments!$B$2:$AZ$70,16,0)/100)</f>
        <v>#N/A</v>
      </c>
      <c r="U15" s="24" t="e">
        <f>IF($C15="","",$E15*VLOOKUP($C15,aliments!$B$2:$AZ$70,17,0)/100)</f>
        <v>#N/A</v>
      </c>
      <c r="V15" s="24" t="e">
        <f>IF($C15="","",$E15*VLOOKUP($C15,aliments!$B$2:$AZ$70,18,0)/100)</f>
        <v>#N/A</v>
      </c>
      <c r="W15" s="24" t="e">
        <f>IF($C15="","",$E15*VLOOKUP($C15,aliments!$B$2:$AZ$70,19,0)/100)</f>
        <v>#N/A</v>
      </c>
      <c r="X15" s="24" t="e">
        <f>IF($C15="","",$E15*VLOOKUP($C15,aliments!$B$2:$AZ$70,20,0)/100)</f>
        <v>#N/A</v>
      </c>
      <c r="Y15" s="24" t="e">
        <f>IF($C15="","",$E15*VLOOKUP($C15,aliments!$B$2:$AZ$70,21,0)/100)</f>
        <v>#N/A</v>
      </c>
      <c r="Z15" s="24" t="e">
        <f>IF($C15="","",$E15*VLOOKUP($C15,aliments!$B$2:$AZ$70,22,0)/100)</f>
        <v>#N/A</v>
      </c>
      <c r="AA15" s="24" t="e">
        <f>IF($C15="","",$E15*VLOOKUP($C15,aliments!$B$2:$AZ$70,23,0)/100)</f>
        <v>#N/A</v>
      </c>
      <c r="AB15" s="24" t="e">
        <f>IF($C15="","",$E15*VLOOKUP($C15,aliments!$B$2:$AZ$70,24,0)/100)</f>
        <v>#N/A</v>
      </c>
      <c r="AC15" s="24" t="e">
        <f>IF($C15="","",$E15*VLOOKUP($C15,aliments!$B$2:$AZ$70,25,0)/100)</f>
        <v>#N/A</v>
      </c>
      <c r="AD15" s="24" t="e">
        <f>IF($C15="","",$E15*VLOOKUP($C15,aliments!$B$2:$AZ$70,26,0)/100)</f>
        <v>#N/A</v>
      </c>
      <c r="AE15" s="24" t="e">
        <f>IF($C15="","",$E15*VLOOKUP($C15,aliments!$B$2:$AZ$70,27,0)/100)</f>
        <v>#N/A</v>
      </c>
      <c r="AF15" s="24" t="e">
        <f>IF($C15="","",$E15*VLOOKUP($C15,aliments!$B$2:$AZ$70,28,0)/100)</f>
        <v>#N/A</v>
      </c>
      <c r="AG15" s="24" t="e">
        <f>IF($C15="","",$E15*VLOOKUP($C15,aliments!$B$2:$AZ$70,29,0)/100)</f>
        <v>#N/A</v>
      </c>
      <c r="AH15" s="24" t="e">
        <f>IF($C15="","",$E15*VLOOKUP($C15,aliments!$B$2:$AZ$70,30,0)/100)</f>
        <v>#N/A</v>
      </c>
      <c r="AI15" s="24" t="e">
        <f>IF($C15="","",$E15*VLOOKUP($C15,aliments!$B$2:$AZ$70,31,0)/100)</f>
        <v>#N/A</v>
      </c>
      <c r="AJ15" s="24" t="e">
        <f>IF($C15="","",$E15*VLOOKUP($C15,aliments!$B$2:$AZ$70,32,0)/100)</f>
        <v>#N/A</v>
      </c>
      <c r="AK15" s="24" t="e">
        <f>IF($C15="","",$E15*VLOOKUP($C15,aliments!$B$2:$AZ$70,33,0)/100)</f>
        <v>#N/A</v>
      </c>
      <c r="AL15" s="24" t="e">
        <f>IF($C15="","",$E15*VLOOKUP($C15,aliments!$B$2:$AZ$70,34,0)/100)</f>
        <v>#N/A</v>
      </c>
      <c r="AM15" s="24" t="e">
        <f>IF($C15="","",$E15*VLOOKUP($C15,aliments!$B$2:$AZ$70,35,0)/100)</f>
        <v>#N/A</v>
      </c>
      <c r="AN15" s="24" t="e">
        <f>IF($C15="","",$E15*VLOOKUP($C15,aliments!$B$2:$AZ$70,36,0)/100)</f>
        <v>#N/A</v>
      </c>
      <c r="AO15" s="24" t="e">
        <f>IF($C15="","",$E15*VLOOKUP($C15,aliments!$B$2:$AZ$70,37,0)/100)</f>
        <v>#N/A</v>
      </c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CA15" s="33" t="s">
        <v>237</v>
      </c>
    </row>
    <row r="16" spans="1:79" x14ac:dyDescent="0.2">
      <c r="C16" s="23"/>
      <c r="F16" s="24" t="str">
        <f>IF($C16="","",$E16*VLOOKUP($C16,aliments!$B$2:$AZ$70,2,0)/100)</f>
        <v/>
      </c>
      <c r="G16" s="24" t="str">
        <f>IF($C16="","",$E16*VLOOKUP($C16,aliments!$B$2:$AZ$70,3,0)/100)</f>
        <v/>
      </c>
      <c r="H16" s="24" t="str">
        <f>IF($C16="","",$E16*VLOOKUP($C16,aliments!$B$2:$AZ$70,4,0)/100)</f>
        <v/>
      </c>
      <c r="I16" s="24" t="str">
        <f>IF($C16="","",$E16*VLOOKUP($C16,aliments!$B$2:$AZ$70,5,0)/100)</f>
        <v/>
      </c>
      <c r="J16" s="24" t="str">
        <f>IF($C16="","",$E16*VLOOKUP($C16,aliments!$B$2:$AZ$70,6,0)/100)</f>
        <v/>
      </c>
      <c r="K16" s="24" t="str">
        <f>IF($C16="","",$E16*VLOOKUP($C16,aliments!$B$2:$AZ$70,7,0)/100)</f>
        <v/>
      </c>
      <c r="L16" s="24" t="str">
        <f>IF($C16="","",$E16*VLOOKUP($C16,aliments!$B$2:$AZ$70,8,0)/100)</f>
        <v/>
      </c>
      <c r="M16" s="24" t="str">
        <f>IF($C16="","",$E16*VLOOKUP($C16,aliments!$B$2:$AZ$70,9,0)/100)</f>
        <v/>
      </c>
      <c r="N16" s="24" t="str">
        <f>IF($C16="","",$E16*VLOOKUP($C16,aliments!$B$2:$AZ$70,10,0)/100)</f>
        <v/>
      </c>
      <c r="O16" s="24" t="str">
        <f>IF($C16="","",$E16*VLOOKUP($C16,aliments!$B$2:$AZ$70,11,0)/100)</f>
        <v/>
      </c>
      <c r="P16" s="24" t="str">
        <f>IF($C16="","",$E16*VLOOKUP($C16,aliments!$B$2:$AZ$70,12,0)/100)</f>
        <v/>
      </c>
      <c r="Q16" s="24" t="str">
        <f>IF($C16="","",$E16*VLOOKUP($C16,aliments!$B$2:$AZ$70,13,0)/100)</f>
        <v/>
      </c>
      <c r="R16" s="24" t="str">
        <f>IF($C16="","",$E16*VLOOKUP($C16,aliments!$B$2:$AZ$70,14,0)/100)</f>
        <v/>
      </c>
      <c r="S16" s="24" t="str">
        <f>IF($C16="","",$E16*VLOOKUP($C16,aliments!$B$2:$AZ$70,15,0)/100)</f>
        <v/>
      </c>
      <c r="T16" s="24" t="str">
        <f>IF($C16="","",$E16*VLOOKUP($C16,aliments!$B$2:$AZ$70,16,0)/100)</f>
        <v/>
      </c>
      <c r="U16" s="24" t="str">
        <f>IF($C16="","",$E16*VLOOKUP($C16,aliments!$B$2:$AZ$70,17,0)/100)</f>
        <v/>
      </c>
      <c r="V16" s="24" t="str">
        <f>IF($C16="","",$E16*VLOOKUP($C16,aliments!$B$2:$AZ$70,18,0)/100)</f>
        <v/>
      </c>
      <c r="W16" s="24" t="str">
        <f>IF($C16="","",$E16*VLOOKUP($C16,aliments!$B$2:$AZ$70,19,0)/100)</f>
        <v/>
      </c>
      <c r="X16" s="24" t="str">
        <f>IF($C16="","",$E16*VLOOKUP($C16,aliments!$B$2:$AZ$70,20,0)/100)</f>
        <v/>
      </c>
      <c r="Y16" s="24" t="str">
        <f>IF($C16="","",$E16*VLOOKUP($C16,aliments!$B$2:$AZ$70,21,0)/100)</f>
        <v/>
      </c>
      <c r="Z16" s="24" t="str">
        <f>IF($C16="","",$E16*VLOOKUP($C16,aliments!$B$2:$AZ$70,22,0)/100)</f>
        <v/>
      </c>
      <c r="AA16" s="24" t="str">
        <f>IF($C16="","",$E16*VLOOKUP($C16,aliments!$B$2:$AZ$70,23,0)/100)</f>
        <v/>
      </c>
      <c r="AB16" s="24" t="str">
        <f>IF($C16="","",$E16*VLOOKUP($C16,aliments!$B$2:$AZ$70,24,0)/100)</f>
        <v/>
      </c>
      <c r="AC16" s="24" t="str">
        <f>IF($C16="","",$E16*VLOOKUP($C16,aliments!$B$2:$AZ$70,25,0)/100)</f>
        <v/>
      </c>
      <c r="AD16" s="24" t="str">
        <f>IF($C16="","",$E16*VLOOKUP($C16,aliments!$B$2:$AZ$70,26,0)/100)</f>
        <v/>
      </c>
      <c r="AE16" s="24" t="str">
        <f>IF($C16="","",$E16*VLOOKUP($C16,aliments!$B$2:$AZ$70,27,0)/100)</f>
        <v/>
      </c>
      <c r="AF16" s="24" t="str">
        <f>IF($C16="","",$E16*VLOOKUP($C16,aliments!$B$2:$AZ$70,28,0)/100)</f>
        <v/>
      </c>
      <c r="AG16" s="24" t="str">
        <f>IF($C16="","",$E16*VLOOKUP($C16,aliments!$B$2:$AZ$70,29,0)/100)</f>
        <v/>
      </c>
      <c r="AH16" s="24" t="str">
        <f>IF($C16="","",$E16*VLOOKUP($C16,aliments!$B$2:$AZ$70,30,0)/100)</f>
        <v/>
      </c>
      <c r="AI16" s="24" t="str">
        <f>IF($C16="","",$E16*VLOOKUP($C16,aliments!$B$2:$AZ$70,31,0)/100)</f>
        <v/>
      </c>
      <c r="AJ16" s="24" t="str">
        <f>IF($C16="","",$E16*VLOOKUP($C16,aliments!$B$2:$AZ$70,32,0)/100)</f>
        <v/>
      </c>
      <c r="AK16" s="24" t="str">
        <f>IF($C16="","",$E16*VLOOKUP($C16,aliments!$B$2:$AZ$70,33,0)/100)</f>
        <v/>
      </c>
      <c r="AL16" s="24" t="str">
        <f>IF($C16="","",$E16*VLOOKUP($C16,aliments!$B$2:$AZ$70,34,0)/100)</f>
        <v/>
      </c>
      <c r="AM16" s="24" t="str">
        <f>IF($C16="","",$E16*VLOOKUP($C16,aliments!$B$2:$AZ$70,35,0)/100)</f>
        <v/>
      </c>
      <c r="AN16" s="24" t="str">
        <f>IF($C16="","",$E16*VLOOKUP($C16,aliments!$B$2:$AZ$70,36,0)/100)</f>
        <v/>
      </c>
      <c r="AO16" s="24" t="str">
        <f>IF($C16="","",$E16*VLOOKUP($C16,aliments!$B$2:$AZ$70,37,0)/100)</f>
        <v/>
      </c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CA16" s="33" t="s">
        <v>193</v>
      </c>
    </row>
    <row r="17" spans="1:79" x14ac:dyDescent="0.2">
      <c r="C17" s="23"/>
      <c r="F17" s="24" t="str">
        <f>IF($C17="","",$E17*VLOOKUP($C17,aliments!$B$2:$AZ$70,2,0)/100)</f>
        <v/>
      </c>
      <c r="G17" s="24" t="str">
        <f>IF($C17="","",$E17*VLOOKUP($C17,aliments!$B$2:$AZ$70,3,0)/100)</f>
        <v/>
      </c>
      <c r="H17" s="24" t="str">
        <f>IF($C17="","",$E17*VLOOKUP($C17,aliments!$B$2:$AZ$70,4,0)/100)</f>
        <v/>
      </c>
      <c r="I17" s="24" t="str">
        <f>IF($C17="","",$E17*VLOOKUP($C17,aliments!$B$2:$AZ$70,5,0)/100)</f>
        <v/>
      </c>
      <c r="J17" s="24" t="str">
        <f>IF($C17="","",$E17*VLOOKUP($C17,aliments!$B$2:$AZ$70,6,0)/100)</f>
        <v/>
      </c>
      <c r="K17" s="24" t="str">
        <f>IF($C17="","",$E17*VLOOKUP($C17,aliments!$B$2:$AZ$70,7,0)/100)</f>
        <v/>
      </c>
      <c r="L17" s="24" t="str">
        <f>IF($C17="","",$E17*VLOOKUP($C17,aliments!$B$2:$AZ$70,8,0)/100)</f>
        <v/>
      </c>
      <c r="M17" s="24" t="str">
        <f>IF($C17="","",$E17*VLOOKUP($C17,aliments!$B$2:$AZ$70,9,0)/100)</f>
        <v/>
      </c>
      <c r="N17" s="24" t="str">
        <f>IF($C17="","",$E17*VLOOKUP($C17,aliments!$B$2:$AZ$70,10,0)/100)</f>
        <v/>
      </c>
      <c r="O17" s="24" t="str">
        <f>IF($C17="","",$E17*VLOOKUP($C17,aliments!$B$2:$AZ$70,11,0)/100)</f>
        <v/>
      </c>
      <c r="P17" s="24" t="str">
        <f>IF($C17="","",$E17*VLOOKUP($C17,aliments!$B$2:$AZ$70,12,0)/100)</f>
        <v/>
      </c>
      <c r="Q17" s="24" t="str">
        <f>IF($C17="","",$E17*VLOOKUP($C17,aliments!$B$2:$AZ$70,13,0)/100)</f>
        <v/>
      </c>
      <c r="R17" s="24" t="str">
        <f>IF($C17="","",$E17*VLOOKUP($C17,aliments!$B$2:$AZ$70,14,0)/100)</f>
        <v/>
      </c>
      <c r="S17" s="24" t="str">
        <f>IF($C17="","",$E17*VLOOKUP($C17,aliments!$B$2:$AZ$70,15,0)/100)</f>
        <v/>
      </c>
      <c r="T17" s="24" t="str">
        <f>IF($C17="","",$E17*VLOOKUP($C17,aliments!$B$2:$AZ$70,16,0)/100)</f>
        <v/>
      </c>
      <c r="U17" s="24" t="str">
        <f>IF($C17="","",$E17*VLOOKUP($C17,aliments!$B$2:$AZ$70,17,0)/100)</f>
        <v/>
      </c>
      <c r="V17" s="24" t="str">
        <f>IF($C17="","",$E17*VLOOKUP($C17,aliments!$B$2:$AZ$70,18,0)/100)</f>
        <v/>
      </c>
      <c r="W17" s="24" t="str">
        <f>IF($C17="","",$E17*VLOOKUP($C17,aliments!$B$2:$AZ$70,19,0)/100)</f>
        <v/>
      </c>
      <c r="X17" s="24" t="str">
        <f>IF($C17="","",$E17*VLOOKUP($C17,aliments!$B$2:$AZ$70,20,0)/100)</f>
        <v/>
      </c>
      <c r="Y17" s="24" t="str">
        <f>IF($C17="","",$E17*VLOOKUP($C17,aliments!$B$2:$AZ$70,21,0)/100)</f>
        <v/>
      </c>
      <c r="Z17" s="24" t="str">
        <f>IF($C17="","",$E17*VLOOKUP($C17,aliments!$B$2:$AZ$70,22,0)/100)</f>
        <v/>
      </c>
      <c r="AA17" s="24" t="str">
        <f>IF($C17="","",$E17*VLOOKUP($C17,aliments!$B$2:$AZ$70,23,0)/100)</f>
        <v/>
      </c>
      <c r="AB17" s="24" t="str">
        <f>IF($C17="","",$E17*VLOOKUP($C17,aliments!$B$2:$AZ$70,24,0)/100)</f>
        <v/>
      </c>
      <c r="AC17" s="24" t="str">
        <f>IF($C17="","",$E17*VLOOKUP($C17,aliments!$B$2:$AZ$70,25,0)/100)</f>
        <v/>
      </c>
      <c r="AD17" s="24" t="str">
        <f>IF($C17="","",$E17*VLOOKUP($C17,aliments!$B$2:$AZ$70,26,0)/100)</f>
        <v/>
      </c>
      <c r="AE17" s="24" t="str">
        <f>IF($C17="","",$E17*VLOOKUP($C17,aliments!$B$2:$AZ$70,27,0)/100)</f>
        <v/>
      </c>
      <c r="AF17" s="24" t="str">
        <f>IF($C17="","",$E17*VLOOKUP($C17,aliments!$B$2:$AZ$70,28,0)/100)</f>
        <v/>
      </c>
      <c r="AG17" s="24" t="str">
        <f>IF($C17="","",$E17*VLOOKUP($C17,aliments!$B$2:$AZ$70,29,0)/100)</f>
        <v/>
      </c>
      <c r="AH17" s="24" t="str">
        <f>IF($C17="","",$E17*VLOOKUP($C17,aliments!$B$2:$AZ$70,30,0)/100)</f>
        <v/>
      </c>
      <c r="AI17" s="24" t="str">
        <f>IF($C17="","",$E17*VLOOKUP($C17,aliments!$B$2:$AZ$70,31,0)/100)</f>
        <v/>
      </c>
      <c r="AJ17" s="24" t="str">
        <f>IF($C17="","",$E17*VLOOKUP($C17,aliments!$B$2:$AZ$70,32,0)/100)</f>
        <v/>
      </c>
      <c r="AK17" s="24" t="str">
        <f>IF($C17="","",$E17*VLOOKUP($C17,aliments!$B$2:$AZ$70,33,0)/100)</f>
        <v/>
      </c>
      <c r="AL17" s="24" t="str">
        <f>IF($C17="","",$E17*VLOOKUP($C17,aliments!$B$2:$AZ$70,34,0)/100)</f>
        <v/>
      </c>
      <c r="AM17" s="24" t="str">
        <f>IF($C17="","",$E17*VLOOKUP($C17,aliments!$B$2:$AZ$70,35,0)/100)</f>
        <v/>
      </c>
      <c r="AN17" s="24" t="str">
        <f>IF($C17="","",$E17*VLOOKUP($C17,aliments!$B$2:$AZ$70,36,0)/100)</f>
        <v/>
      </c>
      <c r="AO17" s="24" t="str">
        <f>IF($C17="","",$E17*VLOOKUP($C17,aliments!$B$2:$AZ$70,37,0)/100)</f>
        <v/>
      </c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CA17" s="33" t="s">
        <v>135</v>
      </c>
    </row>
    <row r="18" spans="1:79" x14ac:dyDescent="0.2">
      <c r="C18" s="23"/>
      <c r="F18" s="24" t="str">
        <f>IF($C18="","",$E18*VLOOKUP($C18,aliments!$B$2:$AZ$70,2,0)/100)</f>
        <v/>
      </c>
      <c r="G18" s="24" t="str">
        <f>IF($C18="","",$E18*VLOOKUP($C18,aliments!$B$2:$AZ$70,3,0)/100)</f>
        <v/>
      </c>
      <c r="H18" s="24" t="str">
        <f>IF($C18="","",$E18*VLOOKUP($C18,aliments!$B$2:$AZ$70,4,0)/100)</f>
        <v/>
      </c>
      <c r="I18" s="24" t="str">
        <f>IF($C18="","",$E18*VLOOKUP($C18,aliments!$B$2:$AZ$70,5,0)/100)</f>
        <v/>
      </c>
      <c r="J18" s="24" t="str">
        <f>IF($C18="","",$E18*VLOOKUP($C18,aliments!$B$2:$AZ$70,6,0)/100)</f>
        <v/>
      </c>
      <c r="K18" s="24" t="str">
        <f>IF($C18="","",$E18*VLOOKUP($C18,aliments!$B$2:$AZ$70,7,0)/100)</f>
        <v/>
      </c>
      <c r="L18" s="24" t="str">
        <f>IF($C18="","",$E18*VLOOKUP($C18,aliments!$B$2:$AZ$70,8,0)/100)</f>
        <v/>
      </c>
      <c r="M18" s="24" t="str">
        <f>IF($C18="","",$E18*VLOOKUP($C18,aliments!$B$2:$AZ$70,9,0)/100)</f>
        <v/>
      </c>
      <c r="N18" s="24" t="str">
        <f>IF($C18="","",$E18*VLOOKUP($C18,aliments!$B$2:$AZ$70,10,0)/100)</f>
        <v/>
      </c>
      <c r="O18" s="24" t="str">
        <f>IF($C18="","",$E18*VLOOKUP($C18,aliments!$B$2:$AZ$70,11,0)/100)</f>
        <v/>
      </c>
      <c r="P18" s="24" t="str">
        <f>IF($C18="","",$E18*VLOOKUP($C18,aliments!$B$2:$AZ$70,12,0)/100)</f>
        <v/>
      </c>
      <c r="Q18" s="24" t="str">
        <f>IF($C18="","",$E18*VLOOKUP($C18,aliments!$B$2:$AZ$70,13,0)/100)</f>
        <v/>
      </c>
      <c r="R18" s="24" t="str">
        <f>IF($C18="","",$E18*VLOOKUP($C18,aliments!$B$2:$AZ$70,14,0)/100)</f>
        <v/>
      </c>
      <c r="S18" s="24" t="str">
        <f>IF($C18="","",$E18*VLOOKUP($C18,aliments!$B$2:$AZ$70,15,0)/100)</f>
        <v/>
      </c>
      <c r="T18" s="24" t="str">
        <f>IF($C18="","",$E18*VLOOKUP($C18,aliments!$B$2:$AZ$70,16,0)/100)</f>
        <v/>
      </c>
      <c r="U18" s="24" t="str">
        <f>IF($C18="","",$E18*VLOOKUP($C18,aliments!$B$2:$AZ$70,17,0)/100)</f>
        <v/>
      </c>
      <c r="V18" s="24" t="str">
        <f>IF($C18="","",$E18*VLOOKUP($C18,aliments!$B$2:$AZ$70,18,0)/100)</f>
        <v/>
      </c>
      <c r="W18" s="24" t="str">
        <f>IF($C18="","",$E18*VLOOKUP($C18,aliments!$B$2:$AZ$70,19,0)/100)</f>
        <v/>
      </c>
      <c r="X18" s="24" t="str">
        <f>IF($C18="","",$E18*VLOOKUP($C18,aliments!$B$2:$AZ$70,20,0)/100)</f>
        <v/>
      </c>
      <c r="Y18" s="24" t="str">
        <f>IF($C18="","",$E18*VLOOKUP($C18,aliments!$B$2:$AZ$70,21,0)/100)</f>
        <v/>
      </c>
      <c r="Z18" s="24" t="str">
        <f>IF($C18="","",$E18*VLOOKUP($C18,aliments!$B$2:$AZ$70,22,0)/100)</f>
        <v/>
      </c>
      <c r="AA18" s="24" t="str">
        <f>IF($C18="","",$E18*VLOOKUP($C18,aliments!$B$2:$AZ$70,23,0)/100)</f>
        <v/>
      </c>
      <c r="AB18" s="24" t="str">
        <f>IF($C18="","",$E18*VLOOKUP($C18,aliments!$B$2:$AZ$70,24,0)/100)</f>
        <v/>
      </c>
      <c r="AC18" s="24" t="str">
        <f>IF($C18="","",$E18*VLOOKUP($C18,aliments!$B$2:$AZ$70,25,0)/100)</f>
        <v/>
      </c>
      <c r="AD18" s="24" t="str">
        <f>IF($C18="","",$E18*VLOOKUP($C18,aliments!$B$2:$AZ$70,26,0)/100)</f>
        <v/>
      </c>
      <c r="AE18" s="24" t="str">
        <f>IF($C18="","",$E18*VLOOKUP($C18,aliments!$B$2:$AZ$70,27,0)/100)</f>
        <v/>
      </c>
      <c r="AF18" s="24" t="str">
        <f>IF($C18="","",$E18*VLOOKUP($C18,aliments!$B$2:$AZ$70,28,0)/100)</f>
        <v/>
      </c>
      <c r="AG18" s="24" t="str">
        <f>IF($C18="","",$E18*VLOOKUP($C18,aliments!$B$2:$AZ$70,29,0)/100)</f>
        <v/>
      </c>
      <c r="AH18" s="24" t="str">
        <f>IF($C18="","",$E18*VLOOKUP($C18,aliments!$B$2:$AZ$70,30,0)/100)</f>
        <v/>
      </c>
      <c r="AI18" s="24" t="str">
        <f>IF($C18="","",$E18*VLOOKUP($C18,aliments!$B$2:$AZ$70,31,0)/100)</f>
        <v/>
      </c>
      <c r="AJ18" s="24" t="str">
        <f>IF($C18="","",$E18*VLOOKUP($C18,aliments!$B$2:$AZ$70,32,0)/100)</f>
        <v/>
      </c>
      <c r="AK18" s="24" t="str">
        <f>IF($C18="","",$E18*VLOOKUP($C18,aliments!$B$2:$AZ$70,33,0)/100)</f>
        <v/>
      </c>
      <c r="AL18" s="24" t="str">
        <f>IF($C18="","",$E18*VLOOKUP($C18,aliments!$B$2:$AZ$70,34,0)/100)</f>
        <v/>
      </c>
      <c r="AM18" s="24" t="str">
        <f>IF($C18="","",$E18*VLOOKUP($C18,aliments!$B$2:$AZ$70,35,0)/100)</f>
        <v/>
      </c>
      <c r="AN18" s="24" t="str">
        <f>IF($C18="","",$E18*VLOOKUP($C18,aliments!$B$2:$AZ$70,36,0)/100)</f>
        <v/>
      </c>
      <c r="AO18" s="24" t="str">
        <f>IF($C18="","",$E18*VLOOKUP($C18,aliments!$B$2:$AZ$70,37,0)/100)</f>
        <v/>
      </c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CA18" s="33" t="s">
        <v>194</v>
      </c>
    </row>
    <row r="19" spans="1:79" ht="13.5" thickBot="1" x14ac:dyDescent="0.25">
      <c r="C19" s="23"/>
      <c r="F19" s="24" t="str">
        <f>IF($C19="","",$E19*VLOOKUP($C19,aliments!$B$2:$AZ$70,2,0)/100)</f>
        <v/>
      </c>
      <c r="G19" s="24" t="str">
        <f>IF($C19="","",$E19*VLOOKUP($C19,aliments!$B$2:$AZ$70,3,0)/100)</f>
        <v/>
      </c>
      <c r="H19" s="24" t="str">
        <f>IF($C19="","",$E19*VLOOKUP($C19,aliments!$B$2:$AZ$70,4,0)/100)</f>
        <v/>
      </c>
      <c r="I19" s="24" t="str">
        <f>IF($C19="","",$E19*VLOOKUP($C19,aliments!$B$2:$AZ$70,5,0)/100)</f>
        <v/>
      </c>
      <c r="J19" s="24" t="str">
        <f>IF($C19="","",$E19*VLOOKUP($C19,aliments!$B$2:$AZ$70,6,0)/100)</f>
        <v/>
      </c>
      <c r="K19" s="24" t="str">
        <f>IF($C19="","",$E19*VLOOKUP($C19,aliments!$B$2:$AZ$70,7,0)/100)</f>
        <v/>
      </c>
      <c r="L19" s="24" t="str">
        <f>IF($C19="","",$E19*VLOOKUP($C19,aliments!$B$2:$AZ$70,8,0)/100)</f>
        <v/>
      </c>
      <c r="M19" s="24" t="str">
        <f>IF($C19="","",$E19*VLOOKUP($C19,aliments!$B$2:$AZ$70,9,0)/100)</f>
        <v/>
      </c>
      <c r="N19" s="24" t="str">
        <f>IF($C19="","",$E19*VLOOKUP($C19,aliments!$B$2:$AZ$70,10,0)/100)</f>
        <v/>
      </c>
      <c r="O19" s="24" t="str">
        <f>IF($C19="","",$E19*VLOOKUP($C19,aliments!$B$2:$AZ$70,11,0)/100)</f>
        <v/>
      </c>
      <c r="P19" s="24" t="str">
        <f>IF($C19="","",$E19*VLOOKUP($C19,aliments!$B$2:$AZ$70,12,0)/100)</f>
        <v/>
      </c>
      <c r="Q19" s="24" t="str">
        <f>IF($C19="","",$E19*VLOOKUP($C19,aliments!$B$2:$AZ$70,13,0)/100)</f>
        <v/>
      </c>
      <c r="R19" s="24" t="str">
        <f>IF($C19="","",$E19*VLOOKUP($C19,aliments!$B$2:$AZ$70,14,0)/100)</f>
        <v/>
      </c>
      <c r="S19" s="24" t="str">
        <f>IF($C19="","",$E19*VLOOKUP($C19,aliments!$B$2:$AZ$70,15,0)/100)</f>
        <v/>
      </c>
      <c r="T19" s="24" t="str">
        <f>IF($C19="","",$E19*VLOOKUP($C19,aliments!$B$2:$AZ$70,16,0)/100)</f>
        <v/>
      </c>
      <c r="U19" s="24" t="str">
        <f>IF($C19="","",$E19*VLOOKUP($C19,aliments!$B$2:$AZ$70,17,0)/100)</f>
        <v/>
      </c>
      <c r="V19" s="24" t="str">
        <f>IF($C19="","",$E19*VLOOKUP($C19,aliments!$B$2:$AZ$70,18,0)/100)</f>
        <v/>
      </c>
      <c r="W19" s="24" t="str">
        <f>IF($C19="","",$E19*VLOOKUP($C19,aliments!$B$2:$AZ$70,19,0)/100)</f>
        <v/>
      </c>
      <c r="X19" s="24" t="str">
        <f>IF($C19="","",$E19*VLOOKUP($C19,aliments!$B$2:$AZ$70,20,0)/100)</f>
        <v/>
      </c>
      <c r="Y19" s="24" t="str">
        <f>IF($C19="","",$E19*VLOOKUP($C19,aliments!$B$2:$AZ$70,21,0)/100)</f>
        <v/>
      </c>
      <c r="Z19" s="24" t="str">
        <f>IF($C19="","",$E19*VLOOKUP($C19,aliments!$B$2:$AZ$70,22,0)/100)</f>
        <v/>
      </c>
      <c r="AA19" s="24" t="str">
        <f>IF($C19="","",$E19*VLOOKUP($C19,aliments!$B$2:$AZ$70,23,0)/100)</f>
        <v/>
      </c>
      <c r="AB19" s="24" t="str">
        <f>IF($C19="","",$E19*VLOOKUP($C19,aliments!$B$2:$AZ$70,24,0)/100)</f>
        <v/>
      </c>
      <c r="AC19" s="24" t="str">
        <f>IF($C19="","",$E19*VLOOKUP($C19,aliments!$B$2:$AZ$70,25,0)/100)</f>
        <v/>
      </c>
      <c r="AD19" s="24" t="str">
        <f>IF($C19="","",$E19*VLOOKUP($C19,aliments!$B$2:$AZ$70,26,0)/100)</f>
        <v/>
      </c>
      <c r="AE19" s="24" t="str">
        <f>IF($C19="","",$E19*VLOOKUP($C19,aliments!$B$2:$AZ$70,27,0)/100)</f>
        <v/>
      </c>
      <c r="AF19" s="24" t="str">
        <f>IF($C19="","",$E19*VLOOKUP($C19,aliments!$B$2:$AZ$70,28,0)/100)</f>
        <v/>
      </c>
      <c r="AG19" s="24" t="str">
        <f>IF($C19="","",$E19*VLOOKUP($C19,aliments!$B$2:$AZ$70,29,0)/100)</f>
        <v/>
      </c>
      <c r="AH19" s="24" t="str">
        <f>IF($C19="","",$E19*VLOOKUP($C19,aliments!$B$2:$AZ$70,30,0)/100)</f>
        <v/>
      </c>
      <c r="AI19" s="24" t="str">
        <f>IF($C19="","",$E19*VLOOKUP($C19,aliments!$B$2:$AZ$70,31,0)/100)</f>
        <v/>
      </c>
      <c r="AJ19" s="24" t="str">
        <f>IF($C19="","",$E19*VLOOKUP($C19,aliments!$B$2:$AZ$70,32,0)/100)</f>
        <v/>
      </c>
      <c r="AK19" s="24" t="str">
        <f>IF($C19="","",$E19*VLOOKUP($C19,aliments!$B$2:$AZ$70,33,0)/100)</f>
        <v/>
      </c>
      <c r="AL19" s="24" t="str">
        <f>IF($C19="","",$E19*VLOOKUP($C19,aliments!$B$2:$AZ$70,34,0)/100)</f>
        <v/>
      </c>
      <c r="AM19" s="24" t="str">
        <f>IF($C19="","",$E19*VLOOKUP($C19,aliments!$B$2:$AZ$70,35,0)/100)</f>
        <v/>
      </c>
      <c r="AN19" s="24" t="str">
        <f>IF($C19="","",$E19*VLOOKUP($C19,aliments!$B$2:$AZ$70,36,0)/100)</f>
        <v/>
      </c>
      <c r="AO19" s="24" t="str">
        <f>IF($C19="","",$E19*VLOOKUP($C19,aliments!$B$2:$AZ$70,37,0)/100)</f>
        <v/>
      </c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CA19" s="33" t="s">
        <v>195</v>
      </c>
    </row>
    <row r="20" spans="1:79" ht="13.5" thickBot="1" x14ac:dyDescent="0.25">
      <c r="A20" s="12" t="s">
        <v>4</v>
      </c>
      <c r="D20" s="72"/>
      <c r="F20" s="28" t="e">
        <f>IF(SUM(F13:F19)=0,"",AVERAGE(F13:F19))</f>
        <v>#N/A</v>
      </c>
      <c r="G20" s="28" t="e">
        <f>SUM(G13:G19)</f>
        <v>#N/A</v>
      </c>
      <c r="H20" s="13" t="e">
        <f>SUM(H13:H19)</f>
        <v>#N/A</v>
      </c>
      <c r="I20" s="13" t="e">
        <f t="shared" ref="I20" si="1">SUM(I13:I19)</f>
        <v>#N/A</v>
      </c>
      <c r="J20" s="13" t="e">
        <f t="shared" ref="J20" si="2">SUM(J13:J19)</f>
        <v>#N/A</v>
      </c>
      <c r="K20" s="13" t="e">
        <f t="shared" ref="K20" si="3">SUM(K13:K19)</f>
        <v>#N/A</v>
      </c>
      <c r="L20" s="13" t="e">
        <f t="shared" ref="L20" si="4">SUM(L13:L19)</f>
        <v>#N/A</v>
      </c>
      <c r="M20" s="13" t="e">
        <f t="shared" ref="M20" si="5">SUM(M13:M19)</f>
        <v>#N/A</v>
      </c>
      <c r="N20" s="13" t="e">
        <f t="shared" ref="N20" si="6">SUM(N13:N19)</f>
        <v>#N/A</v>
      </c>
      <c r="O20" s="13" t="e">
        <f t="shared" ref="O20" si="7">SUM(O13:O19)</f>
        <v>#N/A</v>
      </c>
      <c r="P20" s="13" t="e">
        <f t="shared" ref="P20" si="8">SUM(P13:P19)</f>
        <v>#N/A</v>
      </c>
      <c r="Q20" s="13" t="e">
        <f t="shared" ref="Q20" si="9">SUM(Q13:Q19)</f>
        <v>#N/A</v>
      </c>
      <c r="R20" s="13" t="e">
        <f t="shared" ref="R20" si="10">SUM(R13:R19)</f>
        <v>#N/A</v>
      </c>
      <c r="S20" s="13" t="e">
        <f t="shared" ref="S20" si="11">SUM(S13:S19)</f>
        <v>#N/A</v>
      </c>
      <c r="T20" s="13" t="e">
        <f t="shared" ref="T20" si="12">SUM(T13:T19)</f>
        <v>#N/A</v>
      </c>
      <c r="U20" s="13" t="e">
        <f t="shared" ref="U20" si="13">SUM(U13:U19)</f>
        <v>#N/A</v>
      </c>
      <c r="V20" s="13" t="e">
        <f t="shared" ref="V20" si="14">SUM(V13:V19)</f>
        <v>#N/A</v>
      </c>
      <c r="W20" s="13" t="e">
        <f t="shared" ref="W20" si="15">SUM(W13:W19)</f>
        <v>#N/A</v>
      </c>
      <c r="X20" s="13" t="e">
        <f t="shared" ref="X20" si="16">SUM(X13:X19)</f>
        <v>#N/A</v>
      </c>
      <c r="Y20" s="13" t="e">
        <f t="shared" ref="Y20" si="17">SUM(Y13:Y19)</f>
        <v>#N/A</v>
      </c>
      <c r="Z20" s="13" t="e">
        <f t="shared" ref="Z20" si="18">SUM(Z13:Z19)</f>
        <v>#N/A</v>
      </c>
      <c r="AA20" s="13" t="e">
        <f t="shared" ref="AA20" si="19">SUM(AA13:AA19)</f>
        <v>#N/A</v>
      </c>
      <c r="AB20" s="13" t="e">
        <f t="shared" ref="AB20" si="20">SUM(AB13:AB19)</f>
        <v>#N/A</v>
      </c>
      <c r="AC20" s="13" t="e">
        <f t="shared" ref="AC20" si="21">SUM(AC13:AC19)</f>
        <v>#N/A</v>
      </c>
      <c r="AD20" s="13" t="e">
        <f t="shared" ref="AD20" si="22">SUM(AD13:AD19)</f>
        <v>#N/A</v>
      </c>
      <c r="AE20" s="13" t="e">
        <f t="shared" ref="AE20" si="23">SUM(AE13:AE19)</f>
        <v>#N/A</v>
      </c>
      <c r="AF20" s="13" t="e">
        <f t="shared" ref="AF20" si="24">SUM(AF13:AF19)</f>
        <v>#N/A</v>
      </c>
      <c r="AG20" s="13" t="e">
        <f t="shared" ref="AG20" si="25">SUM(AG13:AG19)</f>
        <v>#N/A</v>
      </c>
      <c r="AH20" s="13" t="e">
        <f t="shared" ref="AH20" si="26">SUM(AH13:AH19)</f>
        <v>#N/A</v>
      </c>
      <c r="AI20" s="13" t="e">
        <f t="shared" ref="AI20" si="27">SUM(AI13:AI19)</f>
        <v>#N/A</v>
      </c>
      <c r="AJ20" s="13" t="e">
        <f t="shared" ref="AJ20" si="28">SUM(AJ13:AJ19)</f>
        <v>#N/A</v>
      </c>
      <c r="AK20" s="13" t="e">
        <f t="shared" ref="AK20" si="29">SUM(AK13:AK19)</f>
        <v>#N/A</v>
      </c>
      <c r="AL20" s="13" t="e">
        <f t="shared" ref="AL20" si="30">SUM(AL13:AL19)</f>
        <v>#N/A</v>
      </c>
      <c r="AM20" s="13" t="e">
        <f t="shared" ref="AM20" si="31">SUM(AM13:AM19)</f>
        <v>#N/A</v>
      </c>
      <c r="AN20" s="13" t="e">
        <f t="shared" ref="AN20" si="32">SUM(AN13:AN19)</f>
        <v>#N/A</v>
      </c>
      <c r="AO20" s="13" t="e">
        <f t="shared" ref="AO20" si="33">SUM(AO13:AO19)</f>
        <v>#N/A</v>
      </c>
      <c r="CA20" s="32" t="s">
        <v>136</v>
      </c>
    </row>
    <row r="21" spans="1:79" ht="13.5" thickBot="1" x14ac:dyDescent="0.25">
      <c r="A21" s="5"/>
      <c r="D21" s="5"/>
      <c r="CA21" s="33" t="s">
        <v>239</v>
      </c>
    </row>
    <row r="22" spans="1:79" ht="13.5" thickBot="1" x14ac:dyDescent="0.25">
      <c r="A22" s="2" t="s">
        <v>2</v>
      </c>
      <c r="B22" s="3"/>
      <c r="C22" s="3" t="s">
        <v>0</v>
      </c>
      <c r="D22" s="3"/>
      <c r="E22" s="3" t="s">
        <v>163</v>
      </c>
      <c r="F22" s="27" t="s">
        <v>179</v>
      </c>
      <c r="G22" s="27" t="s">
        <v>178</v>
      </c>
      <c r="H22" s="3" t="s">
        <v>164</v>
      </c>
      <c r="I22" s="3" t="s">
        <v>165</v>
      </c>
      <c r="J22" s="3" t="s">
        <v>166</v>
      </c>
      <c r="K22" s="3" t="s">
        <v>5</v>
      </c>
      <c r="L22" s="3" t="s">
        <v>159</v>
      </c>
      <c r="M22" s="3" t="s">
        <v>160</v>
      </c>
      <c r="N22" s="3" t="s">
        <v>150</v>
      </c>
      <c r="O22" s="3" t="s">
        <v>151</v>
      </c>
      <c r="P22" s="3" t="s">
        <v>152</v>
      </c>
      <c r="Q22" s="3" t="s">
        <v>153</v>
      </c>
      <c r="R22" s="3" t="s">
        <v>154</v>
      </c>
      <c r="S22" s="3" t="s">
        <v>155</v>
      </c>
      <c r="T22" s="3" t="s">
        <v>156</v>
      </c>
      <c r="U22" s="3" t="s">
        <v>157</v>
      </c>
      <c r="V22" s="3" t="s">
        <v>158</v>
      </c>
      <c r="W22" s="3" t="s">
        <v>177</v>
      </c>
      <c r="X22" s="3" t="s">
        <v>176</v>
      </c>
      <c r="Y22" s="3" t="s">
        <v>26</v>
      </c>
      <c r="Z22" s="3" t="s">
        <v>29</v>
      </c>
      <c r="AA22" s="3" t="s">
        <v>28</v>
      </c>
      <c r="AB22" s="3" t="s">
        <v>32</v>
      </c>
      <c r="AC22" s="3" t="s">
        <v>23</v>
      </c>
      <c r="AD22" s="3" t="s">
        <v>27</v>
      </c>
      <c r="AE22" s="3" t="s">
        <v>24</v>
      </c>
      <c r="AF22" s="3" t="s">
        <v>25</v>
      </c>
      <c r="AG22" s="3" t="s">
        <v>31</v>
      </c>
      <c r="AH22" s="3" t="s">
        <v>22</v>
      </c>
      <c r="AI22" s="3" t="s">
        <v>30</v>
      </c>
      <c r="AJ22" s="3" t="s">
        <v>36</v>
      </c>
      <c r="AK22" s="3" t="s">
        <v>37</v>
      </c>
      <c r="AL22" s="3" t="s">
        <v>38</v>
      </c>
      <c r="AM22" s="3" t="s">
        <v>40</v>
      </c>
      <c r="AN22" s="3" t="s">
        <v>41</v>
      </c>
      <c r="AO22" s="4" t="s">
        <v>21</v>
      </c>
      <c r="CA22" s="32" t="s">
        <v>196</v>
      </c>
    </row>
    <row r="23" spans="1:79" x14ac:dyDescent="0.2">
      <c r="C23" s="23"/>
      <c r="F23" s="24" t="str">
        <f>IF($C23="","",$E23*VLOOKUP($C23,aliments!$B$2:$AZ$70,2,0)/100)</f>
        <v/>
      </c>
      <c r="G23" s="24" t="str">
        <f>IF($C23="","",$E23*VLOOKUP($C23,aliments!$B$2:$AZ$70,3,0)/100)</f>
        <v/>
      </c>
      <c r="H23" s="24" t="str">
        <f>IF($C23="","",$E23*VLOOKUP($C23,aliments!$B$2:$AZ$70,4,0)/100)</f>
        <v/>
      </c>
      <c r="I23" s="24" t="str">
        <f>IF($C23="","",$E23*VLOOKUP($C23,aliments!$B$2:$AZ$70,5,0)/100)</f>
        <v/>
      </c>
      <c r="J23" s="24" t="str">
        <f>IF($C23="","",$E23*VLOOKUP($C23,aliments!$B$2:$AZ$70,6,0)/100)</f>
        <v/>
      </c>
      <c r="K23" s="24" t="str">
        <f>IF($C23="","",$E23*VLOOKUP($C23,aliments!$B$2:$AZ$70,7,0)/100)</f>
        <v/>
      </c>
      <c r="L23" s="24" t="str">
        <f>IF($C23="","",$E23*VLOOKUP($C23,aliments!$B$2:$AZ$70,8,0)/100)</f>
        <v/>
      </c>
      <c r="M23" s="24" t="str">
        <f>IF($C23="","",$E23*VLOOKUP($C23,aliments!$B$2:$AZ$70,9,0)/100)</f>
        <v/>
      </c>
      <c r="N23" s="24" t="str">
        <f>IF($C23="","",$E23*VLOOKUP($C23,aliments!$B$2:$AZ$70,10,0)/100)</f>
        <v/>
      </c>
      <c r="O23" s="24" t="str">
        <f>IF($C23="","",$E23*VLOOKUP($C23,aliments!$B$2:$AZ$70,11,0)/100)</f>
        <v/>
      </c>
      <c r="P23" s="24" t="str">
        <f>IF($C23="","",$E23*VLOOKUP($C23,aliments!$B$2:$AZ$70,12,0)/100)</f>
        <v/>
      </c>
      <c r="Q23" s="24" t="str">
        <f>IF($C23="","",$E23*VLOOKUP($C23,aliments!$B$2:$AZ$70,13,0)/100)</f>
        <v/>
      </c>
      <c r="R23" s="24" t="str">
        <f>IF($C23="","",$E23*VLOOKUP($C23,aliments!$B$2:$AZ$70,14,0)/100)</f>
        <v/>
      </c>
      <c r="S23" s="24" t="str">
        <f>IF($C23="","",$E23*VLOOKUP($C23,aliments!$B$2:$AZ$70,15,0)/100)</f>
        <v/>
      </c>
      <c r="T23" s="24" t="str">
        <f>IF($C23="","",$E23*VLOOKUP($C23,aliments!$B$2:$AZ$70,16,0)/100)</f>
        <v/>
      </c>
      <c r="U23" s="24" t="str">
        <f>IF($C23="","",$E23*VLOOKUP($C23,aliments!$B$2:$AZ$70,17,0)/100)</f>
        <v/>
      </c>
      <c r="V23" s="24" t="str">
        <f>IF($C23="","",$E23*VLOOKUP($C23,aliments!$B$2:$AZ$70,18,0)/100)</f>
        <v/>
      </c>
      <c r="W23" s="24" t="str">
        <f>IF($C23="","",$E23*VLOOKUP($C23,aliments!$B$2:$AZ$70,19,0)/100)</f>
        <v/>
      </c>
      <c r="X23" s="24" t="str">
        <f>IF($C23="","",$E23*VLOOKUP($C23,aliments!$B$2:$AZ$70,20,0)/100)</f>
        <v/>
      </c>
      <c r="Y23" s="24" t="str">
        <f>IF($C23="","",$E23*VLOOKUP($C23,aliments!$B$2:$AZ$70,21,0)/100)</f>
        <v/>
      </c>
      <c r="Z23" s="24" t="str">
        <f>IF($C23="","",$E23*VLOOKUP($C23,aliments!$B$2:$AZ$70,22,0)/100)</f>
        <v/>
      </c>
      <c r="AA23" s="24" t="str">
        <f>IF($C23="","",$E23*VLOOKUP($C23,aliments!$B$2:$AZ$70,23,0)/100)</f>
        <v/>
      </c>
      <c r="AB23" s="24" t="str">
        <f>IF($C23="","",$E23*VLOOKUP($C23,aliments!$B$2:$AZ$70,24,0)/100)</f>
        <v/>
      </c>
      <c r="AC23" s="24" t="str">
        <f>IF($C23="","",$E23*VLOOKUP($C23,aliments!$B$2:$AZ$70,25,0)/100)</f>
        <v/>
      </c>
      <c r="AD23" s="24" t="str">
        <f>IF($C23="","",$E23*VLOOKUP($C23,aliments!$B$2:$AZ$70,26,0)/100)</f>
        <v/>
      </c>
      <c r="AE23" s="24" t="str">
        <f>IF($C23="","",$E23*VLOOKUP($C23,aliments!$B$2:$AZ$70,27,0)/100)</f>
        <v/>
      </c>
      <c r="AF23" s="24" t="str">
        <f>IF($C23="","",$E23*VLOOKUP($C23,aliments!$B$2:$AZ$70,28,0)/100)</f>
        <v/>
      </c>
      <c r="AG23" s="24" t="str">
        <f>IF($C23="","",$E23*VLOOKUP($C23,aliments!$B$2:$AZ$70,29,0)/100)</f>
        <v/>
      </c>
      <c r="AH23" s="24" t="str">
        <f>IF($C23="","",$E23*VLOOKUP($C23,aliments!$B$2:$AZ$70,30,0)/100)</f>
        <v/>
      </c>
      <c r="AI23" s="24" t="str">
        <f>IF($C23="","",$E23*VLOOKUP($C23,aliments!$B$2:$AZ$70,31,0)/100)</f>
        <v/>
      </c>
      <c r="AJ23" s="24" t="str">
        <f>IF($C23="","",$E23*VLOOKUP($C23,aliments!$B$2:$AZ$70,32,0)/100)</f>
        <v/>
      </c>
      <c r="AK23" s="24" t="str">
        <f>IF($C23="","",$E23*VLOOKUP($C23,aliments!$B$2:$AZ$70,33,0)/100)</f>
        <v/>
      </c>
      <c r="AL23" s="24" t="str">
        <f>IF($C23="","",$E23*VLOOKUP($C23,aliments!$B$2:$AZ$70,34,0)/100)</f>
        <v/>
      </c>
      <c r="AM23" s="24" t="str">
        <f>IF($C23="","",$E23*VLOOKUP($C23,aliments!$B$2:$AZ$70,35,0)/100)</f>
        <v/>
      </c>
      <c r="AN23" s="24" t="str">
        <f>IF($C23="","",$E23*VLOOKUP($C23,aliments!$B$2:$AZ$70,36,0)/100)</f>
        <v/>
      </c>
      <c r="AO23" s="24" t="str">
        <f>IF($C23="","",$E23*VLOOKUP($C23,aliments!$B$2:$AZ$70,37,0)/100)</f>
        <v/>
      </c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CA23" s="33" t="s">
        <v>197</v>
      </c>
    </row>
    <row r="24" spans="1:79" x14ac:dyDescent="0.2">
      <c r="C24" s="23"/>
      <c r="F24" s="24" t="str">
        <f>IF($C24="","",$E24*VLOOKUP($C24,aliments!$B$2:$AZ$70,2,0)/100)</f>
        <v/>
      </c>
      <c r="G24" s="24" t="str">
        <f>IF($C24="","",$E24*VLOOKUP($C24,aliments!$B$2:$AZ$70,3,0)/100)</f>
        <v/>
      </c>
      <c r="H24" s="24" t="str">
        <f>IF($C24="","",$E24*VLOOKUP($C24,aliments!$B$2:$AZ$70,4,0)/100)</f>
        <v/>
      </c>
      <c r="I24" s="24" t="str">
        <f>IF($C24="","",$E24*VLOOKUP($C24,aliments!$B$2:$AZ$70,5,0)/100)</f>
        <v/>
      </c>
      <c r="J24" s="24" t="str">
        <f>IF($C24="","",$E24*VLOOKUP($C24,aliments!$B$2:$AZ$70,6,0)/100)</f>
        <v/>
      </c>
      <c r="K24" s="24" t="str">
        <f>IF($C24="","",$E24*VLOOKUP($C24,aliments!$B$2:$AZ$70,7,0)/100)</f>
        <v/>
      </c>
      <c r="L24" s="24" t="str">
        <f>IF($C24="","",$E24*VLOOKUP($C24,aliments!$B$2:$AZ$70,8,0)/100)</f>
        <v/>
      </c>
      <c r="M24" s="24" t="str">
        <f>IF($C24="","",$E24*VLOOKUP($C24,aliments!$B$2:$AZ$70,9,0)/100)</f>
        <v/>
      </c>
      <c r="N24" s="24" t="str">
        <f>IF($C24="","",$E24*VLOOKUP($C24,aliments!$B$2:$AZ$70,10,0)/100)</f>
        <v/>
      </c>
      <c r="O24" s="24" t="str">
        <f>IF($C24="","",$E24*VLOOKUP($C24,aliments!$B$2:$AZ$70,11,0)/100)</f>
        <v/>
      </c>
      <c r="P24" s="24" t="str">
        <f>IF($C24="","",$E24*VLOOKUP($C24,aliments!$B$2:$AZ$70,12,0)/100)</f>
        <v/>
      </c>
      <c r="Q24" s="24" t="str">
        <f>IF($C24="","",$E24*VLOOKUP($C24,aliments!$B$2:$AZ$70,13,0)/100)</f>
        <v/>
      </c>
      <c r="R24" s="24" t="str">
        <f>IF($C24="","",$E24*VLOOKUP($C24,aliments!$B$2:$AZ$70,14,0)/100)</f>
        <v/>
      </c>
      <c r="S24" s="24" t="str">
        <f>IF($C24="","",$E24*VLOOKUP($C24,aliments!$B$2:$AZ$70,15,0)/100)</f>
        <v/>
      </c>
      <c r="T24" s="24" t="str">
        <f>IF($C24="","",$E24*VLOOKUP($C24,aliments!$B$2:$AZ$70,16,0)/100)</f>
        <v/>
      </c>
      <c r="U24" s="24" t="str">
        <f>IF($C24="","",$E24*VLOOKUP($C24,aliments!$B$2:$AZ$70,17,0)/100)</f>
        <v/>
      </c>
      <c r="V24" s="24" t="str">
        <f>IF($C24="","",$E24*VLOOKUP($C24,aliments!$B$2:$AZ$70,18,0)/100)</f>
        <v/>
      </c>
      <c r="W24" s="24" t="str">
        <f>IF($C24="","",$E24*VLOOKUP($C24,aliments!$B$2:$AZ$70,19,0)/100)</f>
        <v/>
      </c>
      <c r="X24" s="24" t="str">
        <f>IF($C24="","",$E24*VLOOKUP($C24,aliments!$B$2:$AZ$70,20,0)/100)</f>
        <v/>
      </c>
      <c r="Y24" s="24" t="str">
        <f>IF($C24="","",$E24*VLOOKUP($C24,aliments!$B$2:$AZ$70,21,0)/100)</f>
        <v/>
      </c>
      <c r="Z24" s="24" t="str">
        <f>IF($C24="","",$E24*VLOOKUP($C24,aliments!$B$2:$AZ$70,22,0)/100)</f>
        <v/>
      </c>
      <c r="AA24" s="24" t="str">
        <f>IF($C24="","",$E24*VLOOKUP($C24,aliments!$B$2:$AZ$70,23,0)/100)</f>
        <v/>
      </c>
      <c r="AB24" s="24" t="str">
        <f>IF($C24="","",$E24*VLOOKUP($C24,aliments!$B$2:$AZ$70,24,0)/100)</f>
        <v/>
      </c>
      <c r="AC24" s="24" t="str">
        <f>IF($C24="","",$E24*VLOOKUP($C24,aliments!$B$2:$AZ$70,25,0)/100)</f>
        <v/>
      </c>
      <c r="AD24" s="24" t="str">
        <f>IF($C24="","",$E24*VLOOKUP($C24,aliments!$B$2:$AZ$70,26,0)/100)</f>
        <v/>
      </c>
      <c r="AE24" s="24" t="str">
        <f>IF($C24="","",$E24*VLOOKUP($C24,aliments!$B$2:$AZ$70,27,0)/100)</f>
        <v/>
      </c>
      <c r="AF24" s="24" t="str">
        <f>IF($C24="","",$E24*VLOOKUP($C24,aliments!$B$2:$AZ$70,28,0)/100)</f>
        <v/>
      </c>
      <c r="AG24" s="24" t="str">
        <f>IF($C24="","",$E24*VLOOKUP($C24,aliments!$B$2:$AZ$70,29,0)/100)</f>
        <v/>
      </c>
      <c r="AH24" s="24" t="str">
        <f>IF($C24="","",$E24*VLOOKUP($C24,aliments!$B$2:$AZ$70,30,0)/100)</f>
        <v/>
      </c>
      <c r="AI24" s="24" t="str">
        <f>IF($C24="","",$E24*VLOOKUP($C24,aliments!$B$2:$AZ$70,31,0)/100)</f>
        <v/>
      </c>
      <c r="AJ24" s="24" t="str">
        <f>IF($C24="","",$E24*VLOOKUP($C24,aliments!$B$2:$AZ$70,32,0)/100)</f>
        <v/>
      </c>
      <c r="AK24" s="24" t="str">
        <f>IF($C24="","",$E24*VLOOKUP($C24,aliments!$B$2:$AZ$70,33,0)/100)</f>
        <v/>
      </c>
      <c r="AL24" s="24" t="str">
        <f>IF($C24="","",$E24*VLOOKUP($C24,aliments!$B$2:$AZ$70,34,0)/100)</f>
        <v/>
      </c>
      <c r="AM24" s="24" t="str">
        <f>IF($C24="","",$E24*VLOOKUP($C24,aliments!$B$2:$AZ$70,35,0)/100)</f>
        <v/>
      </c>
      <c r="AN24" s="24" t="str">
        <f>IF($C24="","",$E24*VLOOKUP($C24,aliments!$B$2:$AZ$70,36,0)/100)</f>
        <v/>
      </c>
      <c r="AO24" s="24" t="str">
        <f>IF($C24="","",$E24*VLOOKUP($C24,aliments!$B$2:$AZ$70,37,0)/100)</f>
        <v/>
      </c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CA24" s="32" t="s">
        <v>198</v>
      </c>
    </row>
    <row r="25" spans="1:79" x14ac:dyDescent="0.2">
      <c r="C25" s="23"/>
      <c r="F25" s="24" t="str">
        <f>IF($C25="","",$E25*VLOOKUP($C25,aliments!$B$2:$AZ$70,2,0)/100)</f>
        <v/>
      </c>
      <c r="G25" s="24" t="str">
        <f>IF($C25="","",$E25*VLOOKUP($C25,aliments!$B$2:$AZ$70,3,0)/100)</f>
        <v/>
      </c>
      <c r="H25" s="24" t="str">
        <f>IF($C25="","",$E25*VLOOKUP($C25,aliments!$B$2:$AZ$70,4,0)/100)</f>
        <v/>
      </c>
      <c r="I25" s="24" t="str">
        <f>IF($C25="","",$E25*VLOOKUP($C25,aliments!$B$2:$AZ$70,5,0)/100)</f>
        <v/>
      </c>
      <c r="J25" s="24" t="str">
        <f>IF($C25="","",$E25*VLOOKUP($C25,aliments!$B$2:$AZ$70,6,0)/100)</f>
        <v/>
      </c>
      <c r="K25" s="24" t="str">
        <f>IF($C25="","",$E25*VLOOKUP($C25,aliments!$B$2:$AZ$70,7,0)/100)</f>
        <v/>
      </c>
      <c r="L25" s="24" t="str">
        <f>IF($C25="","",$E25*VLOOKUP($C25,aliments!$B$2:$AZ$70,8,0)/100)</f>
        <v/>
      </c>
      <c r="M25" s="24" t="str">
        <f>IF($C25="","",$E25*VLOOKUP($C25,aliments!$B$2:$AZ$70,9,0)/100)</f>
        <v/>
      </c>
      <c r="N25" s="24" t="str">
        <f>IF($C25="","",$E25*VLOOKUP($C25,aliments!$B$2:$AZ$70,10,0)/100)</f>
        <v/>
      </c>
      <c r="O25" s="24" t="str">
        <f>IF($C25="","",$E25*VLOOKUP($C25,aliments!$B$2:$AZ$70,11,0)/100)</f>
        <v/>
      </c>
      <c r="P25" s="24" t="str">
        <f>IF($C25="","",$E25*VLOOKUP($C25,aliments!$B$2:$AZ$70,12,0)/100)</f>
        <v/>
      </c>
      <c r="Q25" s="24" t="str">
        <f>IF($C25="","",$E25*VLOOKUP($C25,aliments!$B$2:$AZ$70,13,0)/100)</f>
        <v/>
      </c>
      <c r="R25" s="24" t="str">
        <f>IF($C25="","",$E25*VLOOKUP($C25,aliments!$B$2:$AZ$70,14,0)/100)</f>
        <v/>
      </c>
      <c r="S25" s="24" t="str">
        <f>IF($C25="","",$E25*VLOOKUP($C25,aliments!$B$2:$AZ$70,15,0)/100)</f>
        <v/>
      </c>
      <c r="T25" s="24" t="str">
        <f>IF($C25="","",$E25*VLOOKUP($C25,aliments!$B$2:$AZ$70,16,0)/100)</f>
        <v/>
      </c>
      <c r="U25" s="24" t="str">
        <f>IF($C25="","",$E25*VLOOKUP($C25,aliments!$B$2:$AZ$70,17,0)/100)</f>
        <v/>
      </c>
      <c r="V25" s="24" t="str">
        <f>IF($C25="","",$E25*VLOOKUP($C25,aliments!$B$2:$AZ$70,18,0)/100)</f>
        <v/>
      </c>
      <c r="W25" s="24" t="str">
        <f>IF($C25="","",$E25*VLOOKUP($C25,aliments!$B$2:$AZ$70,19,0)/100)</f>
        <v/>
      </c>
      <c r="X25" s="24" t="str">
        <f>IF($C25="","",$E25*VLOOKUP($C25,aliments!$B$2:$AZ$70,20,0)/100)</f>
        <v/>
      </c>
      <c r="Y25" s="24" t="str">
        <f>IF($C25="","",$E25*VLOOKUP($C25,aliments!$B$2:$AZ$70,21,0)/100)</f>
        <v/>
      </c>
      <c r="Z25" s="24" t="str">
        <f>IF($C25="","",$E25*VLOOKUP($C25,aliments!$B$2:$AZ$70,22,0)/100)</f>
        <v/>
      </c>
      <c r="AA25" s="24" t="str">
        <f>IF($C25="","",$E25*VLOOKUP($C25,aliments!$B$2:$AZ$70,23,0)/100)</f>
        <v/>
      </c>
      <c r="AB25" s="24" t="str">
        <f>IF($C25="","",$E25*VLOOKUP($C25,aliments!$B$2:$AZ$70,24,0)/100)</f>
        <v/>
      </c>
      <c r="AC25" s="24" t="str">
        <f>IF($C25="","",$E25*VLOOKUP($C25,aliments!$B$2:$AZ$70,25,0)/100)</f>
        <v/>
      </c>
      <c r="AD25" s="24" t="str">
        <f>IF($C25="","",$E25*VLOOKUP($C25,aliments!$B$2:$AZ$70,26,0)/100)</f>
        <v/>
      </c>
      <c r="AE25" s="24" t="str">
        <f>IF($C25="","",$E25*VLOOKUP($C25,aliments!$B$2:$AZ$70,27,0)/100)</f>
        <v/>
      </c>
      <c r="AF25" s="24" t="str">
        <f>IF($C25="","",$E25*VLOOKUP($C25,aliments!$B$2:$AZ$70,28,0)/100)</f>
        <v/>
      </c>
      <c r="AG25" s="24" t="str">
        <f>IF($C25="","",$E25*VLOOKUP($C25,aliments!$B$2:$AZ$70,29,0)/100)</f>
        <v/>
      </c>
      <c r="AH25" s="24" t="str">
        <f>IF($C25="","",$E25*VLOOKUP($C25,aliments!$B$2:$AZ$70,30,0)/100)</f>
        <v/>
      </c>
      <c r="AI25" s="24" t="str">
        <f>IF($C25="","",$E25*VLOOKUP($C25,aliments!$B$2:$AZ$70,31,0)/100)</f>
        <v/>
      </c>
      <c r="AJ25" s="24" t="str">
        <f>IF($C25="","",$E25*VLOOKUP($C25,aliments!$B$2:$AZ$70,32,0)/100)</f>
        <v/>
      </c>
      <c r="AK25" s="24" t="str">
        <f>IF($C25="","",$E25*VLOOKUP($C25,aliments!$B$2:$AZ$70,33,0)/100)</f>
        <v/>
      </c>
      <c r="AL25" s="24" t="str">
        <f>IF($C25="","",$E25*VLOOKUP($C25,aliments!$B$2:$AZ$70,34,0)/100)</f>
        <v/>
      </c>
      <c r="AM25" s="24" t="str">
        <f>IF($C25="","",$E25*VLOOKUP($C25,aliments!$B$2:$AZ$70,35,0)/100)</f>
        <v/>
      </c>
      <c r="AN25" s="24" t="str">
        <f>IF($C25="","",$E25*VLOOKUP($C25,aliments!$B$2:$AZ$70,36,0)/100)</f>
        <v/>
      </c>
      <c r="AO25" s="24" t="str">
        <f>IF($C25="","",$E25*VLOOKUP($C25,aliments!$B$2:$AZ$70,37,0)/100)</f>
        <v/>
      </c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CA25" s="32" t="s">
        <v>137</v>
      </c>
    </row>
    <row r="26" spans="1:79" x14ac:dyDescent="0.2">
      <c r="C26" s="23"/>
      <c r="F26" s="24" t="str">
        <f>IF($C26="","",$E26*VLOOKUP($C26,aliments!$B$2:$AZ$70,2,0)/100)</f>
        <v/>
      </c>
      <c r="G26" s="24" t="str">
        <f>IF($C26="","",$E26*VLOOKUP($C26,aliments!$B$2:$AZ$70,3,0)/100)</f>
        <v/>
      </c>
      <c r="H26" s="24" t="str">
        <f>IF($C26="","",$E26*VLOOKUP($C26,aliments!$B$2:$AZ$70,4,0)/100)</f>
        <v/>
      </c>
      <c r="I26" s="24" t="str">
        <f>IF($C26="","",$E26*VLOOKUP($C26,aliments!$B$2:$AZ$70,5,0)/100)</f>
        <v/>
      </c>
      <c r="J26" s="24" t="str">
        <f>IF($C26="","",$E26*VLOOKUP($C26,aliments!$B$2:$AZ$70,6,0)/100)</f>
        <v/>
      </c>
      <c r="K26" s="24" t="str">
        <f>IF($C26="","",$E26*VLOOKUP($C26,aliments!$B$2:$AZ$70,7,0)/100)</f>
        <v/>
      </c>
      <c r="L26" s="24" t="str">
        <f>IF($C26="","",$E26*VLOOKUP($C26,aliments!$B$2:$AZ$70,8,0)/100)</f>
        <v/>
      </c>
      <c r="M26" s="24" t="str">
        <f>IF($C26="","",$E26*VLOOKUP($C26,aliments!$B$2:$AZ$70,9,0)/100)</f>
        <v/>
      </c>
      <c r="N26" s="24" t="str">
        <f>IF($C26="","",$E26*VLOOKUP($C26,aliments!$B$2:$AZ$70,10,0)/100)</f>
        <v/>
      </c>
      <c r="O26" s="24" t="str">
        <f>IF($C26="","",$E26*VLOOKUP($C26,aliments!$B$2:$AZ$70,11,0)/100)</f>
        <v/>
      </c>
      <c r="P26" s="24" t="str">
        <f>IF($C26="","",$E26*VLOOKUP($C26,aliments!$B$2:$AZ$70,12,0)/100)</f>
        <v/>
      </c>
      <c r="Q26" s="24" t="str">
        <f>IF($C26="","",$E26*VLOOKUP($C26,aliments!$B$2:$AZ$70,13,0)/100)</f>
        <v/>
      </c>
      <c r="R26" s="24" t="str">
        <f>IF($C26="","",$E26*VLOOKUP($C26,aliments!$B$2:$AZ$70,14,0)/100)</f>
        <v/>
      </c>
      <c r="S26" s="24" t="str">
        <f>IF($C26="","",$E26*VLOOKUP($C26,aliments!$B$2:$AZ$70,15,0)/100)</f>
        <v/>
      </c>
      <c r="T26" s="24" t="str">
        <f>IF($C26="","",$E26*VLOOKUP($C26,aliments!$B$2:$AZ$70,16,0)/100)</f>
        <v/>
      </c>
      <c r="U26" s="24" t="str">
        <f>IF($C26="","",$E26*VLOOKUP($C26,aliments!$B$2:$AZ$70,17,0)/100)</f>
        <v/>
      </c>
      <c r="V26" s="24" t="str">
        <f>IF($C26="","",$E26*VLOOKUP($C26,aliments!$B$2:$AZ$70,18,0)/100)</f>
        <v/>
      </c>
      <c r="W26" s="24" t="str">
        <f>IF($C26="","",$E26*VLOOKUP($C26,aliments!$B$2:$AZ$70,19,0)/100)</f>
        <v/>
      </c>
      <c r="X26" s="24" t="str">
        <f>IF($C26="","",$E26*VLOOKUP($C26,aliments!$B$2:$AZ$70,20,0)/100)</f>
        <v/>
      </c>
      <c r="Y26" s="24" t="str">
        <f>IF($C26="","",$E26*VLOOKUP($C26,aliments!$B$2:$AZ$70,21,0)/100)</f>
        <v/>
      </c>
      <c r="Z26" s="24" t="str">
        <f>IF($C26="","",$E26*VLOOKUP($C26,aliments!$B$2:$AZ$70,22,0)/100)</f>
        <v/>
      </c>
      <c r="AA26" s="24" t="str">
        <f>IF($C26="","",$E26*VLOOKUP($C26,aliments!$B$2:$AZ$70,23,0)/100)</f>
        <v/>
      </c>
      <c r="AB26" s="24" t="str">
        <f>IF($C26="","",$E26*VLOOKUP($C26,aliments!$B$2:$AZ$70,24,0)/100)</f>
        <v/>
      </c>
      <c r="AC26" s="24" t="str">
        <f>IF($C26="","",$E26*VLOOKUP($C26,aliments!$B$2:$AZ$70,25,0)/100)</f>
        <v/>
      </c>
      <c r="AD26" s="24" t="str">
        <f>IF($C26="","",$E26*VLOOKUP($C26,aliments!$B$2:$AZ$70,26,0)/100)</f>
        <v/>
      </c>
      <c r="AE26" s="24" t="str">
        <f>IF($C26="","",$E26*VLOOKUP($C26,aliments!$B$2:$AZ$70,27,0)/100)</f>
        <v/>
      </c>
      <c r="AF26" s="24" t="str">
        <f>IF($C26="","",$E26*VLOOKUP($C26,aliments!$B$2:$AZ$70,28,0)/100)</f>
        <v/>
      </c>
      <c r="AG26" s="24" t="str">
        <f>IF($C26="","",$E26*VLOOKUP($C26,aliments!$B$2:$AZ$70,29,0)/100)</f>
        <v/>
      </c>
      <c r="AH26" s="24" t="str">
        <f>IF($C26="","",$E26*VLOOKUP($C26,aliments!$B$2:$AZ$70,30,0)/100)</f>
        <v/>
      </c>
      <c r="AI26" s="24" t="str">
        <f>IF($C26="","",$E26*VLOOKUP($C26,aliments!$B$2:$AZ$70,31,0)/100)</f>
        <v/>
      </c>
      <c r="AJ26" s="24" t="str">
        <f>IF($C26="","",$E26*VLOOKUP($C26,aliments!$B$2:$AZ$70,32,0)/100)</f>
        <v/>
      </c>
      <c r="AK26" s="24" t="str">
        <f>IF($C26="","",$E26*VLOOKUP($C26,aliments!$B$2:$AZ$70,33,0)/100)</f>
        <v/>
      </c>
      <c r="AL26" s="24" t="str">
        <f>IF($C26="","",$E26*VLOOKUP($C26,aliments!$B$2:$AZ$70,34,0)/100)</f>
        <v/>
      </c>
      <c r="AM26" s="24" t="str">
        <f>IF($C26="","",$E26*VLOOKUP($C26,aliments!$B$2:$AZ$70,35,0)/100)</f>
        <v/>
      </c>
      <c r="AN26" s="24" t="str">
        <f>IF($C26="","",$E26*VLOOKUP($C26,aliments!$B$2:$AZ$70,36,0)/100)</f>
        <v/>
      </c>
      <c r="AO26" s="24" t="str">
        <f>IF($C26="","",$E26*VLOOKUP($C26,aliments!$B$2:$AZ$70,37,0)/100)</f>
        <v/>
      </c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CA26" s="32" t="s">
        <v>199</v>
      </c>
    </row>
    <row r="27" spans="1:79" x14ac:dyDescent="0.2">
      <c r="C27" s="23"/>
      <c r="F27" s="24" t="str">
        <f>IF($C27="","",$E27*VLOOKUP($C27,aliments!$B$2:$AZ$70,2,0)/100)</f>
        <v/>
      </c>
      <c r="G27" s="24" t="str">
        <f>IF($C27="","",$E27*VLOOKUP($C27,aliments!$B$2:$AZ$70,3,0)/100)</f>
        <v/>
      </c>
      <c r="H27" s="24" t="str">
        <f>IF($C27="","",$E27*VLOOKUP($C27,aliments!$B$2:$AZ$70,4,0)/100)</f>
        <v/>
      </c>
      <c r="I27" s="24" t="str">
        <f>IF($C27="","",$E27*VLOOKUP($C27,aliments!$B$2:$AZ$70,5,0)/100)</f>
        <v/>
      </c>
      <c r="J27" s="24" t="str">
        <f>IF($C27="","",$E27*VLOOKUP($C27,aliments!$B$2:$AZ$70,6,0)/100)</f>
        <v/>
      </c>
      <c r="K27" s="24" t="str">
        <f>IF($C27="","",$E27*VLOOKUP($C27,aliments!$B$2:$AZ$70,7,0)/100)</f>
        <v/>
      </c>
      <c r="L27" s="24" t="str">
        <f>IF($C27="","",$E27*VLOOKUP($C27,aliments!$B$2:$AZ$70,8,0)/100)</f>
        <v/>
      </c>
      <c r="M27" s="24" t="str">
        <f>IF($C27="","",$E27*VLOOKUP($C27,aliments!$B$2:$AZ$70,9,0)/100)</f>
        <v/>
      </c>
      <c r="N27" s="24" t="str">
        <f>IF($C27="","",$E27*VLOOKUP($C27,aliments!$B$2:$AZ$70,10,0)/100)</f>
        <v/>
      </c>
      <c r="O27" s="24" t="str">
        <f>IF($C27="","",$E27*VLOOKUP($C27,aliments!$B$2:$AZ$70,11,0)/100)</f>
        <v/>
      </c>
      <c r="P27" s="24" t="str">
        <f>IF($C27="","",$E27*VLOOKUP($C27,aliments!$B$2:$AZ$70,12,0)/100)</f>
        <v/>
      </c>
      <c r="Q27" s="24" t="str">
        <f>IF($C27="","",$E27*VLOOKUP($C27,aliments!$B$2:$AZ$70,13,0)/100)</f>
        <v/>
      </c>
      <c r="R27" s="24" t="str">
        <f>IF($C27="","",$E27*VLOOKUP($C27,aliments!$B$2:$AZ$70,14,0)/100)</f>
        <v/>
      </c>
      <c r="S27" s="24" t="str">
        <f>IF($C27="","",$E27*VLOOKUP($C27,aliments!$B$2:$AZ$70,15,0)/100)</f>
        <v/>
      </c>
      <c r="T27" s="24" t="str">
        <f>IF($C27="","",$E27*VLOOKUP($C27,aliments!$B$2:$AZ$70,16,0)/100)</f>
        <v/>
      </c>
      <c r="U27" s="24" t="str">
        <f>IF($C27="","",$E27*VLOOKUP($C27,aliments!$B$2:$AZ$70,17,0)/100)</f>
        <v/>
      </c>
      <c r="V27" s="24" t="str">
        <f>IF($C27="","",$E27*VLOOKUP($C27,aliments!$B$2:$AZ$70,18,0)/100)</f>
        <v/>
      </c>
      <c r="W27" s="24" t="str">
        <f>IF($C27="","",$E27*VLOOKUP($C27,aliments!$B$2:$AZ$70,19,0)/100)</f>
        <v/>
      </c>
      <c r="X27" s="24" t="str">
        <f>IF($C27="","",$E27*VLOOKUP($C27,aliments!$B$2:$AZ$70,20,0)/100)</f>
        <v/>
      </c>
      <c r="Y27" s="24" t="str">
        <f>IF($C27="","",$E27*VLOOKUP($C27,aliments!$B$2:$AZ$70,21,0)/100)</f>
        <v/>
      </c>
      <c r="Z27" s="24" t="str">
        <f>IF($C27="","",$E27*VLOOKUP($C27,aliments!$B$2:$AZ$70,22,0)/100)</f>
        <v/>
      </c>
      <c r="AA27" s="24" t="str">
        <f>IF($C27="","",$E27*VLOOKUP($C27,aliments!$B$2:$AZ$70,23,0)/100)</f>
        <v/>
      </c>
      <c r="AB27" s="24" t="str">
        <f>IF($C27="","",$E27*VLOOKUP($C27,aliments!$B$2:$AZ$70,24,0)/100)</f>
        <v/>
      </c>
      <c r="AC27" s="24" t="str">
        <f>IF($C27="","",$E27*VLOOKUP($C27,aliments!$B$2:$AZ$70,25,0)/100)</f>
        <v/>
      </c>
      <c r="AD27" s="24" t="str">
        <f>IF($C27="","",$E27*VLOOKUP($C27,aliments!$B$2:$AZ$70,26,0)/100)</f>
        <v/>
      </c>
      <c r="AE27" s="24" t="str">
        <f>IF($C27="","",$E27*VLOOKUP($C27,aliments!$B$2:$AZ$70,27,0)/100)</f>
        <v/>
      </c>
      <c r="AF27" s="24" t="str">
        <f>IF($C27="","",$E27*VLOOKUP($C27,aliments!$B$2:$AZ$70,28,0)/100)</f>
        <v/>
      </c>
      <c r="AG27" s="24" t="str">
        <f>IF($C27="","",$E27*VLOOKUP($C27,aliments!$B$2:$AZ$70,29,0)/100)</f>
        <v/>
      </c>
      <c r="AH27" s="24" t="str">
        <f>IF($C27="","",$E27*VLOOKUP($C27,aliments!$B$2:$AZ$70,30,0)/100)</f>
        <v/>
      </c>
      <c r="AI27" s="24" t="str">
        <f>IF($C27="","",$E27*VLOOKUP($C27,aliments!$B$2:$AZ$70,31,0)/100)</f>
        <v/>
      </c>
      <c r="AJ27" s="24" t="str">
        <f>IF($C27="","",$E27*VLOOKUP($C27,aliments!$B$2:$AZ$70,32,0)/100)</f>
        <v/>
      </c>
      <c r="AK27" s="24" t="str">
        <f>IF($C27="","",$E27*VLOOKUP($C27,aliments!$B$2:$AZ$70,33,0)/100)</f>
        <v/>
      </c>
      <c r="AL27" s="24" t="str">
        <f>IF($C27="","",$E27*VLOOKUP($C27,aliments!$B$2:$AZ$70,34,0)/100)</f>
        <v/>
      </c>
      <c r="AM27" s="24" t="str">
        <f>IF($C27="","",$E27*VLOOKUP($C27,aliments!$B$2:$AZ$70,35,0)/100)</f>
        <v/>
      </c>
      <c r="AN27" s="24" t="str">
        <f>IF($C27="","",$E27*VLOOKUP($C27,aliments!$B$2:$AZ$70,36,0)/100)</f>
        <v/>
      </c>
      <c r="AO27" s="24" t="str">
        <f>IF($C27="","",$E27*VLOOKUP($C27,aliments!$B$2:$AZ$70,37,0)/100)</f>
        <v/>
      </c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CA27" s="33" t="s">
        <v>200</v>
      </c>
    </row>
    <row r="28" spans="1:79" x14ac:dyDescent="0.2">
      <c r="C28" s="23"/>
      <c r="F28" s="24" t="str">
        <f>IF($C28="","",$E28*VLOOKUP($C28,aliments!$B$2:$AZ$70,2,0)/100)</f>
        <v/>
      </c>
      <c r="G28" s="24" t="str">
        <f>IF($C28="","",$E28*VLOOKUP($C28,aliments!$B$2:$AZ$70,3,0)/100)</f>
        <v/>
      </c>
      <c r="H28" s="24" t="str">
        <f>IF($C28="","",$E28*VLOOKUP($C28,aliments!$B$2:$AZ$70,4,0)/100)</f>
        <v/>
      </c>
      <c r="I28" s="24" t="str">
        <f>IF($C28="","",$E28*VLOOKUP($C28,aliments!$B$2:$AZ$70,5,0)/100)</f>
        <v/>
      </c>
      <c r="J28" s="24" t="str">
        <f>IF($C28="","",$E28*VLOOKUP($C28,aliments!$B$2:$AZ$70,6,0)/100)</f>
        <v/>
      </c>
      <c r="K28" s="24" t="str">
        <f>IF($C28="","",$E28*VLOOKUP($C28,aliments!$B$2:$AZ$70,7,0)/100)</f>
        <v/>
      </c>
      <c r="L28" s="24" t="str">
        <f>IF($C28="","",$E28*VLOOKUP($C28,aliments!$B$2:$AZ$70,8,0)/100)</f>
        <v/>
      </c>
      <c r="M28" s="24" t="str">
        <f>IF($C28="","",$E28*VLOOKUP($C28,aliments!$B$2:$AZ$70,9,0)/100)</f>
        <v/>
      </c>
      <c r="N28" s="24" t="str">
        <f>IF($C28="","",$E28*VLOOKUP($C28,aliments!$B$2:$AZ$70,10,0)/100)</f>
        <v/>
      </c>
      <c r="O28" s="24" t="str">
        <f>IF($C28="","",$E28*VLOOKUP($C28,aliments!$B$2:$AZ$70,11,0)/100)</f>
        <v/>
      </c>
      <c r="P28" s="24" t="str">
        <f>IF($C28="","",$E28*VLOOKUP($C28,aliments!$B$2:$AZ$70,12,0)/100)</f>
        <v/>
      </c>
      <c r="Q28" s="24" t="str">
        <f>IF($C28="","",$E28*VLOOKUP($C28,aliments!$B$2:$AZ$70,13,0)/100)</f>
        <v/>
      </c>
      <c r="R28" s="24" t="str">
        <f>IF($C28="","",$E28*VLOOKUP($C28,aliments!$B$2:$AZ$70,14,0)/100)</f>
        <v/>
      </c>
      <c r="S28" s="24" t="str">
        <f>IF($C28="","",$E28*VLOOKUP($C28,aliments!$B$2:$AZ$70,15,0)/100)</f>
        <v/>
      </c>
      <c r="T28" s="24" t="str">
        <f>IF($C28="","",$E28*VLOOKUP($C28,aliments!$B$2:$AZ$70,16,0)/100)</f>
        <v/>
      </c>
      <c r="U28" s="24" t="str">
        <f>IF($C28="","",$E28*VLOOKUP($C28,aliments!$B$2:$AZ$70,17,0)/100)</f>
        <v/>
      </c>
      <c r="V28" s="24" t="str">
        <f>IF($C28="","",$E28*VLOOKUP($C28,aliments!$B$2:$AZ$70,18,0)/100)</f>
        <v/>
      </c>
      <c r="W28" s="24" t="str">
        <f>IF($C28="","",$E28*VLOOKUP($C28,aliments!$B$2:$AZ$70,19,0)/100)</f>
        <v/>
      </c>
      <c r="X28" s="24" t="str">
        <f>IF($C28="","",$E28*VLOOKUP($C28,aliments!$B$2:$AZ$70,20,0)/100)</f>
        <v/>
      </c>
      <c r="Y28" s="24" t="str">
        <f>IF($C28="","",$E28*VLOOKUP($C28,aliments!$B$2:$AZ$70,21,0)/100)</f>
        <v/>
      </c>
      <c r="Z28" s="24" t="str">
        <f>IF($C28="","",$E28*VLOOKUP($C28,aliments!$B$2:$AZ$70,22,0)/100)</f>
        <v/>
      </c>
      <c r="AA28" s="24" t="str">
        <f>IF($C28="","",$E28*VLOOKUP($C28,aliments!$B$2:$AZ$70,23,0)/100)</f>
        <v/>
      </c>
      <c r="AB28" s="24" t="str">
        <f>IF($C28="","",$E28*VLOOKUP($C28,aliments!$B$2:$AZ$70,24,0)/100)</f>
        <v/>
      </c>
      <c r="AC28" s="24" t="str">
        <f>IF($C28="","",$E28*VLOOKUP($C28,aliments!$B$2:$AZ$70,25,0)/100)</f>
        <v/>
      </c>
      <c r="AD28" s="24" t="str">
        <f>IF($C28="","",$E28*VLOOKUP($C28,aliments!$B$2:$AZ$70,26,0)/100)</f>
        <v/>
      </c>
      <c r="AE28" s="24" t="str">
        <f>IF($C28="","",$E28*VLOOKUP($C28,aliments!$B$2:$AZ$70,27,0)/100)</f>
        <v/>
      </c>
      <c r="AF28" s="24" t="str">
        <f>IF($C28="","",$E28*VLOOKUP($C28,aliments!$B$2:$AZ$70,28,0)/100)</f>
        <v/>
      </c>
      <c r="AG28" s="24" t="str">
        <f>IF($C28="","",$E28*VLOOKUP($C28,aliments!$B$2:$AZ$70,29,0)/100)</f>
        <v/>
      </c>
      <c r="AH28" s="24" t="str">
        <f>IF($C28="","",$E28*VLOOKUP($C28,aliments!$B$2:$AZ$70,30,0)/100)</f>
        <v/>
      </c>
      <c r="AI28" s="24" t="str">
        <f>IF($C28="","",$E28*VLOOKUP($C28,aliments!$B$2:$AZ$70,31,0)/100)</f>
        <v/>
      </c>
      <c r="AJ28" s="24" t="str">
        <f>IF($C28="","",$E28*VLOOKUP($C28,aliments!$B$2:$AZ$70,32,0)/100)</f>
        <v/>
      </c>
      <c r="AK28" s="24" t="str">
        <f>IF($C28="","",$E28*VLOOKUP($C28,aliments!$B$2:$AZ$70,33,0)/100)</f>
        <v/>
      </c>
      <c r="AL28" s="24" t="str">
        <f>IF($C28="","",$E28*VLOOKUP($C28,aliments!$B$2:$AZ$70,34,0)/100)</f>
        <v/>
      </c>
      <c r="AM28" s="24" t="str">
        <f>IF($C28="","",$E28*VLOOKUP($C28,aliments!$B$2:$AZ$70,35,0)/100)</f>
        <v/>
      </c>
      <c r="AN28" s="24" t="str">
        <f>IF($C28="","",$E28*VLOOKUP($C28,aliments!$B$2:$AZ$70,36,0)/100)</f>
        <v/>
      </c>
      <c r="AO28" s="24" t="str">
        <f>IF($C28="","",$E28*VLOOKUP($C28,aliments!$B$2:$AZ$70,37,0)/100)</f>
        <v/>
      </c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CA28" s="32" t="s">
        <v>138</v>
      </c>
    </row>
    <row r="29" spans="1:79" ht="13.5" thickBot="1" x14ac:dyDescent="0.25">
      <c r="C29" s="23"/>
      <c r="F29" s="24" t="str">
        <f>IF($C29="","",$E29*VLOOKUP($C29,aliments!$B$2:$AZ$70,2,0)/100)</f>
        <v/>
      </c>
      <c r="G29" s="24" t="str">
        <f>IF($C29="","",$E29*VLOOKUP($C29,aliments!$B$2:$AZ$70,3,0)/100)</f>
        <v/>
      </c>
      <c r="H29" s="24" t="str">
        <f>IF($C29="","",$E29*VLOOKUP($C29,aliments!$B$2:$AZ$70,4,0)/100)</f>
        <v/>
      </c>
      <c r="I29" s="24" t="str">
        <f>IF($C29="","",$E29*VLOOKUP($C29,aliments!$B$2:$AZ$70,5,0)/100)</f>
        <v/>
      </c>
      <c r="J29" s="24" t="str">
        <f>IF($C29="","",$E29*VLOOKUP($C29,aliments!$B$2:$AZ$70,6,0)/100)</f>
        <v/>
      </c>
      <c r="K29" s="24" t="str">
        <f>IF($C29="","",$E29*VLOOKUP($C29,aliments!$B$2:$AZ$70,7,0)/100)</f>
        <v/>
      </c>
      <c r="L29" s="24" t="str">
        <f>IF($C29="","",$E29*VLOOKUP($C29,aliments!$B$2:$AZ$70,8,0)/100)</f>
        <v/>
      </c>
      <c r="M29" s="24" t="str">
        <f>IF($C29="","",$E29*VLOOKUP($C29,aliments!$B$2:$AZ$70,9,0)/100)</f>
        <v/>
      </c>
      <c r="N29" s="24" t="str">
        <f>IF($C29="","",$E29*VLOOKUP($C29,aliments!$B$2:$AZ$70,10,0)/100)</f>
        <v/>
      </c>
      <c r="O29" s="24" t="str">
        <f>IF($C29="","",$E29*VLOOKUP($C29,aliments!$B$2:$AZ$70,11,0)/100)</f>
        <v/>
      </c>
      <c r="P29" s="24" t="str">
        <f>IF($C29="","",$E29*VLOOKUP($C29,aliments!$B$2:$AZ$70,12,0)/100)</f>
        <v/>
      </c>
      <c r="Q29" s="24" t="str">
        <f>IF($C29="","",$E29*VLOOKUP($C29,aliments!$B$2:$AZ$70,13,0)/100)</f>
        <v/>
      </c>
      <c r="R29" s="24" t="str">
        <f>IF($C29="","",$E29*VLOOKUP($C29,aliments!$B$2:$AZ$70,14,0)/100)</f>
        <v/>
      </c>
      <c r="S29" s="24" t="str">
        <f>IF($C29="","",$E29*VLOOKUP($C29,aliments!$B$2:$AZ$70,15,0)/100)</f>
        <v/>
      </c>
      <c r="T29" s="24" t="str">
        <f>IF($C29="","",$E29*VLOOKUP($C29,aliments!$B$2:$AZ$70,16,0)/100)</f>
        <v/>
      </c>
      <c r="U29" s="24" t="str">
        <f>IF($C29="","",$E29*VLOOKUP($C29,aliments!$B$2:$AZ$70,17,0)/100)</f>
        <v/>
      </c>
      <c r="V29" s="24" t="str">
        <f>IF($C29="","",$E29*VLOOKUP($C29,aliments!$B$2:$AZ$70,18,0)/100)</f>
        <v/>
      </c>
      <c r="W29" s="24" t="str">
        <f>IF($C29="","",$E29*VLOOKUP($C29,aliments!$B$2:$AZ$70,19,0)/100)</f>
        <v/>
      </c>
      <c r="X29" s="24" t="str">
        <f>IF($C29="","",$E29*VLOOKUP($C29,aliments!$B$2:$AZ$70,20,0)/100)</f>
        <v/>
      </c>
      <c r="Y29" s="24" t="str">
        <f>IF($C29="","",$E29*VLOOKUP($C29,aliments!$B$2:$AZ$70,21,0)/100)</f>
        <v/>
      </c>
      <c r="Z29" s="24" t="str">
        <f>IF($C29="","",$E29*VLOOKUP($C29,aliments!$B$2:$AZ$70,22,0)/100)</f>
        <v/>
      </c>
      <c r="AA29" s="24" t="str">
        <f>IF($C29="","",$E29*VLOOKUP($C29,aliments!$B$2:$AZ$70,23,0)/100)</f>
        <v/>
      </c>
      <c r="AB29" s="24" t="str">
        <f>IF($C29="","",$E29*VLOOKUP($C29,aliments!$B$2:$AZ$70,24,0)/100)</f>
        <v/>
      </c>
      <c r="AC29" s="24" t="str">
        <f>IF($C29="","",$E29*VLOOKUP($C29,aliments!$B$2:$AZ$70,25,0)/100)</f>
        <v/>
      </c>
      <c r="AD29" s="24" t="str">
        <f>IF($C29="","",$E29*VLOOKUP($C29,aliments!$B$2:$AZ$70,26,0)/100)</f>
        <v/>
      </c>
      <c r="AE29" s="24" t="str">
        <f>IF($C29="","",$E29*VLOOKUP($C29,aliments!$B$2:$AZ$70,27,0)/100)</f>
        <v/>
      </c>
      <c r="AF29" s="24" t="str">
        <f>IF($C29="","",$E29*VLOOKUP($C29,aliments!$B$2:$AZ$70,28,0)/100)</f>
        <v/>
      </c>
      <c r="AG29" s="24" t="str">
        <f>IF($C29="","",$E29*VLOOKUP($C29,aliments!$B$2:$AZ$70,29,0)/100)</f>
        <v/>
      </c>
      <c r="AH29" s="24" t="str">
        <f>IF($C29="","",$E29*VLOOKUP($C29,aliments!$B$2:$AZ$70,30,0)/100)</f>
        <v/>
      </c>
      <c r="AI29" s="24" t="str">
        <f>IF($C29="","",$E29*VLOOKUP($C29,aliments!$B$2:$AZ$70,31,0)/100)</f>
        <v/>
      </c>
      <c r="AJ29" s="24" t="str">
        <f>IF($C29="","",$E29*VLOOKUP($C29,aliments!$B$2:$AZ$70,32,0)/100)</f>
        <v/>
      </c>
      <c r="AK29" s="24" t="str">
        <f>IF($C29="","",$E29*VLOOKUP($C29,aliments!$B$2:$AZ$70,33,0)/100)</f>
        <v/>
      </c>
      <c r="AL29" s="24" t="str">
        <f>IF($C29="","",$E29*VLOOKUP($C29,aliments!$B$2:$AZ$70,34,0)/100)</f>
        <v/>
      </c>
      <c r="AM29" s="24" t="str">
        <f>IF($C29="","",$E29*VLOOKUP($C29,aliments!$B$2:$AZ$70,35,0)/100)</f>
        <v/>
      </c>
      <c r="AN29" s="24" t="str">
        <f>IF($C29="","",$E29*VLOOKUP($C29,aliments!$B$2:$AZ$70,36,0)/100)</f>
        <v/>
      </c>
      <c r="AO29" s="24" t="str">
        <f>IF($C29="","",$E29*VLOOKUP($C29,aliments!$B$2:$AZ$70,37,0)/100)</f>
        <v/>
      </c>
      <c r="CA29" s="33" t="s">
        <v>201</v>
      </c>
    </row>
    <row r="30" spans="1:79" ht="13.5" thickBot="1" x14ac:dyDescent="0.25">
      <c r="A30" s="12" t="s">
        <v>4</v>
      </c>
      <c r="D30" s="72"/>
      <c r="F30" s="28" t="str">
        <f>IF(SUM(F23:F29)=0,"",AVERAGE(F23:F29))</f>
        <v/>
      </c>
      <c r="G30" s="28">
        <f>SUM(G23:G29)</f>
        <v>0</v>
      </c>
      <c r="H30" s="13">
        <f>SUM(H23:H29)</f>
        <v>0</v>
      </c>
      <c r="I30" s="13">
        <f t="shared" ref="I30" si="34">SUM(I23:I29)</f>
        <v>0</v>
      </c>
      <c r="J30" s="13">
        <f t="shared" ref="J30" si="35">SUM(J23:J29)</f>
        <v>0</v>
      </c>
      <c r="K30" s="13">
        <f t="shared" ref="K30" si="36">SUM(K23:K29)</f>
        <v>0</v>
      </c>
      <c r="L30" s="13">
        <f t="shared" ref="L30" si="37">SUM(L23:L29)</f>
        <v>0</v>
      </c>
      <c r="M30" s="13">
        <f t="shared" ref="M30" si="38">SUM(M23:M29)</f>
        <v>0</v>
      </c>
      <c r="N30" s="13">
        <f t="shared" ref="N30" si="39">SUM(N23:N29)</f>
        <v>0</v>
      </c>
      <c r="O30" s="13">
        <f t="shared" ref="O30" si="40">SUM(O23:O29)</f>
        <v>0</v>
      </c>
      <c r="P30" s="13">
        <f t="shared" ref="P30" si="41">SUM(P23:P29)</f>
        <v>0</v>
      </c>
      <c r="Q30" s="13">
        <f t="shared" ref="Q30" si="42">SUM(Q23:Q29)</f>
        <v>0</v>
      </c>
      <c r="R30" s="13">
        <f t="shared" ref="R30" si="43">SUM(R23:R29)</f>
        <v>0</v>
      </c>
      <c r="S30" s="13">
        <f t="shared" ref="S30" si="44">SUM(S23:S29)</f>
        <v>0</v>
      </c>
      <c r="T30" s="13">
        <f t="shared" ref="T30" si="45">SUM(T23:T29)</f>
        <v>0</v>
      </c>
      <c r="U30" s="13">
        <f t="shared" ref="U30" si="46">SUM(U23:U29)</f>
        <v>0</v>
      </c>
      <c r="V30" s="13">
        <f t="shared" ref="V30" si="47">SUM(V23:V29)</f>
        <v>0</v>
      </c>
      <c r="W30" s="13">
        <f t="shared" ref="W30" si="48">SUM(W23:W29)</f>
        <v>0</v>
      </c>
      <c r="X30" s="13">
        <f t="shared" ref="X30" si="49">SUM(X23:X29)</f>
        <v>0</v>
      </c>
      <c r="Y30" s="13">
        <f t="shared" ref="Y30" si="50">SUM(Y23:Y29)</f>
        <v>0</v>
      </c>
      <c r="Z30" s="13">
        <f t="shared" ref="Z30" si="51">SUM(Z23:Z29)</f>
        <v>0</v>
      </c>
      <c r="AA30" s="13">
        <f t="shared" ref="AA30" si="52">SUM(AA23:AA29)</f>
        <v>0</v>
      </c>
      <c r="AB30" s="13">
        <f t="shared" ref="AB30" si="53">SUM(AB23:AB29)</f>
        <v>0</v>
      </c>
      <c r="AC30" s="13">
        <f t="shared" ref="AC30" si="54">SUM(AC23:AC29)</f>
        <v>0</v>
      </c>
      <c r="AD30" s="13">
        <f t="shared" ref="AD30" si="55">SUM(AD23:AD29)</f>
        <v>0</v>
      </c>
      <c r="AE30" s="13">
        <f t="shared" ref="AE30" si="56">SUM(AE23:AE29)</f>
        <v>0</v>
      </c>
      <c r="AF30" s="13">
        <f t="shared" ref="AF30" si="57">SUM(AF23:AF29)</f>
        <v>0</v>
      </c>
      <c r="AG30" s="13">
        <f t="shared" ref="AG30" si="58">SUM(AG23:AG29)</f>
        <v>0</v>
      </c>
      <c r="AH30" s="13">
        <f t="shared" ref="AH30" si="59">SUM(AH23:AH29)</f>
        <v>0</v>
      </c>
      <c r="AI30" s="13">
        <f t="shared" ref="AI30" si="60">SUM(AI23:AI29)</f>
        <v>0</v>
      </c>
      <c r="AJ30" s="13">
        <f t="shared" ref="AJ30" si="61">SUM(AJ23:AJ29)</f>
        <v>0</v>
      </c>
      <c r="AK30" s="13">
        <f t="shared" ref="AK30" si="62">SUM(AK23:AK29)</f>
        <v>0</v>
      </c>
      <c r="AL30" s="13">
        <f t="shared" ref="AL30" si="63">SUM(AL23:AL29)</f>
        <v>0</v>
      </c>
      <c r="AM30" s="13">
        <f t="shared" ref="AM30" si="64">SUM(AM23:AM29)</f>
        <v>0</v>
      </c>
      <c r="AN30" s="13">
        <f t="shared" ref="AN30" si="65">SUM(AN23:AN29)</f>
        <v>0</v>
      </c>
      <c r="AO30" s="13">
        <f t="shared" ref="AO30" si="66">SUM(AO23:AO29)</f>
        <v>0</v>
      </c>
      <c r="CA30" s="33" t="s">
        <v>202</v>
      </c>
    </row>
    <row r="31" spans="1:79" s="5" customFormat="1" ht="13.5" thickBot="1" x14ac:dyDescent="0.25"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Q31" s="19"/>
      <c r="AR31" s="19"/>
      <c r="AS31" s="19"/>
      <c r="AT31" s="19"/>
      <c r="CA31" s="33" t="s">
        <v>203</v>
      </c>
    </row>
    <row r="32" spans="1:79" ht="13.5" thickBot="1" x14ac:dyDescent="0.25">
      <c r="A32" s="2" t="s">
        <v>162</v>
      </c>
      <c r="B32" s="3"/>
      <c r="C32" s="3" t="s">
        <v>0</v>
      </c>
      <c r="D32" s="3"/>
      <c r="E32" s="3" t="s">
        <v>163</v>
      </c>
      <c r="F32" s="27" t="s">
        <v>179</v>
      </c>
      <c r="G32" s="27" t="s">
        <v>178</v>
      </c>
      <c r="H32" s="3" t="s">
        <v>164</v>
      </c>
      <c r="I32" s="3" t="s">
        <v>165</v>
      </c>
      <c r="J32" s="3" t="s">
        <v>166</v>
      </c>
      <c r="K32" s="3" t="s">
        <v>5</v>
      </c>
      <c r="L32" s="3" t="s">
        <v>159</v>
      </c>
      <c r="M32" s="3" t="s">
        <v>160</v>
      </c>
      <c r="N32" s="3" t="s">
        <v>150</v>
      </c>
      <c r="O32" s="3" t="s">
        <v>151</v>
      </c>
      <c r="P32" s="3" t="s">
        <v>152</v>
      </c>
      <c r="Q32" s="3" t="s">
        <v>153</v>
      </c>
      <c r="R32" s="3" t="s">
        <v>154</v>
      </c>
      <c r="S32" s="3" t="s">
        <v>155</v>
      </c>
      <c r="T32" s="3" t="s">
        <v>156</v>
      </c>
      <c r="U32" s="3" t="s">
        <v>157</v>
      </c>
      <c r="V32" s="3" t="s">
        <v>158</v>
      </c>
      <c r="W32" s="3" t="s">
        <v>177</v>
      </c>
      <c r="X32" s="3" t="s">
        <v>176</v>
      </c>
      <c r="Y32" s="3" t="s">
        <v>26</v>
      </c>
      <c r="Z32" s="3" t="s">
        <v>29</v>
      </c>
      <c r="AA32" s="3" t="s">
        <v>28</v>
      </c>
      <c r="AB32" s="3" t="s">
        <v>32</v>
      </c>
      <c r="AC32" s="3" t="s">
        <v>23</v>
      </c>
      <c r="AD32" s="3" t="s">
        <v>27</v>
      </c>
      <c r="AE32" s="3" t="s">
        <v>24</v>
      </c>
      <c r="AF32" s="3" t="s">
        <v>25</v>
      </c>
      <c r="AG32" s="3" t="s">
        <v>31</v>
      </c>
      <c r="AH32" s="3" t="s">
        <v>22</v>
      </c>
      <c r="AI32" s="3" t="s">
        <v>30</v>
      </c>
      <c r="AJ32" s="3" t="s">
        <v>36</v>
      </c>
      <c r="AK32" s="3" t="s">
        <v>37</v>
      </c>
      <c r="AL32" s="3" t="s">
        <v>38</v>
      </c>
      <c r="AM32" s="3" t="s">
        <v>40</v>
      </c>
      <c r="AN32" s="3" t="s">
        <v>41</v>
      </c>
      <c r="AO32" s="4" t="s">
        <v>21</v>
      </c>
      <c r="CA32" s="33" t="s">
        <v>204</v>
      </c>
    </row>
    <row r="33" spans="1:79" x14ac:dyDescent="0.2">
      <c r="C33" s="23"/>
      <c r="F33" s="24" t="str">
        <f>IF($C33="","",$E33*VLOOKUP($C33,aliments!$B$2:$AZ$70,2,0)/100)</f>
        <v/>
      </c>
      <c r="G33" s="24" t="str">
        <f>IF($C33="","",$E33*VLOOKUP($C33,aliments!$B$2:$AZ$70,3,0)/100)</f>
        <v/>
      </c>
      <c r="H33" s="24" t="str">
        <f>IF($C33="","",$E33*VLOOKUP($C33,aliments!$B$2:$AZ$70,4,0)/100)</f>
        <v/>
      </c>
      <c r="I33" s="24" t="str">
        <f>IF($C33="","",$E33*VLOOKUP($C33,aliments!$B$2:$AZ$70,5,0)/100)</f>
        <v/>
      </c>
      <c r="J33" s="24" t="str">
        <f>IF($C33="","",$E33*VLOOKUP($C33,aliments!$B$2:$AZ$70,6,0)/100)</f>
        <v/>
      </c>
      <c r="K33" s="24" t="str">
        <f>IF($C33="","",$E33*VLOOKUP($C33,aliments!$B$2:$AZ$70,7,0)/100)</f>
        <v/>
      </c>
      <c r="L33" s="24" t="str">
        <f>IF($C33="","",$E33*VLOOKUP($C33,aliments!$B$2:$AZ$70,8,0)/100)</f>
        <v/>
      </c>
      <c r="M33" s="24" t="str">
        <f>IF($C33="","",$E33*VLOOKUP($C33,aliments!$B$2:$AZ$70,9,0)/100)</f>
        <v/>
      </c>
      <c r="N33" s="24" t="str">
        <f>IF($C33="","",$E33*VLOOKUP($C33,aliments!$B$2:$AZ$70,10,0)/100)</f>
        <v/>
      </c>
      <c r="O33" s="24" t="str">
        <f>IF($C33="","",$E33*VLOOKUP($C33,aliments!$B$2:$AZ$70,11,0)/100)</f>
        <v/>
      </c>
      <c r="P33" s="24" t="str">
        <f>IF($C33="","",$E33*VLOOKUP($C33,aliments!$B$2:$AZ$70,12,0)/100)</f>
        <v/>
      </c>
      <c r="Q33" s="24" t="str">
        <f>IF($C33="","",$E33*VLOOKUP($C33,aliments!$B$2:$AZ$70,13,0)/100)</f>
        <v/>
      </c>
      <c r="R33" s="24" t="str">
        <f>IF($C33="","",$E33*VLOOKUP($C33,aliments!$B$2:$AZ$70,14,0)/100)</f>
        <v/>
      </c>
      <c r="S33" s="24" t="str">
        <f>IF($C33="","",$E33*VLOOKUP($C33,aliments!$B$2:$AZ$70,15,0)/100)</f>
        <v/>
      </c>
      <c r="T33" s="24" t="str">
        <f>IF($C33="","",$E33*VLOOKUP($C33,aliments!$B$2:$AZ$70,16,0)/100)</f>
        <v/>
      </c>
      <c r="U33" s="24" t="str">
        <f>IF($C33="","",$E33*VLOOKUP($C33,aliments!$B$2:$AZ$70,17,0)/100)</f>
        <v/>
      </c>
      <c r="V33" s="24" t="str">
        <f>IF($C33="","",$E33*VLOOKUP($C33,aliments!$B$2:$AZ$70,18,0)/100)</f>
        <v/>
      </c>
      <c r="W33" s="24" t="str">
        <f>IF($C33="","",$E33*VLOOKUP($C33,aliments!$B$2:$AZ$70,19,0)/100)</f>
        <v/>
      </c>
      <c r="X33" s="24" t="str">
        <f>IF($C33="","",$E33*VLOOKUP($C33,aliments!$B$2:$AZ$70,20,0)/100)</f>
        <v/>
      </c>
      <c r="Y33" s="24" t="str">
        <f>IF($C33="","",$E33*VLOOKUP($C33,aliments!$B$2:$AZ$70,21,0)/100)</f>
        <v/>
      </c>
      <c r="Z33" s="24" t="str">
        <f>IF($C33="","",$E33*VLOOKUP($C33,aliments!$B$2:$AZ$70,22,0)/100)</f>
        <v/>
      </c>
      <c r="AA33" s="24" t="str">
        <f>IF($C33="","",$E33*VLOOKUP($C33,aliments!$B$2:$AZ$70,23,0)/100)</f>
        <v/>
      </c>
      <c r="AB33" s="24" t="str">
        <f>IF($C33="","",$E33*VLOOKUP($C33,aliments!$B$2:$AZ$70,24,0)/100)</f>
        <v/>
      </c>
      <c r="AC33" s="24" t="str">
        <f>IF($C33="","",$E33*VLOOKUP($C33,aliments!$B$2:$AZ$70,25,0)/100)</f>
        <v/>
      </c>
      <c r="AD33" s="24" t="str">
        <f>IF($C33="","",$E33*VLOOKUP($C33,aliments!$B$2:$AZ$70,26,0)/100)</f>
        <v/>
      </c>
      <c r="AE33" s="24" t="str">
        <f>IF($C33="","",$E33*VLOOKUP($C33,aliments!$B$2:$AZ$70,27,0)/100)</f>
        <v/>
      </c>
      <c r="AF33" s="24" t="str">
        <f>IF($C33="","",$E33*VLOOKUP($C33,aliments!$B$2:$AZ$70,28,0)/100)</f>
        <v/>
      </c>
      <c r="AG33" s="24" t="str">
        <f>IF($C33="","",$E33*VLOOKUP($C33,aliments!$B$2:$AZ$70,29,0)/100)</f>
        <v/>
      </c>
      <c r="AH33" s="24" t="str">
        <f>IF($C33="","",$E33*VLOOKUP($C33,aliments!$B$2:$AZ$70,30,0)/100)</f>
        <v/>
      </c>
      <c r="AI33" s="24" t="str">
        <f>IF($C33="","",$E33*VLOOKUP($C33,aliments!$B$2:$AZ$70,31,0)/100)</f>
        <v/>
      </c>
      <c r="AJ33" s="24" t="str">
        <f>IF($C33="","",$E33*VLOOKUP($C33,aliments!$B$2:$AZ$70,32,0)/100)</f>
        <v/>
      </c>
      <c r="AK33" s="24" t="str">
        <f>IF($C33="","",$E33*VLOOKUP($C33,aliments!$B$2:$AZ$70,33,0)/100)</f>
        <v/>
      </c>
      <c r="AL33" s="24" t="str">
        <f>IF($C33="","",$E33*VLOOKUP($C33,aliments!$B$2:$AZ$70,34,0)/100)</f>
        <v/>
      </c>
      <c r="AM33" s="24" t="str">
        <f>IF($C33="","",$E33*VLOOKUP($C33,aliments!$B$2:$AZ$70,35,0)/100)</f>
        <v/>
      </c>
      <c r="AN33" s="24" t="str">
        <f>IF($C33="","",$E33*VLOOKUP($C33,aliments!$B$2:$AZ$70,36,0)/100)</f>
        <v/>
      </c>
      <c r="AO33" s="24" t="str">
        <f>IF($C33="","",$E33*VLOOKUP($C33,aliments!$B$2:$AZ$70,37,0)/100)</f>
        <v/>
      </c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CA33" s="33" t="s">
        <v>205</v>
      </c>
    </row>
    <row r="34" spans="1:79" x14ac:dyDescent="0.2">
      <c r="C34" s="23"/>
      <c r="F34" s="24" t="str">
        <f>IF($C34="","",$E34*VLOOKUP($C34,aliments!$B$2:$AZ$70,2,0)/100)</f>
        <v/>
      </c>
      <c r="G34" s="24" t="str">
        <f>IF($C34="","",$E34*VLOOKUP($C34,aliments!$B$2:$AZ$70,3,0)/100)</f>
        <v/>
      </c>
      <c r="H34" s="24" t="str">
        <f>IF($C34="","",$E34*VLOOKUP($C34,aliments!$B$2:$AZ$70,4,0)/100)</f>
        <v/>
      </c>
      <c r="I34" s="24" t="str">
        <f>IF($C34="","",$E34*VLOOKUP($C34,aliments!$B$2:$AZ$70,5,0)/100)</f>
        <v/>
      </c>
      <c r="J34" s="24" t="str">
        <f>IF($C34="","",$E34*VLOOKUP($C34,aliments!$B$2:$AZ$70,6,0)/100)</f>
        <v/>
      </c>
      <c r="K34" s="24" t="str">
        <f>IF($C34="","",$E34*VLOOKUP($C34,aliments!$B$2:$AZ$70,7,0)/100)</f>
        <v/>
      </c>
      <c r="L34" s="24" t="str">
        <f>IF($C34="","",$E34*VLOOKUP($C34,aliments!$B$2:$AZ$70,8,0)/100)</f>
        <v/>
      </c>
      <c r="M34" s="24" t="str">
        <f>IF($C34="","",$E34*VLOOKUP($C34,aliments!$B$2:$AZ$70,9,0)/100)</f>
        <v/>
      </c>
      <c r="N34" s="24" t="str">
        <f>IF($C34="","",$E34*VLOOKUP($C34,aliments!$B$2:$AZ$70,10,0)/100)</f>
        <v/>
      </c>
      <c r="O34" s="24" t="str">
        <f>IF($C34="","",$E34*VLOOKUP($C34,aliments!$B$2:$AZ$70,11,0)/100)</f>
        <v/>
      </c>
      <c r="P34" s="24" t="str">
        <f>IF($C34="","",$E34*VLOOKUP($C34,aliments!$B$2:$AZ$70,12,0)/100)</f>
        <v/>
      </c>
      <c r="Q34" s="24" t="str">
        <f>IF($C34="","",$E34*VLOOKUP($C34,aliments!$B$2:$AZ$70,13,0)/100)</f>
        <v/>
      </c>
      <c r="R34" s="24" t="str">
        <f>IF($C34="","",$E34*VLOOKUP($C34,aliments!$B$2:$AZ$70,14,0)/100)</f>
        <v/>
      </c>
      <c r="S34" s="24" t="str">
        <f>IF($C34="","",$E34*VLOOKUP($C34,aliments!$B$2:$AZ$70,15,0)/100)</f>
        <v/>
      </c>
      <c r="T34" s="24" t="str">
        <f>IF($C34="","",$E34*VLOOKUP($C34,aliments!$B$2:$AZ$70,16,0)/100)</f>
        <v/>
      </c>
      <c r="U34" s="24" t="str">
        <f>IF($C34="","",$E34*VLOOKUP($C34,aliments!$B$2:$AZ$70,17,0)/100)</f>
        <v/>
      </c>
      <c r="V34" s="24" t="str">
        <f>IF($C34="","",$E34*VLOOKUP($C34,aliments!$B$2:$AZ$70,18,0)/100)</f>
        <v/>
      </c>
      <c r="W34" s="24" t="str">
        <f>IF($C34="","",$E34*VLOOKUP($C34,aliments!$B$2:$AZ$70,19,0)/100)</f>
        <v/>
      </c>
      <c r="X34" s="24" t="str">
        <f>IF($C34="","",$E34*VLOOKUP($C34,aliments!$B$2:$AZ$70,20,0)/100)</f>
        <v/>
      </c>
      <c r="Y34" s="24" t="str">
        <f>IF($C34="","",$E34*VLOOKUP($C34,aliments!$B$2:$AZ$70,21,0)/100)</f>
        <v/>
      </c>
      <c r="Z34" s="24" t="str">
        <f>IF($C34="","",$E34*VLOOKUP($C34,aliments!$B$2:$AZ$70,22,0)/100)</f>
        <v/>
      </c>
      <c r="AA34" s="24" t="str">
        <f>IF($C34="","",$E34*VLOOKUP($C34,aliments!$B$2:$AZ$70,23,0)/100)</f>
        <v/>
      </c>
      <c r="AB34" s="24" t="str">
        <f>IF($C34="","",$E34*VLOOKUP($C34,aliments!$B$2:$AZ$70,24,0)/100)</f>
        <v/>
      </c>
      <c r="AC34" s="24" t="str">
        <f>IF($C34="","",$E34*VLOOKUP($C34,aliments!$B$2:$AZ$70,25,0)/100)</f>
        <v/>
      </c>
      <c r="AD34" s="24" t="str">
        <f>IF($C34="","",$E34*VLOOKUP($C34,aliments!$B$2:$AZ$70,26,0)/100)</f>
        <v/>
      </c>
      <c r="AE34" s="24" t="str">
        <f>IF($C34="","",$E34*VLOOKUP($C34,aliments!$B$2:$AZ$70,27,0)/100)</f>
        <v/>
      </c>
      <c r="AF34" s="24" t="str">
        <f>IF($C34="","",$E34*VLOOKUP($C34,aliments!$B$2:$AZ$70,28,0)/100)</f>
        <v/>
      </c>
      <c r="AG34" s="24" t="str">
        <f>IF($C34="","",$E34*VLOOKUP($C34,aliments!$B$2:$AZ$70,29,0)/100)</f>
        <v/>
      </c>
      <c r="AH34" s="24" t="str">
        <f>IF($C34="","",$E34*VLOOKUP($C34,aliments!$B$2:$AZ$70,30,0)/100)</f>
        <v/>
      </c>
      <c r="AI34" s="24" t="str">
        <f>IF($C34="","",$E34*VLOOKUP($C34,aliments!$B$2:$AZ$70,31,0)/100)</f>
        <v/>
      </c>
      <c r="AJ34" s="24" t="str">
        <f>IF($C34="","",$E34*VLOOKUP($C34,aliments!$B$2:$AZ$70,32,0)/100)</f>
        <v/>
      </c>
      <c r="AK34" s="24" t="str">
        <f>IF($C34="","",$E34*VLOOKUP($C34,aliments!$B$2:$AZ$70,33,0)/100)</f>
        <v/>
      </c>
      <c r="AL34" s="24" t="str">
        <f>IF($C34="","",$E34*VLOOKUP($C34,aliments!$B$2:$AZ$70,34,0)/100)</f>
        <v/>
      </c>
      <c r="AM34" s="24" t="str">
        <f>IF($C34="","",$E34*VLOOKUP($C34,aliments!$B$2:$AZ$70,35,0)/100)</f>
        <v/>
      </c>
      <c r="AN34" s="24" t="str">
        <f>IF($C34="","",$E34*VLOOKUP($C34,aliments!$B$2:$AZ$70,36,0)/100)</f>
        <v/>
      </c>
      <c r="AO34" s="24" t="str">
        <f>IF($C34="","",$E34*VLOOKUP($C34,aliments!$B$2:$AZ$70,37,0)/100)</f>
        <v/>
      </c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CA34" s="33" t="s">
        <v>206</v>
      </c>
    </row>
    <row r="35" spans="1:79" x14ac:dyDescent="0.2">
      <c r="C35" s="23"/>
      <c r="F35" s="24" t="str">
        <f>IF($C35="","",$E35*VLOOKUP($C35,aliments!$B$2:$AZ$70,2,0)/100)</f>
        <v/>
      </c>
      <c r="G35" s="24" t="str">
        <f>IF($C35="","",$E35*VLOOKUP($C35,aliments!$B$2:$AZ$70,3,0)/100)</f>
        <v/>
      </c>
      <c r="H35" s="24" t="str">
        <f>IF($C35="","",$E35*VLOOKUP($C35,aliments!$B$2:$AZ$70,4,0)/100)</f>
        <v/>
      </c>
      <c r="I35" s="24" t="str">
        <f>IF($C35="","",$E35*VLOOKUP($C35,aliments!$B$2:$AZ$70,5,0)/100)</f>
        <v/>
      </c>
      <c r="J35" s="24" t="str">
        <f>IF($C35="","",$E35*VLOOKUP($C35,aliments!$B$2:$AZ$70,6,0)/100)</f>
        <v/>
      </c>
      <c r="K35" s="24" t="str">
        <f>IF($C35="","",$E35*VLOOKUP($C35,aliments!$B$2:$AZ$70,7,0)/100)</f>
        <v/>
      </c>
      <c r="L35" s="24" t="str">
        <f>IF($C35="","",$E35*VLOOKUP($C35,aliments!$B$2:$AZ$70,8,0)/100)</f>
        <v/>
      </c>
      <c r="M35" s="24" t="str">
        <f>IF($C35="","",$E35*VLOOKUP($C35,aliments!$B$2:$AZ$70,9,0)/100)</f>
        <v/>
      </c>
      <c r="N35" s="24" t="str">
        <f>IF($C35="","",$E35*VLOOKUP($C35,aliments!$B$2:$AZ$70,10,0)/100)</f>
        <v/>
      </c>
      <c r="O35" s="24" t="str">
        <f>IF($C35="","",$E35*VLOOKUP($C35,aliments!$B$2:$AZ$70,11,0)/100)</f>
        <v/>
      </c>
      <c r="P35" s="24" t="str">
        <f>IF($C35="","",$E35*VLOOKUP($C35,aliments!$B$2:$AZ$70,12,0)/100)</f>
        <v/>
      </c>
      <c r="Q35" s="24" t="str">
        <f>IF($C35="","",$E35*VLOOKUP($C35,aliments!$B$2:$AZ$70,13,0)/100)</f>
        <v/>
      </c>
      <c r="R35" s="24" t="str">
        <f>IF($C35="","",$E35*VLOOKUP($C35,aliments!$B$2:$AZ$70,14,0)/100)</f>
        <v/>
      </c>
      <c r="S35" s="24" t="str">
        <f>IF($C35="","",$E35*VLOOKUP($C35,aliments!$B$2:$AZ$70,15,0)/100)</f>
        <v/>
      </c>
      <c r="T35" s="24" t="str">
        <f>IF($C35="","",$E35*VLOOKUP($C35,aliments!$B$2:$AZ$70,16,0)/100)</f>
        <v/>
      </c>
      <c r="U35" s="24" t="str">
        <f>IF($C35="","",$E35*VLOOKUP($C35,aliments!$B$2:$AZ$70,17,0)/100)</f>
        <v/>
      </c>
      <c r="V35" s="24" t="str">
        <f>IF($C35="","",$E35*VLOOKUP($C35,aliments!$B$2:$AZ$70,18,0)/100)</f>
        <v/>
      </c>
      <c r="W35" s="24" t="str">
        <f>IF($C35="","",$E35*VLOOKUP($C35,aliments!$B$2:$AZ$70,19,0)/100)</f>
        <v/>
      </c>
      <c r="X35" s="24" t="str">
        <f>IF($C35="","",$E35*VLOOKUP($C35,aliments!$B$2:$AZ$70,20,0)/100)</f>
        <v/>
      </c>
      <c r="Y35" s="24" t="str">
        <f>IF($C35="","",$E35*VLOOKUP($C35,aliments!$B$2:$AZ$70,21,0)/100)</f>
        <v/>
      </c>
      <c r="Z35" s="24" t="str">
        <f>IF($C35="","",$E35*VLOOKUP($C35,aliments!$B$2:$AZ$70,22,0)/100)</f>
        <v/>
      </c>
      <c r="AA35" s="24" t="str">
        <f>IF($C35="","",$E35*VLOOKUP($C35,aliments!$B$2:$AZ$70,23,0)/100)</f>
        <v/>
      </c>
      <c r="AB35" s="24" t="str">
        <f>IF($C35="","",$E35*VLOOKUP($C35,aliments!$B$2:$AZ$70,24,0)/100)</f>
        <v/>
      </c>
      <c r="AC35" s="24" t="str">
        <f>IF($C35="","",$E35*VLOOKUP($C35,aliments!$B$2:$AZ$70,25,0)/100)</f>
        <v/>
      </c>
      <c r="AD35" s="24" t="str">
        <f>IF($C35="","",$E35*VLOOKUP($C35,aliments!$B$2:$AZ$70,26,0)/100)</f>
        <v/>
      </c>
      <c r="AE35" s="24" t="str">
        <f>IF($C35="","",$E35*VLOOKUP($C35,aliments!$B$2:$AZ$70,27,0)/100)</f>
        <v/>
      </c>
      <c r="AF35" s="24" t="str">
        <f>IF($C35="","",$E35*VLOOKUP($C35,aliments!$B$2:$AZ$70,28,0)/100)</f>
        <v/>
      </c>
      <c r="AG35" s="24" t="str">
        <f>IF($C35="","",$E35*VLOOKUP($C35,aliments!$B$2:$AZ$70,29,0)/100)</f>
        <v/>
      </c>
      <c r="AH35" s="24" t="str">
        <f>IF($C35="","",$E35*VLOOKUP($C35,aliments!$B$2:$AZ$70,30,0)/100)</f>
        <v/>
      </c>
      <c r="AI35" s="24" t="str">
        <f>IF($C35="","",$E35*VLOOKUP($C35,aliments!$B$2:$AZ$70,31,0)/100)</f>
        <v/>
      </c>
      <c r="AJ35" s="24" t="str">
        <f>IF($C35="","",$E35*VLOOKUP($C35,aliments!$B$2:$AZ$70,32,0)/100)</f>
        <v/>
      </c>
      <c r="AK35" s="24" t="str">
        <f>IF($C35="","",$E35*VLOOKUP($C35,aliments!$B$2:$AZ$70,33,0)/100)</f>
        <v/>
      </c>
      <c r="AL35" s="24" t="str">
        <f>IF($C35="","",$E35*VLOOKUP($C35,aliments!$B$2:$AZ$70,34,0)/100)</f>
        <v/>
      </c>
      <c r="AM35" s="24" t="str">
        <f>IF($C35="","",$E35*VLOOKUP($C35,aliments!$B$2:$AZ$70,35,0)/100)</f>
        <v/>
      </c>
      <c r="AN35" s="24" t="str">
        <f>IF($C35="","",$E35*VLOOKUP($C35,aliments!$B$2:$AZ$70,36,0)/100)</f>
        <v/>
      </c>
      <c r="AO35" s="24" t="str">
        <f>IF($C35="","",$E35*VLOOKUP($C35,aliments!$B$2:$AZ$70,37,0)/100)</f>
        <v/>
      </c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CA35" s="32" t="s">
        <v>207</v>
      </c>
    </row>
    <row r="36" spans="1:79" x14ac:dyDescent="0.2">
      <c r="C36" s="23"/>
      <c r="F36" s="24" t="str">
        <f>IF($C36="","",$E36*VLOOKUP($C36,aliments!$B$2:$AZ$70,2,0)/100)</f>
        <v/>
      </c>
      <c r="G36" s="24" t="str">
        <f>IF($C36="","",$E36*VLOOKUP($C36,aliments!$B$2:$AZ$70,3,0)/100)</f>
        <v/>
      </c>
      <c r="H36" s="24" t="str">
        <f>IF($C36="","",$E36*VLOOKUP($C36,aliments!$B$2:$AZ$70,4,0)/100)</f>
        <v/>
      </c>
      <c r="I36" s="24" t="str">
        <f>IF($C36="","",$E36*VLOOKUP($C36,aliments!$B$2:$AZ$70,5,0)/100)</f>
        <v/>
      </c>
      <c r="J36" s="24" t="str">
        <f>IF($C36="","",$E36*VLOOKUP($C36,aliments!$B$2:$AZ$70,6,0)/100)</f>
        <v/>
      </c>
      <c r="K36" s="24" t="str">
        <f>IF($C36="","",$E36*VLOOKUP($C36,aliments!$B$2:$AZ$70,7,0)/100)</f>
        <v/>
      </c>
      <c r="L36" s="24" t="str">
        <f>IF($C36="","",$E36*VLOOKUP($C36,aliments!$B$2:$AZ$70,8,0)/100)</f>
        <v/>
      </c>
      <c r="M36" s="24" t="str">
        <f>IF($C36="","",$E36*VLOOKUP($C36,aliments!$B$2:$AZ$70,9,0)/100)</f>
        <v/>
      </c>
      <c r="N36" s="24" t="str">
        <f>IF($C36="","",$E36*VLOOKUP($C36,aliments!$B$2:$AZ$70,10,0)/100)</f>
        <v/>
      </c>
      <c r="O36" s="24" t="str">
        <f>IF($C36="","",$E36*VLOOKUP($C36,aliments!$B$2:$AZ$70,11,0)/100)</f>
        <v/>
      </c>
      <c r="P36" s="24" t="str">
        <f>IF($C36="","",$E36*VLOOKUP($C36,aliments!$B$2:$AZ$70,12,0)/100)</f>
        <v/>
      </c>
      <c r="Q36" s="24" t="str">
        <f>IF($C36="","",$E36*VLOOKUP($C36,aliments!$B$2:$AZ$70,13,0)/100)</f>
        <v/>
      </c>
      <c r="R36" s="24" t="str">
        <f>IF($C36="","",$E36*VLOOKUP($C36,aliments!$B$2:$AZ$70,14,0)/100)</f>
        <v/>
      </c>
      <c r="S36" s="24" t="str">
        <f>IF($C36="","",$E36*VLOOKUP($C36,aliments!$B$2:$AZ$70,15,0)/100)</f>
        <v/>
      </c>
      <c r="T36" s="24" t="str">
        <f>IF($C36="","",$E36*VLOOKUP($C36,aliments!$B$2:$AZ$70,16,0)/100)</f>
        <v/>
      </c>
      <c r="U36" s="24" t="str">
        <f>IF($C36="","",$E36*VLOOKUP($C36,aliments!$B$2:$AZ$70,17,0)/100)</f>
        <v/>
      </c>
      <c r="V36" s="24" t="str">
        <f>IF($C36="","",$E36*VLOOKUP($C36,aliments!$B$2:$AZ$70,18,0)/100)</f>
        <v/>
      </c>
      <c r="W36" s="24" t="str">
        <f>IF($C36="","",$E36*VLOOKUP($C36,aliments!$B$2:$AZ$70,19,0)/100)</f>
        <v/>
      </c>
      <c r="X36" s="24" t="str">
        <f>IF($C36="","",$E36*VLOOKUP($C36,aliments!$B$2:$AZ$70,20,0)/100)</f>
        <v/>
      </c>
      <c r="Y36" s="24" t="str">
        <f>IF($C36="","",$E36*VLOOKUP($C36,aliments!$B$2:$AZ$70,21,0)/100)</f>
        <v/>
      </c>
      <c r="Z36" s="24" t="str">
        <f>IF($C36="","",$E36*VLOOKUP($C36,aliments!$B$2:$AZ$70,22,0)/100)</f>
        <v/>
      </c>
      <c r="AA36" s="24" t="str">
        <f>IF($C36="","",$E36*VLOOKUP($C36,aliments!$B$2:$AZ$70,23,0)/100)</f>
        <v/>
      </c>
      <c r="AB36" s="24" t="str">
        <f>IF($C36="","",$E36*VLOOKUP($C36,aliments!$B$2:$AZ$70,24,0)/100)</f>
        <v/>
      </c>
      <c r="AC36" s="24" t="str">
        <f>IF($C36="","",$E36*VLOOKUP($C36,aliments!$B$2:$AZ$70,25,0)/100)</f>
        <v/>
      </c>
      <c r="AD36" s="24" t="str">
        <f>IF($C36="","",$E36*VLOOKUP($C36,aliments!$B$2:$AZ$70,26,0)/100)</f>
        <v/>
      </c>
      <c r="AE36" s="24" t="str">
        <f>IF($C36="","",$E36*VLOOKUP($C36,aliments!$B$2:$AZ$70,27,0)/100)</f>
        <v/>
      </c>
      <c r="AF36" s="24" t="str">
        <f>IF($C36="","",$E36*VLOOKUP($C36,aliments!$B$2:$AZ$70,28,0)/100)</f>
        <v/>
      </c>
      <c r="AG36" s="24" t="str">
        <f>IF($C36="","",$E36*VLOOKUP($C36,aliments!$B$2:$AZ$70,29,0)/100)</f>
        <v/>
      </c>
      <c r="AH36" s="24" t="str">
        <f>IF($C36="","",$E36*VLOOKUP($C36,aliments!$B$2:$AZ$70,30,0)/100)</f>
        <v/>
      </c>
      <c r="AI36" s="24" t="str">
        <f>IF($C36="","",$E36*VLOOKUP($C36,aliments!$B$2:$AZ$70,31,0)/100)</f>
        <v/>
      </c>
      <c r="AJ36" s="24" t="str">
        <f>IF($C36="","",$E36*VLOOKUP($C36,aliments!$B$2:$AZ$70,32,0)/100)</f>
        <v/>
      </c>
      <c r="AK36" s="24" t="str">
        <f>IF($C36="","",$E36*VLOOKUP($C36,aliments!$B$2:$AZ$70,33,0)/100)</f>
        <v/>
      </c>
      <c r="AL36" s="24" t="str">
        <f>IF($C36="","",$E36*VLOOKUP($C36,aliments!$B$2:$AZ$70,34,0)/100)</f>
        <v/>
      </c>
      <c r="AM36" s="24" t="str">
        <f>IF($C36="","",$E36*VLOOKUP($C36,aliments!$B$2:$AZ$70,35,0)/100)</f>
        <v/>
      </c>
      <c r="AN36" s="24" t="str">
        <f>IF($C36="","",$E36*VLOOKUP($C36,aliments!$B$2:$AZ$70,36,0)/100)</f>
        <v/>
      </c>
      <c r="AO36" s="24" t="str">
        <f>IF($C36="","",$E36*VLOOKUP($C36,aliments!$B$2:$AZ$70,37,0)/100)</f>
        <v/>
      </c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CA36" s="33" t="s">
        <v>139</v>
      </c>
    </row>
    <row r="37" spans="1:79" x14ac:dyDescent="0.2">
      <c r="C37" s="23"/>
      <c r="F37" s="24" t="str">
        <f>IF($C37="","",$E37*VLOOKUP($C37,aliments!$B$2:$AZ$70,2,0)/100)</f>
        <v/>
      </c>
      <c r="G37" s="24" t="str">
        <f>IF($C37="","",$E37*VLOOKUP($C37,aliments!$B$2:$AZ$70,3,0)/100)</f>
        <v/>
      </c>
      <c r="H37" s="24" t="str">
        <f>IF($C37="","",$E37*VLOOKUP($C37,aliments!$B$2:$AZ$70,4,0)/100)</f>
        <v/>
      </c>
      <c r="I37" s="24" t="str">
        <f>IF($C37="","",$E37*VLOOKUP($C37,aliments!$B$2:$AZ$70,5,0)/100)</f>
        <v/>
      </c>
      <c r="J37" s="24" t="str">
        <f>IF($C37="","",$E37*VLOOKUP($C37,aliments!$B$2:$AZ$70,6,0)/100)</f>
        <v/>
      </c>
      <c r="K37" s="24" t="str">
        <f>IF($C37="","",$E37*VLOOKUP($C37,aliments!$B$2:$AZ$70,7,0)/100)</f>
        <v/>
      </c>
      <c r="L37" s="24" t="str">
        <f>IF($C37="","",$E37*VLOOKUP($C37,aliments!$B$2:$AZ$70,8,0)/100)</f>
        <v/>
      </c>
      <c r="M37" s="24" t="str">
        <f>IF($C37="","",$E37*VLOOKUP($C37,aliments!$B$2:$AZ$70,9,0)/100)</f>
        <v/>
      </c>
      <c r="N37" s="24" t="str">
        <f>IF($C37="","",$E37*VLOOKUP($C37,aliments!$B$2:$AZ$70,10,0)/100)</f>
        <v/>
      </c>
      <c r="O37" s="24" t="str">
        <f>IF($C37="","",$E37*VLOOKUP($C37,aliments!$B$2:$AZ$70,11,0)/100)</f>
        <v/>
      </c>
      <c r="P37" s="24" t="str">
        <f>IF($C37="","",$E37*VLOOKUP($C37,aliments!$B$2:$AZ$70,12,0)/100)</f>
        <v/>
      </c>
      <c r="Q37" s="24" t="str">
        <f>IF($C37="","",$E37*VLOOKUP($C37,aliments!$B$2:$AZ$70,13,0)/100)</f>
        <v/>
      </c>
      <c r="R37" s="24" t="str">
        <f>IF($C37="","",$E37*VLOOKUP($C37,aliments!$B$2:$AZ$70,14,0)/100)</f>
        <v/>
      </c>
      <c r="S37" s="24" t="str">
        <f>IF($C37="","",$E37*VLOOKUP($C37,aliments!$B$2:$AZ$70,15,0)/100)</f>
        <v/>
      </c>
      <c r="T37" s="24" t="str">
        <f>IF($C37="","",$E37*VLOOKUP($C37,aliments!$B$2:$AZ$70,16,0)/100)</f>
        <v/>
      </c>
      <c r="U37" s="24" t="str">
        <f>IF($C37="","",$E37*VLOOKUP($C37,aliments!$B$2:$AZ$70,17,0)/100)</f>
        <v/>
      </c>
      <c r="V37" s="24" t="str">
        <f>IF($C37="","",$E37*VLOOKUP($C37,aliments!$B$2:$AZ$70,18,0)/100)</f>
        <v/>
      </c>
      <c r="W37" s="24" t="str">
        <f>IF($C37="","",$E37*VLOOKUP($C37,aliments!$B$2:$AZ$70,19,0)/100)</f>
        <v/>
      </c>
      <c r="X37" s="24" t="str">
        <f>IF($C37="","",$E37*VLOOKUP($C37,aliments!$B$2:$AZ$70,20,0)/100)</f>
        <v/>
      </c>
      <c r="Y37" s="24" t="str">
        <f>IF($C37="","",$E37*VLOOKUP($C37,aliments!$B$2:$AZ$70,21,0)/100)</f>
        <v/>
      </c>
      <c r="Z37" s="24" t="str">
        <f>IF($C37="","",$E37*VLOOKUP($C37,aliments!$B$2:$AZ$70,22,0)/100)</f>
        <v/>
      </c>
      <c r="AA37" s="24" t="str">
        <f>IF($C37="","",$E37*VLOOKUP($C37,aliments!$B$2:$AZ$70,23,0)/100)</f>
        <v/>
      </c>
      <c r="AB37" s="24" t="str">
        <f>IF($C37="","",$E37*VLOOKUP($C37,aliments!$B$2:$AZ$70,24,0)/100)</f>
        <v/>
      </c>
      <c r="AC37" s="24" t="str">
        <f>IF($C37="","",$E37*VLOOKUP($C37,aliments!$B$2:$AZ$70,25,0)/100)</f>
        <v/>
      </c>
      <c r="AD37" s="24" t="str">
        <f>IF($C37="","",$E37*VLOOKUP($C37,aliments!$B$2:$AZ$70,26,0)/100)</f>
        <v/>
      </c>
      <c r="AE37" s="24" t="str">
        <f>IF($C37="","",$E37*VLOOKUP($C37,aliments!$B$2:$AZ$70,27,0)/100)</f>
        <v/>
      </c>
      <c r="AF37" s="24" t="str">
        <f>IF($C37="","",$E37*VLOOKUP($C37,aliments!$B$2:$AZ$70,28,0)/100)</f>
        <v/>
      </c>
      <c r="AG37" s="24" t="str">
        <f>IF($C37="","",$E37*VLOOKUP($C37,aliments!$B$2:$AZ$70,29,0)/100)</f>
        <v/>
      </c>
      <c r="AH37" s="24" t="str">
        <f>IF($C37="","",$E37*VLOOKUP($C37,aliments!$B$2:$AZ$70,30,0)/100)</f>
        <v/>
      </c>
      <c r="AI37" s="24" t="str">
        <f>IF($C37="","",$E37*VLOOKUP($C37,aliments!$B$2:$AZ$70,31,0)/100)</f>
        <v/>
      </c>
      <c r="AJ37" s="24" t="str">
        <f>IF($C37="","",$E37*VLOOKUP($C37,aliments!$B$2:$AZ$70,32,0)/100)</f>
        <v/>
      </c>
      <c r="AK37" s="24" t="str">
        <f>IF($C37="","",$E37*VLOOKUP($C37,aliments!$B$2:$AZ$70,33,0)/100)</f>
        <v/>
      </c>
      <c r="AL37" s="24" t="str">
        <f>IF($C37="","",$E37*VLOOKUP($C37,aliments!$B$2:$AZ$70,34,0)/100)</f>
        <v/>
      </c>
      <c r="AM37" s="24" t="str">
        <f>IF($C37="","",$E37*VLOOKUP($C37,aliments!$B$2:$AZ$70,35,0)/100)</f>
        <v/>
      </c>
      <c r="AN37" s="24" t="str">
        <f>IF($C37="","",$E37*VLOOKUP($C37,aliments!$B$2:$AZ$70,36,0)/100)</f>
        <v/>
      </c>
      <c r="AO37" s="24" t="str">
        <f>IF($C37="","",$E37*VLOOKUP($C37,aliments!$B$2:$AZ$70,37,0)/100)</f>
        <v/>
      </c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CA37" s="32" t="s">
        <v>208</v>
      </c>
    </row>
    <row r="38" spans="1:79" x14ac:dyDescent="0.2">
      <c r="C38" s="23"/>
      <c r="F38" s="24" t="str">
        <f>IF($C38="","",$E38*VLOOKUP($C38,aliments!$B$2:$AZ$70,2,0)/100)</f>
        <v/>
      </c>
      <c r="G38" s="24" t="str">
        <f>IF($C38="","",$E38*VLOOKUP($C38,aliments!$B$2:$AZ$70,3,0)/100)</f>
        <v/>
      </c>
      <c r="H38" s="24" t="str">
        <f>IF($C38="","",$E38*VLOOKUP($C38,aliments!$B$2:$AZ$70,4,0)/100)</f>
        <v/>
      </c>
      <c r="I38" s="24" t="str">
        <f>IF($C38="","",$E38*VLOOKUP($C38,aliments!$B$2:$AZ$70,5,0)/100)</f>
        <v/>
      </c>
      <c r="J38" s="24" t="str">
        <f>IF($C38="","",$E38*VLOOKUP($C38,aliments!$B$2:$AZ$70,6,0)/100)</f>
        <v/>
      </c>
      <c r="K38" s="24" t="str">
        <f>IF($C38="","",$E38*VLOOKUP($C38,aliments!$B$2:$AZ$70,7,0)/100)</f>
        <v/>
      </c>
      <c r="L38" s="24" t="str">
        <f>IF($C38="","",$E38*VLOOKUP($C38,aliments!$B$2:$AZ$70,8,0)/100)</f>
        <v/>
      </c>
      <c r="M38" s="24" t="str">
        <f>IF($C38="","",$E38*VLOOKUP($C38,aliments!$B$2:$AZ$70,9,0)/100)</f>
        <v/>
      </c>
      <c r="N38" s="24" t="str">
        <f>IF($C38="","",$E38*VLOOKUP($C38,aliments!$B$2:$AZ$70,10,0)/100)</f>
        <v/>
      </c>
      <c r="O38" s="24" t="str">
        <f>IF($C38="","",$E38*VLOOKUP($C38,aliments!$B$2:$AZ$70,11,0)/100)</f>
        <v/>
      </c>
      <c r="P38" s="24" t="str">
        <f>IF($C38="","",$E38*VLOOKUP($C38,aliments!$B$2:$AZ$70,12,0)/100)</f>
        <v/>
      </c>
      <c r="Q38" s="24" t="str">
        <f>IF($C38="","",$E38*VLOOKUP($C38,aliments!$B$2:$AZ$70,13,0)/100)</f>
        <v/>
      </c>
      <c r="R38" s="24" t="str">
        <f>IF($C38="","",$E38*VLOOKUP($C38,aliments!$B$2:$AZ$70,14,0)/100)</f>
        <v/>
      </c>
      <c r="S38" s="24" t="str">
        <f>IF($C38="","",$E38*VLOOKUP($C38,aliments!$B$2:$AZ$70,15,0)/100)</f>
        <v/>
      </c>
      <c r="T38" s="24" t="str">
        <f>IF($C38="","",$E38*VLOOKUP($C38,aliments!$B$2:$AZ$70,16,0)/100)</f>
        <v/>
      </c>
      <c r="U38" s="24" t="str">
        <f>IF($C38="","",$E38*VLOOKUP($C38,aliments!$B$2:$AZ$70,17,0)/100)</f>
        <v/>
      </c>
      <c r="V38" s="24" t="str">
        <f>IF($C38="","",$E38*VLOOKUP($C38,aliments!$B$2:$AZ$70,18,0)/100)</f>
        <v/>
      </c>
      <c r="W38" s="24" t="str">
        <f>IF($C38="","",$E38*VLOOKUP($C38,aliments!$B$2:$AZ$70,19,0)/100)</f>
        <v/>
      </c>
      <c r="X38" s="24" t="str">
        <f>IF($C38="","",$E38*VLOOKUP($C38,aliments!$B$2:$AZ$70,20,0)/100)</f>
        <v/>
      </c>
      <c r="Y38" s="24" t="str">
        <f>IF($C38="","",$E38*VLOOKUP($C38,aliments!$B$2:$AZ$70,21,0)/100)</f>
        <v/>
      </c>
      <c r="Z38" s="24" t="str">
        <f>IF($C38="","",$E38*VLOOKUP($C38,aliments!$B$2:$AZ$70,22,0)/100)</f>
        <v/>
      </c>
      <c r="AA38" s="24" t="str">
        <f>IF($C38="","",$E38*VLOOKUP($C38,aliments!$B$2:$AZ$70,23,0)/100)</f>
        <v/>
      </c>
      <c r="AB38" s="24" t="str">
        <f>IF($C38="","",$E38*VLOOKUP($C38,aliments!$B$2:$AZ$70,24,0)/100)</f>
        <v/>
      </c>
      <c r="AC38" s="24" t="str">
        <f>IF($C38="","",$E38*VLOOKUP($C38,aliments!$B$2:$AZ$70,25,0)/100)</f>
        <v/>
      </c>
      <c r="AD38" s="24" t="str">
        <f>IF($C38="","",$E38*VLOOKUP($C38,aliments!$B$2:$AZ$70,26,0)/100)</f>
        <v/>
      </c>
      <c r="AE38" s="24" t="str">
        <f>IF($C38="","",$E38*VLOOKUP($C38,aliments!$B$2:$AZ$70,27,0)/100)</f>
        <v/>
      </c>
      <c r="AF38" s="24" t="str">
        <f>IF($C38="","",$E38*VLOOKUP($C38,aliments!$B$2:$AZ$70,28,0)/100)</f>
        <v/>
      </c>
      <c r="AG38" s="24" t="str">
        <f>IF($C38="","",$E38*VLOOKUP($C38,aliments!$B$2:$AZ$70,29,0)/100)</f>
        <v/>
      </c>
      <c r="AH38" s="24" t="str">
        <f>IF($C38="","",$E38*VLOOKUP($C38,aliments!$B$2:$AZ$70,30,0)/100)</f>
        <v/>
      </c>
      <c r="AI38" s="24" t="str">
        <f>IF($C38="","",$E38*VLOOKUP($C38,aliments!$B$2:$AZ$70,31,0)/100)</f>
        <v/>
      </c>
      <c r="AJ38" s="24" t="str">
        <f>IF($C38="","",$E38*VLOOKUP($C38,aliments!$B$2:$AZ$70,32,0)/100)</f>
        <v/>
      </c>
      <c r="AK38" s="24" t="str">
        <f>IF($C38="","",$E38*VLOOKUP($C38,aliments!$B$2:$AZ$70,33,0)/100)</f>
        <v/>
      </c>
      <c r="AL38" s="24" t="str">
        <f>IF($C38="","",$E38*VLOOKUP($C38,aliments!$B$2:$AZ$70,34,0)/100)</f>
        <v/>
      </c>
      <c r="AM38" s="24" t="str">
        <f>IF($C38="","",$E38*VLOOKUP($C38,aliments!$B$2:$AZ$70,35,0)/100)</f>
        <v/>
      </c>
      <c r="AN38" s="24" t="str">
        <f>IF($C38="","",$E38*VLOOKUP($C38,aliments!$B$2:$AZ$70,36,0)/100)</f>
        <v/>
      </c>
      <c r="AO38" s="24" t="str">
        <f>IF($C38="","",$E38*VLOOKUP($C38,aliments!$B$2:$AZ$70,37,0)/100)</f>
        <v/>
      </c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CA38" s="33" t="s">
        <v>209</v>
      </c>
    </row>
    <row r="39" spans="1:79" ht="13.5" thickBot="1" x14ac:dyDescent="0.25">
      <c r="C39" s="23"/>
      <c r="F39" s="24" t="str">
        <f>IF($C39="","",$E39*VLOOKUP($C39,aliments!$B$2:$AZ$70,2,0)/100)</f>
        <v/>
      </c>
      <c r="G39" s="24" t="str">
        <f>IF($C39="","",$E39*VLOOKUP($C39,aliments!$B$2:$AZ$70,3,0)/100)</f>
        <v/>
      </c>
      <c r="H39" s="24" t="str">
        <f>IF($C39="","",$E39*VLOOKUP($C39,aliments!$B$2:$AZ$70,4,0)/100)</f>
        <v/>
      </c>
      <c r="I39" s="24" t="str">
        <f>IF($C39="","",$E39*VLOOKUP($C39,aliments!$B$2:$AZ$70,5,0)/100)</f>
        <v/>
      </c>
      <c r="J39" s="24" t="str">
        <f>IF($C39="","",$E39*VLOOKUP($C39,aliments!$B$2:$AZ$70,6,0)/100)</f>
        <v/>
      </c>
      <c r="K39" s="24" t="str">
        <f>IF($C39="","",$E39*VLOOKUP($C39,aliments!$B$2:$AZ$70,7,0)/100)</f>
        <v/>
      </c>
      <c r="L39" s="24" t="str">
        <f>IF($C39="","",$E39*VLOOKUP($C39,aliments!$B$2:$AZ$70,8,0)/100)</f>
        <v/>
      </c>
      <c r="M39" s="24" t="str">
        <f>IF($C39="","",$E39*VLOOKUP($C39,aliments!$B$2:$AZ$70,9,0)/100)</f>
        <v/>
      </c>
      <c r="N39" s="24" t="str">
        <f>IF($C39="","",$E39*VLOOKUP($C39,aliments!$B$2:$AZ$70,10,0)/100)</f>
        <v/>
      </c>
      <c r="O39" s="24" t="str">
        <f>IF($C39="","",$E39*VLOOKUP($C39,aliments!$B$2:$AZ$70,11,0)/100)</f>
        <v/>
      </c>
      <c r="P39" s="24" t="str">
        <f>IF($C39="","",$E39*VLOOKUP($C39,aliments!$B$2:$AZ$70,12,0)/100)</f>
        <v/>
      </c>
      <c r="Q39" s="24" t="str">
        <f>IF($C39="","",$E39*VLOOKUP($C39,aliments!$B$2:$AZ$70,13,0)/100)</f>
        <v/>
      </c>
      <c r="R39" s="24" t="str">
        <f>IF($C39="","",$E39*VLOOKUP($C39,aliments!$B$2:$AZ$70,14,0)/100)</f>
        <v/>
      </c>
      <c r="S39" s="24" t="str">
        <f>IF($C39="","",$E39*VLOOKUP($C39,aliments!$B$2:$AZ$70,15,0)/100)</f>
        <v/>
      </c>
      <c r="T39" s="24" t="str">
        <f>IF($C39="","",$E39*VLOOKUP($C39,aliments!$B$2:$AZ$70,16,0)/100)</f>
        <v/>
      </c>
      <c r="U39" s="24" t="str">
        <f>IF($C39="","",$E39*VLOOKUP($C39,aliments!$B$2:$AZ$70,17,0)/100)</f>
        <v/>
      </c>
      <c r="V39" s="24" t="str">
        <f>IF($C39="","",$E39*VLOOKUP($C39,aliments!$B$2:$AZ$70,18,0)/100)</f>
        <v/>
      </c>
      <c r="W39" s="24" t="str">
        <f>IF($C39="","",$E39*VLOOKUP($C39,aliments!$B$2:$AZ$70,19,0)/100)</f>
        <v/>
      </c>
      <c r="X39" s="24" t="str">
        <f>IF($C39="","",$E39*VLOOKUP($C39,aliments!$B$2:$AZ$70,20,0)/100)</f>
        <v/>
      </c>
      <c r="Y39" s="24" t="str">
        <f>IF($C39="","",$E39*VLOOKUP($C39,aliments!$B$2:$AZ$70,21,0)/100)</f>
        <v/>
      </c>
      <c r="Z39" s="24" t="str">
        <f>IF($C39="","",$E39*VLOOKUP($C39,aliments!$B$2:$AZ$70,22,0)/100)</f>
        <v/>
      </c>
      <c r="AA39" s="24" t="str">
        <f>IF($C39="","",$E39*VLOOKUP($C39,aliments!$B$2:$AZ$70,23,0)/100)</f>
        <v/>
      </c>
      <c r="AB39" s="24" t="str">
        <f>IF($C39="","",$E39*VLOOKUP($C39,aliments!$B$2:$AZ$70,24,0)/100)</f>
        <v/>
      </c>
      <c r="AC39" s="24" t="str">
        <f>IF($C39="","",$E39*VLOOKUP($C39,aliments!$B$2:$AZ$70,25,0)/100)</f>
        <v/>
      </c>
      <c r="AD39" s="24" t="str">
        <f>IF($C39="","",$E39*VLOOKUP($C39,aliments!$B$2:$AZ$70,26,0)/100)</f>
        <v/>
      </c>
      <c r="AE39" s="24" t="str">
        <f>IF($C39="","",$E39*VLOOKUP($C39,aliments!$B$2:$AZ$70,27,0)/100)</f>
        <v/>
      </c>
      <c r="AF39" s="24" t="str">
        <f>IF($C39="","",$E39*VLOOKUP($C39,aliments!$B$2:$AZ$70,28,0)/100)</f>
        <v/>
      </c>
      <c r="AG39" s="24" t="str">
        <f>IF($C39="","",$E39*VLOOKUP($C39,aliments!$B$2:$AZ$70,29,0)/100)</f>
        <v/>
      </c>
      <c r="AH39" s="24" t="str">
        <f>IF($C39="","",$E39*VLOOKUP($C39,aliments!$B$2:$AZ$70,30,0)/100)</f>
        <v/>
      </c>
      <c r="AI39" s="24" t="str">
        <f>IF($C39="","",$E39*VLOOKUP($C39,aliments!$B$2:$AZ$70,31,0)/100)</f>
        <v/>
      </c>
      <c r="AJ39" s="24" t="str">
        <f>IF($C39="","",$E39*VLOOKUP($C39,aliments!$B$2:$AZ$70,32,0)/100)</f>
        <v/>
      </c>
      <c r="AK39" s="24" t="str">
        <f>IF($C39="","",$E39*VLOOKUP($C39,aliments!$B$2:$AZ$70,33,0)/100)</f>
        <v/>
      </c>
      <c r="AL39" s="24" t="str">
        <f>IF($C39="","",$E39*VLOOKUP($C39,aliments!$B$2:$AZ$70,34,0)/100)</f>
        <v/>
      </c>
      <c r="AM39" s="24" t="str">
        <f>IF($C39="","",$E39*VLOOKUP($C39,aliments!$B$2:$AZ$70,35,0)/100)</f>
        <v/>
      </c>
      <c r="AN39" s="24" t="str">
        <f>IF($C39="","",$E39*VLOOKUP($C39,aliments!$B$2:$AZ$70,36,0)/100)</f>
        <v/>
      </c>
      <c r="AO39" s="24" t="str">
        <f>IF($C39="","",$E39*VLOOKUP($C39,aliments!$B$2:$AZ$70,37,0)/100)</f>
        <v/>
      </c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CA39" s="32" t="s">
        <v>210</v>
      </c>
    </row>
    <row r="40" spans="1:79" ht="13.5" thickBot="1" x14ac:dyDescent="0.25">
      <c r="A40" s="12" t="s">
        <v>4</v>
      </c>
      <c r="D40" s="72"/>
      <c r="F40" s="28" t="str">
        <f>IF(SUM(F33:F39)=0,"",AVERAGE(F33:F39))</f>
        <v/>
      </c>
      <c r="G40" s="28">
        <f>SUM(G33:G39)</f>
        <v>0</v>
      </c>
      <c r="H40" s="13">
        <f>SUM(H33:H39)</f>
        <v>0</v>
      </c>
      <c r="I40" s="13">
        <f t="shared" ref="I40" si="67">SUM(I33:I39)</f>
        <v>0</v>
      </c>
      <c r="J40" s="13">
        <f t="shared" ref="J40" si="68">SUM(J33:J39)</f>
        <v>0</v>
      </c>
      <c r="K40" s="13">
        <f t="shared" ref="K40" si="69">SUM(K33:K39)</f>
        <v>0</v>
      </c>
      <c r="L40" s="13">
        <f t="shared" ref="L40" si="70">SUM(L33:L39)</f>
        <v>0</v>
      </c>
      <c r="M40" s="13">
        <f t="shared" ref="M40" si="71">SUM(M33:M39)</f>
        <v>0</v>
      </c>
      <c r="N40" s="13">
        <f t="shared" ref="N40" si="72">SUM(N33:N39)</f>
        <v>0</v>
      </c>
      <c r="O40" s="13">
        <f t="shared" ref="O40" si="73">SUM(O33:O39)</f>
        <v>0</v>
      </c>
      <c r="P40" s="13">
        <f t="shared" ref="P40" si="74">SUM(P33:P39)</f>
        <v>0</v>
      </c>
      <c r="Q40" s="13">
        <f t="shared" ref="Q40" si="75">SUM(Q33:Q39)</f>
        <v>0</v>
      </c>
      <c r="R40" s="13">
        <f t="shared" ref="R40" si="76">SUM(R33:R39)</f>
        <v>0</v>
      </c>
      <c r="S40" s="13">
        <f t="shared" ref="S40" si="77">SUM(S33:S39)</f>
        <v>0</v>
      </c>
      <c r="T40" s="13">
        <f t="shared" ref="T40" si="78">SUM(T33:T39)</f>
        <v>0</v>
      </c>
      <c r="U40" s="13">
        <f t="shared" ref="U40" si="79">SUM(U33:U39)</f>
        <v>0</v>
      </c>
      <c r="V40" s="13">
        <f t="shared" ref="V40" si="80">SUM(V33:V39)</f>
        <v>0</v>
      </c>
      <c r="W40" s="13">
        <f t="shared" ref="W40" si="81">SUM(W33:W39)</f>
        <v>0</v>
      </c>
      <c r="X40" s="13">
        <f t="shared" ref="X40" si="82">SUM(X33:X39)</f>
        <v>0</v>
      </c>
      <c r="Y40" s="13">
        <f t="shared" ref="Y40" si="83">SUM(Y33:Y39)</f>
        <v>0</v>
      </c>
      <c r="Z40" s="13">
        <f t="shared" ref="Z40" si="84">SUM(Z33:Z39)</f>
        <v>0</v>
      </c>
      <c r="AA40" s="13">
        <f t="shared" ref="AA40" si="85">SUM(AA33:AA39)</f>
        <v>0</v>
      </c>
      <c r="AB40" s="13">
        <f t="shared" ref="AB40" si="86">SUM(AB33:AB39)</f>
        <v>0</v>
      </c>
      <c r="AC40" s="13">
        <f t="shared" ref="AC40" si="87">SUM(AC33:AC39)</f>
        <v>0</v>
      </c>
      <c r="AD40" s="13">
        <f t="shared" ref="AD40" si="88">SUM(AD33:AD39)</f>
        <v>0</v>
      </c>
      <c r="AE40" s="13">
        <f t="shared" ref="AE40" si="89">SUM(AE33:AE39)</f>
        <v>0</v>
      </c>
      <c r="AF40" s="13">
        <f t="shared" ref="AF40" si="90">SUM(AF33:AF39)</f>
        <v>0</v>
      </c>
      <c r="AG40" s="13">
        <f t="shared" ref="AG40" si="91">SUM(AG33:AG39)</f>
        <v>0</v>
      </c>
      <c r="AH40" s="13">
        <f t="shared" ref="AH40" si="92">SUM(AH33:AH39)</f>
        <v>0</v>
      </c>
      <c r="AI40" s="13">
        <f t="shared" ref="AI40" si="93">SUM(AI33:AI39)</f>
        <v>0</v>
      </c>
      <c r="AJ40" s="13">
        <f t="shared" ref="AJ40" si="94">SUM(AJ33:AJ39)</f>
        <v>0</v>
      </c>
      <c r="AK40" s="13">
        <f t="shared" ref="AK40" si="95">SUM(AK33:AK39)</f>
        <v>0</v>
      </c>
      <c r="AL40" s="13">
        <f t="shared" ref="AL40" si="96">SUM(AL33:AL39)</f>
        <v>0</v>
      </c>
      <c r="AM40" s="13">
        <f t="shared" ref="AM40" si="97">SUM(AM33:AM39)</f>
        <v>0</v>
      </c>
      <c r="AN40" s="13">
        <f t="shared" ref="AN40" si="98">SUM(AN33:AN39)</f>
        <v>0</v>
      </c>
      <c r="AO40" s="13">
        <f t="shared" ref="AO40" si="99">SUM(AO33:AO39)</f>
        <v>0</v>
      </c>
      <c r="CA40" s="33" t="s">
        <v>211</v>
      </c>
    </row>
    <row r="41" spans="1:79" ht="13.5" thickBot="1" x14ac:dyDescent="0.25">
      <c r="CA41" s="32" t="s">
        <v>212</v>
      </c>
    </row>
    <row r="42" spans="1:79" ht="13.5" thickBot="1" x14ac:dyDescent="0.25">
      <c r="A42" s="2" t="s">
        <v>3</v>
      </c>
      <c r="B42" s="3"/>
      <c r="C42" s="3" t="s">
        <v>0</v>
      </c>
      <c r="D42" s="3"/>
      <c r="E42" s="3" t="s">
        <v>163</v>
      </c>
      <c r="F42" s="27" t="s">
        <v>179</v>
      </c>
      <c r="G42" s="27" t="s">
        <v>178</v>
      </c>
      <c r="H42" s="3" t="s">
        <v>164</v>
      </c>
      <c r="I42" s="3" t="s">
        <v>165</v>
      </c>
      <c r="J42" s="3" t="s">
        <v>166</v>
      </c>
      <c r="K42" s="3" t="s">
        <v>5</v>
      </c>
      <c r="L42" s="3" t="s">
        <v>159</v>
      </c>
      <c r="M42" s="3" t="s">
        <v>160</v>
      </c>
      <c r="N42" s="3" t="s">
        <v>150</v>
      </c>
      <c r="O42" s="3" t="s">
        <v>151</v>
      </c>
      <c r="P42" s="3" t="s">
        <v>152</v>
      </c>
      <c r="Q42" s="3" t="s">
        <v>153</v>
      </c>
      <c r="R42" s="3" t="s">
        <v>154</v>
      </c>
      <c r="S42" s="3" t="s">
        <v>155</v>
      </c>
      <c r="T42" s="3" t="s">
        <v>156</v>
      </c>
      <c r="U42" s="3" t="s">
        <v>157</v>
      </c>
      <c r="V42" s="3" t="s">
        <v>158</v>
      </c>
      <c r="W42" s="3" t="s">
        <v>177</v>
      </c>
      <c r="X42" s="3" t="s">
        <v>176</v>
      </c>
      <c r="Y42" s="3" t="s">
        <v>26</v>
      </c>
      <c r="Z42" s="3" t="s">
        <v>29</v>
      </c>
      <c r="AA42" s="3" t="s">
        <v>28</v>
      </c>
      <c r="AB42" s="3" t="s">
        <v>32</v>
      </c>
      <c r="AC42" s="3" t="s">
        <v>23</v>
      </c>
      <c r="AD42" s="3" t="s">
        <v>27</v>
      </c>
      <c r="AE42" s="3" t="s">
        <v>24</v>
      </c>
      <c r="AF42" s="3" t="s">
        <v>25</v>
      </c>
      <c r="AG42" s="3" t="s">
        <v>31</v>
      </c>
      <c r="AH42" s="3" t="s">
        <v>22</v>
      </c>
      <c r="AI42" s="3" t="s">
        <v>30</v>
      </c>
      <c r="AJ42" s="3" t="s">
        <v>36</v>
      </c>
      <c r="AK42" s="3" t="s">
        <v>37</v>
      </c>
      <c r="AL42" s="3" t="s">
        <v>38</v>
      </c>
      <c r="AM42" s="3" t="s">
        <v>40</v>
      </c>
      <c r="AN42" s="3" t="s">
        <v>41</v>
      </c>
      <c r="AO42" s="4" t="s">
        <v>21</v>
      </c>
      <c r="CA42" s="32" t="s">
        <v>140</v>
      </c>
    </row>
    <row r="43" spans="1:79" x14ac:dyDescent="0.2">
      <c r="C43" s="23"/>
      <c r="F43" s="24" t="str">
        <f>IF($C43="","",$E43*VLOOKUP($C43,aliments!$B$2:$AZ$70,2,0)/100)</f>
        <v/>
      </c>
      <c r="G43" s="24" t="str">
        <f>IF($C43="","",$E43*VLOOKUP($C43,aliments!$B$2:$AZ$70,3,0)/100)</f>
        <v/>
      </c>
      <c r="H43" s="24" t="str">
        <f>IF($C43="","",$E43*VLOOKUP($C43,aliments!$B$2:$AZ$70,4,0)/100)</f>
        <v/>
      </c>
      <c r="I43" s="24" t="str">
        <f>IF($C43="","",$E43*VLOOKUP($C43,aliments!$B$2:$AZ$70,5,0)/100)</f>
        <v/>
      </c>
      <c r="J43" s="24" t="str">
        <f>IF($C43="","",$E43*VLOOKUP($C43,aliments!$B$2:$AZ$70,6,0)/100)</f>
        <v/>
      </c>
      <c r="K43" s="24" t="str">
        <f>IF($C43="","",$E43*VLOOKUP($C43,aliments!$B$2:$AZ$70,7,0)/100)</f>
        <v/>
      </c>
      <c r="L43" s="24" t="str">
        <f>IF($C43="","",$E43*VLOOKUP($C43,aliments!$B$2:$AZ$70,8,0)/100)</f>
        <v/>
      </c>
      <c r="M43" s="24" t="str">
        <f>IF($C43="","",$E43*VLOOKUP($C43,aliments!$B$2:$AZ$70,9,0)/100)</f>
        <v/>
      </c>
      <c r="N43" s="24" t="str">
        <f>IF($C43="","",$E43*VLOOKUP($C43,aliments!$B$2:$AZ$70,10,0)/100)</f>
        <v/>
      </c>
      <c r="O43" s="24" t="str">
        <f>IF($C43="","",$E43*VLOOKUP($C43,aliments!$B$2:$AZ$70,11,0)/100)</f>
        <v/>
      </c>
      <c r="P43" s="24" t="str">
        <f>IF($C43="","",$E43*VLOOKUP($C43,aliments!$B$2:$AZ$70,12,0)/100)</f>
        <v/>
      </c>
      <c r="Q43" s="24" t="str">
        <f>IF($C43="","",$E43*VLOOKUP($C43,aliments!$B$2:$AZ$70,13,0)/100)</f>
        <v/>
      </c>
      <c r="R43" s="24" t="str">
        <f>IF($C43="","",$E43*VLOOKUP($C43,aliments!$B$2:$AZ$70,14,0)/100)</f>
        <v/>
      </c>
      <c r="S43" s="24" t="str">
        <f>IF($C43="","",$E43*VLOOKUP($C43,aliments!$B$2:$AZ$70,15,0)/100)</f>
        <v/>
      </c>
      <c r="T43" s="24" t="str">
        <f>IF($C43="","",$E43*VLOOKUP($C43,aliments!$B$2:$AZ$70,16,0)/100)</f>
        <v/>
      </c>
      <c r="U43" s="24" t="str">
        <f>IF($C43="","",$E43*VLOOKUP($C43,aliments!$B$2:$AZ$70,17,0)/100)</f>
        <v/>
      </c>
      <c r="V43" s="24" t="str">
        <f>IF($C43="","",$E43*VLOOKUP($C43,aliments!$B$2:$AZ$70,18,0)/100)</f>
        <v/>
      </c>
      <c r="W43" s="24" t="str">
        <f>IF($C43="","",$E43*VLOOKUP($C43,aliments!$B$2:$AZ$70,19,0)/100)</f>
        <v/>
      </c>
      <c r="X43" s="24" t="str">
        <f>IF($C43="","",$E43*VLOOKUP($C43,aliments!$B$2:$AZ$70,20,0)/100)</f>
        <v/>
      </c>
      <c r="Y43" s="24" t="str">
        <f>IF($C43="","",$E43*VLOOKUP($C43,aliments!$B$2:$AZ$70,21,0)/100)</f>
        <v/>
      </c>
      <c r="Z43" s="24" t="str">
        <f>IF($C43="","",$E43*VLOOKUP($C43,aliments!$B$2:$AZ$70,22,0)/100)</f>
        <v/>
      </c>
      <c r="AA43" s="24" t="str">
        <f>IF($C43="","",$E43*VLOOKUP($C43,aliments!$B$2:$AZ$70,23,0)/100)</f>
        <v/>
      </c>
      <c r="AB43" s="24" t="str">
        <f>IF($C43="","",$E43*VLOOKUP($C43,aliments!$B$2:$AZ$70,24,0)/100)</f>
        <v/>
      </c>
      <c r="AC43" s="24" t="str">
        <f>IF($C43="","",$E43*VLOOKUP($C43,aliments!$B$2:$AZ$70,25,0)/100)</f>
        <v/>
      </c>
      <c r="AD43" s="24" t="str">
        <f>IF($C43="","",$E43*VLOOKUP($C43,aliments!$B$2:$AZ$70,26,0)/100)</f>
        <v/>
      </c>
      <c r="AE43" s="24" t="str">
        <f>IF($C43="","",$E43*VLOOKUP($C43,aliments!$B$2:$AZ$70,27,0)/100)</f>
        <v/>
      </c>
      <c r="AF43" s="24" t="str">
        <f>IF($C43="","",$E43*VLOOKUP($C43,aliments!$B$2:$AZ$70,28,0)/100)</f>
        <v/>
      </c>
      <c r="AG43" s="24" t="str">
        <f>IF($C43="","",$E43*VLOOKUP($C43,aliments!$B$2:$AZ$70,29,0)/100)</f>
        <v/>
      </c>
      <c r="AH43" s="24" t="str">
        <f>IF($C43="","",$E43*VLOOKUP($C43,aliments!$B$2:$AZ$70,30,0)/100)</f>
        <v/>
      </c>
      <c r="AI43" s="24" t="str">
        <f>IF($C43="","",$E43*VLOOKUP($C43,aliments!$B$2:$AZ$70,31,0)/100)</f>
        <v/>
      </c>
      <c r="AJ43" s="24" t="str">
        <f>IF($C43="","",$E43*VLOOKUP($C43,aliments!$B$2:$AZ$70,32,0)/100)</f>
        <v/>
      </c>
      <c r="AK43" s="24" t="str">
        <f>IF($C43="","",$E43*VLOOKUP($C43,aliments!$B$2:$AZ$70,33,0)/100)</f>
        <v/>
      </c>
      <c r="AL43" s="24" t="str">
        <f>IF($C43="","",$E43*VLOOKUP($C43,aliments!$B$2:$AZ$70,34,0)/100)</f>
        <v/>
      </c>
      <c r="AM43" s="24" t="str">
        <f>IF($C43="","",$E43*VLOOKUP($C43,aliments!$B$2:$AZ$70,35,0)/100)</f>
        <v/>
      </c>
      <c r="AN43" s="24" t="str">
        <f>IF($C43="","",$E43*VLOOKUP($C43,aliments!$B$2:$AZ$70,36,0)/100)</f>
        <v/>
      </c>
      <c r="AO43" s="24" t="str">
        <f>IF($C43="","",$E43*VLOOKUP($C43,aliments!$B$2:$AZ$70,37,0)/100)</f>
        <v/>
      </c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CA43" s="32" t="s">
        <v>141</v>
      </c>
    </row>
    <row r="44" spans="1:79" x14ac:dyDescent="0.2">
      <c r="C44" s="23"/>
      <c r="F44" s="24" t="str">
        <f>IF($C44="","",$E44*VLOOKUP($C44,aliments!$B$2:$AZ$70,2,0)/100)</f>
        <v/>
      </c>
      <c r="G44" s="24" t="str">
        <f>IF($C44="","",$E44*VLOOKUP($C44,aliments!$B$2:$AZ$70,3,0)/100)</f>
        <v/>
      </c>
      <c r="H44" s="24" t="str">
        <f>IF($C44="","",$E44*VLOOKUP($C44,aliments!$B$2:$AZ$70,4,0)/100)</f>
        <v/>
      </c>
      <c r="I44" s="24" t="str">
        <f>IF($C44="","",$E44*VLOOKUP($C44,aliments!$B$2:$AZ$70,5,0)/100)</f>
        <v/>
      </c>
      <c r="J44" s="24" t="str">
        <f>IF($C44="","",$E44*VLOOKUP($C44,aliments!$B$2:$AZ$70,6,0)/100)</f>
        <v/>
      </c>
      <c r="K44" s="24" t="str">
        <f>IF($C44="","",$E44*VLOOKUP($C44,aliments!$B$2:$AZ$70,7,0)/100)</f>
        <v/>
      </c>
      <c r="L44" s="24" t="str">
        <f>IF($C44="","",$E44*VLOOKUP($C44,aliments!$B$2:$AZ$70,8,0)/100)</f>
        <v/>
      </c>
      <c r="M44" s="24" t="str">
        <f>IF($C44="","",$E44*VLOOKUP($C44,aliments!$B$2:$AZ$70,9,0)/100)</f>
        <v/>
      </c>
      <c r="N44" s="24" t="str">
        <f>IF($C44="","",$E44*VLOOKUP($C44,aliments!$B$2:$AZ$70,10,0)/100)</f>
        <v/>
      </c>
      <c r="O44" s="24" t="str">
        <f>IF($C44="","",$E44*VLOOKUP($C44,aliments!$B$2:$AZ$70,11,0)/100)</f>
        <v/>
      </c>
      <c r="P44" s="24" t="str">
        <f>IF($C44="","",$E44*VLOOKUP($C44,aliments!$B$2:$AZ$70,12,0)/100)</f>
        <v/>
      </c>
      <c r="Q44" s="24" t="str">
        <f>IF($C44="","",$E44*VLOOKUP($C44,aliments!$B$2:$AZ$70,13,0)/100)</f>
        <v/>
      </c>
      <c r="R44" s="24" t="str">
        <f>IF($C44="","",$E44*VLOOKUP($C44,aliments!$B$2:$AZ$70,14,0)/100)</f>
        <v/>
      </c>
      <c r="S44" s="24" t="str">
        <f>IF($C44="","",$E44*VLOOKUP($C44,aliments!$B$2:$AZ$70,15,0)/100)</f>
        <v/>
      </c>
      <c r="T44" s="24" t="str">
        <f>IF($C44="","",$E44*VLOOKUP($C44,aliments!$B$2:$AZ$70,16,0)/100)</f>
        <v/>
      </c>
      <c r="U44" s="24" t="str">
        <f>IF($C44="","",$E44*VLOOKUP($C44,aliments!$B$2:$AZ$70,17,0)/100)</f>
        <v/>
      </c>
      <c r="V44" s="24" t="str">
        <f>IF($C44="","",$E44*VLOOKUP($C44,aliments!$B$2:$AZ$70,18,0)/100)</f>
        <v/>
      </c>
      <c r="W44" s="24" t="str">
        <f>IF($C44="","",$E44*VLOOKUP($C44,aliments!$B$2:$AZ$70,19,0)/100)</f>
        <v/>
      </c>
      <c r="X44" s="24" t="str">
        <f>IF($C44="","",$E44*VLOOKUP($C44,aliments!$B$2:$AZ$70,20,0)/100)</f>
        <v/>
      </c>
      <c r="Y44" s="24" t="str">
        <f>IF($C44="","",$E44*VLOOKUP($C44,aliments!$B$2:$AZ$70,21,0)/100)</f>
        <v/>
      </c>
      <c r="Z44" s="24" t="str">
        <f>IF($C44="","",$E44*VLOOKUP($C44,aliments!$B$2:$AZ$70,22,0)/100)</f>
        <v/>
      </c>
      <c r="AA44" s="24" t="str">
        <f>IF($C44="","",$E44*VLOOKUP($C44,aliments!$B$2:$AZ$70,23,0)/100)</f>
        <v/>
      </c>
      <c r="AB44" s="24" t="str">
        <f>IF($C44="","",$E44*VLOOKUP($C44,aliments!$B$2:$AZ$70,24,0)/100)</f>
        <v/>
      </c>
      <c r="AC44" s="24" t="str">
        <f>IF($C44="","",$E44*VLOOKUP($C44,aliments!$B$2:$AZ$70,25,0)/100)</f>
        <v/>
      </c>
      <c r="AD44" s="24" t="str">
        <f>IF($C44="","",$E44*VLOOKUP($C44,aliments!$B$2:$AZ$70,26,0)/100)</f>
        <v/>
      </c>
      <c r="AE44" s="24" t="str">
        <f>IF($C44="","",$E44*VLOOKUP($C44,aliments!$B$2:$AZ$70,27,0)/100)</f>
        <v/>
      </c>
      <c r="AF44" s="24" t="str">
        <f>IF($C44="","",$E44*VLOOKUP($C44,aliments!$B$2:$AZ$70,28,0)/100)</f>
        <v/>
      </c>
      <c r="AG44" s="24" t="str">
        <f>IF($C44="","",$E44*VLOOKUP($C44,aliments!$B$2:$AZ$70,29,0)/100)</f>
        <v/>
      </c>
      <c r="AH44" s="24" t="str">
        <f>IF($C44="","",$E44*VLOOKUP($C44,aliments!$B$2:$AZ$70,30,0)/100)</f>
        <v/>
      </c>
      <c r="AI44" s="24" t="str">
        <f>IF($C44="","",$E44*VLOOKUP($C44,aliments!$B$2:$AZ$70,31,0)/100)</f>
        <v/>
      </c>
      <c r="AJ44" s="24" t="str">
        <f>IF($C44="","",$E44*VLOOKUP($C44,aliments!$B$2:$AZ$70,32,0)/100)</f>
        <v/>
      </c>
      <c r="AK44" s="24" t="str">
        <f>IF($C44="","",$E44*VLOOKUP($C44,aliments!$B$2:$AZ$70,33,0)/100)</f>
        <v/>
      </c>
      <c r="AL44" s="24" t="str">
        <f>IF($C44="","",$E44*VLOOKUP($C44,aliments!$B$2:$AZ$70,34,0)/100)</f>
        <v/>
      </c>
      <c r="AM44" s="24" t="str">
        <f>IF($C44="","",$E44*VLOOKUP($C44,aliments!$B$2:$AZ$70,35,0)/100)</f>
        <v/>
      </c>
      <c r="AN44" s="24" t="str">
        <f>IF($C44="","",$E44*VLOOKUP($C44,aliments!$B$2:$AZ$70,36,0)/100)</f>
        <v/>
      </c>
      <c r="AO44" s="24" t="str">
        <f>IF($C44="","",$E44*VLOOKUP($C44,aliments!$B$2:$AZ$70,37,0)/100)</f>
        <v/>
      </c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CA44" s="32" t="s">
        <v>213</v>
      </c>
    </row>
    <row r="45" spans="1:79" x14ac:dyDescent="0.2">
      <c r="C45" s="23"/>
      <c r="F45" s="24" t="str">
        <f>IF($C45="","",$E45*VLOOKUP($C45,aliments!$B$2:$AZ$70,2,0)/100)</f>
        <v/>
      </c>
      <c r="G45" s="24" t="str">
        <f>IF($C45="","",$E45*VLOOKUP($C45,aliments!$B$2:$AZ$70,3,0)/100)</f>
        <v/>
      </c>
      <c r="H45" s="24" t="str">
        <f>IF($C45="","",$E45*VLOOKUP($C45,aliments!$B$2:$AZ$70,4,0)/100)</f>
        <v/>
      </c>
      <c r="I45" s="24" t="str">
        <f>IF($C45="","",$E45*VLOOKUP($C45,aliments!$B$2:$AZ$70,5,0)/100)</f>
        <v/>
      </c>
      <c r="J45" s="24" t="str">
        <f>IF($C45="","",$E45*VLOOKUP($C45,aliments!$B$2:$AZ$70,6,0)/100)</f>
        <v/>
      </c>
      <c r="K45" s="24" t="str">
        <f>IF($C45="","",$E45*VLOOKUP($C45,aliments!$B$2:$AZ$70,7,0)/100)</f>
        <v/>
      </c>
      <c r="L45" s="24" t="str">
        <f>IF($C45="","",$E45*VLOOKUP($C45,aliments!$B$2:$AZ$70,8,0)/100)</f>
        <v/>
      </c>
      <c r="M45" s="24" t="str">
        <f>IF($C45="","",$E45*VLOOKUP($C45,aliments!$B$2:$AZ$70,9,0)/100)</f>
        <v/>
      </c>
      <c r="N45" s="24" t="str">
        <f>IF($C45="","",$E45*VLOOKUP($C45,aliments!$B$2:$AZ$70,10,0)/100)</f>
        <v/>
      </c>
      <c r="O45" s="24" t="str">
        <f>IF($C45="","",$E45*VLOOKUP($C45,aliments!$B$2:$AZ$70,11,0)/100)</f>
        <v/>
      </c>
      <c r="P45" s="24" t="str">
        <f>IF($C45="","",$E45*VLOOKUP($C45,aliments!$B$2:$AZ$70,12,0)/100)</f>
        <v/>
      </c>
      <c r="Q45" s="24" t="str">
        <f>IF($C45="","",$E45*VLOOKUP($C45,aliments!$B$2:$AZ$70,13,0)/100)</f>
        <v/>
      </c>
      <c r="R45" s="24" t="str">
        <f>IF($C45="","",$E45*VLOOKUP($C45,aliments!$B$2:$AZ$70,14,0)/100)</f>
        <v/>
      </c>
      <c r="S45" s="24" t="str">
        <f>IF($C45="","",$E45*VLOOKUP($C45,aliments!$B$2:$AZ$70,15,0)/100)</f>
        <v/>
      </c>
      <c r="T45" s="24" t="str">
        <f>IF($C45="","",$E45*VLOOKUP($C45,aliments!$B$2:$AZ$70,16,0)/100)</f>
        <v/>
      </c>
      <c r="U45" s="24" t="str">
        <f>IF($C45="","",$E45*VLOOKUP($C45,aliments!$B$2:$AZ$70,17,0)/100)</f>
        <v/>
      </c>
      <c r="V45" s="24" t="str">
        <f>IF($C45="","",$E45*VLOOKUP($C45,aliments!$B$2:$AZ$70,18,0)/100)</f>
        <v/>
      </c>
      <c r="W45" s="24" t="str">
        <f>IF($C45="","",$E45*VLOOKUP($C45,aliments!$B$2:$AZ$70,19,0)/100)</f>
        <v/>
      </c>
      <c r="X45" s="24" t="str">
        <f>IF($C45="","",$E45*VLOOKUP($C45,aliments!$B$2:$AZ$70,20,0)/100)</f>
        <v/>
      </c>
      <c r="Y45" s="24" t="str">
        <f>IF($C45="","",$E45*VLOOKUP($C45,aliments!$B$2:$AZ$70,21,0)/100)</f>
        <v/>
      </c>
      <c r="Z45" s="24" t="str">
        <f>IF($C45="","",$E45*VLOOKUP($C45,aliments!$B$2:$AZ$70,22,0)/100)</f>
        <v/>
      </c>
      <c r="AA45" s="24" t="str">
        <f>IF($C45="","",$E45*VLOOKUP($C45,aliments!$B$2:$AZ$70,23,0)/100)</f>
        <v/>
      </c>
      <c r="AB45" s="24" t="str">
        <f>IF($C45="","",$E45*VLOOKUP($C45,aliments!$B$2:$AZ$70,24,0)/100)</f>
        <v/>
      </c>
      <c r="AC45" s="24" t="str">
        <f>IF($C45="","",$E45*VLOOKUP($C45,aliments!$B$2:$AZ$70,25,0)/100)</f>
        <v/>
      </c>
      <c r="AD45" s="24" t="str">
        <f>IF($C45="","",$E45*VLOOKUP($C45,aliments!$B$2:$AZ$70,26,0)/100)</f>
        <v/>
      </c>
      <c r="AE45" s="24" t="str">
        <f>IF($C45="","",$E45*VLOOKUP($C45,aliments!$B$2:$AZ$70,27,0)/100)</f>
        <v/>
      </c>
      <c r="AF45" s="24" t="str">
        <f>IF($C45="","",$E45*VLOOKUP($C45,aliments!$B$2:$AZ$70,28,0)/100)</f>
        <v/>
      </c>
      <c r="AG45" s="24" t="str">
        <f>IF($C45="","",$E45*VLOOKUP($C45,aliments!$B$2:$AZ$70,29,0)/100)</f>
        <v/>
      </c>
      <c r="AH45" s="24" t="str">
        <f>IF($C45="","",$E45*VLOOKUP($C45,aliments!$B$2:$AZ$70,30,0)/100)</f>
        <v/>
      </c>
      <c r="AI45" s="24" t="str">
        <f>IF($C45="","",$E45*VLOOKUP($C45,aliments!$B$2:$AZ$70,31,0)/100)</f>
        <v/>
      </c>
      <c r="AJ45" s="24" t="str">
        <f>IF($C45="","",$E45*VLOOKUP($C45,aliments!$B$2:$AZ$70,32,0)/100)</f>
        <v/>
      </c>
      <c r="AK45" s="24" t="str">
        <f>IF($C45="","",$E45*VLOOKUP($C45,aliments!$B$2:$AZ$70,33,0)/100)</f>
        <v/>
      </c>
      <c r="AL45" s="24" t="str">
        <f>IF($C45="","",$E45*VLOOKUP($C45,aliments!$B$2:$AZ$70,34,0)/100)</f>
        <v/>
      </c>
      <c r="AM45" s="24" t="str">
        <f>IF($C45="","",$E45*VLOOKUP($C45,aliments!$B$2:$AZ$70,35,0)/100)</f>
        <v/>
      </c>
      <c r="AN45" s="24" t="str">
        <f>IF($C45="","",$E45*VLOOKUP($C45,aliments!$B$2:$AZ$70,36,0)/100)</f>
        <v/>
      </c>
      <c r="AO45" s="24" t="str">
        <f>IF($C45="","",$E45*VLOOKUP($C45,aliments!$B$2:$AZ$70,37,0)/100)</f>
        <v/>
      </c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CA45" s="33" t="s">
        <v>214</v>
      </c>
    </row>
    <row r="46" spans="1:79" x14ac:dyDescent="0.2">
      <c r="C46" s="23"/>
      <c r="F46" s="24" t="str">
        <f>IF($C46="","",$E46*VLOOKUP($C46,aliments!$B$2:$AZ$70,2,0)/100)</f>
        <v/>
      </c>
      <c r="G46" s="24" t="str">
        <f>IF($C46="","",$E46*VLOOKUP($C46,aliments!$B$2:$AZ$70,3,0)/100)</f>
        <v/>
      </c>
      <c r="H46" s="24" t="str">
        <f>IF($C46="","",$E46*VLOOKUP($C46,aliments!$B$2:$AZ$70,4,0)/100)</f>
        <v/>
      </c>
      <c r="I46" s="24" t="str">
        <f>IF($C46="","",$E46*VLOOKUP($C46,aliments!$B$2:$AZ$70,5,0)/100)</f>
        <v/>
      </c>
      <c r="J46" s="24" t="str">
        <f>IF($C46="","",$E46*VLOOKUP($C46,aliments!$B$2:$AZ$70,6,0)/100)</f>
        <v/>
      </c>
      <c r="K46" s="24" t="str">
        <f>IF($C46="","",$E46*VLOOKUP($C46,aliments!$B$2:$AZ$70,7,0)/100)</f>
        <v/>
      </c>
      <c r="L46" s="24" t="str">
        <f>IF($C46="","",$E46*VLOOKUP($C46,aliments!$B$2:$AZ$70,8,0)/100)</f>
        <v/>
      </c>
      <c r="M46" s="24" t="str">
        <f>IF($C46="","",$E46*VLOOKUP($C46,aliments!$B$2:$AZ$70,9,0)/100)</f>
        <v/>
      </c>
      <c r="N46" s="24" t="str">
        <f>IF($C46="","",$E46*VLOOKUP($C46,aliments!$B$2:$AZ$70,10,0)/100)</f>
        <v/>
      </c>
      <c r="O46" s="24" t="str">
        <f>IF($C46="","",$E46*VLOOKUP($C46,aliments!$B$2:$AZ$70,11,0)/100)</f>
        <v/>
      </c>
      <c r="P46" s="24" t="str">
        <f>IF($C46="","",$E46*VLOOKUP($C46,aliments!$B$2:$AZ$70,12,0)/100)</f>
        <v/>
      </c>
      <c r="Q46" s="24" t="str">
        <f>IF($C46="","",$E46*VLOOKUP($C46,aliments!$B$2:$AZ$70,13,0)/100)</f>
        <v/>
      </c>
      <c r="R46" s="24" t="str">
        <f>IF($C46="","",$E46*VLOOKUP($C46,aliments!$B$2:$AZ$70,14,0)/100)</f>
        <v/>
      </c>
      <c r="S46" s="24" t="str">
        <f>IF($C46="","",$E46*VLOOKUP($C46,aliments!$B$2:$AZ$70,15,0)/100)</f>
        <v/>
      </c>
      <c r="T46" s="24" t="str">
        <f>IF($C46="","",$E46*VLOOKUP($C46,aliments!$B$2:$AZ$70,16,0)/100)</f>
        <v/>
      </c>
      <c r="U46" s="24" t="str">
        <f>IF($C46="","",$E46*VLOOKUP($C46,aliments!$B$2:$AZ$70,17,0)/100)</f>
        <v/>
      </c>
      <c r="V46" s="24" t="str">
        <f>IF($C46="","",$E46*VLOOKUP($C46,aliments!$B$2:$AZ$70,18,0)/100)</f>
        <v/>
      </c>
      <c r="W46" s="24" t="str">
        <f>IF($C46="","",$E46*VLOOKUP($C46,aliments!$B$2:$AZ$70,19,0)/100)</f>
        <v/>
      </c>
      <c r="X46" s="24" t="str">
        <f>IF($C46="","",$E46*VLOOKUP($C46,aliments!$B$2:$AZ$70,20,0)/100)</f>
        <v/>
      </c>
      <c r="Y46" s="24" t="str">
        <f>IF($C46="","",$E46*VLOOKUP($C46,aliments!$B$2:$AZ$70,21,0)/100)</f>
        <v/>
      </c>
      <c r="Z46" s="24" t="str">
        <f>IF($C46="","",$E46*VLOOKUP($C46,aliments!$B$2:$AZ$70,22,0)/100)</f>
        <v/>
      </c>
      <c r="AA46" s="24" t="str">
        <f>IF($C46="","",$E46*VLOOKUP($C46,aliments!$B$2:$AZ$70,23,0)/100)</f>
        <v/>
      </c>
      <c r="AB46" s="24" t="str">
        <f>IF($C46="","",$E46*VLOOKUP($C46,aliments!$B$2:$AZ$70,24,0)/100)</f>
        <v/>
      </c>
      <c r="AC46" s="24" t="str">
        <f>IF($C46="","",$E46*VLOOKUP($C46,aliments!$B$2:$AZ$70,25,0)/100)</f>
        <v/>
      </c>
      <c r="AD46" s="24" t="str">
        <f>IF($C46="","",$E46*VLOOKUP($C46,aliments!$B$2:$AZ$70,26,0)/100)</f>
        <v/>
      </c>
      <c r="AE46" s="24" t="str">
        <f>IF($C46="","",$E46*VLOOKUP($C46,aliments!$B$2:$AZ$70,27,0)/100)</f>
        <v/>
      </c>
      <c r="AF46" s="24" t="str">
        <f>IF($C46="","",$E46*VLOOKUP($C46,aliments!$B$2:$AZ$70,28,0)/100)</f>
        <v/>
      </c>
      <c r="AG46" s="24" t="str">
        <f>IF($C46="","",$E46*VLOOKUP($C46,aliments!$B$2:$AZ$70,29,0)/100)</f>
        <v/>
      </c>
      <c r="AH46" s="24" t="str">
        <f>IF($C46="","",$E46*VLOOKUP($C46,aliments!$B$2:$AZ$70,30,0)/100)</f>
        <v/>
      </c>
      <c r="AI46" s="24" t="str">
        <f>IF($C46="","",$E46*VLOOKUP($C46,aliments!$B$2:$AZ$70,31,0)/100)</f>
        <v/>
      </c>
      <c r="AJ46" s="24" t="str">
        <f>IF($C46="","",$E46*VLOOKUP($C46,aliments!$B$2:$AZ$70,32,0)/100)</f>
        <v/>
      </c>
      <c r="AK46" s="24" t="str">
        <f>IF($C46="","",$E46*VLOOKUP($C46,aliments!$B$2:$AZ$70,33,0)/100)</f>
        <v/>
      </c>
      <c r="AL46" s="24" t="str">
        <f>IF($C46="","",$E46*VLOOKUP($C46,aliments!$B$2:$AZ$70,34,0)/100)</f>
        <v/>
      </c>
      <c r="AM46" s="24" t="str">
        <f>IF($C46="","",$E46*VLOOKUP($C46,aliments!$B$2:$AZ$70,35,0)/100)</f>
        <v/>
      </c>
      <c r="AN46" s="24" t="str">
        <f>IF($C46="","",$E46*VLOOKUP($C46,aliments!$B$2:$AZ$70,36,0)/100)</f>
        <v/>
      </c>
      <c r="AO46" s="24" t="str">
        <f>IF($C46="","",$E46*VLOOKUP($C46,aliments!$B$2:$AZ$70,37,0)/100)</f>
        <v/>
      </c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CA46" s="33" t="s">
        <v>215</v>
      </c>
    </row>
    <row r="47" spans="1:79" x14ac:dyDescent="0.2">
      <c r="C47" s="23"/>
      <c r="F47" s="24" t="str">
        <f>IF($C47="","",$E47*VLOOKUP($C47,aliments!$B$2:$AZ$70,2,0)/100)</f>
        <v/>
      </c>
      <c r="G47" s="24" t="str">
        <f>IF($C47="","",$E47*VLOOKUP($C47,aliments!$B$2:$AZ$70,3,0)/100)</f>
        <v/>
      </c>
      <c r="H47" s="24" t="str">
        <f>IF($C47="","",$E47*VLOOKUP($C47,aliments!$B$2:$AZ$70,4,0)/100)</f>
        <v/>
      </c>
      <c r="I47" s="24" t="str">
        <f>IF($C47="","",$E47*VLOOKUP($C47,aliments!$B$2:$AZ$70,5,0)/100)</f>
        <v/>
      </c>
      <c r="J47" s="24" t="str">
        <f>IF($C47="","",$E47*VLOOKUP($C47,aliments!$B$2:$AZ$70,6,0)/100)</f>
        <v/>
      </c>
      <c r="K47" s="24" t="str">
        <f>IF($C47="","",$E47*VLOOKUP($C47,aliments!$B$2:$AZ$70,7,0)/100)</f>
        <v/>
      </c>
      <c r="L47" s="24" t="str">
        <f>IF($C47="","",$E47*VLOOKUP($C47,aliments!$B$2:$AZ$70,8,0)/100)</f>
        <v/>
      </c>
      <c r="M47" s="24" t="str">
        <f>IF($C47="","",$E47*VLOOKUP($C47,aliments!$B$2:$AZ$70,9,0)/100)</f>
        <v/>
      </c>
      <c r="N47" s="24" t="str">
        <f>IF($C47="","",$E47*VLOOKUP($C47,aliments!$B$2:$AZ$70,10,0)/100)</f>
        <v/>
      </c>
      <c r="O47" s="24" t="str">
        <f>IF($C47="","",$E47*VLOOKUP($C47,aliments!$B$2:$AZ$70,11,0)/100)</f>
        <v/>
      </c>
      <c r="P47" s="24" t="str">
        <f>IF($C47="","",$E47*VLOOKUP($C47,aliments!$B$2:$AZ$70,12,0)/100)</f>
        <v/>
      </c>
      <c r="Q47" s="24" t="str">
        <f>IF($C47="","",$E47*VLOOKUP($C47,aliments!$B$2:$AZ$70,13,0)/100)</f>
        <v/>
      </c>
      <c r="R47" s="24" t="str">
        <f>IF($C47="","",$E47*VLOOKUP($C47,aliments!$B$2:$AZ$70,14,0)/100)</f>
        <v/>
      </c>
      <c r="S47" s="24" t="str">
        <f>IF($C47="","",$E47*VLOOKUP($C47,aliments!$B$2:$AZ$70,15,0)/100)</f>
        <v/>
      </c>
      <c r="T47" s="24" t="str">
        <f>IF($C47="","",$E47*VLOOKUP($C47,aliments!$B$2:$AZ$70,16,0)/100)</f>
        <v/>
      </c>
      <c r="U47" s="24" t="str">
        <f>IF($C47="","",$E47*VLOOKUP($C47,aliments!$B$2:$AZ$70,17,0)/100)</f>
        <v/>
      </c>
      <c r="V47" s="24" t="str">
        <f>IF($C47="","",$E47*VLOOKUP($C47,aliments!$B$2:$AZ$70,18,0)/100)</f>
        <v/>
      </c>
      <c r="W47" s="24" t="str">
        <f>IF($C47="","",$E47*VLOOKUP($C47,aliments!$B$2:$AZ$70,19,0)/100)</f>
        <v/>
      </c>
      <c r="X47" s="24" t="str">
        <f>IF($C47="","",$E47*VLOOKUP($C47,aliments!$B$2:$AZ$70,20,0)/100)</f>
        <v/>
      </c>
      <c r="Y47" s="24" t="str">
        <f>IF($C47="","",$E47*VLOOKUP($C47,aliments!$B$2:$AZ$70,21,0)/100)</f>
        <v/>
      </c>
      <c r="Z47" s="24" t="str">
        <f>IF($C47="","",$E47*VLOOKUP($C47,aliments!$B$2:$AZ$70,22,0)/100)</f>
        <v/>
      </c>
      <c r="AA47" s="24" t="str">
        <f>IF($C47="","",$E47*VLOOKUP($C47,aliments!$B$2:$AZ$70,23,0)/100)</f>
        <v/>
      </c>
      <c r="AB47" s="24" t="str">
        <f>IF($C47="","",$E47*VLOOKUP($C47,aliments!$B$2:$AZ$70,24,0)/100)</f>
        <v/>
      </c>
      <c r="AC47" s="24" t="str">
        <f>IF($C47="","",$E47*VLOOKUP($C47,aliments!$B$2:$AZ$70,25,0)/100)</f>
        <v/>
      </c>
      <c r="AD47" s="24" t="str">
        <f>IF($C47="","",$E47*VLOOKUP($C47,aliments!$B$2:$AZ$70,26,0)/100)</f>
        <v/>
      </c>
      <c r="AE47" s="24" t="str">
        <f>IF($C47="","",$E47*VLOOKUP($C47,aliments!$B$2:$AZ$70,27,0)/100)</f>
        <v/>
      </c>
      <c r="AF47" s="24" t="str">
        <f>IF($C47="","",$E47*VLOOKUP($C47,aliments!$B$2:$AZ$70,28,0)/100)</f>
        <v/>
      </c>
      <c r="AG47" s="24" t="str">
        <f>IF($C47="","",$E47*VLOOKUP($C47,aliments!$B$2:$AZ$70,29,0)/100)</f>
        <v/>
      </c>
      <c r="AH47" s="24" t="str">
        <f>IF($C47="","",$E47*VLOOKUP($C47,aliments!$B$2:$AZ$70,30,0)/100)</f>
        <v/>
      </c>
      <c r="AI47" s="24" t="str">
        <f>IF($C47="","",$E47*VLOOKUP($C47,aliments!$B$2:$AZ$70,31,0)/100)</f>
        <v/>
      </c>
      <c r="AJ47" s="24" t="str">
        <f>IF($C47="","",$E47*VLOOKUP($C47,aliments!$B$2:$AZ$70,32,0)/100)</f>
        <v/>
      </c>
      <c r="AK47" s="24" t="str">
        <f>IF($C47="","",$E47*VLOOKUP($C47,aliments!$B$2:$AZ$70,33,0)/100)</f>
        <v/>
      </c>
      <c r="AL47" s="24" t="str">
        <f>IF($C47="","",$E47*VLOOKUP($C47,aliments!$B$2:$AZ$70,34,0)/100)</f>
        <v/>
      </c>
      <c r="AM47" s="24" t="str">
        <f>IF($C47="","",$E47*VLOOKUP($C47,aliments!$B$2:$AZ$70,35,0)/100)</f>
        <v/>
      </c>
      <c r="AN47" s="24" t="str">
        <f>IF($C47="","",$E47*VLOOKUP($C47,aliments!$B$2:$AZ$70,36,0)/100)</f>
        <v/>
      </c>
      <c r="AO47" s="24" t="str">
        <f>IF($C47="","",$E47*VLOOKUP($C47,aliments!$B$2:$AZ$70,37,0)/100)</f>
        <v/>
      </c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CA47" s="33" t="s">
        <v>216</v>
      </c>
    </row>
    <row r="48" spans="1:79" x14ac:dyDescent="0.2">
      <c r="C48" s="23"/>
      <c r="F48" s="24" t="str">
        <f>IF($C48="","",$E48*VLOOKUP($C48,aliments!$B$2:$AZ$70,2,0)/100)</f>
        <v/>
      </c>
      <c r="G48" s="24" t="str">
        <f>IF($C48="","",$E48*VLOOKUP($C48,aliments!$B$2:$AZ$70,3,0)/100)</f>
        <v/>
      </c>
      <c r="H48" s="24" t="str">
        <f>IF($C48="","",$E48*VLOOKUP($C48,aliments!$B$2:$AZ$70,4,0)/100)</f>
        <v/>
      </c>
      <c r="I48" s="24" t="str">
        <f>IF($C48="","",$E48*VLOOKUP($C48,aliments!$B$2:$AZ$70,5,0)/100)</f>
        <v/>
      </c>
      <c r="J48" s="24" t="str">
        <f>IF($C48="","",$E48*VLOOKUP($C48,aliments!$B$2:$AZ$70,6,0)/100)</f>
        <v/>
      </c>
      <c r="K48" s="24" t="str">
        <f>IF($C48="","",$E48*VLOOKUP($C48,aliments!$B$2:$AZ$70,7,0)/100)</f>
        <v/>
      </c>
      <c r="L48" s="24" t="str">
        <f>IF($C48="","",$E48*VLOOKUP($C48,aliments!$B$2:$AZ$70,8,0)/100)</f>
        <v/>
      </c>
      <c r="M48" s="24" t="str">
        <f>IF($C48="","",$E48*VLOOKUP($C48,aliments!$B$2:$AZ$70,9,0)/100)</f>
        <v/>
      </c>
      <c r="N48" s="24" t="str">
        <f>IF($C48="","",$E48*VLOOKUP($C48,aliments!$B$2:$AZ$70,10,0)/100)</f>
        <v/>
      </c>
      <c r="O48" s="24" t="str">
        <f>IF($C48="","",$E48*VLOOKUP($C48,aliments!$B$2:$AZ$70,11,0)/100)</f>
        <v/>
      </c>
      <c r="P48" s="24" t="str">
        <f>IF($C48="","",$E48*VLOOKUP($C48,aliments!$B$2:$AZ$70,12,0)/100)</f>
        <v/>
      </c>
      <c r="Q48" s="24" t="str">
        <f>IF($C48="","",$E48*VLOOKUP($C48,aliments!$B$2:$AZ$70,13,0)/100)</f>
        <v/>
      </c>
      <c r="R48" s="24" t="str">
        <f>IF($C48="","",$E48*VLOOKUP($C48,aliments!$B$2:$AZ$70,14,0)/100)</f>
        <v/>
      </c>
      <c r="S48" s="24" t="str">
        <f>IF($C48="","",$E48*VLOOKUP($C48,aliments!$B$2:$AZ$70,15,0)/100)</f>
        <v/>
      </c>
      <c r="T48" s="24" t="str">
        <f>IF($C48="","",$E48*VLOOKUP($C48,aliments!$B$2:$AZ$70,16,0)/100)</f>
        <v/>
      </c>
      <c r="U48" s="24" t="str">
        <f>IF($C48="","",$E48*VLOOKUP($C48,aliments!$B$2:$AZ$70,17,0)/100)</f>
        <v/>
      </c>
      <c r="V48" s="24" t="str">
        <f>IF($C48="","",$E48*VLOOKUP($C48,aliments!$B$2:$AZ$70,18,0)/100)</f>
        <v/>
      </c>
      <c r="W48" s="24" t="str">
        <f>IF($C48="","",$E48*VLOOKUP($C48,aliments!$B$2:$AZ$70,19,0)/100)</f>
        <v/>
      </c>
      <c r="X48" s="24" t="str">
        <f>IF($C48="","",$E48*VLOOKUP($C48,aliments!$B$2:$AZ$70,20,0)/100)</f>
        <v/>
      </c>
      <c r="Y48" s="24" t="str">
        <f>IF($C48="","",$E48*VLOOKUP($C48,aliments!$B$2:$AZ$70,21,0)/100)</f>
        <v/>
      </c>
      <c r="Z48" s="24" t="str">
        <f>IF($C48="","",$E48*VLOOKUP($C48,aliments!$B$2:$AZ$70,22,0)/100)</f>
        <v/>
      </c>
      <c r="AA48" s="24" t="str">
        <f>IF($C48="","",$E48*VLOOKUP($C48,aliments!$B$2:$AZ$70,23,0)/100)</f>
        <v/>
      </c>
      <c r="AB48" s="24" t="str">
        <f>IF($C48="","",$E48*VLOOKUP($C48,aliments!$B$2:$AZ$70,24,0)/100)</f>
        <v/>
      </c>
      <c r="AC48" s="24" t="str">
        <f>IF($C48="","",$E48*VLOOKUP($C48,aliments!$B$2:$AZ$70,25,0)/100)</f>
        <v/>
      </c>
      <c r="AD48" s="24" t="str">
        <f>IF($C48="","",$E48*VLOOKUP($C48,aliments!$B$2:$AZ$70,26,0)/100)</f>
        <v/>
      </c>
      <c r="AE48" s="24" t="str">
        <f>IF($C48="","",$E48*VLOOKUP($C48,aliments!$B$2:$AZ$70,27,0)/100)</f>
        <v/>
      </c>
      <c r="AF48" s="24" t="str">
        <f>IF($C48="","",$E48*VLOOKUP($C48,aliments!$B$2:$AZ$70,28,0)/100)</f>
        <v/>
      </c>
      <c r="AG48" s="24" t="str">
        <f>IF($C48="","",$E48*VLOOKUP($C48,aliments!$B$2:$AZ$70,29,0)/100)</f>
        <v/>
      </c>
      <c r="AH48" s="24" t="str">
        <f>IF($C48="","",$E48*VLOOKUP($C48,aliments!$B$2:$AZ$70,30,0)/100)</f>
        <v/>
      </c>
      <c r="AI48" s="24" t="str">
        <f>IF($C48="","",$E48*VLOOKUP($C48,aliments!$B$2:$AZ$70,31,0)/100)</f>
        <v/>
      </c>
      <c r="AJ48" s="24" t="str">
        <f>IF($C48="","",$E48*VLOOKUP($C48,aliments!$B$2:$AZ$70,32,0)/100)</f>
        <v/>
      </c>
      <c r="AK48" s="24" t="str">
        <f>IF($C48="","",$E48*VLOOKUP($C48,aliments!$B$2:$AZ$70,33,0)/100)</f>
        <v/>
      </c>
      <c r="AL48" s="24" t="str">
        <f>IF($C48="","",$E48*VLOOKUP($C48,aliments!$B$2:$AZ$70,34,0)/100)</f>
        <v/>
      </c>
      <c r="AM48" s="24" t="str">
        <f>IF($C48="","",$E48*VLOOKUP($C48,aliments!$B$2:$AZ$70,35,0)/100)</f>
        <v/>
      </c>
      <c r="AN48" s="24" t="str">
        <f>IF($C48="","",$E48*VLOOKUP($C48,aliments!$B$2:$AZ$70,36,0)/100)</f>
        <v/>
      </c>
      <c r="AO48" s="24" t="str">
        <f>IF($C48="","",$E48*VLOOKUP($C48,aliments!$B$2:$AZ$70,37,0)/100)</f>
        <v/>
      </c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CA48" s="32" t="s">
        <v>143</v>
      </c>
    </row>
    <row r="49" spans="1:79" ht="13.5" thickBot="1" x14ac:dyDescent="0.25">
      <c r="C49" s="23"/>
      <c r="F49" s="24" t="str">
        <f>IF($C49="","",$E49*VLOOKUP($C49,aliments!$B$2:$AZ$70,2,0)/100)</f>
        <v/>
      </c>
      <c r="G49" s="24" t="str">
        <f>IF($C49="","",$E49*VLOOKUP($C49,aliments!$B$2:$AZ$70,3,0)/100)</f>
        <v/>
      </c>
      <c r="H49" s="24" t="str">
        <f>IF($C49="","",$E49*VLOOKUP($C49,aliments!$B$2:$AZ$70,4,0)/100)</f>
        <v/>
      </c>
      <c r="I49" s="24" t="str">
        <f>IF($C49="","",$E49*VLOOKUP($C49,aliments!$B$2:$AZ$70,5,0)/100)</f>
        <v/>
      </c>
      <c r="J49" s="24" t="str">
        <f>IF($C49="","",$E49*VLOOKUP($C49,aliments!$B$2:$AZ$70,6,0)/100)</f>
        <v/>
      </c>
      <c r="K49" s="24" t="str">
        <f>IF($C49="","",$E49*VLOOKUP($C49,aliments!$B$2:$AZ$70,7,0)/100)</f>
        <v/>
      </c>
      <c r="L49" s="24" t="str">
        <f>IF($C49="","",$E49*VLOOKUP($C49,aliments!$B$2:$AZ$70,8,0)/100)</f>
        <v/>
      </c>
      <c r="M49" s="24" t="str">
        <f>IF($C49="","",$E49*VLOOKUP($C49,aliments!$B$2:$AZ$70,9,0)/100)</f>
        <v/>
      </c>
      <c r="N49" s="24" t="str">
        <f>IF($C49="","",$E49*VLOOKUP($C49,aliments!$B$2:$AZ$70,10,0)/100)</f>
        <v/>
      </c>
      <c r="O49" s="24" t="str">
        <f>IF($C49="","",$E49*VLOOKUP($C49,aliments!$B$2:$AZ$70,11,0)/100)</f>
        <v/>
      </c>
      <c r="P49" s="24" t="str">
        <f>IF($C49="","",$E49*VLOOKUP($C49,aliments!$B$2:$AZ$70,12,0)/100)</f>
        <v/>
      </c>
      <c r="Q49" s="24" t="str">
        <f>IF($C49="","",$E49*VLOOKUP($C49,aliments!$B$2:$AZ$70,13,0)/100)</f>
        <v/>
      </c>
      <c r="R49" s="24" t="str">
        <f>IF($C49="","",$E49*VLOOKUP($C49,aliments!$B$2:$AZ$70,14,0)/100)</f>
        <v/>
      </c>
      <c r="S49" s="24" t="str">
        <f>IF($C49="","",$E49*VLOOKUP($C49,aliments!$B$2:$AZ$70,15,0)/100)</f>
        <v/>
      </c>
      <c r="T49" s="24" t="str">
        <f>IF($C49="","",$E49*VLOOKUP($C49,aliments!$B$2:$AZ$70,16,0)/100)</f>
        <v/>
      </c>
      <c r="U49" s="24" t="str">
        <f>IF($C49="","",$E49*VLOOKUP($C49,aliments!$B$2:$AZ$70,17,0)/100)</f>
        <v/>
      </c>
      <c r="V49" s="24" t="str">
        <f>IF($C49="","",$E49*VLOOKUP($C49,aliments!$B$2:$AZ$70,18,0)/100)</f>
        <v/>
      </c>
      <c r="W49" s="24" t="str">
        <f>IF($C49="","",$E49*VLOOKUP($C49,aliments!$B$2:$AZ$70,19,0)/100)</f>
        <v/>
      </c>
      <c r="X49" s="24" t="str">
        <f>IF($C49="","",$E49*VLOOKUP($C49,aliments!$B$2:$AZ$70,20,0)/100)</f>
        <v/>
      </c>
      <c r="Y49" s="24" t="str">
        <f>IF($C49="","",$E49*VLOOKUP($C49,aliments!$B$2:$AZ$70,21,0)/100)</f>
        <v/>
      </c>
      <c r="Z49" s="24" t="str">
        <f>IF($C49="","",$E49*VLOOKUP($C49,aliments!$B$2:$AZ$70,22,0)/100)</f>
        <v/>
      </c>
      <c r="AA49" s="24" t="str">
        <f>IF($C49="","",$E49*VLOOKUP($C49,aliments!$B$2:$AZ$70,23,0)/100)</f>
        <v/>
      </c>
      <c r="AB49" s="24" t="str">
        <f>IF($C49="","",$E49*VLOOKUP($C49,aliments!$B$2:$AZ$70,24,0)/100)</f>
        <v/>
      </c>
      <c r="AC49" s="24" t="str">
        <f>IF($C49="","",$E49*VLOOKUP($C49,aliments!$B$2:$AZ$70,25,0)/100)</f>
        <v/>
      </c>
      <c r="AD49" s="24" t="str">
        <f>IF($C49="","",$E49*VLOOKUP($C49,aliments!$B$2:$AZ$70,26,0)/100)</f>
        <v/>
      </c>
      <c r="AE49" s="24" t="str">
        <f>IF($C49="","",$E49*VLOOKUP($C49,aliments!$B$2:$AZ$70,27,0)/100)</f>
        <v/>
      </c>
      <c r="AF49" s="24" t="str">
        <f>IF($C49="","",$E49*VLOOKUP($C49,aliments!$B$2:$AZ$70,28,0)/100)</f>
        <v/>
      </c>
      <c r="AG49" s="24" t="str">
        <f>IF($C49="","",$E49*VLOOKUP($C49,aliments!$B$2:$AZ$70,29,0)/100)</f>
        <v/>
      </c>
      <c r="AH49" s="24" t="str">
        <f>IF($C49="","",$E49*VLOOKUP($C49,aliments!$B$2:$AZ$70,30,0)/100)</f>
        <v/>
      </c>
      <c r="AI49" s="24" t="str">
        <f>IF($C49="","",$E49*VLOOKUP($C49,aliments!$B$2:$AZ$70,31,0)/100)</f>
        <v/>
      </c>
      <c r="AJ49" s="24" t="str">
        <f>IF($C49="","",$E49*VLOOKUP($C49,aliments!$B$2:$AZ$70,32,0)/100)</f>
        <v/>
      </c>
      <c r="AK49" s="24" t="str">
        <f>IF($C49="","",$E49*VLOOKUP($C49,aliments!$B$2:$AZ$70,33,0)/100)</f>
        <v/>
      </c>
      <c r="AL49" s="24" t="str">
        <f>IF($C49="","",$E49*VLOOKUP($C49,aliments!$B$2:$AZ$70,34,0)/100)</f>
        <v/>
      </c>
      <c r="AM49" s="24" t="str">
        <f>IF($C49="","",$E49*VLOOKUP($C49,aliments!$B$2:$AZ$70,35,0)/100)</f>
        <v/>
      </c>
      <c r="AN49" s="24" t="str">
        <f>IF($C49="","",$E49*VLOOKUP($C49,aliments!$B$2:$AZ$70,36,0)/100)</f>
        <v/>
      </c>
      <c r="AO49" s="24" t="str">
        <f>IF($C49="","",$E49*VLOOKUP($C49,aliments!$B$2:$AZ$70,37,0)/100)</f>
        <v/>
      </c>
      <c r="CA49" s="33" t="s">
        <v>217</v>
      </c>
    </row>
    <row r="50" spans="1:79" ht="13.5" thickBot="1" x14ac:dyDescent="0.25">
      <c r="A50" s="12" t="s">
        <v>4</v>
      </c>
      <c r="D50" s="72"/>
      <c r="F50" s="28" t="str">
        <f>IF(SUM(F43:F49)=0,"",AVERAGE(F43:F49))</f>
        <v/>
      </c>
      <c r="G50" s="28">
        <f>SUM(G43:G49)</f>
        <v>0</v>
      </c>
      <c r="H50" s="13">
        <f>SUM(H43:H49)</f>
        <v>0</v>
      </c>
      <c r="I50" s="13">
        <f t="shared" ref="I50" si="100">SUM(I43:I49)</f>
        <v>0</v>
      </c>
      <c r="J50" s="13">
        <f t="shared" ref="J50" si="101">SUM(J43:J49)</f>
        <v>0</v>
      </c>
      <c r="K50" s="13">
        <f t="shared" ref="K50" si="102">SUM(K43:K49)</f>
        <v>0</v>
      </c>
      <c r="L50" s="13">
        <f t="shared" ref="L50" si="103">SUM(L43:L49)</f>
        <v>0</v>
      </c>
      <c r="M50" s="13">
        <f t="shared" ref="M50" si="104">SUM(M43:M49)</f>
        <v>0</v>
      </c>
      <c r="N50" s="13">
        <f t="shared" ref="N50" si="105">SUM(N43:N49)</f>
        <v>0</v>
      </c>
      <c r="O50" s="13">
        <f t="shared" ref="O50" si="106">SUM(O43:O49)</f>
        <v>0</v>
      </c>
      <c r="P50" s="13">
        <f t="shared" ref="P50" si="107">SUM(P43:P49)</f>
        <v>0</v>
      </c>
      <c r="Q50" s="13">
        <f t="shared" ref="Q50" si="108">SUM(Q43:Q49)</f>
        <v>0</v>
      </c>
      <c r="R50" s="13">
        <f t="shared" ref="R50" si="109">SUM(R43:R49)</f>
        <v>0</v>
      </c>
      <c r="S50" s="13">
        <f t="shared" ref="S50" si="110">SUM(S43:S49)</f>
        <v>0</v>
      </c>
      <c r="T50" s="13">
        <f t="shared" ref="T50" si="111">SUM(T43:T49)</f>
        <v>0</v>
      </c>
      <c r="U50" s="13">
        <f t="shared" ref="U50" si="112">SUM(U43:U49)</f>
        <v>0</v>
      </c>
      <c r="V50" s="13">
        <f t="shared" ref="V50" si="113">SUM(V43:V49)</f>
        <v>0</v>
      </c>
      <c r="W50" s="13">
        <f t="shared" ref="W50" si="114">SUM(W43:W49)</f>
        <v>0</v>
      </c>
      <c r="X50" s="13">
        <f t="shared" ref="X50" si="115">SUM(X43:X49)</f>
        <v>0</v>
      </c>
      <c r="Y50" s="13">
        <f t="shared" ref="Y50" si="116">SUM(Y43:Y49)</f>
        <v>0</v>
      </c>
      <c r="Z50" s="13">
        <f t="shared" ref="Z50" si="117">SUM(Z43:Z49)</f>
        <v>0</v>
      </c>
      <c r="AA50" s="13">
        <f t="shared" ref="AA50" si="118">SUM(AA43:AA49)</f>
        <v>0</v>
      </c>
      <c r="AB50" s="13">
        <f t="shared" ref="AB50" si="119">SUM(AB43:AB49)</f>
        <v>0</v>
      </c>
      <c r="AC50" s="13">
        <f t="shared" ref="AC50" si="120">SUM(AC43:AC49)</f>
        <v>0</v>
      </c>
      <c r="AD50" s="13">
        <f t="shared" ref="AD50" si="121">SUM(AD43:AD49)</f>
        <v>0</v>
      </c>
      <c r="AE50" s="13">
        <f t="shared" ref="AE50" si="122">SUM(AE43:AE49)</f>
        <v>0</v>
      </c>
      <c r="AF50" s="13">
        <f t="shared" ref="AF50" si="123">SUM(AF43:AF49)</f>
        <v>0</v>
      </c>
      <c r="AG50" s="13">
        <f t="shared" ref="AG50" si="124">SUM(AG43:AG49)</f>
        <v>0</v>
      </c>
      <c r="AH50" s="13">
        <f t="shared" ref="AH50" si="125">SUM(AH43:AH49)</f>
        <v>0</v>
      </c>
      <c r="AI50" s="13">
        <f t="shared" ref="AI50" si="126">SUM(AI43:AI49)</f>
        <v>0</v>
      </c>
      <c r="AJ50" s="13">
        <f t="shared" ref="AJ50" si="127">SUM(AJ43:AJ49)</f>
        <v>0</v>
      </c>
      <c r="AK50" s="13">
        <f t="shared" ref="AK50" si="128">SUM(AK43:AK49)</f>
        <v>0</v>
      </c>
      <c r="AL50" s="13">
        <f t="shared" ref="AL50" si="129">SUM(AL43:AL49)</f>
        <v>0</v>
      </c>
      <c r="AM50" s="13">
        <f t="shared" ref="AM50" si="130">SUM(AM43:AM49)</f>
        <v>0</v>
      </c>
      <c r="AN50" s="13">
        <f t="shared" ref="AN50" si="131">SUM(AN43:AN49)</f>
        <v>0</v>
      </c>
      <c r="AO50" s="13">
        <f t="shared" ref="AO50" si="132">SUM(AO43:AO49)</f>
        <v>0</v>
      </c>
      <c r="CA50" s="33" t="s">
        <v>218</v>
      </c>
    </row>
    <row r="51" spans="1:79" s="5" customFormat="1" ht="13.5" thickBot="1" x14ac:dyDescent="0.25"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Q51" s="19"/>
      <c r="AR51" s="19"/>
      <c r="AS51" s="19"/>
      <c r="AT51" s="19"/>
      <c r="CA51" s="32" t="s">
        <v>219</v>
      </c>
    </row>
    <row r="52" spans="1:79" s="17" customFormat="1" ht="13.5" thickBot="1" x14ac:dyDescent="0.25">
      <c r="A52" s="15" t="s">
        <v>168</v>
      </c>
      <c r="B52" s="16"/>
      <c r="C52" s="16"/>
      <c r="D52" s="16"/>
      <c r="E52" s="16"/>
      <c r="F52" s="16" t="str">
        <f>IF(ISERROR(AVERAGE(F10,F20,F30,F40,F50)),"",AVERAGE(F10,F20,F30,F40,F50))</f>
        <v/>
      </c>
      <c r="G52" s="16" t="e">
        <f>SUM(G10+G20+G30+G40+G50)</f>
        <v>#N/A</v>
      </c>
      <c r="H52" s="16" t="e">
        <f>SUM(H10+H20+H30+H40+H50)</f>
        <v>#N/A</v>
      </c>
      <c r="I52" s="16" t="e">
        <f t="shared" ref="I52:AO52" si="133">SUM(I10+I20+I30+I40+I50)</f>
        <v>#N/A</v>
      </c>
      <c r="J52" s="16" t="e">
        <f t="shared" si="133"/>
        <v>#N/A</v>
      </c>
      <c r="K52" s="16" t="e">
        <f t="shared" si="133"/>
        <v>#N/A</v>
      </c>
      <c r="L52" s="16" t="e">
        <f t="shared" si="133"/>
        <v>#N/A</v>
      </c>
      <c r="M52" s="16" t="e">
        <f t="shared" si="133"/>
        <v>#N/A</v>
      </c>
      <c r="N52" s="16" t="e">
        <f t="shared" si="133"/>
        <v>#N/A</v>
      </c>
      <c r="O52" s="16" t="e">
        <f t="shared" si="133"/>
        <v>#N/A</v>
      </c>
      <c r="P52" s="16" t="e">
        <f t="shared" si="133"/>
        <v>#N/A</v>
      </c>
      <c r="Q52" s="16" t="e">
        <f t="shared" si="133"/>
        <v>#N/A</v>
      </c>
      <c r="R52" s="16" t="e">
        <f t="shared" si="133"/>
        <v>#N/A</v>
      </c>
      <c r="S52" s="16" t="e">
        <f t="shared" si="133"/>
        <v>#N/A</v>
      </c>
      <c r="T52" s="16" t="e">
        <f t="shared" si="133"/>
        <v>#N/A</v>
      </c>
      <c r="U52" s="16" t="e">
        <f t="shared" si="133"/>
        <v>#N/A</v>
      </c>
      <c r="V52" s="16" t="e">
        <f t="shared" si="133"/>
        <v>#N/A</v>
      </c>
      <c r="W52" s="16" t="e">
        <f t="shared" si="133"/>
        <v>#N/A</v>
      </c>
      <c r="X52" s="16" t="e">
        <f t="shared" si="133"/>
        <v>#N/A</v>
      </c>
      <c r="Y52" s="16" t="e">
        <f t="shared" si="133"/>
        <v>#N/A</v>
      </c>
      <c r="Z52" s="16" t="e">
        <f t="shared" si="133"/>
        <v>#N/A</v>
      </c>
      <c r="AA52" s="16" t="e">
        <f t="shared" si="133"/>
        <v>#N/A</v>
      </c>
      <c r="AB52" s="16" t="e">
        <f t="shared" si="133"/>
        <v>#N/A</v>
      </c>
      <c r="AC52" s="16" t="e">
        <f t="shared" si="133"/>
        <v>#N/A</v>
      </c>
      <c r="AD52" s="16" t="e">
        <f t="shared" si="133"/>
        <v>#N/A</v>
      </c>
      <c r="AE52" s="16" t="e">
        <f t="shared" si="133"/>
        <v>#N/A</v>
      </c>
      <c r="AF52" s="16" t="e">
        <f t="shared" si="133"/>
        <v>#N/A</v>
      </c>
      <c r="AG52" s="16" t="e">
        <f t="shared" si="133"/>
        <v>#N/A</v>
      </c>
      <c r="AH52" s="16" t="e">
        <f t="shared" si="133"/>
        <v>#N/A</v>
      </c>
      <c r="AI52" s="16" t="e">
        <f t="shared" si="133"/>
        <v>#N/A</v>
      </c>
      <c r="AJ52" s="16" t="e">
        <f t="shared" si="133"/>
        <v>#N/A</v>
      </c>
      <c r="AK52" s="16" t="e">
        <f t="shared" si="133"/>
        <v>#N/A</v>
      </c>
      <c r="AL52" s="16" t="e">
        <f t="shared" si="133"/>
        <v>#N/A</v>
      </c>
      <c r="AM52" s="16" t="e">
        <f t="shared" si="133"/>
        <v>#N/A</v>
      </c>
      <c r="AN52" s="16" t="e">
        <f t="shared" si="133"/>
        <v>#N/A</v>
      </c>
      <c r="AO52" s="26" t="e">
        <f t="shared" si="133"/>
        <v>#N/A</v>
      </c>
      <c r="AP52" s="5"/>
      <c r="AQ52" s="19"/>
      <c r="AR52" s="19"/>
      <c r="AS52" s="19"/>
      <c r="AT52" s="19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33" t="s">
        <v>220</v>
      </c>
    </row>
    <row r="53" spans="1:79" x14ac:dyDescent="0.2">
      <c r="CA53" s="33" t="s">
        <v>238</v>
      </c>
    </row>
    <row r="54" spans="1:79" ht="13.5" thickBot="1" x14ac:dyDescent="0.25">
      <c r="A54" s="9" t="s">
        <v>169</v>
      </c>
      <c r="D54" s="9"/>
      <c r="CA54" s="33" t="s">
        <v>221</v>
      </c>
    </row>
    <row r="55" spans="1:79" s="6" customFormat="1" ht="13.5" thickBot="1" x14ac:dyDescent="0.25">
      <c r="A55" s="2" t="s">
        <v>1</v>
      </c>
      <c r="B55" s="3"/>
      <c r="C55" s="3" t="s">
        <v>0</v>
      </c>
      <c r="D55" s="3"/>
      <c r="E55" s="3" t="s">
        <v>163</v>
      </c>
      <c r="F55" s="27" t="s">
        <v>179</v>
      </c>
      <c r="G55" s="27" t="s">
        <v>178</v>
      </c>
      <c r="H55" s="3" t="s">
        <v>164</v>
      </c>
      <c r="I55" s="3" t="s">
        <v>165</v>
      </c>
      <c r="J55" s="3" t="s">
        <v>166</v>
      </c>
      <c r="K55" s="3" t="s">
        <v>5</v>
      </c>
      <c r="L55" s="3" t="s">
        <v>159</v>
      </c>
      <c r="M55" s="3" t="s">
        <v>160</v>
      </c>
      <c r="N55" s="3" t="s">
        <v>150</v>
      </c>
      <c r="O55" s="3" t="s">
        <v>151</v>
      </c>
      <c r="P55" s="3" t="s">
        <v>152</v>
      </c>
      <c r="Q55" s="3" t="s">
        <v>153</v>
      </c>
      <c r="R55" s="3" t="s">
        <v>154</v>
      </c>
      <c r="S55" s="3" t="s">
        <v>155</v>
      </c>
      <c r="T55" s="3" t="s">
        <v>156</v>
      </c>
      <c r="U55" s="3" t="s">
        <v>157</v>
      </c>
      <c r="V55" s="3" t="s">
        <v>158</v>
      </c>
      <c r="W55" s="3" t="s">
        <v>177</v>
      </c>
      <c r="X55" s="3" t="s">
        <v>176</v>
      </c>
      <c r="Y55" s="3" t="s">
        <v>26</v>
      </c>
      <c r="Z55" s="3" t="s">
        <v>29</v>
      </c>
      <c r="AA55" s="3" t="s">
        <v>28</v>
      </c>
      <c r="AB55" s="3" t="s">
        <v>32</v>
      </c>
      <c r="AC55" s="3" t="s">
        <v>23</v>
      </c>
      <c r="AD55" s="3" t="s">
        <v>27</v>
      </c>
      <c r="AE55" s="3" t="s">
        <v>24</v>
      </c>
      <c r="AF55" s="3" t="s">
        <v>25</v>
      </c>
      <c r="AG55" s="3" t="s">
        <v>31</v>
      </c>
      <c r="AH55" s="3" t="s">
        <v>22</v>
      </c>
      <c r="AI55" s="3" t="s">
        <v>30</v>
      </c>
      <c r="AJ55" s="3" t="s">
        <v>36</v>
      </c>
      <c r="AK55" s="3" t="s">
        <v>37</v>
      </c>
      <c r="AL55" s="3" t="s">
        <v>38</v>
      </c>
      <c r="AM55" s="3" t="s">
        <v>40</v>
      </c>
      <c r="AN55" s="3" t="s">
        <v>41</v>
      </c>
      <c r="AO55" s="4" t="s">
        <v>21</v>
      </c>
      <c r="AP55" s="20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8"/>
      <c r="BX55" s="7"/>
      <c r="BY55" s="20"/>
      <c r="BZ55" s="20"/>
      <c r="CA55" s="33" t="s">
        <v>222</v>
      </c>
    </row>
    <row r="56" spans="1:79" x14ac:dyDescent="0.2">
      <c r="C56" s="23"/>
      <c r="F56" s="24" t="str">
        <f>IF($C56="","",$E56*VLOOKUP($C56,aliments!$B$2:$AZ$70,2,0)/100)</f>
        <v/>
      </c>
      <c r="G56" s="24" t="str">
        <f>IF($C56="","",$E56*VLOOKUP($C56,aliments!$B$2:$AZ$70,3,0)/100)</f>
        <v/>
      </c>
      <c r="H56" s="24" t="str">
        <f>IF($C56="","",$E56*VLOOKUP($C56,aliments!$B$2:$AZ$70,4,0)/100)</f>
        <v/>
      </c>
      <c r="I56" s="24" t="str">
        <f>IF($C56="","",$E56*VLOOKUP($C56,aliments!$B$2:$AZ$70,5,0)/100)</f>
        <v/>
      </c>
      <c r="J56" s="24" t="str">
        <f>IF($C56="","",$E56*VLOOKUP($C56,aliments!$B$2:$AZ$70,6,0)/100)</f>
        <v/>
      </c>
      <c r="K56" s="24" t="str">
        <f>IF($C56="","",$E56*VLOOKUP($C56,aliments!$B$2:$AZ$70,7,0)/100)</f>
        <v/>
      </c>
      <c r="L56" s="24" t="str">
        <f>IF($C56="","",$E56*VLOOKUP($C56,aliments!$B$2:$AZ$70,8,0)/100)</f>
        <v/>
      </c>
      <c r="M56" s="24" t="str">
        <f>IF($C56="","",$E56*VLOOKUP($C56,aliments!$B$2:$AZ$70,9,0)/100)</f>
        <v/>
      </c>
      <c r="N56" s="24" t="str">
        <f>IF($C56="","",$E56*VLOOKUP($C56,aliments!$B$2:$AZ$70,10,0)/100)</f>
        <v/>
      </c>
      <c r="O56" s="24" t="str">
        <f>IF($C56="","",$E56*VLOOKUP($C56,aliments!$B$2:$AZ$70,11,0)/100)</f>
        <v/>
      </c>
      <c r="P56" s="24" t="str">
        <f>IF($C56="","",$E56*VLOOKUP($C56,aliments!$B$2:$AZ$70,12,0)/100)</f>
        <v/>
      </c>
      <c r="Q56" s="24" t="str">
        <f>IF($C56="","",$E56*VLOOKUP($C56,aliments!$B$2:$AZ$70,13,0)/100)</f>
        <v/>
      </c>
      <c r="R56" s="24" t="str">
        <f>IF($C56="","",$E56*VLOOKUP($C56,aliments!$B$2:$AZ$70,14,0)/100)</f>
        <v/>
      </c>
      <c r="S56" s="24" t="str">
        <f>IF($C56="","",$E56*VLOOKUP($C56,aliments!$B$2:$AZ$70,15,0)/100)</f>
        <v/>
      </c>
      <c r="T56" s="24" t="str">
        <f>IF($C56="","",$E56*VLOOKUP($C56,aliments!$B$2:$AZ$70,16,0)/100)</f>
        <v/>
      </c>
      <c r="U56" s="24" t="str">
        <f>IF($C56="","",$E56*VLOOKUP($C56,aliments!$B$2:$AZ$70,17,0)/100)</f>
        <v/>
      </c>
      <c r="V56" s="24" t="str">
        <f>IF($C56="","",$E56*VLOOKUP($C56,aliments!$B$2:$AZ$70,18,0)/100)</f>
        <v/>
      </c>
      <c r="W56" s="24" t="str">
        <f>IF($C56="","",$E56*VLOOKUP($C56,aliments!$B$2:$AZ$70,19,0)/100)</f>
        <v/>
      </c>
      <c r="X56" s="24" t="str">
        <f>IF($C56="","",$E56*VLOOKUP($C56,aliments!$B$2:$AZ$70,20,0)/100)</f>
        <v/>
      </c>
      <c r="Y56" s="24" t="str">
        <f>IF($C56="","",$E56*VLOOKUP($C56,aliments!$B$2:$AZ$70,21,0)/100)</f>
        <v/>
      </c>
      <c r="Z56" s="24" t="str">
        <f>IF($C56="","",$E56*VLOOKUP($C56,aliments!$B$2:$AZ$70,22,0)/100)</f>
        <v/>
      </c>
      <c r="AA56" s="24" t="str">
        <f>IF($C56="","",$E56*VLOOKUP($C56,aliments!$B$2:$AZ$70,23,0)/100)</f>
        <v/>
      </c>
      <c r="AB56" s="24" t="str">
        <f>IF($C56="","",$E56*VLOOKUP($C56,aliments!$B$2:$AZ$70,24,0)/100)</f>
        <v/>
      </c>
      <c r="AC56" s="24" t="str">
        <f>IF($C56="","",$E56*VLOOKUP($C56,aliments!$B$2:$AZ$70,25,0)/100)</f>
        <v/>
      </c>
      <c r="AD56" s="24" t="str">
        <f>IF($C56="","",$E56*VLOOKUP($C56,aliments!$B$2:$AZ$70,26,0)/100)</f>
        <v/>
      </c>
      <c r="AE56" s="24" t="str">
        <f>IF($C56="","",$E56*VLOOKUP($C56,aliments!$B$2:$AZ$70,27,0)/100)</f>
        <v/>
      </c>
      <c r="AF56" s="24" t="str">
        <f>IF($C56="","",$E56*VLOOKUP($C56,aliments!$B$2:$AZ$70,28,0)/100)</f>
        <v/>
      </c>
      <c r="AG56" s="24" t="str">
        <f>IF($C56="","",$E56*VLOOKUP($C56,aliments!$B$2:$AZ$70,29,0)/100)</f>
        <v/>
      </c>
      <c r="AH56" s="24" t="str">
        <f>IF($C56="","",$E56*VLOOKUP($C56,aliments!$B$2:$AZ$70,30,0)/100)</f>
        <v/>
      </c>
      <c r="AI56" s="24" t="str">
        <f>IF($C56="","",$E56*VLOOKUP($C56,aliments!$B$2:$AZ$70,31,0)/100)</f>
        <v/>
      </c>
      <c r="AJ56" s="24" t="str">
        <f>IF($C56="","",$E56*VLOOKUP($C56,aliments!$B$2:$AZ$70,32,0)/100)</f>
        <v/>
      </c>
      <c r="AK56" s="24" t="str">
        <f>IF($C56="","",$E56*VLOOKUP($C56,aliments!$B$2:$AZ$70,33,0)/100)</f>
        <v/>
      </c>
      <c r="AL56" s="24" t="str">
        <f>IF($C56="","",$E56*VLOOKUP($C56,aliments!$B$2:$AZ$70,34,0)/100)</f>
        <v/>
      </c>
      <c r="AM56" s="24" t="str">
        <f>IF($C56="","",$E56*VLOOKUP($C56,aliments!$B$2:$AZ$70,35,0)/100)</f>
        <v/>
      </c>
      <c r="AN56" s="24" t="str">
        <f>IF($C56="","",$E56*VLOOKUP($C56,aliments!$B$2:$AZ$70,36,0)/100)</f>
        <v/>
      </c>
      <c r="AO56" s="24" t="str">
        <f>IF($C56="","",$E56*VLOOKUP($C56,aliments!$B$2:$AZ$70,37,0)/100)</f>
        <v/>
      </c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CA56" s="33" t="s">
        <v>223</v>
      </c>
    </row>
    <row r="57" spans="1:79" x14ac:dyDescent="0.2">
      <c r="C57" s="23"/>
      <c r="F57" s="24" t="str">
        <f>IF($C57="","",$E57*VLOOKUP($C57,aliments!$B$2:$AZ$70,2,0)/100)</f>
        <v/>
      </c>
      <c r="G57" s="24" t="str">
        <f>IF($C57="","",$E57*VLOOKUP($C57,aliments!$B$2:$AZ$70,3,0)/100)</f>
        <v/>
      </c>
      <c r="H57" s="24" t="str">
        <f>IF($C57="","",$E57*VLOOKUP($C57,aliments!$B$2:$AZ$70,4,0)/100)</f>
        <v/>
      </c>
      <c r="I57" s="24" t="str">
        <f>IF($C57="","",$E57*VLOOKUP($C57,aliments!$B$2:$AZ$70,5,0)/100)</f>
        <v/>
      </c>
      <c r="J57" s="24" t="str">
        <f>IF($C57="","",$E57*VLOOKUP($C57,aliments!$B$2:$AZ$70,6,0)/100)</f>
        <v/>
      </c>
      <c r="K57" s="24" t="str">
        <f>IF($C57="","",$E57*VLOOKUP($C57,aliments!$B$2:$AZ$70,7,0)/100)</f>
        <v/>
      </c>
      <c r="L57" s="24" t="str">
        <f>IF($C57="","",$E57*VLOOKUP($C57,aliments!$B$2:$AZ$70,8,0)/100)</f>
        <v/>
      </c>
      <c r="M57" s="24" t="str">
        <f>IF($C57="","",$E57*VLOOKUP($C57,aliments!$B$2:$AZ$70,9,0)/100)</f>
        <v/>
      </c>
      <c r="N57" s="24" t="str">
        <f>IF($C57="","",$E57*VLOOKUP($C57,aliments!$B$2:$AZ$70,10,0)/100)</f>
        <v/>
      </c>
      <c r="O57" s="24" t="str">
        <f>IF($C57="","",$E57*VLOOKUP($C57,aliments!$B$2:$AZ$70,11,0)/100)</f>
        <v/>
      </c>
      <c r="P57" s="24" t="str">
        <f>IF($C57="","",$E57*VLOOKUP($C57,aliments!$B$2:$AZ$70,12,0)/100)</f>
        <v/>
      </c>
      <c r="Q57" s="24" t="str">
        <f>IF($C57="","",$E57*VLOOKUP($C57,aliments!$B$2:$AZ$70,13,0)/100)</f>
        <v/>
      </c>
      <c r="R57" s="24" t="str">
        <f>IF($C57="","",$E57*VLOOKUP($C57,aliments!$B$2:$AZ$70,14,0)/100)</f>
        <v/>
      </c>
      <c r="S57" s="24" t="str">
        <f>IF($C57="","",$E57*VLOOKUP($C57,aliments!$B$2:$AZ$70,15,0)/100)</f>
        <v/>
      </c>
      <c r="T57" s="24" t="str">
        <f>IF($C57="","",$E57*VLOOKUP($C57,aliments!$B$2:$AZ$70,16,0)/100)</f>
        <v/>
      </c>
      <c r="U57" s="24" t="str">
        <f>IF($C57="","",$E57*VLOOKUP($C57,aliments!$B$2:$AZ$70,17,0)/100)</f>
        <v/>
      </c>
      <c r="V57" s="24" t="str">
        <f>IF($C57="","",$E57*VLOOKUP($C57,aliments!$B$2:$AZ$70,18,0)/100)</f>
        <v/>
      </c>
      <c r="W57" s="24" t="str">
        <f>IF($C57="","",$E57*VLOOKUP($C57,aliments!$B$2:$AZ$70,19,0)/100)</f>
        <v/>
      </c>
      <c r="X57" s="24" t="str">
        <f>IF($C57="","",$E57*VLOOKUP($C57,aliments!$B$2:$AZ$70,20,0)/100)</f>
        <v/>
      </c>
      <c r="Y57" s="24" t="str">
        <f>IF($C57="","",$E57*VLOOKUP($C57,aliments!$B$2:$AZ$70,21,0)/100)</f>
        <v/>
      </c>
      <c r="Z57" s="24" t="str">
        <f>IF($C57="","",$E57*VLOOKUP($C57,aliments!$B$2:$AZ$70,22,0)/100)</f>
        <v/>
      </c>
      <c r="AA57" s="24" t="str">
        <f>IF($C57="","",$E57*VLOOKUP($C57,aliments!$B$2:$AZ$70,23,0)/100)</f>
        <v/>
      </c>
      <c r="AB57" s="24" t="str">
        <f>IF($C57="","",$E57*VLOOKUP($C57,aliments!$B$2:$AZ$70,24,0)/100)</f>
        <v/>
      </c>
      <c r="AC57" s="24" t="str">
        <f>IF($C57="","",$E57*VLOOKUP($C57,aliments!$B$2:$AZ$70,25,0)/100)</f>
        <v/>
      </c>
      <c r="AD57" s="24" t="str">
        <f>IF($C57="","",$E57*VLOOKUP($C57,aliments!$B$2:$AZ$70,26,0)/100)</f>
        <v/>
      </c>
      <c r="AE57" s="24" t="str">
        <f>IF($C57="","",$E57*VLOOKUP($C57,aliments!$B$2:$AZ$70,27,0)/100)</f>
        <v/>
      </c>
      <c r="AF57" s="24" t="str">
        <f>IF($C57="","",$E57*VLOOKUP($C57,aliments!$B$2:$AZ$70,28,0)/100)</f>
        <v/>
      </c>
      <c r="AG57" s="24" t="str">
        <f>IF($C57="","",$E57*VLOOKUP($C57,aliments!$B$2:$AZ$70,29,0)/100)</f>
        <v/>
      </c>
      <c r="AH57" s="24" t="str">
        <f>IF($C57="","",$E57*VLOOKUP($C57,aliments!$B$2:$AZ$70,30,0)/100)</f>
        <v/>
      </c>
      <c r="AI57" s="24" t="str">
        <f>IF($C57="","",$E57*VLOOKUP($C57,aliments!$B$2:$AZ$70,31,0)/100)</f>
        <v/>
      </c>
      <c r="AJ57" s="24" t="str">
        <f>IF($C57="","",$E57*VLOOKUP($C57,aliments!$B$2:$AZ$70,32,0)/100)</f>
        <v/>
      </c>
      <c r="AK57" s="24" t="str">
        <f>IF($C57="","",$E57*VLOOKUP($C57,aliments!$B$2:$AZ$70,33,0)/100)</f>
        <v/>
      </c>
      <c r="AL57" s="24" t="str">
        <f>IF($C57="","",$E57*VLOOKUP($C57,aliments!$B$2:$AZ$70,34,0)/100)</f>
        <v/>
      </c>
      <c r="AM57" s="24" t="str">
        <f>IF($C57="","",$E57*VLOOKUP($C57,aliments!$B$2:$AZ$70,35,0)/100)</f>
        <v/>
      </c>
      <c r="AN57" s="24" t="str">
        <f>IF($C57="","",$E57*VLOOKUP($C57,aliments!$B$2:$AZ$70,36,0)/100)</f>
        <v/>
      </c>
      <c r="AO57" s="24" t="str">
        <f>IF($C57="","",$E57*VLOOKUP($C57,aliments!$B$2:$AZ$70,37,0)/100)</f>
        <v/>
      </c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CA57" s="33" t="s">
        <v>224</v>
      </c>
    </row>
    <row r="58" spans="1:79" x14ac:dyDescent="0.2">
      <c r="C58" s="23"/>
      <c r="F58" s="24" t="str">
        <f>IF($C58="","",$E58*VLOOKUP($C58,aliments!$B$2:$AZ$70,2,0)/100)</f>
        <v/>
      </c>
      <c r="G58" s="24" t="str">
        <f>IF($C58="","",$E58*VLOOKUP($C58,aliments!$B$2:$AZ$70,3,0)/100)</f>
        <v/>
      </c>
      <c r="H58" s="24" t="str">
        <f>IF($C58="","",$E58*VLOOKUP($C58,aliments!$B$2:$AZ$70,4,0)/100)</f>
        <v/>
      </c>
      <c r="I58" s="24" t="str">
        <f>IF($C58="","",$E58*VLOOKUP($C58,aliments!$B$2:$AZ$70,5,0)/100)</f>
        <v/>
      </c>
      <c r="J58" s="24" t="str">
        <f>IF($C58="","",$E58*VLOOKUP($C58,aliments!$B$2:$AZ$70,6,0)/100)</f>
        <v/>
      </c>
      <c r="K58" s="24" t="str">
        <f>IF($C58="","",$E58*VLOOKUP($C58,aliments!$B$2:$AZ$70,7,0)/100)</f>
        <v/>
      </c>
      <c r="L58" s="24" t="str">
        <f>IF($C58="","",$E58*VLOOKUP($C58,aliments!$B$2:$AZ$70,8,0)/100)</f>
        <v/>
      </c>
      <c r="M58" s="24" t="str">
        <f>IF($C58="","",$E58*VLOOKUP($C58,aliments!$B$2:$AZ$70,9,0)/100)</f>
        <v/>
      </c>
      <c r="N58" s="24" t="str">
        <f>IF($C58="","",$E58*VLOOKUP($C58,aliments!$B$2:$AZ$70,10,0)/100)</f>
        <v/>
      </c>
      <c r="O58" s="24" t="str">
        <f>IF($C58="","",$E58*VLOOKUP($C58,aliments!$B$2:$AZ$70,11,0)/100)</f>
        <v/>
      </c>
      <c r="P58" s="24" t="str">
        <f>IF($C58="","",$E58*VLOOKUP($C58,aliments!$B$2:$AZ$70,12,0)/100)</f>
        <v/>
      </c>
      <c r="Q58" s="24" t="str">
        <f>IF($C58="","",$E58*VLOOKUP($C58,aliments!$B$2:$AZ$70,13,0)/100)</f>
        <v/>
      </c>
      <c r="R58" s="24" t="str">
        <f>IF($C58="","",$E58*VLOOKUP($C58,aliments!$B$2:$AZ$70,14,0)/100)</f>
        <v/>
      </c>
      <c r="S58" s="24" t="str">
        <f>IF($C58="","",$E58*VLOOKUP($C58,aliments!$B$2:$AZ$70,15,0)/100)</f>
        <v/>
      </c>
      <c r="T58" s="24" t="str">
        <f>IF($C58="","",$E58*VLOOKUP($C58,aliments!$B$2:$AZ$70,16,0)/100)</f>
        <v/>
      </c>
      <c r="U58" s="24" t="str">
        <f>IF($C58="","",$E58*VLOOKUP($C58,aliments!$B$2:$AZ$70,17,0)/100)</f>
        <v/>
      </c>
      <c r="V58" s="24" t="str">
        <f>IF($C58="","",$E58*VLOOKUP($C58,aliments!$B$2:$AZ$70,18,0)/100)</f>
        <v/>
      </c>
      <c r="W58" s="24" t="str">
        <f>IF($C58="","",$E58*VLOOKUP($C58,aliments!$B$2:$AZ$70,19,0)/100)</f>
        <v/>
      </c>
      <c r="X58" s="24" t="str">
        <f>IF($C58="","",$E58*VLOOKUP($C58,aliments!$B$2:$AZ$70,20,0)/100)</f>
        <v/>
      </c>
      <c r="Y58" s="24" t="str">
        <f>IF($C58="","",$E58*VLOOKUP($C58,aliments!$B$2:$AZ$70,21,0)/100)</f>
        <v/>
      </c>
      <c r="Z58" s="24" t="str">
        <f>IF($C58="","",$E58*VLOOKUP($C58,aliments!$B$2:$AZ$70,22,0)/100)</f>
        <v/>
      </c>
      <c r="AA58" s="24" t="str">
        <f>IF($C58="","",$E58*VLOOKUP($C58,aliments!$B$2:$AZ$70,23,0)/100)</f>
        <v/>
      </c>
      <c r="AB58" s="24" t="str">
        <f>IF($C58="","",$E58*VLOOKUP($C58,aliments!$B$2:$AZ$70,24,0)/100)</f>
        <v/>
      </c>
      <c r="AC58" s="24" t="str">
        <f>IF($C58="","",$E58*VLOOKUP($C58,aliments!$B$2:$AZ$70,25,0)/100)</f>
        <v/>
      </c>
      <c r="AD58" s="24" t="str">
        <f>IF($C58="","",$E58*VLOOKUP($C58,aliments!$B$2:$AZ$70,26,0)/100)</f>
        <v/>
      </c>
      <c r="AE58" s="24" t="str">
        <f>IF($C58="","",$E58*VLOOKUP($C58,aliments!$B$2:$AZ$70,27,0)/100)</f>
        <v/>
      </c>
      <c r="AF58" s="24" t="str">
        <f>IF($C58="","",$E58*VLOOKUP($C58,aliments!$B$2:$AZ$70,28,0)/100)</f>
        <v/>
      </c>
      <c r="AG58" s="24" t="str">
        <f>IF($C58="","",$E58*VLOOKUP($C58,aliments!$B$2:$AZ$70,29,0)/100)</f>
        <v/>
      </c>
      <c r="AH58" s="24" t="str">
        <f>IF($C58="","",$E58*VLOOKUP($C58,aliments!$B$2:$AZ$70,30,0)/100)</f>
        <v/>
      </c>
      <c r="AI58" s="24" t="str">
        <f>IF($C58="","",$E58*VLOOKUP($C58,aliments!$B$2:$AZ$70,31,0)/100)</f>
        <v/>
      </c>
      <c r="AJ58" s="24" t="str">
        <f>IF($C58="","",$E58*VLOOKUP($C58,aliments!$B$2:$AZ$70,32,0)/100)</f>
        <v/>
      </c>
      <c r="AK58" s="24" t="str">
        <f>IF($C58="","",$E58*VLOOKUP($C58,aliments!$B$2:$AZ$70,33,0)/100)</f>
        <v/>
      </c>
      <c r="AL58" s="24" t="str">
        <f>IF($C58="","",$E58*VLOOKUP($C58,aliments!$B$2:$AZ$70,34,0)/100)</f>
        <v/>
      </c>
      <c r="AM58" s="24" t="str">
        <f>IF($C58="","",$E58*VLOOKUP($C58,aliments!$B$2:$AZ$70,35,0)/100)</f>
        <v/>
      </c>
      <c r="AN58" s="24" t="str">
        <f>IF($C58="","",$E58*VLOOKUP($C58,aliments!$B$2:$AZ$70,36,0)/100)</f>
        <v/>
      </c>
      <c r="AO58" s="24" t="str">
        <f>IF($C58="","",$E58*VLOOKUP($C58,aliments!$B$2:$AZ$70,37,0)/100)</f>
        <v/>
      </c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CA58" s="32" t="s">
        <v>225</v>
      </c>
    </row>
    <row r="59" spans="1:79" x14ac:dyDescent="0.2">
      <c r="C59" s="23"/>
      <c r="F59" s="24" t="str">
        <f>IF($C59="","",$E59*VLOOKUP($C59,aliments!$B$2:$AZ$70,2,0)/100)</f>
        <v/>
      </c>
      <c r="G59" s="24" t="str">
        <f>IF($C59="","",$E59*VLOOKUP($C59,aliments!$B$2:$AZ$70,3,0)/100)</f>
        <v/>
      </c>
      <c r="H59" s="24" t="str">
        <f>IF($C59="","",$E59*VLOOKUP($C59,aliments!$B$2:$AZ$70,4,0)/100)</f>
        <v/>
      </c>
      <c r="I59" s="24" t="str">
        <f>IF($C59="","",$E59*VLOOKUP($C59,aliments!$B$2:$AZ$70,5,0)/100)</f>
        <v/>
      </c>
      <c r="J59" s="24" t="str">
        <f>IF($C59="","",$E59*VLOOKUP($C59,aliments!$B$2:$AZ$70,6,0)/100)</f>
        <v/>
      </c>
      <c r="K59" s="24" t="str">
        <f>IF($C59="","",$E59*VLOOKUP($C59,aliments!$B$2:$AZ$70,7,0)/100)</f>
        <v/>
      </c>
      <c r="L59" s="24" t="str">
        <f>IF($C59="","",$E59*VLOOKUP($C59,aliments!$B$2:$AZ$70,8,0)/100)</f>
        <v/>
      </c>
      <c r="M59" s="24" t="str">
        <f>IF($C59="","",$E59*VLOOKUP($C59,aliments!$B$2:$AZ$70,9,0)/100)</f>
        <v/>
      </c>
      <c r="N59" s="24" t="str">
        <f>IF($C59="","",$E59*VLOOKUP($C59,aliments!$B$2:$AZ$70,10,0)/100)</f>
        <v/>
      </c>
      <c r="O59" s="24" t="str">
        <f>IF($C59="","",$E59*VLOOKUP($C59,aliments!$B$2:$AZ$70,11,0)/100)</f>
        <v/>
      </c>
      <c r="P59" s="24" t="str">
        <f>IF($C59="","",$E59*VLOOKUP($C59,aliments!$B$2:$AZ$70,12,0)/100)</f>
        <v/>
      </c>
      <c r="Q59" s="24" t="str">
        <f>IF($C59="","",$E59*VLOOKUP($C59,aliments!$B$2:$AZ$70,13,0)/100)</f>
        <v/>
      </c>
      <c r="R59" s="24" t="str">
        <f>IF($C59="","",$E59*VLOOKUP($C59,aliments!$B$2:$AZ$70,14,0)/100)</f>
        <v/>
      </c>
      <c r="S59" s="24" t="str">
        <f>IF($C59="","",$E59*VLOOKUP($C59,aliments!$B$2:$AZ$70,15,0)/100)</f>
        <v/>
      </c>
      <c r="T59" s="24" t="str">
        <f>IF($C59="","",$E59*VLOOKUP($C59,aliments!$B$2:$AZ$70,16,0)/100)</f>
        <v/>
      </c>
      <c r="U59" s="24" t="str">
        <f>IF($C59="","",$E59*VLOOKUP($C59,aliments!$B$2:$AZ$70,17,0)/100)</f>
        <v/>
      </c>
      <c r="V59" s="24" t="str">
        <f>IF($C59="","",$E59*VLOOKUP($C59,aliments!$B$2:$AZ$70,18,0)/100)</f>
        <v/>
      </c>
      <c r="W59" s="24" t="str">
        <f>IF($C59="","",$E59*VLOOKUP($C59,aliments!$B$2:$AZ$70,19,0)/100)</f>
        <v/>
      </c>
      <c r="X59" s="24" t="str">
        <f>IF($C59="","",$E59*VLOOKUP($C59,aliments!$B$2:$AZ$70,20,0)/100)</f>
        <v/>
      </c>
      <c r="Y59" s="24" t="str">
        <f>IF($C59="","",$E59*VLOOKUP($C59,aliments!$B$2:$AZ$70,21,0)/100)</f>
        <v/>
      </c>
      <c r="Z59" s="24" t="str">
        <f>IF($C59="","",$E59*VLOOKUP($C59,aliments!$B$2:$AZ$70,22,0)/100)</f>
        <v/>
      </c>
      <c r="AA59" s="24" t="str">
        <f>IF($C59="","",$E59*VLOOKUP($C59,aliments!$B$2:$AZ$70,23,0)/100)</f>
        <v/>
      </c>
      <c r="AB59" s="24" t="str">
        <f>IF($C59="","",$E59*VLOOKUP($C59,aliments!$B$2:$AZ$70,24,0)/100)</f>
        <v/>
      </c>
      <c r="AC59" s="24" t="str">
        <f>IF($C59="","",$E59*VLOOKUP($C59,aliments!$B$2:$AZ$70,25,0)/100)</f>
        <v/>
      </c>
      <c r="AD59" s="24" t="str">
        <f>IF($C59="","",$E59*VLOOKUP($C59,aliments!$B$2:$AZ$70,26,0)/100)</f>
        <v/>
      </c>
      <c r="AE59" s="24" t="str">
        <f>IF($C59="","",$E59*VLOOKUP($C59,aliments!$B$2:$AZ$70,27,0)/100)</f>
        <v/>
      </c>
      <c r="AF59" s="24" t="str">
        <f>IF($C59="","",$E59*VLOOKUP($C59,aliments!$B$2:$AZ$70,28,0)/100)</f>
        <v/>
      </c>
      <c r="AG59" s="24" t="str">
        <f>IF($C59="","",$E59*VLOOKUP($C59,aliments!$B$2:$AZ$70,29,0)/100)</f>
        <v/>
      </c>
      <c r="AH59" s="24" t="str">
        <f>IF($C59="","",$E59*VLOOKUP($C59,aliments!$B$2:$AZ$70,30,0)/100)</f>
        <v/>
      </c>
      <c r="AI59" s="24" t="str">
        <f>IF($C59="","",$E59*VLOOKUP($C59,aliments!$B$2:$AZ$70,31,0)/100)</f>
        <v/>
      </c>
      <c r="AJ59" s="24" t="str">
        <f>IF($C59="","",$E59*VLOOKUP($C59,aliments!$B$2:$AZ$70,32,0)/100)</f>
        <v/>
      </c>
      <c r="AK59" s="24" t="str">
        <f>IF($C59="","",$E59*VLOOKUP($C59,aliments!$B$2:$AZ$70,33,0)/100)</f>
        <v/>
      </c>
      <c r="AL59" s="24" t="str">
        <f>IF($C59="","",$E59*VLOOKUP($C59,aliments!$B$2:$AZ$70,34,0)/100)</f>
        <v/>
      </c>
      <c r="AM59" s="24" t="str">
        <f>IF($C59="","",$E59*VLOOKUP($C59,aliments!$B$2:$AZ$70,35,0)/100)</f>
        <v/>
      </c>
      <c r="AN59" s="24" t="str">
        <f>IF($C59="","",$E59*VLOOKUP($C59,aliments!$B$2:$AZ$70,36,0)/100)</f>
        <v/>
      </c>
      <c r="AO59" s="24" t="str">
        <f>IF($C59="","",$E59*VLOOKUP($C59,aliments!$B$2:$AZ$70,37,0)/100)</f>
        <v/>
      </c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CA59" s="33" t="s">
        <v>226</v>
      </c>
    </row>
    <row r="60" spans="1:79" x14ac:dyDescent="0.2">
      <c r="C60" s="23"/>
      <c r="F60" s="24" t="str">
        <f>IF($C60="","",$E60*VLOOKUP($C60,aliments!$B$2:$AZ$70,2,0)/100)</f>
        <v/>
      </c>
      <c r="G60" s="24" t="str">
        <f>IF($C60="","",$E60*VLOOKUP($C60,aliments!$B$2:$AZ$70,3,0)/100)</f>
        <v/>
      </c>
      <c r="H60" s="24" t="str">
        <f>IF($C60="","",$E60*VLOOKUP($C60,aliments!$B$2:$AZ$70,4,0)/100)</f>
        <v/>
      </c>
      <c r="I60" s="24" t="str">
        <f>IF($C60="","",$E60*VLOOKUP($C60,aliments!$B$2:$AZ$70,5,0)/100)</f>
        <v/>
      </c>
      <c r="J60" s="24" t="str">
        <f>IF($C60="","",$E60*VLOOKUP($C60,aliments!$B$2:$AZ$70,6,0)/100)</f>
        <v/>
      </c>
      <c r="K60" s="24" t="str">
        <f>IF($C60="","",$E60*VLOOKUP($C60,aliments!$B$2:$AZ$70,7,0)/100)</f>
        <v/>
      </c>
      <c r="L60" s="24" t="str">
        <f>IF($C60="","",$E60*VLOOKUP($C60,aliments!$B$2:$AZ$70,8,0)/100)</f>
        <v/>
      </c>
      <c r="M60" s="24" t="str">
        <f>IF($C60="","",$E60*VLOOKUP($C60,aliments!$B$2:$AZ$70,9,0)/100)</f>
        <v/>
      </c>
      <c r="N60" s="24" t="str">
        <f>IF($C60="","",$E60*VLOOKUP($C60,aliments!$B$2:$AZ$70,10,0)/100)</f>
        <v/>
      </c>
      <c r="O60" s="24" t="str">
        <f>IF($C60="","",$E60*VLOOKUP($C60,aliments!$B$2:$AZ$70,11,0)/100)</f>
        <v/>
      </c>
      <c r="P60" s="24" t="str">
        <f>IF($C60="","",$E60*VLOOKUP($C60,aliments!$B$2:$AZ$70,12,0)/100)</f>
        <v/>
      </c>
      <c r="Q60" s="24" t="str">
        <f>IF($C60="","",$E60*VLOOKUP($C60,aliments!$B$2:$AZ$70,13,0)/100)</f>
        <v/>
      </c>
      <c r="R60" s="24" t="str">
        <f>IF($C60="","",$E60*VLOOKUP($C60,aliments!$B$2:$AZ$70,14,0)/100)</f>
        <v/>
      </c>
      <c r="S60" s="24" t="str">
        <f>IF($C60="","",$E60*VLOOKUP($C60,aliments!$B$2:$AZ$70,15,0)/100)</f>
        <v/>
      </c>
      <c r="T60" s="24" t="str">
        <f>IF($C60="","",$E60*VLOOKUP($C60,aliments!$B$2:$AZ$70,16,0)/100)</f>
        <v/>
      </c>
      <c r="U60" s="24" t="str">
        <f>IF($C60="","",$E60*VLOOKUP($C60,aliments!$B$2:$AZ$70,17,0)/100)</f>
        <v/>
      </c>
      <c r="V60" s="24" t="str">
        <f>IF($C60="","",$E60*VLOOKUP($C60,aliments!$B$2:$AZ$70,18,0)/100)</f>
        <v/>
      </c>
      <c r="W60" s="24" t="str">
        <f>IF($C60="","",$E60*VLOOKUP($C60,aliments!$B$2:$AZ$70,19,0)/100)</f>
        <v/>
      </c>
      <c r="X60" s="24" t="str">
        <f>IF($C60="","",$E60*VLOOKUP($C60,aliments!$B$2:$AZ$70,20,0)/100)</f>
        <v/>
      </c>
      <c r="Y60" s="24" t="str">
        <f>IF($C60="","",$E60*VLOOKUP($C60,aliments!$B$2:$AZ$70,21,0)/100)</f>
        <v/>
      </c>
      <c r="Z60" s="24" t="str">
        <f>IF($C60="","",$E60*VLOOKUP($C60,aliments!$B$2:$AZ$70,22,0)/100)</f>
        <v/>
      </c>
      <c r="AA60" s="24" t="str">
        <f>IF($C60="","",$E60*VLOOKUP($C60,aliments!$B$2:$AZ$70,23,0)/100)</f>
        <v/>
      </c>
      <c r="AB60" s="24" t="str">
        <f>IF($C60="","",$E60*VLOOKUP($C60,aliments!$B$2:$AZ$70,24,0)/100)</f>
        <v/>
      </c>
      <c r="AC60" s="24" t="str">
        <f>IF($C60="","",$E60*VLOOKUP($C60,aliments!$B$2:$AZ$70,25,0)/100)</f>
        <v/>
      </c>
      <c r="AD60" s="24" t="str">
        <f>IF($C60="","",$E60*VLOOKUP($C60,aliments!$B$2:$AZ$70,26,0)/100)</f>
        <v/>
      </c>
      <c r="AE60" s="24" t="str">
        <f>IF($C60="","",$E60*VLOOKUP($C60,aliments!$B$2:$AZ$70,27,0)/100)</f>
        <v/>
      </c>
      <c r="AF60" s="24" t="str">
        <f>IF($C60="","",$E60*VLOOKUP($C60,aliments!$B$2:$AZ$70,28,0)/100)</f>
        <v/>
      </c>
      <c r="AG60" s="24" t="str">
        <f>IF($C60="","",$E60*VLOOKUP($C60,aliments!$B$2:$AZ$70,29,0)/100)</f>
        <v/>
      </c>
      <c r="AH60" s="24" t="str">
        <f>IF($C60="","",$E60*VLOOKUP($C60,aliments!$B$2:$AZ$70,30,0)/100)</f>
        <v/>
      </c>
      <c r="AI60" s="24" t="str">
        <f>IF($C60="","",$E60*VLOOKUP($C60,aliments!$B$2:$AZ$70,31,0)/100)</f>
        <v/>
      </c>
      <c r="AJ60" s="24" t="str">
        <f>IF($C60="","",$E60*VLOOKUP($C60,aliments!$B$2:$AZ$70,32,0)/100)</f>
        <v/>
      </c>
      <c r="AK60" s="24" t="str">
        <f>IF($C60="","",$E60*VLOOKUP($C60,aliments!$B$2:$AZ$70,33,0)/100)</f>
        <v/>
      </c>
      <c r="AL60" s="24" t="str">
        <f>IF($C60="","",$E60*VLOOKUP($C60,aliments!$B$2:$AZ$70,34,0)/100)</f>
        <v/>
      </c>
      <c r="AM60" s="24" t="str">
        <f>IF($C60="","",$E60*VLOOKUP($C60,aliments!$B$2:$AZ$70,35,0)/100)</f>
        <v/>
      </c>
      <c r="AN60" s="24" t="str">
        <f>IF($C60="","",$E60*VLOOKUP($C60,aliments!$B$2:$AZ$70,36,0)/100)</f>
        <v/>
      </c>
      <c r="AO60" s="24" t="str">
        <f>IF($C60="","",$E60*VLOOKUP($C60,aliments!$B$2:$AZ$70,37,0)/100)</f>
        <v/>
      </c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CA60" s="33" t="s">
        <v>227</v>
      </c>
    </row>
    <row r="61" spans="1:79" x14ac:dyDescent="0.2">
      <c r="C61" s="23"/>
      <c r="F61" s="24" t="str">
        <f>IF($C61="","",$E61*VLOOKUP($C61,aliments!$B$2:$AZ$70,2,0)/100)</f>
        <v/>
      </c>
      <c r="G61" s="24" t="str">
        <f>IF($C61="","",$E61*VLOOKUP($C61,aliments!$B$2:$AZ$70,3,0)/100)</f>
        <v/>
      </c>
      <c r="H61" s="24" t="str">
        <f>IF($C61="","",$E61*VLOOKUP($C61,aliments!$B$2:$AZ$70,4,0)/100)</f>
        <v/>
      </c>
      <c r="I61" s="24" t="str">
        <f>IF($C61="","",$E61*VLOOKUP($C61,aliments!$B$2:$AZ$70,5,0)/100)</f>
        <v/>
      </c>
      <c r="J61" s="24" t="str">
        <f>IF($C61="","",$E61*VLOOKUP($C61,aliments!$B$2:$AZ$70,6,0)/100)</f>
        <v/>
      </c>
      <c r="K61" s="24" t="str">
        <f>IF($C61="","",$E61*VLOOKUP($C61,aliments!$B$2:$AZ$70,7,0)/100)</f>
        <v/>
      </c>
      <c r="L61" s="24" t="str">
        <f>IF($C61="","",$E61*VLOOKUP($C61,aliments!$B$2:$AZ$70,8,0)/100)</f>
        <v/>
      </c>
      <c r="M61" s="24" t="str">
        <f>IF($C61="","",$E61*VLOOKUP($C61,aliments!$B$2:$AZ$70,9,0)/100)</f>
        <v/>
      </c>
      <c r="N61" s="24" t="str">
        <f>IF($C61="","",$E61*VLOOKUP($C61,aliments!$B$2:$AZ$70,10,0)/100)</f>
        <v/>
      </c>
      <c r="O61" s="24" t="str">
        <f>IF($C61="","",$E61*VLOOKUP($C61,aliments!$B$2:$AZ$70,11,0)/100)</f>
        <v/>
      </c>
      <c r="P61" s="24" t="str">
        <f>IF($C61="","",$E61*VLOOKUP($C61,aliments!$B$2:$AZ$70,12,0)/100)</f>
        <v/>
      </c>
      <c r="Q61" s="24" t="str">
        <f>IF($C61="","",$E61*VLOOKUP($C61,aliments!$B$2:$AZ$70,13,0)/100)</f>
        <v/>
      </c>
      <c r="R61" s="24" t="str">
        <f>IF($C61="","",$E61*VLOOKUP($C61,aliments!$B$2:$AZ$70,14,0)/100)</f>
        <v/>
      </c>
      <c r="S61" s="24" t="str">
        <f>IF($C61="","",$E61*VLOOKUP($C61,aliments!$B$2:$AZ$70,15,0)/100)</f>
        <v/>
      </c>
      <c r="T61" s="24" t="str">
        <f>IF($C61="","",$E61*VLOOKUP($C61,aliments!$B$2:$AZ$70,16,0)/100)</f>
        <v/>
      </c>
      <c r="U61" s="24" t="str">
        <f>IF($C61="","",$E61*VLOOKUP($C61,aliments!$B$2:$AZ$70,17,0)/100)</f>
        <v/>
      </c>
      <c r="V61" s="24" t="str">
        <f>IF($C61="","",$E61*VLOOKUP($C61,aliments!$B$2:$AZ$70,18,0)/100)</f>
        <v/>
      </c>
      <c r="W61" s="24" t="str">
        <f>IF($C61="","",$E61*VLOOKUP($C61,aliments!$B$2:$AZ$70,19,0)/100)</f>
        <v/>
      </c>
      <c r="X61" s="24" t="str">
        <f>IF($C61="","",$E61*VLOOKUP($C61,aliments!$B$2:$AZ$70,20,0)/100)</f>
        <v/>
      </c>
      <c r="Y61" s="24" t="str">
        <f>IF($C61="","",$E61*VLOOKUP($C61,aliments!$B$2:$AZ$70,21,0)/100)</f>
        <v/>
      </c>
      <c r="Z61" s="24" t="str">
        <f>IF($C61="","",$E61*VLOOKUP($C61,aliments!$B$2:$AZ$70,22,0)/100)</f>
        <v/>
      </c>
      <c r="AA61" s="24" t="str">
        <f>IF($C61="","",$E61*VLOOKUP($C61,aliments!$B$2:$AZ$70,23,0)/100)</f>
        <v/>
      </c>
      <c r="AB61" s="24" t="str">
        <f>IF($C61="","",$E61*VLOOKUP($C61,aliments!$B$2:$AZ$70,24,0)/100)</f>
        <v/>
      </c>
      <c r="AC61" s="24" t="str">
        <f>IF($C61="","",$E61*VLOOKUP($C61,aliments!$B$2:$AZ$70,25,0)/100)</f>
        <v/>
      </c>
      <c r="AD61" s="24" t="str">
        <f>IF($C61="","",$E61*VLOOKUP($C61,aliments!$B$2:$AZ$70,26,0)/100)</f>
        <v/>
      </c>
      <c r="AE61" s="24" t="str">
        <f>IF($C61="","",$E61*VLOOKUP($C61,aliments!$B$2:$AZ$70,27,0)/100)</f>
        <v/>
      </c>
      <c r="AF61" s="24" t="str">
        <f>IF($C61="","",$E61*VLOOKUP($C61,aliments!$B$2:$AZ$70,28,0)/100)</f>
        <v/>
      </c>
      <c r="AG61" s="24" t="str">
        <f>IF($C61="","",$E61*VLOOKUP($C61,aliments!$B$2:$AZ$70,29,0)/100)</f>
        <v/>
      </c>
      <c r="AH61" s="24" t="str">
        <f>IF($C61="","",$E61*VLOOKUP($C61,aliments!$B$2:$AZ$70,30,0)/100)</f>
        <v/>
      </c>
      <c r="AI61" s="24" t="str">
        <f>IF($C61="","",$E61*VLOOKUP($C61,aliments!$B$2:$AZ$70,31,0)/100)</f>
        <v/>
      </c>
      <c r="AJ61" s="24" t="str">
        <f>IF($C61="","",$E61*VLOOKUP($C61,aliments!$B$2:$AZ$70,32,0)/100)</f>
        <v/>
      </c>
      <c r="AK61" s="24" t="str">
        <f>IF($C61="","",$E61*VLOOKUP($C61,aliments!$B$2:$AZ$70,33,0)/100)</f>
        <v/>
      </c>
      <c r="AL61" s="24" t="str">
        <f>IF($C61="","",$E61*VLOOKUP($C61,aliments!$B$2:$AZ$70,34,0)/100)</f>
        <v/>
      </c>
      <c r="AM61" s="24" t="str">
        <f>IF($C61="","",$E61*VLOOKUP($C61,aliments!$B$2:$AZ$70,35,0)/100)</f>
        <v/>
      </c>
      <c r="AN61" s="24" t="str">
        <f>IF($C61="","",$E61*VLOOKUP($C61,aliments!$B$2:$AZ$70,36,0)/100)</f>
        <v/>
      </c>
      <c r="AO61" s="24" t="str">
        <f>IF($C61="","",$E61*VLOOKUP($C61,aliments!$B$2:$AZ$70,37,0)/100)</f>
        <v/>
      </c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CA61" s="32" t="s">
        <v>228</v>
      </c>
    </row>
    <row r="62" spans="1:79" ht="13.5" thickBot="1" x14ac:dyDescent="0.25">
      <c r="C62" s="23"/>
      <c r="F62" s="24" t="str">
        <f>IF($C62="","",$E62*VLOOKUP($C62,aliments!$B$2:$AZ$70,2,0)/100)</f>
        <v/>
      </c>
      <c r="G62" s="24" t="str">
        <f>IF($C62="","",$E62*VLOOKUP($C62,aliments!$B$2:$AZ$70,3,0)/100)</f>
        <v/>
      </c>
      <c r="H62" s="24" t="str">
        <f>IF($C62="","",$E62*VLOOKUP($C62,aliments!$B$2:$AZ$70,4,0)/100)</f>
        <v/>
      </c>
      <c r="I62" s="24" t="str">
        <f>IF($C62="","",$E62*VLOOKUP($C62,aliments!$B$2:$AZ$70,5,0)/100)</f>
        <v/>
      </c>
      <c r="J62" s="24" t="str">
        <f>IF($C62="","",$E62*VLOOKUP($C62,aliments!$B$2:$AZ$70,6,0)/100)</f>
        <v/>
      </c>
      <c r="K62" s="24" t="str">
        <f>IF($C62="","",$E62*VLOOKUP($C62,aliments!$B$2:$AZ$70,7,0)/100)</f>
        <v/>
      </c>
      <c r="L62" s="24" t="str">
        <f>IF($C62="","",$E62*VLOOKUP($C62,aliments!$B$2:$AZ$70,8,0)/100)</f>
        <v/>
      </c>
      <c r="M62" s="24" t="str">
        <f>IF($C62="","",$E62*VLOOKUP($C62,aliments!$B$2:$AZ$70,9,0)/100)</f>
        <v/>
      </c>
      <c r="N62" s="24" t="str">
        <f>IF($C62="","",$E62*VLOOKUP($C62,aliments!$B$2:$AZ$70,10,0)/100)</f>
        <v/>
      </c>
      <c r="O62" s="24" t="str">
        <f>IF($C62="","",$E62*VLOOKUP($C62,aliments!$B$2:$AZ$70,11,0)/100)</f>
        <v/>
      </c>
      <c r="P62" s="24" t="str">
        <f>IF($C62="","",$E62*VLOOKUP($C62,aliments!$B$2:$AZ$70,12,0)/100)</f>
        <v/>
      </c>
      <c r="Q62" s="24" t="str">
        <f>IF($C62="","",$E62*VLOOKUP($C62,aliments!$B$2:$AZ$70,13,0)/100)</f>
        <v/>
      </c>
      <c r="R62" s="24" t="str">
        <f>IF($C62="","",$E62*VLOOKUP($C62,aliments!$B$2:$AZ$70,14,0)/100)</f>
        <v/>
      </c>
      <c r="S62" s="24" t="str">
        <f>IF($C62="","",$E62*VLOOKUP($C62,aliments!$B$2:$AZ$70,15,0)/100)</f>
        <v/>
      </c>
      <c r="T62" s="24" t="str">
        <f>IF($C62="","",$E62*VLOOKUP($C62,aliments!$B$2:$AZ$70,16,0)/100)</f>
        <v/>
      </c>
      <c r="U62" s="24" t="str">
        <f>IF($C62="","",$E62*VLOOKUP($C62,aliments!$B$2:$AZ$70,17,0)/100)</f>
        <v/>
      </c>
      <c r="V62" s="24" t="str">
        <f>IF($C62="","",$E62*VLOOKUP($C62,aliments!$B$2:$AZ$70,18,0)/100)</f>
        <v/>
      </c>
      <c r="W62" s="24" t="str">
        <f>IF($C62="","",$E62*VLOOKUP($C62,aliments!$B$2:$AZ$70,19,0)/100)</f>
        <v/>
      </c>
      <c r="X62" s="24" t="str">
        <f>IF($C62="","",$E62*VLOOKUP($C62,aliments!$B$2:$AZ$70,20,0)/100)</f>
        <v/>
      </c>
      <c r="Y62" s="24" t="str">
        <f>IF($C62="","",$E62*VLOOKUP($C62,aliments!$B$2:$AZ$70,21,0)/100)</f>
        <v/>
      </c>
      <c r="Z62" s="24" t="str">
        <f>IF($C62="","",$E62*VLOOKUP($C62,aliments!$B$2:$AZ$70,22,0)/100)</f>
        <v/>
      </c>
      <c r="AA62" s="24" t="str">
        <f>IF($C62="","",$E62*VLOOKUP($C62,aliments!$B$2:$AZ$70,23,0)/100)</f>
        <v/>
      </c>
      <c r="AB62" s="24" t="str">
        <f>IF($C62="","",$E62*VLOOKUP($C62,aliments!$B$2:$AZ$70,24,0)/100)</f>
        <v/>
      </c>
      <c r="AC62" s="24" t="str">
        <f>IF($C62="","",$E62*VLOOKUP($C62,aliments!$B$2:$AZ$70,25,0)/100)</f>
        <v/>
      </c>
      <c r="AD62" s="24" t="str">
        <f>IF($C62="","",$E62*VLOOKUP($C62,aliments!$B$2:$AZ$70,26,0)/100)</f>
        <v/>
      </c>
      <c r="AE62" s="24" t="str">
        <f>IF($C62="","",$E62*VLOOKUP($C62,aliments!$B$2:$AZ$70,27,0)/100)</f>
        <v/>
      </c>
      <c r="AF62" s="24" t="str">
        <f>IF($C62="","",$E62*VLOOKUP($C62,aliments!$B$2:$AZ$70,28,0)/100)</f>
        <v/>
      </c>
      <c r="AG62" s="24" t="str">
        <f>IF($C62="","",$E62*VLOOKUP($C62,aliments!$B$2:$AZ$70,29,0)/100)</f>
        <v/>
      </c>
      <c r="AH62" s="24" t="str">
        <f>IF($C62="","",$E62*VLOOKUP($C62,aliments!$B$2:$AZ$70,30,0)/100)</f>
        <v/>
      </c>
      <c r="AI62" s="24" t="str">
        <f>IF($C62="","",$E62*VLOOKUP($C62,aliments!$B$2:$AZ$70,31,0)/100)</f>
        <v/>
      </c>
      <c r="AJ62" s="24" t="str">
        <f>IF($C62="","",$E62*VLOOKUP($C62,aliments!$B$2:$AZ$70,32,0)/100)</f>
        <v/>
      </c>
      <c r="AK62" s="24" t="str">
        <f>IF($C62="","",$E62*VLOOKUP($C62,aliments!$B$2:$AZ$70,33,0)/100)</f>
        <v/>
      </c>
      <c r="AL62" s="24" t="str">
        <f>IF($C62="","",$E62*VLOOKUP($C62,aliments!$B$2:$AZ$70,34,0)/100)</f>
        <v/>
      </c>
      <c r="AM62" s="24" t="str">
        <f>IF($C62="","",$E62*VLOOKUP($C62,aliments!$B$2:$AZ$70,35,0)/100)</f>
        <v/>
      </c>
      <c r="AN62" s="24" t="str">
        <f>IF($C62="","",$E62*VLOOKUP($C62,aliments!$B$2:$AZ$70,36,0)/100)</f>
        <v/>
      </c>
      <c r="AO62" s="24" t="str">
        <f>IF($C62="","",$E62*VLOOKUP($C62,aliments!$B$2:$AZ$70,37,0)/100)</f>
        <v/>
      </c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CA62" s="32" t="s">
        <v>229</v>
      </c>
    </row>
    <row r="63" spans="1:79" ht="13.5" thickBot="1" x14ac:dyDescent="0.25">
      <c r="A63" s="12" t="s">
        <v>4</v>
      </c>
      <c r="D63" s="72"/>
      <c r="F63" s="28" t="str">
        <f>IF(SUM(F56:F62)=0,"",AVERAGE(F56:F62))</f>
        <v/>
      </c>
      <c r="G63" s="28">
        <f>SUM(G56:G62)</f>
        <v>0</v>
      </c>
      <c r="H63" s="13">
        <f>SUM(H56:H62)</f>
        <v>0</v>
      </c>
      <c r="I63" s="13">
        <f t="shared" ref="I63" si="134">SUM(I56:I62)</f>
        <v>0</v>
      </c>
      <c r="J63" s="13">
        <f t="shared" ref="J63" si="135">SUM(J56:J62)</f>
        <v>0</v>
      </c>
      <c r="K63" s="13">
        <f t="shared" ref="K63" si="136">SUM(K56:K62)</f>
        <v>0</v>
      </c>
      <c r="L63" s="13">
        <f t="shared" ref="L63" si="137">SUM(L56:L62)</f>
        <v>0</v>
      </c>
      <c r="M63" s="13">
        <f t="shared" ref="M63" si="138">SUM(M56:M62)</f>
        <v>0</v>
      </c>
      <c r="N63" s="13">
        <f t="shared" ref="N63" si="139">SUM(N56:N62)</f>
        <v>0</v>
      </c>
      <c r="O63" s="13">
        <f t="shared" ref="O63" si="140">SUM(O56:O62)</f>
        <v>0</v>
      </c>
      <c r="P63" s="13">
        <f t="shared" ref="P63" si="141">SUM(P56:P62)</f>
        <v>0</v>
      </c>
      <c r="Q63" s="13">
        <f t="shared" ref="Q63" si="142">SUM(Q56:Q62)</f>
        <v>0</v>
      </c>
      <c r="R63" s="13">
        <f t="shared" ref="R63" si="143">SUM(R56:R62)</f>
        <v>0</v>
      </c>
      <c r="S63" s="13">
        <f t="shared" ref="S63" si="144">SUM(S56:S62)</f>
        <v>0</v>
      </c>
      <c r="T63" s="13">
        <f t="shared" ref="T63" si="145">SUM(T56:T62)</f>
        <v>0</v>
      </c>
      <c r="U63" s="13">
        <f t="shared" ref="U63" si="146">SUM(U56:U62)</f>
        <v>0</v>
      </c>
      <c r="V63" s="13">
        <f t="shared" ref="V63" si="147">SUM(V56:V62)</f>
        <v>0</v>
      </c>
      <c r="W63" s="13">
        <f t="shared" ref="W63" si="148">SUM(W56:W62)</f>
        <v>0</v>
      </c>
      <c r="X63" s="13">
        <f t="shared" ref="X63" si="149">SUM(X56:X62)</f>
        <v>0</v>
      </c>
      <c r="Y63" s="13">
        <f t="shared" ref="Y63" si="150">SUM(Y56:Y62)</f>
        <v>0</v>
      </c>
      <c r="Z63" s="13">
        <f t="shared" ref="Z63" si="151">SUM(Z56:Z62)</f>
        <v>0</v>
      </c>
      <c r="AA63" s="13">
        <f t="shared" ref="AA63" si="152">SUM(AA56:AA62)</f>
        <v>0</v>
      </c>
      <c r="AB63" s="13">
        <f t="shared" ref="AB63" si="153">SUM(AB56:AB62)</f>
        <v>0</v>
      </c>
      <c r="AC63" s="13">
        <f t="shared" ref="AC63" si="154">SUM(AC56:AC62)</f>
        <v>0</v>
      </c>
      <c r="AD63" s="13">
        <f t="shared" ref="AD63" si="155">SUM(AD56:AD62)</f>
        <v>0</v>
      </c>
      <c r="AE63" s="13">
        <f t="shared" ref="AE63" si="156">SUM(AE56:AE62)</f>
        <v>0</v>
      </c>
      <c r="AF63" s="13">
        <f t="shared" ref="AF63" si="157">SUM(AF56:AF62)</f>
        <v>0</v>
      </c>
      <c r="AG63" s="13">
        <f t="shared" ref="AG63" si="158">SUM(AG56:AG62)</f>
        <v>0</v>
      </c>
      <c r="AH63" s="13">
        <f t="shared" ref="AH63" si="159">SUM(AH56:AH62)</f>
        <v>0</v>
      </c>
      <c r="AI63" s="13">
        <f t="shared" ref="AI63" si="160">SUM(AI56:AI62)</f>
        <v>0</v>
      </c>
      <c r="AJ63" s="13">
        <f t="shared" ref="AJ63" si="161">SUM(AJ56:AJ62)</f>
        <v>0</v>
      </c>
      <c r="AK63" s="13">
        <f t="shared" ref="AK63" si="162">SUM(AK56:AK62)</f>
        <v>0</v>
      </c>
      <c r="AL63" s="13">
        <f t="shared" ref="AL63" si="163">SUM(AL56:AL62)</f>
        <v>0</v>
      </c>
      <c r="AM63" s="13">
        <f t="shared" ref="AM63" si="164">SUM(AM56:AM62)</f>
        <v>0</v>
      </c>
      <c r="AN63" s="13">
        <f t="shared" ref="AN63" si="165">SUM(AN56:AN62)</f>
        <v>0</v>
      </c>
      <c r="AO63" s="13">
        <f t="shared" ref="AO63" si="166">SUM(AO56:AO62)</f>
        <v>0</v>
      </c>
      <c r="CA63" s="32" t="s">
        <v>230</v>
      </c>
    </row>
    <row r="64" spans="1:79" ht="13.5" thickBot="1" x14ac:dyDescent="0.25">
      <c r="CA64" s="33" t="s">
        <v>231</v>
      </c>
    </row>
    <row r="65" spans="1:79" ht="13.5" thickBot="1" x14ac:dyDescent="0.25">
      <c r="A65" s="2" t="s">
        <v>161</v>
      </c>
      <c r="B65" s="3"/>
      <c r="C65" s="3" t="s">
        <v>0</v>
      </c>
      <c r="D65" s="3"/>
      <c r="E65" s="3" t="s">
        <v>163</v>
      </c>
      <c r="F65" s="27" t="s">
        <v>179</v>
      </c>
      <c r="G65" s="27" t="s">
        <v>178</v>
      </c>
      <c r="H65" s="3" t="s">
        <v>164</v>
      </c>
      <c r="I65" s="3" t="s">
        <v>165</v>
      </c>
      <c r="J65" s="3" t="s">
        <v>166</v>
      </c>
      <c r="K65" s="3" t="s">
        <v>5</v>
      </c>
      <c r="L65" s="3" t="s">
        <v>159</v>
      </c>
      <c r="M65" s="3" t="s">
        <v>160</v>
      </c>
      <c r="N65" s="3" t="s">
        <v>150</v>
      </c>
      <c r="O65" s="3" t="s">
        <v>151</v>
      </c>
      <c r="P65" s="3" t="s">
        <v>152</v>
      </c>
      <c r="Q65" s="3" t="s">
        <v>153</v>
      </c>
      <c r="R65" s="3" t="s">
        <v>154</v>
      </c>
      <c r="S65" s="3" t="s">
        <v>155</v>
      </c>
      <c r="T65" s="3" t="s">
        <v>156</v>
      </c>
      <c r="U65" s="3" t="s">
        <v>157</v>
      </c>
      <c r="V65" s="3" t="s">
        <v>158</v>
      </c>
      <c r="W65" s="3" t="s">
        <v>177</v>
      </c>
      <c r="X65" s="3" t="s">
        <v>176</v>
      </c>
      <c r="Y65" s="3" t="s">
        <v>26</v>
      </c>
      <c r="Z65" s="3" t="s">
        <v>29</v>
      </c>
      <c r="AA65" s="3" t="s">
        <v>28</v>
      </c>
      <c r="AB65" s="3" t="s">
        <v>32</v>
      </c>
      <c r="AC65" s="3" t="s">
        <v>23</v>
      </c>
      <c r="AD65" s="3" t="s">
        <v>27</v>
      </c>
      <c r="AE65" s="3" t="s">
        <v>24</v>
      </c>
      <c r="AF65" s="3" t="s">
        <v>25</v>
      </c>
      <c r="AG65" s="3" t="s">
        <v>31</v>
      </c>
      <c r="AH65" s="3" t="s">
        <v>22</v>
      </c>
      <c r="AI65" s="3" t="s">
        <v>30</v>
      </c>
      <c r="AJ65" s="3" t="s">
        <v>36</v>
      </c>
      <c r="AK65" s="3" t="s">
        <v>37</v>
      </c>
      <c r="AL65" s="3" t="s">
        <v>38</v>
      </c>
      <c r="AM65" s="3" t="s">
        <v>40</v>
      </c>
      <c r="AN65" s="3" t="s">
        <v>41</v>
      </c>
      <c r="AO65" s="4" t="s">
        <v>21</v>
      </c>
      <c r="CA65" s="32" t="s">
        <v>145</v>
      </c>
    </row>
    <row r="66" spans="1:79" x14ac:dyDescent="0.2">
      <c r="C66" s="23"/>
      <c r="F66" s="24" t="str">
        <f>IF($C66="","",$E66*VLOOKUP($C66,aliments!$B$2:$AZ$70,2,0)/100)</f>
        <v/>
      </c>
      <c r="G66" s="24" t="str">
        <f>IF($C66="","",$E66*VLOOKUP($C66,aliments!$B$2:$AZ$70,3,0)/100)</f>
        <v/>
      </c>
      <c r="H66" s="24" t="str">
        <f>IF($C66="","",$E66*VLOOKUP($C66,aliments!$B$2:$AZ$70,4,0)/100)</f>
        <v/>
      </c>
      <c r="I66" s="24" t="str">
        <f>IF($C66="","",$E66*VLOOKUP($C66,aliments!$B$2:$AZ$70,5,0)/100)</f>
        <v/>
      </c>
      <c r="J66" s="24" t="str">
        <f>IF($C66="","",$E66*VLOOKUP($C66,aliments!$B$2:$AZ$70,6,0)/100)</f>
        <v/>
      </c>
      <c r="K66" s="24" t="str">
        <f>IF($C66="","",$E66*VLOOKUP($C66,aliments!$B$2:$AZ$70,7,0)/100)</f>
        <v/>
      </c>
      <c r="L66" s="24" t="str">
        <f>IF($C66="","",$E66*VLOOKUP($C66,aliments!$B$2:$AZ$70,8,0)/100)</f>
        <v/>
      </c>
      <c r="M66" s="24" t="str">
        <f>IF($C66="","",$E66*VLOOKUP($C66,aliments!$B$2:$AZ$70,9,0)/100)</f>
        <v/>
      </c>
      <c r="N66" s="24" t="str">
        <f>IF($C66="","",$E66*VLOOKUP($C66,aliments!$B$2:$AZ$70,10,0)/100)</f>
        <v/>
      </c>
      <c r="O66" s="24" t="str">
        <f>IF($C66="","",$E66*VLOOKUP($C66,aliments!$B$2:$AZ$70,11,0)/100)</f>
        <v/>
      </c>
      <c r="P66" s="24" t="str">
        <f>IF($C66="","",$E66*VLOOKUP($C66,aliments!$B$2:$AZ$70,12,0)/100)</f>
        <v/>
      </c>
      <c r="Q66" s="24" t="str">
        <f>IF($C66="","",$E66*VLOOKUP($C66,aliments!$B$2:$AZ$70,13,0)/100)</f>
        <v/>
      </c>
      <c r="R66" s="24" t="str">
        <f>IF($C66="","",$E66*VLOOKUP($C66,aliments!$B$2:$AZ$70,14,0)/100)</f>
        <v/>
      </c>
      <c r="S66" s="24" t="str">
        <f>IF($C66="","",$E66*VLOOKUP($C66,aliments!$B$2:$AZ$70,15,0)/100)</f>
        <v/>
      </c>
      <c r="T66" s="24" t="str">
        <f>IF($C66="","",$E66*VLOOKUP($C66,aliments!$B$2:$AZ$70,16,0)/100)</f>
        <v/>
      </c>
      <c r="U66" s="24" t="str">
        <f>IF($C66="","",$E66*VLOOKUP($C66,aliments!$B$2:$AZ$70,17,0)/100)</f>
        <v/>
      </c>
      <c r="V66" s="24" t="str">
        <f>IF($C66="","",$E66*VLOOKUP($C66,aliments!$B$2:$AZ$70,18,0)/100)</f>
        <v/>
      </c>
      <c r="W66" s="24" t="str">
        <f>IF($C66="","",$E66*VLOOKUP($C66,aliments!$B$2:$AZ$70,19,0)/100)</f>
        <v/>
      </c>
      <c r="X66" s="24" t="str">
        <f>IF($C66="","",$E66*VLOOKUP($C66,aliments!$B$2:$AZ$70,20,0)/100)</f>
        <v/>
      </c>
      <c r="Y66" s="24" t="str">
        <f>IF($C66="","",$E66*VLOOKUP($C66,aliments!$B$2:$AZ$70,21,0)/100)</f>
        <v/>
      </c>
      <c r="Z66" s="24" t="str">
        <f>IF($C66="","",$E66*VLOOKUP($C66,aliments!$B$2:$AZ$70,22,0)/100)</f>
        <v/>
      </c>
      <c r="AA66" s="24" t="str">
        <f>IF($C66="","",$E66*VLOOKUP($C66,aliments!$B$2:$AZ$70,23,0)/100)</f>
        <v/>
      </c>
      <c r="AB66" s="24" t="str">
        <f>IF($C66="","",$E66*VLOOKUP($C66,aliments!$B$2:$AZ$70,24,0)/100)</f>
        <v/>
      </c>
      <c r="AC66" s="24" t="str">
        <f>IF($C66="","",$E66*VLOOKUP($C66,aliments!$B$2:$AZ$70,25,0)/100)</f>
        <v/>
      </c>
      <c r="AD66" s="24" t="str">
        <f>IF($C66="","",$E66*VLOOKUP($C66,aliments!$B$2:$AZ$70,26,0)/100)</f>
        <v/>
      </c>
      <c r="AE66" s="24" t="str">
        <f>IF($C66="","",$E66*VLOOKUP($C66,aliments!$B$2:$AZ$70,27,0)/100)</f>
        <v/>
      </c>
      <c r="AF66" s="24" t="str">
        <f>IF($C66="","",$E66*VLOOKUP($C66,aliments!$B$2:$AZ$70,28,0)/100)</f>
        <v/>
      </c>
      <c r="AG66" s="24" t="str">
        <f>IF($C66="","",$E66*VLOOKUP($C66,aliments!$B$2:$AZ$70,29,0)/100)</f>
        <v/>
      </c>
      <c r="AH66" s="24" t="str">
        <f>IF($C66="","",$E66*VLOOKUP($C66,aliments!$B$2:$AZ$70,30,0)/100)</f>
        <v/>
      </c>
      <c r="AI66" s="24" t="str">
        <f>IF($C66="","",$E66*VLOOKUP($C66,aliments!$B$2:$AZ$70,31,0)/100)</f>
        <v/>
      </c>
      <c r="AJ66" s="24" t="str">
        <f>IF($C66="","",$E66*VLOOKUP($C66,aliments!$B$2:$AZ$70,32,0)/100)</f>
        <v/>
      </c>
      <c r="AK66" s="24" t="str">
        <f>IF($C66="","",$E66*VLOOKUP($C66,aliments!$B$2:$AZ$70,33,0)/100)</f>
        <v/>
      </c>
      <c r="AL66" s="24" t="str">
        <f>IF($C66="","",$E66*VLOOKUP($C66,aliments!$B$2:$AZ$70,34,0)/100)</f>
        <v/>
      </c>
      <c r="AM66" s="24" t="str">
        <f>IF($C66="","",$E66*VLOOKUP($C66,aliments!$B$2:$AZ$70,35,0)/100)</f>
        <v/>
      </c>
      <c r="AN66" s="24" t="str">
        <f>IF($C66="","",$E66*VLOOKUP($C66,aliments!$B$2:$AZ$70,36,0)/100)</f>
        <v/>
      </c>
      <c r="AO66" s="24" t="str">
        <f>IF($C66="","",$E66*VLOOKUP($C66,aliments!$B$2:$AZ$70,37,0)/100)</f>
        <v/>
      </c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CA66" s="32" t="s">
        <v>232</v>
      </c>
    </row>
    <row r="67" spans="1:79" x14ac:dyDescent="0.2">
      <c r="C67" s="23"/>
      <c r="F67" s="24" t="str">
        <f>IF($C67="","",$E67*VLOOKUP($C67,aliments!$B$2:$AZ$70,2,0)/100)</f>
        <v/>
      </c>
      <c r="G67" s="24" t="str">
        <f>IF($C67="","",$E67*VLOOKUP($C67,aliments!$B$2:$AZ$70,3,0)/100)</f>
        <v/>
      </c>
      <c r="H67" s="24" t="str">
        <f>IF($C67="","",$E67*VLOOKUP($C67,aliments!$B$2:$AZ$70,4,0)/100)</f>
        <v/>
      </c>
      <c r="I67" s="24" t="str">
        <f>IF($C67="","",$E67*VLOOKUP($C67,aliments!$B$2:$AZ$70,5,0)/100)</f>
        <v/>
      </c>
      <c r="J67" s="24" t="str">
        <f>IF($C67="","",$E67*VLOOKUP($C67,aliments!$B$2:$AZ$70,6,0)/100)</f>
        <v/>
      </c>
      <c r="K67" s="24" t="str">
        <f>IF($C67="","",$E67*VLOOKUP($C67,aliments!$B$2:$AZ$70,7,0)/100)</f>
        <v/>
      </c>
      <c r="L67" s="24" t="str">
        <f>IF($C67="","",$E67*VLOOKUP($C67,aliments!$B$2:$AZ$70,8,0)/100)</f>
        <v/>
      </c>
      <c r="M67" s="24" t="str">
        <f>IF($C67="","",$E67*VLOOKUP($C67,aliments!$B$2:$AZ$70,9,0)/100)</f>
        <v/>
      </c>
      <c r="N67" s="24" t="str">
        <f>IF($C67="","",$E67*VLOOKUP($C67,aliments!$B$2:$AZ$70,10,0)/100)</f>
        <v/>
      </c>
      <c r="O67" s="24" t="str">
        <f>IF($C67="","",$E67*VLOOKUP($C67,aliments!$B$2:$AZ$70,11,0)/100)</f>
        <v/>
      </c>
      <c r="P67" s="24" t="str">
        <f>IF($C67="","",$E67*VLOOKUP($C67,aliments!$B$2:$AZ$70,12,0)/100)</f>
        <v/>
      </c>
      <c r="Q67" s="24" t="str">
        <f>IF($C67="","",$E67*VLOOKUP($C67,aliments!$B$2:$AZ$70,13,0)/100)</f>
        <v/>
      </c>
      <c r="R67" s="24" t="str">
        <f>IF($C67="","",$E67*VLOOKUP($C67,aliments!$B$2:$AZ$70,14,0)/100)</f>
        <v/>
      </c>
      <c r="S67" s="24" t="str">
        <f>IF($C67="","",$E67*VLOOKUP($C67,aliments!$B$2:$AZ$70,15,0)/100)</f>
        <v/>
      </c>
      <c r="T67" s="24" t="str">
        <f>IF($C67="","",$E67*VLOOKUP($C67,aliments!$B$2:$AZ$70,16,0)/100)</f>
        <v/>
      </c>
      <c r="U67" s="24" t="str">
        <f>IF($C67="","",$E67*VLOOKUP($C67,aliments!$B$2:$AZ$70,17,0)/100)</f>
        <v/>
      </c>
      <c r="V67" s="24" t="str">
        <f>IF($C67="","",$E67*VLOOKUP($C67,aliments!$B$2:$AZ$70,18,0)/100)</f>
        <v/>
      </c>
      <c r="W67" s="24" t="str">
        <f>IF($C67="","",$E67*VLOOKUP($C67,aliments!$B$2:$AZ$70,19,0)/100)</f>
        <v/>
      </c>
      <c r="X67" s="24" t="str">
        <f>IF($C67="","",$E67*VLOOKUP($C67,aliments!$B$2:$AZ$70,20,0)/100)</f>
        <v/>
      </c>
      <c r="Y67" s="24" t="str">
        <f>IF($C67="","",$E67*VLOOKUP($C67,aliments!$B$2:$AZ$70,21,0)/100)</f>
        <v/>
      </c>
      <c r="Z67" s="24" t="str">
        <f>IF($C67="","",$E67*VLOOKUP($C67,aliments!$B$2:$AZ$70,22,0)/100)</f>
        <v/>
      </c>
      <c r="AA67" s="24" t="str">
        <f>IF($C67="","",$E67*VLOOKUP($C67,aliments!$B$2:$AZ$70,23,0)/100)</f>
        <v/>
      </c>
      <c r="AB67" s="24" t="str">
        <f>IF($C67="","",$E67*VLOOKUP($C67,aliments!$B$2:$AZ$70,24,0)/100)</f>
        <v/>
      </c>
      <c r="AC67" s="24" t="str">
        <f>IF($C67="","",$E67*VLOOKUP($C67,aliments!$B$2:$AZ$70,25,0)/100)</f>
        <v/>
      </c>
      <c r="AD67" s="24" t="str">
        <f>IF($C67="","",$E67*VLOOKUP($C67,aliments!$B$2:$AZ$70,26,0)/100)</f>
        <v/>
      </c>
      <c r="AE67" s="24" t="str">
        <f>IF($C67="","",$E67*VLOOKUP($C67,aliments!$B$2:$AZ$70,27,0)/100)</f>
        <v/>
      </c>
      <c r="AF67" s="24" t="str">
        <f>IF($C67="","",$E67*VLOOKUP($C67,aliments!$B$2:$AZ$70,28,0)/100)</f>
        <v/>
      </c>
      <c r="AG67" s="24" t="str">
        <f>IF($C67="","",$E67*VLOOKUP($C67,aliments!$B$2:$AZ$70,29,0)/100)</f>
        <v/>
      </c>
      <c r="AH67" s="24" t="str">
        <f>IF($C67="","",$E67*VLOOKUP($C67,aliments!$B$2:$AZ$70,30,0)/100)</f>
        <v/>
      </c>
      <c r="AI67" s="24" t="str">
        <f>IF($C67="","",$E67*VLOOKUP($C67,aliments!$B$2:$AZ$70,31,0)/100)</f>
        <v/>
      </c>
      <c r="AJ67" s="24" t="str">
        <f>IF($C67="","",$E67*VLOOKUP($C67,aliments!$B$2:$AZ$70,32,0)/100)</f>
        <v/>
      </c>
      <c r="AK67" s="24" t="str">
        <f>IF($C67="","",$E67*VLOOKUP($C67,aliments!$B$2:$AZ$70,33,0)/100)</f>
        <v/>
      </c>
      <c r="AL67" s="24" t="str">
        <f>IF($C67="","",$E67*VLOOKUP($C67,aliments!$B$2:$AZ$70,34,0)/100)</f>
        <v/>
      </c>
      <c r="AM67" s="24" t="str">
        <f>IF($C67="","",$E67*VLOOKUP($C67,aliments!$B$2:$AZ$70,35,0)/100)</f>
        <v/>
      </c>
      <c r="AN67" s="24" t="str">
        <f>IF($C67="","",$E67*VLOOKUP($C67,aliments!$B$2:$AZ$70,36,0)/100)</f>
        <v/>
      </c>
      <c r="AO67" s="24" t="str">
        <f>IF($C67="","",$E67*VLOOKUP($C67,aliments!$B$2:$AZ$70,37,0)/100)</f>
        <v/>
      </c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CA67" s="32" t="s">
        <v>233</v>
      </c>
    </row>
    <row r="68" spans="1:79" x14ac:dyDescent="0.2">
      <c r="C68" s="23"/>
      <c r="F68" s="24" t="str">
        <f>IF($C68="","",$E68*VLOOKUP($C68,aliments!$B$2:$AZ$70,2,0)/100)</f>
        <v/>
      </c>
      <c r="G68" s="24" t="str">
        <f>IF($C68="","",$E68*VLOOKUP($C68,aliments!$B$2:$AZ$70,3,0)/100)</f>
        <v/>
      </c>
      <c r="H68" s="24" t="str">
        <f>IF($C68="","",$E68*VLOOKUP($C68,aliments!$B$2:$AZ$70,4,0)/100)</f>
        <v/>
      </c>
      <c r="I68" s="24" t="str">
        <f>IF($C68="","",$E68*VLOOKUP($C68,aliments!$B$2:$AZ$70,5,0)/100)</f>
        <v/>
      </c>
      <c r="J68" s="24" t="str">
        <f>IF($C68="","",$E68*VLOOKUP($C68,aliments!$B$2:$AZ$70,6,0)/100)</f>
        <v/>
      </c>
      <c r="K68" s="24" t="str">
        <f>IF($C68="","",$E68*VLOOKUP($C68,aliments!$B$2:$AZ$70,7,0)/100)</f>
        <v/>
      </c>
      <c r="L68" s="24" t="str">
        <f>IF($C68="","",$E68*VLOOKUP($C68,aliments!$B$2:$AZ$70,8,0)/100)</f>
        <v/>
      </c>
      <c r="M68" s="24" t="str">
        <f>IF($C68="","",$E68*VLOOKUP($C68,aliments!$B$2:$AZ$70,9,0)/100)</f>
        <v/>
      </c>
      <c r="N68" s="24" t="str">
        <f>IF($C68="","",$E68*VLOOKUP($C68,aliments!$B$2:$AZ$70,10,0)/100)</f>
        <v/>
      </c>
      <c r="O68" s="24" t="str">
        <f>IF($C68="","",$E68*VLOOKUP($C68,aliments!$B$2:$AZ$70,11,0)/100)</f>
        <v/>
      </c>
      <c r="P68" s="24" t="str">
        <f>IF($C68="","",$E68*VLOOKUP($C68,aliments!$B$2:$AZ$70,12,0)/100)</f>
        <v/>
      </c>
      <c r="Q68" s="24" t="str">
        <f>IF($C68="","",$E68*VLOOKUP($C68,aliments!$B$2:$AZ$70,13,0)/100)</f>
        <v/>
      </c>
      <c r="R68" s="24" t="str">
        <f>IF($C68="","",$E68*VLOOKUP($C68,aliments!$B$2:$AZ$70,14,0)/100)</f>
        <v/>
      </c>
      <c r="S68" s="24" t="str">
        <f>IF($C68="","",$E68*VLOOKUP($C68,aliments!$B$2:$AZ$70,15,0)/100)</f>
        <v/>
      </c>
      <c r="T68" s="24" t="str">
        <f>IF($C68="","",$E68*VLOOKUP($C68,aliments!$B$2:$AZ$70,16,0)/100)</f>
        <v/>
      </c>
      <c r="U68" s="24" t="str">
        <f>IF($C68="","",$E68*VLOOKUP($C68,aliments!$B$2:$AZ$70,17,0)/100)</f>
        <v/>
      </c>
      <c r="V68" s="24" t="str">
        <f>IF($C68="","",$E68*VLOOKUP($C68,aliments!$B$2:$AZ$70,18,0)/100)</f>
        <v/>
      </c>
      <c r="W68" s="24" t="str">
        <f>IF($C68="","",$E68*VLOOKUP($C68,aliments!$B$2:$AZ$70,19,0)/100)</f>
        <v/>
      </c>
      <c r="X68" s="24" t="str">
        <f>IF($C68="","",$E68*VLOOKUP($C68,aliments!$B$2:$AZ$70,20,0)/100)</f>
        <v/>
      </c>
      <c r="Y68" s="24" t="str">
        <f>IF($C68="","",$E68*VLOOKUP($C68,aliments!$B$2:$AZ$70,21,0)/100)</f>
        <v/>
      </c>
      <c r="Z68" s="24" t="str">
        <f>IF($C68="","",$E68*VLOOKUP($C68,aliments!$B$2:$AZ$70,22,0)/100)</f>
        <v/>
      </c>
      <c r="AA68" s="24" t="str">
        <f>IF($C68="","",$E68*VLOOKUP($C68,aliments!$B$2:$AZ$70,23,0)/100)</f>
        <v/>
      </c>
      <c r="AB68" s="24" t="str">
        <f>IF($C68="","",$E68*VLOOKUP($C68,aliments!$B$2:$AZ$70,24,0)/100)</f>
        <v/>
      </c>
      <c r="AC68" s="24" t="str">
        <f>IF($C68="","",$E68*VLOOKUP($C68,aliments!$B$2:$AZ$70,25,0)/100)</f>
        <v/>
      </c>
      <c r="AD68" s="24" t="str">
        <f>IF($C68="","",$E68*VLOOKUP($C68,aliments!$B$2:$AZ$70,26,0)/100)</f>
        <v/>
      </c>
      <c r="AE68" s="24" t="str">
        <f>IF($C68="","",$E68*VLOOKUP($C68,aliments!$B$2:$AZ$70,27,0)/100)</f>
        <v/>
      </c>
      <c r="AF68" s="24" t="str">
        <f>IF($C68="","",$E68*VLOOKUP($C68,aliments!$B$2:$AZ$70,28,0)/100)</f>
        <v/>
      </c>
      <c r="AG68" s="24" t="str">
        <f>IF($C68="","",$E68*VLOOKUP($C68,aliments!$B$2:$AZ$70,29,0)/100)</f>
        <v/>
      </c>
      <c r="AH68" s="24" t="str">
        <f>IF($C68="","",$E68*VLOOKUP($C68,aliments!$B$2:$AZ$70,30,0)/100)</f>
        <v/>
      </c>
      <c r="AI68" s="24" t="str">
        <f>IF($C68="","",$E68*VLOOKUP($C68,aliments!$B$2:$AZ$70,31,0)/100)</f>
        <v/>
      </c>
      <c r="AJ68" s="24" t="str">
        <f>IF($C68="","",$E68*VLOOKUP($C68,aliments!$B$2:$AZ$70,32,0)/100)</f>
        <v/>
      </c>
      <c r="AK68" s="24" t="str">
        <f>IF($C68="","",$E68*VLOOKUP($C68,aliments!$B$2:$AZ$70,33,0)/100)</f>
        <v/>
      </c>
      <c r="AL68" s="24" t="str">
        <f>IF($C68="","",$E68*VLOOKUP($C68,aliments!$B$2:$AZ$70,34,0)/100)</f>
        <v/>
      </c>
      <c r="AM68" s="24" t="str">
        <f>IF($C68="","",$E68*VLOOKUP($C68,aliments!$B$2:$AZ$70,35,0)/100)</f>
        <v/>
      </c>
      <c r="AN68" s="24" t="str">
        <f>IF($C68="","",$E68*VLOOKUP($C68,aliments!$B$2:$AZ$70,36,0)/100)</f>
        <v/>
      </c>
      <c r="AO68" s="24" t="str">
        <f>IF($C68="","",$E68*VLOOKUP($C68,aliments!$B$2:$AZ$70,37,0)/100)</f>
        <v/>
      </c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CA68" s="33" t="s">
        <v>234</v>
      </c>
    </row>
    <row r="69" spans="1:79" x14ac:dyDescent="0.2">
      <c r="C69" s="23"/>
      <c r="F69" s="24" t="str">
        <f>IF($C69="","",$E69*VLOOKUP($C69,aliments!$B$2:$AZ$70,2,0)/100)</f>
        <v/>
      </c>
      <c r="G69" s="24" t="str">
        <f>IF($C69="","",$E69*VLOOKUP($C69,aliments!$B$2:$AZ$70,3,0)/100)</f>
        <v/>
      </c>
      <c r="H69" s="24" t="str">
        <f>IF($C69="","",$E69*VLOOKUP($C69,aliments!$B$2:$AZ$70,4,0)/100)</f>
        <v/>
      </c>
      <c r="I69" s="24" t="str">
        <f>IF($C69="","",$E69*VLOOKUP($C69,aliments!$B$2:$AZ$70,5,0)/100)</f>
        <v/>
      </c>
      <c r="J69" s="24" t="str">
        <f>IF($C69="","",$E69*VLOOKUP($C69,aliments!$B$2:$AZ$70,6,0)/100)</f>
        <v/>
      </c>
      <c r="K69" s="24" t="str">
        <f>IF($C69="","",$E69*VLOOKUP($C69,aliments!$B$2:$AZ$70,7,0)/100)</f>
        <v/>
      </c>
      <c r="L69" s="24" t="str">
        <f>IF($C69="","",$E69*VLOOKUP($C69,aliments!$B$2:$AZ$70,8,0)/100)</f>
        <v/>
      </c>
      <c r="M69" s="24" t="str">
        <f>IF($C69="","",$E69*VLOOKUP($C69,aliments!$B$2:$AZ$70,9,0)/100)</f>
        <v/>
      </c>
      <c r="N69" s="24" t="str">
        <f>IF($C69="","",$E69*VLOOKUP($C69,aliments!$B$2:$AZ$70,10,0)/100)</f>
        <v/>
      </c>
      <c r="O69" s="24" t="str">
        <f>IF($C69="","",$E69*VLOOKUP($C69,aliments!$B$2:$AZ$70,11,0)/100)</f>
        <v/>
      </c>
      <c r="P69" s="24" t="str">
        <f>IF($C69="","",$E69*VLOOKUP($C69,aliments!$B$2:$AZ$70,12,0)/100)</f>
        <v/>
      </c>
      <c r="Q69" s="24" t="str">
        <f>IF($C69="","",$E69*VLOOKUP($C69,aliments!$B$2:$AZ$70,13,0)/100)</f>
        <v/>
      </c>
      <c r="R69" s="24" t="str">
        <f>IF($C69="","",$E69*VLOOKUP($C69,aliments!$B$2:$AZ$70,14,0)/100)</f>
        <v/>
      </c>
      <c r="S69" s="24" t="str">
        <f>IF($C69="","",$E69*VLOOKUP($C69,aliments!$B$2:$AZ$70,15,0)/100)</f>
        <v/>
      </c>
      <c r="T69" s="24" t="str">
        <f>IF($C69="","",$E69*VLOOKUP($C69,aliments!$B$2:$AZ$70,16,0)/100)</f>
        <v/>
      </c>
      <c r="U69" s="24" t="str">
        <f>IF($C69="","",$E69*VLOOKUP($C69,aliments!$B$2:$AZ$70,17,0)/100)</f>
        <v/>
      </c>
      <c r="V69" s="24" t="str">
        <f>IF($C69="","",$E69*VLOOKUP($C69,aliments!$B$2:$AZ$70,18,0)/100)</f>
        <v/>
      </c>
      <c r="W69" s="24" t="str">
        <f>IF($C69="","",$E69*VLOOKUP($C69,aliments!$B$2:$AZ$70,19,0)/100)</f>
        <v/>
      </c>
      <c r="X69" s="24" t="str">
        <f>IF($C69="","",$E69*VLOOKUP($C69,aliments!$B$2:$AZ$70,20,0)/100)</f>
        <v/>
      </c>
      <c r="Y69" s="24" t="str">
        <f>IF($C69="","",$E69*VLOOKUP($C69,aliments!$B$2:$AZ$70,21,0)/100)</f>
        <v/>
      </c>
      <c r="Z69" s="24" t="str">
        <f>IF($C69="","",$E69*VLOOKUP($C69,aliments!$B$2:$AZ$70,22,0)/100)</f>
        <v/>
      </c>
      <c r="AA69" s="24" t="str">
        <f>IF($C69="","",$E69*VLOOKUP($C69,aliments!$B$2:$AZ$70,23,0)/100)</f>
        <v/>
      </c>
      <c r="AB69" s="24" t="str">
        <f>IF($C69="","",$E69*VLOOKUP($C69,aliments!$B$2:$AZ$70,24,0)/100)</f>
        <v/>
      </c>
      <c r="AC69" s="24" t="str">
        <f>IF($C69="","",$E69*VLOOKUP($C69,aliments!$B$2:$AZ$70,25,0)/100)</f>
        <v/>
      </c>
      <c r="AD69" s="24" t="str">
        <f>IF($C69="","",$E69*VLOOKUP($C69,aliments!$B$2:$AZ$70,26,0)/100)</f>
        <v/>
      </c>
      <c r="AE69" s="24" t="str">
        <f>IF($C69="","",$E69*VLOOKUP($C69,aliments!$B$2:$AZ$70,27,0)/100)</f>
        <v/>
      </c>
      <c r="AF69" s="24" t="str">
        <f>IF($C69="","",$E69*VLOOKUP($C69,aliments!$B$2:$AZ$70,28,0)/100)</f>
        <v/>
      </c>
      <c r="AG69" s="24" t="str">
        <f>IF($C69="","",$E69*VLOOKUP($C69,aliments!$B$2:$AZ$70,29,0)/100)</f>
        <v/>
      </c>
      <c r="AH69" s="24" t="str">
        <f>IF($C69="","",$E69*VLOOKUP($C69,aliments!$B$2:$AZ$70,30,0)/100)</f>
        <v/>
      </c>
      <c r="AI69" s="24" t="str">
        <f>IF($C69="","",$E69*VLOOKUP($C69,aliments!$B$2:$AZ$70,31,0)/100)</f>
        <v/>
      </c>
      <c r="AJ69" s="24" t="str">
        <f>IF($C69="","",$E69*VLOOKUP($C69,aliments!$B$2:$AZ$70,32,0)/100)</f>
        <v/>
      </c>
      <c r="AK69" s="24" t="str">
        <f>IF($C69="","",$E69*VLOOKUP($C69,aliments!$B$2:$AZ$70,33,0)/100)</f>
        <v/>
      </c>
      <c r="AL69" s="24" t="str">
        <f>IF($C69="","",$E69*VLOOKUP($C69,aliments!$B$2:$AZ$70,34,0)/100)</f>
        <v/>
      </c>
      <c r="AM69" s="24" t="str">
        <f>IF($C69="","",$E69*VLOOKUP($C69,aliments!$B$2:$AZ$70,35,0)/100)</f>
        <v/>
      </c>
      <c r="AN69" s="24" t="str">
        <f>IF($C69="","",$E69*VLOOKUP($C69,aliments!$B$2:$AZ$70,36,0)/100)</f>
        <v/>
      </c>
      <c r="AO69" s="24" t="str">
        <f>IF($C69="","",$E69*VLOOKUP($C69,aliments!$B$2:$AZ$70,37,0)/100)</f>
        <v/>
      </c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CA69" s="33" t="s">
        <v>146</v>
      </c>
    </row>
    <row r="70" spans="1:79" x14ac:dyDescent="0.2">
      <c r="C70" s="23"/>
      <c r="F70" s="24" t="str">
        <f>IF($C70="","",$E70*VLOOKUP($C70,aliments!$B$2:$AZ$70,2,0)/100)</f>
        <v/>
      </c>
      <c r="G70" s="24" t="str">
        <f>IF($C70="","",$E70*VLOOKUP($C70,aliments!$B$2:$AZ$70,3,0)/100)</f>
        <v/>
      </c>
      <c r="H70" s="24" t="str">
        <f>IF($C70="","",$E70*VLOOKUP($C70,aliments!$B$2:$AZ$70,4,0)/100)</f>
        <v/>
      </c>
      <c r="I70" s="24" t="str">
        <f>IF($C70="","",$E70*VLOOKUP($C70,aliments!$B$2:$AZ$70,5,0)/100)</f>
        <v/>
      </c>
      <c r="J70" s="24" t="str">
        <f>IF($C70="","",$E70*VLOOKUP($C70,aliments!$B$2:$AZ$70,6,0)/100)</f>
        <v/>
      </c>
      <c r="K70" s="24" t="str">
        <f>IF($C70="","",$E70*VLOOKUP($C70,aliments!$B$2:$AZ$70,7,0)/100)</f>
        <v/>
      </c>
      <c r="L70" s="24" t="str">
        <f>IF($C70="","",$E70*VLOOKUP($C70,aliments!$B$2:$AZ$70,8,0)/100)</f>
        <v/>
      </c>
      <c r="M70" s="24" t="str">
        <f>IF($C70="","",$E70*VLOOKUP($C70,aliments!$B$2:$AZ$70,9,0)/100)</f>
        <v/>
      </c>
      <c r="N70" s="24" t="str">
        <f>IF($C70="","",$E70*VLOOKUP($C70,aliments!$B$2:$AZ$70,10,0)/100)</f>
        <v/>
      </c>
      <c r="O70" s="24" t="str">
        <f>IF($C70="","",$E70*VLOOKUP($C70,aliments!$B$2:$AZ$70,11,0)/100)</f>
        <v/>
      </c>
      <c r="P70" s="24" t="str">
        <f>IF($C70="","",$E70*VLOOKUP($C70,aliments!$B$2:$AZ$70,12,0)/100)</f>
        <v/>
      </c>
      <c r="Q70" s="24" t="str">
        <f>IF($C70="","",$E70*VLOOKUP($C70,aliments!$B$2:$AZ$70,13,0)/100)</f>
        <v/>
      </c>
      <c r="R70" s="24" t="str">
        <f>IF($C70="","",$E70*VLOOKUP($C70,aliments!$B$2:$AZ$70,14,0)/100)</f>
        <v/>
      </c>
      <c r="S70" s="24" t="str">
        <f>IF($C70="","",$E70*VLOOKUP($C70,aliments!$B$2:$AZ$70,15,0)/100)</f>
        <v/>
      </c>
      <c r="T70" s="24" t="str">
        <f>IF($C70="","",$E70*VLOOKUP($C70,aliments!$B$2:$AZ$70,16,0)/100)</f>
        <v/>
      </c>
      <c r="U70" s="24" t="str">
        <f>IF($C70="","",$E70*VLOOKUP($C70,aliments!$B$2:$AZ$70,17,0)/100)</f>
        <v/>
      </c>
      <c r="V70" s="24" t="str">
        <f>IF($C70="","",$E70*VLOOKUP($C70,aliments!$B$2:$AZ$70,18,0)/100)</f>
        <v/>
      </c>
      <c r="W70" s="24" t="str">
        <f>IF($C70="","",$E70*VLOOKUP($C70,aliments!$B$2:$AZ$70,19,0)/100)</f>
        <v/>
      </c>
      <c r="X70" s="24" t="str">
        <f>IF($C70="","",$E70*VLOOKUP($C70,aliments!$B$2:$AZ$70,20,0)/100)</f>
        <v/>
      </c>
      <c r="Y70" s="24" t="str">
        <f>IF($C70="","",$E70*VLOOKUP($C70,aliments!$B$2:$AZ$70,21,0)/100)</f>
        <v/>
      </c>
      <c r="Z70" s="24" t="str">
        <f>IF($C70="","",$E70*VLOOKUP($C70,aliments!$B$2:$AZ$70,22,0)/100)</f>
        <v/>
      </c>
      <c r="AA70" s="24" t="str">
        <f>IF($C70="","",$E70*VLOOKUP($C70,aliments!$B$2:$AZ$70,23,0)/100)</f>
        <v/>
      </c>
      <c r="AB70" s="24" t="str">
        <f>IF($C70="","",$E70*VLOOKUP($C70,aliments!$B$2:$AZ$70,24,0)/100)</f>
        <v/>
      </c>
      <c r="AC70" s="24" t="str">
        <f>IF($C70="","",$E70*VLOOKUP($C70,aliments!$B$2:$AZ$70,25,0)/100)</f>
        <v/>
      </c>
      <c r="AD70" s="24" t="str">
        <f>IF($C70="","",$E70*VLOOKUP($C70,aliments!$B$2:$AZ$70,26,0)/100)</f>
        <v/>
      </c>
      <c r="AE70" s="24" t="str">
        <f>IF($C70="","",$E70*VLOOKUP($C70,aliments!$B$2:$AZ$70,27,0)/100)</f>
        <v/>
      </c>
      <c r="AF70" s="24" t="str">
        <f>IF($C70="","",$E70*VLOOKUP($C70,aliments!$B$2:$AZ$70,28,0)/100)</f>
        <v/>
      </c>
      <c r="AG70" s="24" t="str">
        <f>IF($C70="","",$E70*VLOOKUP($C70,aliments!$B$2:$AZ$70,29,0)/100)</f>
        <v/>
      </c>
      <c r="AH70" s="24" t="str">
        <f>IF($C70="","",$E70*VLOOKUP($C70,aliments!$B$2:$AZ$70,30,0)/100)</f>
        <v/>
      </c>
      <c r="AI70" s="24" t="str">
        <f>IF($C70="","",$E70*VLOOKUP($C70,aliments!$B$2:$AZ$70,31,0)/100)</f>
        <v/>
      </c>
      <c r="AJ70" s="24" t="str">
        <f>IF($C70="","",$E70*VLOOKUP($C70,aliments!$B$2:$AZ$70,32,0)/100)</f>
        <v/>
      </c>
      <c r="AK70" s="24" t="str">
        <f>IF($C70="","",$E70*VLOOKUP($C70,aliments!$B$2:$AZ$70,33,0)/100)</f>
        <v/>
      </c>
      <c r="AL70" s="24" t="str">
        <f>IF($C70="","",$E70*VLOOKUP($C70,aliments!$B$2:$AZ$70,34,0)/100)</f>
        <v/>
      </c>
      <c r="AM70" s="24" t="str">
        <f>IF($C70="","",$E70*VLOOKUP($C70,aliments!$B$2:$AZ$70,35,0)/100)</f>
        <v/>
      </c>
      <c r="AN70" s="24" t="str">
        <f>IF($C70="","",$E70*VLOOKUP($C70,aliments!$B$2:$AZ$70,36,0)/100)</f>
        <v/>
      </c>
      <c r="AO70" s="24" t="str">
        <f>IF($C70="","",$E70*VLOOKUP($C70,aliments!$B$2:$AZ$70,37,0)/100)</f>
        <v/>
      </c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CA70" s="33" t="s">
        <v>235</v>
      </c>
    </row>
    <row r="71" spans="1:79" x14ac:dyDescent="0.2">
      <c r="C71" s="23"/>
      <c r="F71" s="24" t="str">
        <f>IF($C71="","",$E71*VLOOKUP($C71,aliments!$B$2:$AZ$70,2,0)/100)</f>
        <v/>
      </c>
      <c r="G71" s="24" t="str">
        <f>IF($C71="","",$E71*VLOOKUP($C71,aliments!$B$2:$AZ$70,3,0)/100)</f>
        <v/>
      </c>
      <c r="H71" s="24" t="str">
        <f>IF($C71="","",$E71*VLOOKUP($C71,aliments!$B$2:$AZ$70,4,0)/100)</f>
        <v/>
      </c>
      <c r="I71" s="24" t="str">
        <f>IF($C71="","",$E71*VLOOKUP($C71,aliments!$B$2:$AZ$70,5,0)/100)</f>
        <v/>
      </c>
      <c r="J71" s="24" t="str">
        <f>IF($C71="","",$E71*VLOOKUP($C71,aliments!$B$2:$AZ$70,6,0)/100)</f>
        <v/>
      </c>
      <c r="K71" s="24" t="str">
        <f>IF($C71="","",$E71*VLOOKUP($C71,aliments!$B$2:$AZ$70,7,0)/100)</f>
        <v/>
      </c>
      <c r="L71" s="24" t="str">
        <f>IF($C71="","",$E71*VLOOKUP($C71,aliments!$B$2:$AZ$70,8,0)/100)</f>
        <v/>
      </c>
      <c r="M71" s="24" t="str">
        <f>IF($C71="","",$E71*VLOOKUP($C71,aliments!$B$2:$AZ$70,9,0)/100)</f>
        <v/>
      </c>
      <c r="N71" s="24" t="str">
        <f>IF($C71="","",$E71*VLOOKUP($C71,aliments!$B$2:$AZ$70,10,0)/100)</f>
        <v/>
      </c>
      <c r="O71" s="24" t="str">
        <f>IF($C71="","",$E71*VLOOKUP($C71,aliments!$B$2:$AZ$70,11,0)/100)</f>
        <v/>
      </c>
      <c r="P71" s="24" t="str">
        <f>IF($C71="","",$E71*VLOOKUP($C71,aliments!$B$2:$AZ$70,12,0)/100)</f>
        <v/>
      </c>
      <c r="Q71" s="24" t="str">
        <f>IF($C71="","",$E71*VLOOKUP($C71,aliments!$B$2:$AZ$70,13,0)/100)</f>
        <v/>
      </c>
      <c r="R71" s="24" t="str">
        <f>IF($C71="","",$E71*VLOOKUP($C71,aliments!$B$2:$AZ$70,14,0)/100)</f>
        <v/>
      </c>
      <c r="S71" s="24" t="str">
        <f>IF($C71="","",$E71*VLOOKUP($C71,aliments!$B$2:$AZ$70,15,0)/100)</f>
        <v/>
      </c>
      <c r="T71" s="24" t="str">
        <f>IF($C71="","",$E71*VLOOKUP($C71,aliments!$B$2:$AZ$70,16,0)/100)</f>
        <v/>
      </c>
      <c r="U71" s="24" t="str">
        <f>IF($C71="","",$E71*VLOOKUP($C71,aliments!$B$2:$AZ$70,17,0)/100)</f>
        <v/>
      </c>
      <c r="V71" s="24" t="str">
        <f>IF($C71="","",$E71*VLOOKUP($C71,aliments!$B$2:$AZ$70,18,0)/100)</f>
        <v/>
      </c>
      <c r="W71" s="24" t="str">
        <f>IF($C71="","",$E71*VLOOKUP($C71,aliments!$B$2:$AZ$70,19,0)/100)</f>
        <v/>
      </c>
      <c r="X71" s="24" t="str">
        <f>IF($C71="","",$E71*VLOOKUP($C71,aliments!$B$2:$AZ$70,20,0)/100)</f>
        <v/>
      </c>
      <c r="Y71" s="24" t="str">
        <f>IF($C71="","",$E71*VLOOKUP($C71,aliments!$B$2:$AZ$70,21,0)/100)</f>
        <v/>
      </c>
      <c r="Z71" s="24" t="str">
        <f>IF($C71="","",$E71*VLOOKUP($C71,aliments!$B$2:$AZ$70,22,0)/100)</f>
        <v/>
      </c>
      <c r="AA71" s="24" t="str">
        <f>IF($C71="","",$E71*VLOOKUP($C71,aliments!$B$2:$AZ$70,23,0)/100)</f>
        <v/>
      </c>
      <c r="AB71" s="24" t="str">
        <f>IF($C71="","",$E71*VLOOKUP($C71,aliments!$B$2:$AZ$70,24,0)/100)</f>
        <v/>
      </c>
      <c r="AC71" s="24" t="str">
        <f>IF($C71="","",$E71*VLOOKUP($C71,aliments!$B$2:$AZ$70,25,0)/100)</f>
        <v/>
      </c>
      <c r="AD71" s="24" t="str">
        <f>IF($C71="","",$E71*VLOOKUP($C71,aliments!$B$2:$AZ$70,26,0)/100)</f>
        <v/>
      </c>
      <c r="AE71" s="24" t="str">
        <f>IF($C71="","",$E71*VLOOKUP($C71,aliments!$B$2:$AZ$70,27,0)/100)</f>
        <v/>
      </c>
      <c r="AF71" s="24" t="str">
        <f>IF($C71="","",$E71*VLOOKUP($C71,aliments!$B$2:$AZ$70,28,0)/100)</f>
        <v/>
      </c>
      <c r="AG71" s="24" t="str">
        <f>IF($C71="","",$E71*VLOOKUP($C71,aliments!$B$2:$AZ$70,29,0)/100)</f>
        <v/>
      </c>
      <c r="AH71" s="24" t="str">
        <f>IF($C71="","",$E71*VLOOKUP($C71,aliments!$B$2:$AZ$70,30,0)/100)</f>
        <v/>
      </c>
      <c r="AI71" s="24" t="str">
        <f>IF($C71="","",$E71*VLOOKUP($C71,aliments!$B$2:$AZ$70,31,0)/100)</f>
        <v/>
      </c>
      <c r="AJ71" s="24" t="str">
        <f>IF($C71="","",$E71*VLOOKUP($C71,aliments!$B$2:$AZ$70,32,0)/100)</f>
        <v/>
      </c>
      <c r="AK71" s="24" t="str">
        <f>IF($C71="","",$E71*VLOOKUP($C71,aliments!$B$2:$AZ$70,33,0)/100)</f>
        <v/>
      </c>
      <c r="AL71" s="24" t="str">
        <f>IF($C71="","",$E71*VLOOKUP($C71,aliments!$B$2:$AZ$70,34,0)/100)</f>
        <v/>
      </c>
      <c r="AM71" s="24" t="str">
        <f>IF($C71="","",$E71*VLOOKUP($C71,aliments!$B$2:$AZ$70,35,0)/100)</f>
        <v/>
      </c>
      <c r="AN71" s="24" t="str">
        <f>IF($C71="","",$E71*VLOOKUP($C71,aliments!$B$2:$AZ$70,36,0)/100)</f>
        <v/>
      </c>
      <c r="AO71" s="24" t="str">
        <f>IF($C71="","",$E71*VLOOKUP($C71,aliments!$B$2:$AZ$70,37,0)/100)</f>
        <v/>
      </c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CA71" s="32" t="s">
        <v>148</v>
      </c>
    </row>
    <row r="72" spans="1:79" ht="13.5" thickBot="1" x14ac:dyDescent="0.25">
      <c r="C72" s="23"/>
      <c r="F72" s="24" t="str">
        <f>IF($C72="","",$E72*VLOOKUP($C72,aliments!$B$2:$AZ$70,2,0)/100)</f>
        <v/>
      </c>
      <c r="G72" s="24" t="str">
        <f>IF($C72="","",$E72*VLOOKUP($C72,aliments!$B$2:$AZ$70,3,0)/100)</f>
        <v/>
      </c>
      <c r="H72" s="24" t="str">
        <f>IF($C72="","",$E72*VLOOKUP($C72,aliments!$B$2:$AZ$70,4,0)/100)</f>
        <v/>
      </c>
      <c r="I72" s="24" t="str">
        <f>IF($C72="","",$E72*VLOOKUP($C72,aliments!$B$2:$AZ$70,5,0)/100)</f>
        <v/>
      </c>
      <c r="J72" s="24" t="str">
        <f>IF($C72="","",$E72*VLOOKUP($C72,aliments!$B$2:$AZ$70,6,0)/100)</f>
        <v/>
      </c>
      <c r="K72" s="24" t="str">
        <f>IF($C72="","",$E72*VLOOKUP($C72,aliments!$B$2:$AZ$70,7,0)/100)</f>
        <v/>
      </c>
      <c r="L72" s="24" t="str">
        <f>IF($C72="","",$E72*VLOOKUP($C72,aliments!$B$2:$AZ$70,8,0)/100)</f>
        <v/>
      </c>
      <c r="M72" s="24" t="str">
        <f>IF($C72="","",$E72*VLOOKUP($C72,aliments!$B$2:$AZ$70,9,0)/100)</f>
        <v/>
      </c>
      <c r="N72" s="24" t="str">
        <f>IF($C72="","",$E72*VLOOKUP($C72,aliments!$B$2:$AZ$70,10,0)/100)</f>
        <v/>
      </c>
      <c r="O72" s="24" t="str">
        <f>IF($C72="","",$E72*VLOOKUP($C72,aliments!$B$2:$AZ$70,11,0)/100)</f>
        <v/>
      </c>
      <c r="P72" s="24" t="str">
        <f>IF($C72="","",$E72*VLOOKUP($C72,aliments!$B$2:$AZ$70,12,0)/100)</f>
        <v/>
      </c>
      <c r="Q72" s="24" t="str">
        <f>IF($C72="","",$E72*VLOOKUP($C72,aliments!$B$2:$AZ$70,13,0)/100)</f>
        <v/>
      </c>
      <c r="R72" s="24" t="str">
        <f>IF($C72="","",$E72*VLOOKUP($C72,aliments!$B$2:$AZ$70,14,0)/100)</f>
        <v/>
      </c>
      <c r="S72" s="24" t="str">
        <f>IF($C72="","",$E72*VLOOKUP($C72,aliments!$B$2:$AZ$70,15,0)/100)</f>
        <v/>
      </c>
      <c r="T72" s="24" t="str">
        <f>IF($C72="","",$E72*VLOOKUP($C72,aliments!$B$2:$AZ$70,16,0)/100)</f>
        <v/>
      </c>
      <c r="U72" s="24" t="str">
        <f>IF($C72="","",$E72*VLOOKUP($C72,aliments!$B$2:$AZ$70,17,0)/100)</f>
        <v/>
      </c>
      <c r="V72" s="24" t="str">
        <f>IF($C72="","",$E72*VLOOKUP($C72,aliments!$B$2:$AZ$70,18,0)/100)</f>
        <v/>
      </c>
      <c r="W72" s="24" t="str">
        <f>IF($C72="","",$E72*VLOOKUP($C72,aliments!$B$2:$AZ$70,19,0)/100)</f>
        <v/>
      </c>
      <c r="X72" s="24" t="str">
        <f>IF($C72="","",$E72*VLOOKUP($C72,aliments!$B$2:$AZ$70,20,0)/100)</f>
        <v/>
      </c>
      <c r="Y72" s="24" t="str">
        <f>IF($C72="","",$E72*VLOOKUP($C72,aliments!$B$2:$AZ$70,21,0)/100)</f>
        <v/>
      </c>
      <c r="Z72" s="24" t="str">
        <f>IF($C72="","",$E72*VLOOKUP($C72,aliments!$B$2:$AZ$70,22,0)/100)</f>
        <v/>
      </c>
      <c r="AA72" s="24" t="str">
        <f>IF($C72="","",$E72*VLOOKUP($C72,aliments!$B$2:$AZ$70,23,0)/100)</f>
        <v/>
      </c>
      <c r="AB72" s="24" t="str">
        <f>IF($C72="","",$E72*VLOOKUP($C72,aliments!$B$2:$AZ$70,24,0)/100)</f>
        <v/>
      </c>
      <c r="AC72" s="24" t="str">
        <f>IF($C72="","",$E72*VLOOKUP($C72,aliments!$B$2:$AZ$70,25,0)/100)</f>
        <v/>
      </c>
      <c r="AD72" s="24" t="str">
        <f>IF($C72="","",$E72*VLOOKUP($C72,aliments!$B$2:$AZ$70,26,0)/100)</f>
        <v/>
      </c>
      <c r="AE72" s="24" t="str">
        <f>IF($C72="","",$E72*VLOOKUP($C72,aliments!$B$2:$AZ$70,27,0)/100)</f>
        <v/>
      </c>
      <c r="AF72" s="24" t="str">
        <f>IF($C72="","",$E72*VLOOKUP($C72,aliments!$B$2:$AZ$70,28,0)/100)</f>
        <v/>
      </c>
      <c r="AG72" s="24" t="str">
        <f>IF($C72="","",$E72*VLOOKUP($C72,aliments!$B$2:$AZ$70,29,0)/100)</f>
        <v/>
      </c>
      <c r="AH72" s="24" t="str">
        <f>IF($C72="","",$E72*VLOOKUP($C72,aliments!$B$2:$AZ$70,30,0)/100)</f>
        <v/>
      </c>
      <c r="AI72" s="24" t="str">
        <f>IF($C72="","",$E72*VLOOKUP($C72,aliments!$B$2:$AZ$70,31,0)/100)</f>
        <v/>
      </c>
      <c r="AJ72" s="24" t="str">
        <f>IF($C72="","",$E72*VLOOKUP($C72,aliments!$B$2:$AZ$70,32,0)/100)</f>
        <v/>
      </c>
      <c r="AK72" s="24" t="str">
        <f>IF($C72="","",$E72*VLOOKUP($C72,aliments!$B$2:$AZ$70,33,0)/100)</f>
        <v/>
      </c>
      <c r="AL72" s="24" t="str">
        <f>IF($C72="","",$E72*VLOOKUP($C72,aliments!$B$2:$AZ$70,34,0)/100)</f>
        <v/>
      </c>
      <c r="AM72" s="24" t="str">
        <f>IF($C72="","",$E72*VLOOKUP($C72,aliments!$B$2:$AZ$70,35,0)/100)</f>
        <v/>
      </c>
      <c r="AN72" s="24" t="str">
        <f>IF($C72="","",$E72*VLOOKUP($C72,aliments!$B$2:$AZ$70,36,0)/100)</f>
        <v/>
      </c>
      <c r="AO72" s="24" t="str">
        <f>IF($C72="","",$E72*VLOOKUP($C72,aliments!$B$2:$AZ$70,37,0)/100)</f>
        <v/>
      </c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CA72" s="32" t="s">
        <v>149</v>
      </c>
    </row>
    <row r="73" spans="1:79" ht="13.5" thickBot="1" x14ac:dyDescent="0.25">
      <c r="A73" s="12" t="s">
        <v>4</v>
      </c>
      <c r="D73" s="72"/>
      <c r="F73" s="28" t="str">
        <f>IF(SUM(F66:F72)=0,"",AVERAGE(F66:F72))</f>
        <v/>
      </c>
      <c r="G73" s="28">
        <f>SUM(G66:G72)</f>
        <v>0</v>
      </c>
      <c r="H73" s="13">
        <f>SUM(H66:H72)</f>
        <v>0</v>
      </c>
      <c r="I73" s="13">
        <f t="shared" ref="I73" si="167">SUM(I66:I72)</f>
        <v>0</v>
      </c>
      <c r="J73" s="13">
        <f t="shared" ref="J73" si="168">SUM(J66:J72)</f>
        <v>0</v>
      </c>
      <c r="K73" s="13">
        <f t="shared" ref="K73" si="169">SUM(K66:K72)</f>
        <v>0</v>
      </c>
      <c r="L73" s="13">
        <f t="shared" ref="L73" si="170">SUM(L66:L72)</f>
        <v>0</v>
      </c>
      <c r="M73" s="13">
        <f t="shared" ref="M73" si="171">SUM(M66:M72)</f>
        <v>0</v>
      </c>
      <c r="N73" s="13">
        <f t="shared" ref="N73" si="172">SUM(N66:N72)</f>
        <v>0</v>
      </c>
      <c r="O73" s="13">
        <f t="shared" ref="O73" si="173">SUM(O66:O72)</f>
        <v>0</v>
      </c>
      <c r="P73" s="13">
        <f t="shared" ref="P73" si="174">SUM(P66:P72)</f>
        <v>0</v>
      </c>
      <c r="Q73" s="13">
        <f t="shared" ref="Q73" si="175">SUM(Q66:Q72)</f>
        <v>0</v>
      </c>
      <c r="R73" s="13">
        <f t="shared" ref="R73" si="176">SUM(R66:R72)</f>
        <v>0</v>
      </c>
      <c r="S73" s="13">
        <f t="shared" ref="S73" si="177">SUM(S66:S72)</f>
        <v>0</v>
      </c>
      <c r="T73" s="13">
        <f t="shared" ref="T73" si="178">SUM(T66:T72)</f>
        <v>0</v>
      </c>
      <c r="U73" s="13">
        <f t="shared" ref="U73" si="179">SUM(U66:U72)</f>
        <v>0</v>
      </c>
      <c r="V73" s="13">
        <f t="shared" ref="V73" si="180">SUM(V66:V72)</f>
        <v>0</v>
      </c>
      <c r="W73" s="13">
        <f t="shared" ref="W73" si="181">SUM(W66:W72)</f>
        <v>0</v>
      </c>
      <c r="X73" s="13">
        <f t="shared" ref="X73" si="182">SUM(X66:X72)</f>
        <v>0</v>
      </c>
      <c r="Y73" s="13">
        <f t="shared" ref="Y73" si="183">SUM(Y66:Y72)</f>
        <v>0</v>
      </c>
      <c r="Z73" s="13">
        <f t="shared" ref="Z73" si="184">SUM(Z66:Z72)</f>
        <v>0</v>
      </c>
      <c r="AA73" s="13">
        <f t="shared" ref="AA73" si="185">SUM(AA66:AA72)</f>
        <v>0</v>
      </c>
      <c r="AB73" s="13">
        <f t="shared" ref="AB73" si="186">SUM(AB66:AB72)</f>
        <v>0</v>
      </c>
      <c r="AC73" s="13">
        <f t="shared" ref="AC73" si="187">SUM(AC66:AC72)</f>
        <v>0</v>
      </c>
      <c r="AD73" s="13">
        <f t="shared" ref="AD73" si="188">SUM(AD66:AD72)</f>
        <v>0</v>
      </c>
      <c r="AE73" s="13">
        <f t="shared" ref="AE73" si="189">SUM(AE66:AE72)</f>
        <v>0</v>
      </c>
      <c r="AF73" s="13">
        <f t="shared" ref="AF73" si="190">SUM(AF66:AF72)</f>
        <v>0</v>
      </c>
      <c r="AG73" s="13">
        <f t="shared" ref="AG73" si="191">SUM(AG66:AG72)</f>
        <v>0</v>
      </c>
      <c r="AH73" s="13">
        <f t="shared" ref="AH73" si="192">SUM(AH66:AH72)</f>
        <v>0</v>
      </c>
      <c r="AI73" s="13">
        <f t="shared" ref="AI73" si="193">SUM(AI66:AI72)</f>
        <v>0</v>
      </c>
      <c r="AJ73" s="13">
        <f t="shared" ref="AJ73" si="194">SUM(AJ66:AJ72)</f>
        <v>0</v>
      </c>
      <c r="AK73" s="13">
        <f t="shared" ref="AK73" si="195">SUM(AK66:AK72)</f>
        <v>0</v>
      </c>
      <c r="AL73" s="13">
        <f t="shared" ref="AL73" si="196">SUM(AL66:AL72)</f>
        <v>0</v>
      </c>
      <c r="AM73" s="13">
        <f t="shared" ref="AM73" si="197">SUM(AM66:AM72)</f>
        <v>0</v>
      </c>
      <c r="AN73" s="13">
        <f t="shared" ref="AN73" si="198">SUM(AN66:AN72)</f>
        <v>0</v>
      </c>
      <c r="AO73" s="13">
        <f t="shared" ref="AO73" si="199">SUM(AO66:AO72)</f>
        <v>0</v>
      </c>
      <c r="CA73" s="32" t="s">
        <v>236</v>
      </c>
    </row>
    <row r="74" spans="1:79" ht="13.5" thickBot="1" x14ac:dyDescent="0.25">
      <c r="A74" s="5"/>
      <c r="D74" s="5"/>
    </row>
    <row r="75" spans="1:79" ht="13.5" thickBot="1" x14ac:dyDescent="0.25">
      <c r="A75" s="2" t="s">
        <v>2</v>
      </c>
      <c r="B75" s="3"/>
      <c r="C75" s="3" t="s">
        <v>0</v>
      </c>
      <c r="D75" s="3"/>
      <c r="E75" s="3" t="s">
        <v>163</v>
      </c>
      <c r="F75" s="27" t="s">
        <v>179</v>
      </c>
      <c r="G75" s="27" t="s">
        <v>178</v>
      </c>
      <c r="H75" s="3" t="s">
        <v>164</v>
      </c>
      <c r="I75" s="3" t="s">
        <v>165</v>
      </c>
      <c r="J75" s="3" t="s">
        <v>166</v>
      </c>
      <c r="K75" s="3" t="s">
        <v>5</v>
      </c>
      <c r="L75" s="3" t="s">
        <v>159</v>
      </c>
      <c r="M75" s="3" t="s">
        <v>160</v>
      </c>
      <c r="N75" s="3" t="s">
        <v>150</v>
      </c>
      <c r="O75" s="3" t="s">
        <v>151</v>
      </c>
      <c r="P75" s="3" t="s">
        <v>152</v>
      </c>
      <c r="Q75" s="3" t="s">
        <v>153</v>
      </c>
      <c r="R75" s="3" t="s">
        <v>154</v>
      </c>
      <c r="S75" s="3" t="s">
        <v>155</v>
      </c>
      <c r="T75" s="3" t="s">
        <v>156</v>
      </c>
      <c r="U75" s="3" t="s">
        <v>157</v>
      </c>
      <c r="V75" s="3" t="s">
        <v>158</v>
      </c>
      <c r="W75" s="3" t="s">
        <v>177</v>
      </c>
      <c r="X75" s="3" t="s">
        <v>176</v>
      </c>
      <c r="Y75" s="3" t="s">
        <v>26</v>
      </c>
      <c r="Z75" s="3" t="s">
        <v>29</v>
      </c>
      <c r="AA75" s="3" t="s">
        <v>28</v>
      </c>
      <c r="AB75" s="3" t="s">
        <v>32</v>
      </c>
      <c r="AC75" s="3" t="s">
        <v>23</v>
      </c>
      <c r="AD75" s="3" t="s">
        <v>27</v>
      </c>
      <c r="AE75" s="3" t="s">
        <v>24</v>
      </c>
      <c r="AF75" s="3" t="s">
        <v>25</v>
      </c>
      <c r="AG75" s="3" t="s">
        <v>31</v>
      </c>
      <c r="AH75" s="3" t="s">
        <v>22</v>
      </c>
      <c r="AI75" s="3" t="s">
        <v>30</v>
      </c>
      <c r="AJ75" s="3" t="s">
        <v>36</v>
      </c>
      <c r="AK75" s="3" t="s">
        <v>37</v>
      </c>
      <c r="AL75" s="3" t="s">
        <v>38</v>
      </c>
      <c r="AM75" s="3" t="s">
        <v>40</v>
      </c>
      <c r="AN75" s="3" t="s">
        <v>41</v>
      </c>
      <c r="AO75" s="4" t="s">
        <v>21</v>
      </c>
    </row>
    <row r="76" spans="1:79" x14ac:dyDescent="0.2">
      <c r="C76" s="23"/>
      <c r="F76" s="24" t="str">
        <f>IF($C76="","",$E76*VLOOKUP($C76,aliments!$B$2:$AZ$70,2,0)/100)</f>
        <v/>
      </c>
      <c r="G76" s="24" t="str">
        <f>IF($C76="","",$E76*VLOOKUP($C76,aliments!$B$2:$AZ$70,3,0)/100)</f>
        <v/>
      </c>
      <c r="H76" s="24" t="str">
        <f>IF($C76="","",$E76*VLOOKUP($C76,aliments!$B$2:$AZ$70,4,0)/100)</f>
        <v/>
      </c>
      <c r="I76" s="24" t="str">
        <f>IF($C76="","",$E76*VLOOKUP($C76,aliments!$B$2:$AZ$70,5,0)/100)</f>
        <v/>
      </c>
      <c r="J76" s="24" t="str">
        <f>IF($C76="","",$E76*VLOOKUP($C76,aliments!$B$2:$AZ$70,6,0)/100)</f>
        <v/>
      </c>
      <c r="K76" s="24" t="str">
        <f>IF($C76="","",$E76*VLOOKUP($C76,aliments!$B$2:$AZ$70,7,0)/100)</f>
        <v/>
      </c>
      <c r="L76" s="24" t="str">
        <f>IF($C76="","",$E76*VLOOKUP($C76,aliments!$B$2:$AZ$70,8,0)/100)</f>
        <v/>
      </c>
      <c r="M76" s="24" t="str">
        <f>IF($C76="","",$E76*VLOOKUP($C76,aliments!$B$2:$AZ$70,9,0)/100)</f>
        <v/>
      </c>
      <c r="N76" s="24" t="str">
        <f>IF($C76="","",$E76*VLOOKUP($C76,aliments!$B$2:$AZ$70,10,0)/100)</f>
        <v/>
      </c>
      <c r="O76" s="24" t="str">
        <f>IF($C76="","",$E76*VLOOKUP($C76,aliments!$B$2:$AZ$70,11,0)/100)</f>
        <v/>
      </c>
      <c r="P76" s="24" t="str">
        <f>IF($C76="","",$E76*VLOOKUP($C76,aliments!$B$2:$AZ$70,12,0)/100)</f>
        <v/>
      </c>
      <c r="Q76" s="24" t="str">
        <f>IF($C76="","",$E76*VLOOKUP($C76,aliments!$B$2:$AZ$70,13,0)/100)</f>
        <v/>
      </c>
      <c r="R76" s="24" t="str">
        <f>IF($C76="","",$E76*VLOOKUP($C76,aliments!$B$2:$AZ$70,14,0)/100)</f>
        <v/>
      </c>
      <c r="S76" s="24" t="str">
        <f>IF($C76="","",$E76*VLOOKUP($C76,aliments!$B$2:$AZ$70,15,0)/100)</f>
        <v/>
      </c>
      <c r="T76" s="24" t="str">
        <f>IF($C76="","",$E76*VLOOKUP($C76,aliments!$B$2:$AZ$70,16,0)/100)</f>
        <v/>
      </c>
      <c r="U76" s="24" t="str">
        <f>IF($C76="","",$E76*VLOOKUP($C76,aliments!$B$2:$AZ$70,17,0)/100)</f>
        <v/>
      </c>
      <c r="V76" s="24" t="str">
        <f>IF($C76="","",$E76*VLOOKUP($C76,aliments!$B$2:$AZ$70,18,0)/100)</f>
        <v/>
      </c>
      <c r="W76" s="24" t="str">
        <f>IF($C76="","",$E76*VLOOKUP($C76,aliments!$B$2:$AZ$70,19,0)/100)</f>
        <v/>
      </c>
      <c r="X76" s="24" t="str">
        <f>IF($C76="","",$E76*VLOOKUP($C76,aliments!$B$2:$AZ$70,20,0)/100)</f>
        <v/>
      </c>
      <c r="Y76" s="24" t="str">
        <f>IF($C76="","",$E76*VLOOKUP($C76,aliments!$B$2:$AZ$70,21,0)/100)</f>
        <v/>
      </c>
      <c r="Z76" s="24" t="str">
        <f>IF($C76="","",$E76*VLOOKUP($C76,aliments!$B$2:$AZ$70,22,0)/100)</f>
        <v/>
      </c>
      <c r="AA76" s="24" t="str">
        <f>IF($C76="","",$E76*VLOOKUP($C76,aliments!$B$2:$AZ$70,23,0)/100)</f>
        <v/>
      </c>
      <c r="AB76" s="24" t="str">
        <f>IF($C76="","",$E76*VLOOKUP($C76,aliments!$B$2:$AZ$70,24,0)/100)</f>
        <v/>
      </c>
      <c r="AC76" s="24" t="str">
        <f>IF($C76="","",$E76*VLOOKUP($C76,aliments!$B$2:$AZ$70,25,0)/100)</f>
        <v/>
      </c>
      <c r="AD76" s="24" t="str">
        <f>IF($C76="","",$E76*VLOOKUP($C76,aliments!$B$2:$AZ$70,26,0)/100)</f>
        <v/>
      </c>
      <c r="AE76" s="24" t="str">
        <f>IF($C76="","",$E76*VLOOKUP($C76,aliments!$B$2:$AZ$70,27,0)/100)</f>
        <v/>
      </c>
      <c r="AF76" s="24" t="str">
        <f>IF($C76="","",$E76*VLOOKUP($C76,aliments!$B$2:$AZ$70,28,0)/100)</f>
        <v/>
      </c>
      <c r="AG76" s="24" t="str">
        <f>IF($C76="","",$E76*VLOOKUP($C76,aliments!$B$2:$AZ$70,29,0)/100)</f>
        <v/>
      </c>
      <c r="AH76" s="24" t="str">
        <f>IF($C76="","",$E76*VLOOKUP($C76,aliments!$B$2:$AZ$70,30,0)/100)</f>
        <v/>
      </c>
      <c r="AI76" s="24" t="str">
        <f>IF($C76="","",$E76*VLOOKUP($C76,aliments!$B$2:$AZ$70,31,0)/100)</f>
        <v/>
      </c>
      <c r="AJ76" s="24" t="str">
        <f>IF($C76="","",$E76*VLOOKUP($C76,aliments!$B$2:$AZ$70,32,0)/100)</f>
        <v/>
      </c>
      <c r="AK76" s="24" t="str">
        <f>IF($C76="","",$E76*VLOOKUP($C76,aliments!$B$2:$AZ$70,33,0)/100)</f>
        <v/>
      </c>
      <c r="AL76" s="24" t="str">
        <f>IF($C76="","",$E76*VLOOKUP($C76,aliments!$B$2:$AZ$70,34,0)/100)</f>
        <v/>
      </c>
      <c r="AM76" s="24" t="str">
        <f>IF($C76="","",$E76*VLOOKUP($C76,aliments!$B$2:$AZ$70,35,0)/100)</f>
        <v/>
      </c>
      <c r="AN76" s="24" t="str">
        <f>IF($C76="","",$E76*VLOOKUP($C76,aliments!$B$2:$AZ$70,36,0)/100)</f>
        <v/>
      </c>
      <c r="AO76" s="24" t="str">
        <f>IF($C76="","",$E76*VLOOKUP($C76,aliments!$B$2:$AZ$70,37,0)/100)</f>
        <v/>
      </c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</row>
    <row r="77" spans="1:79" x14ac:dyDescent="0.2">
      <c r="C77" s="23"/>
      <c r="F77" s="24" t="str">
        <f>IF($C77="","",$E77*VLOOKUP($C77,aliments!$B$2:$AZ$70,2,0)/100)</f>
        <v/>
      </c>
      <c r="G77" s="24" t="str">
        <f>IF($C77="","",$E77*VLOOKUP($C77,aliments!$B$2:$AZ$70,3,0)/100)</f>
        <v/>
      </c>
      <c r="H77" s="24" t="str">
        <f>IF($C77="","",$E77*VLOOKUP($C77,aliments!$B$2:$AZ$70,4,0)/100)</f>
        <v/>
      </c>
      <c r="I77" s="24" t="str">
        <f>IF($C77="","",$E77*VLOOKUP($C77,aliments!$B$2:$AZ$70,5,0)/100)</f>
        <v/>
      </c>
      <c r="J77" s="24" t="str">
        <f>IF($C77="","",$E77*VLOOKUP($C77,aliments!$B$2:$AZ$70,6,0)/100)</f>
        <v/>
      </c>
      <c r="K77" s="24" t="str">
        <f>IF($C77="","",$E77*VLOOKUP($C77,aliments!$B$2:$AZ$70,7,0)/100)</f>
        <v/>
      </c>
      <c r="L77" s="24" t="str">
        <f>IF($C77="","",$E77*VLOOKUP($C77,aliments!$B$2:$AZ$70,8,0)/100)</f>
        <v/>
      </c>
      <c r="M77" s="24" t="str">
        <f>IF($C77="","",$E77*VLOOKUP($C77,aliments!$B$2:$AZ$70,9,0)/100)</f>
        <v/>
      </c>
      <c r="N77" s="24" t="str">
        <f>IF($C77="","",$E77*VLOOKUP($C77,aliments!$B$2:$AZ$70,10,0)/100)</f>
        <v/>
      </c>
      <c r="O77" s="24" t="str">
        <f>IF($C77="","",$E77*VLOOKUP($C77,aliments!$B$2:$AZ$70,11,0)/100)</f>
        <v/>
      </c>
      <c r="P77" s="24" t="str">
        <f>IF($C77="","",$E77*VLOOKUP($C77,aliments!$B$2:$AZ$70,12,0)/100)</f>
        <v/>
      </c>
      <c r="Q77" s="24" t="str">
        <f>IF($C77="","",$E77*VLOOKUP($C77,aliments!$B$2:$AZ$70,13,0)/100)</f>
        <v/>
      </c>
      <c r="R77" s="24" t="str">
        <f>IF($C77="","",$E77*VLOOKUP($C77,aliments!$B$2:$AZ$70,14,0)/100)</f>
        <v/>
      </c>
      <c r="S77" s="24" t="str">
        <f>IF($C77="","",$E77*VLOOKUP($C77,aliments!$B$2:$AZ$70,15,0)/100)</f>
        <v/>
      </c>
      <c r="T77" s="24" t="str">
        <f>IF($C77="","",$E77*VLOOKUP($C77,aliments!$B$2:$AZ$70,16,0)/100)</f>
        <v/>
      </c>
      <c r="U77" s="24" t="str">
        <f>IF($C77="","",$E77*VLOOKUP($C77,aliments!$B$2:$AZ$70,17,0)/100)</f>
        <v/>
      </c>
      <c r="V77" s="24" t="str">
        <f>IF($C77="","",$E77*VLOOKUP($C77,aliments!$B$2:$AZ$70,18,0)/100)</f>
        <v/>
      </c>
      <c r="W77" s="24" t="str">
        <f>IF($C77="","",$E77*VLOOKUP($C77,aliments!$B$2:$AZ$70,19,0)/100)</f>
        <v/>
      </c>
      <c r="X77" s="24" t="str">
        <f>IF($C77="","",$E77*VLOOKUP($C77,aliments!$B$2:$AZ$70,20,0)/100)</f>
        <v/>
      </c>
      <c r="Y77" s="24" t="str">
        <f>IF($C77="","",$E77*VLOOKUP($C77,aliments!$B$2:$AZ$70,21,0)/100)</f>
        <v/>
      </c>
      <c r="Z77" s="24" t="str">
        <f>IF($C77="","",$E77*VLOOKUP($C77,aliments!$B$2:$AZ$70,22,0)/100)</f>
        <v/>
      </c>
      <c r="AA77" s="24" t="str">
        <f>IF($C77="","",$E77*VLOOKUP($C77,aliments!$B$2:$AZ$70,23,0)/100)</f>
        <v/>
      </c>
      <c r="AB77" s="24" t="str">
        <f>IF($C77="","",$E77*VLOOKUP($C77,aliments!$B$2:$AZ$70,24,0)/100)</f>
        <v/>
      </c>
      <c r="AC77" s="24" t="str">
        <f>IF($C77="","",$E77*VLOOKUP($C77,aliments!$B$2:$AZ$70,25,0)/100)</f>
        <v/>
      </c>
      <c r="AD77" s="24" t="str">
        <f>IF($C77="","",$E77*VLOOKUP($C77,aliments!$B$2:$AZ$70,26,0)/100)</f>
        <v/>
      </c>
      <c r="AE77" s="24" t="str">
        <f>IF($C77="","",$E77*VLOOKUP($C77,aliments!$B$2:$AZ$70,27,0)/100)</f>
        <v/>
      </c>
      <c r="AF77" s="24" t="str">
        <f>IF($C77="","",$E77*VLOOKUP($C77,aliments!$B$2:$AZ$70,28,0)/100)</f>
        <v/>
      </c>
      <c r="AG77" s="24" t="str">
        <f>IF($C77="","",$E77*VLOOKUP($C77,aliments!$B$2:$AZ$70,29,0)/100)</f>
        <v/>
      </c>
      <c r="AH77" s="24" t="str">
        <f>IF($C77="","",$E77*VLOOKUP($C77,aliments!$B$2:$AZ$70,30,0)/100)</f>
        <v/>
      </c>
      <c r="AI77" s="24" t="str">
        <f>IF($C77="","",$E77*VLOOKUP($C77,aliments!$B$2:$AZ$70,31,0)/100)</f>
        <v/>
      </c>
      <c r="AJ77" s="24" t="str">
        <f>IF($C77="","",$E77*VLOOKUP($C77,aliments!$B$2:$AZ$70,32,0)/100)</f>
        <v/>
      </c>
      <c r="AK77" s="24" t="str">
        <f>IF($C77="","",$E77*VLOOKUP($C77,aliments!$B$2:$AZ$70,33,0)/100)</f>
        <v/>
      </c>
      <c r="AL77" s="24" t="str">
        <f>IF($C77="","",$E77*VLOOKUP($C77,aliments!$B$2:$AZ$70,34,0)/100)</f>
        <v/>
      </c>
      <c r="AM77" s="24" t="str">
        <f>IF($C77="","",$E77*VLOOKUP($C77,aliments!$B$2:$AZ$70,35,0)/100)</f>
        <v/>
      </c>
      <c r="AN77" s="24" t="str">
        <f>IF($C77="","",$E77*VLOOKUP($C77,aliments!$B$2:$AZ$70,36,0)/100)</f>
        <v/>
      </c>
      <c r="AO77" s="24" t="str">
        <f>IF($C77="","",$E77*VLOOKUP($C77,aliments!$B$2:$AZ$70,37,0)/100)</f>
        <v/>
      </c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</row>
    <row r="78" spans="1:79" x14ac:dyDescent="0.2">
      <c r="C78" s="23"/>
      <c r="F78" s="24" t="str">
        <f>IF($C78="","",$E78*VLOOKUP($C78,aliments!$B$2:$AZ$70,2,0)/100)</f>
        <v/>
      </c>
      <c r="G78" s="24" t="str">
        <f>IF($C78="","",$E78*VLOOKUP($C78,aliments!$B$2:$AZ$70,3,0)/100)</f>
        <v/>
      </c>
      <c r="H78" s="24" t="str">
        <f>IF($C78="","",$E78*VLOOKUP($C78,aliments!$B$2:$AZ$70,4,0)/100)</f>
        <v/>
      </c>
      <c r="I78" s="24" t="str">
        <f>IF($C78="","",$E78*VLOOKUP($C78,aliments!$B$2:$AZ$70,5,0)/100)</f>
        <v/>
      </c>
      <c r="J78" s="24" t="str">
        <f>IF($C78="","",$E78*VLOOKUP($C78,aliments!$B$2:$AZ$70,6,0)/100)</f>
        <v/>
      </c>
      <c r="K78" s="24" t="str">
        <f>IF($C78="","",$E78*VLOOKUP($C78,aliments!$B$2:$AZ$70,7,0)/100)</f>
        <v/>
      </c>
      <c r="L78" s="24" t="str">
        <f>IF($C78="","",$E78*VLOOKUP($C78,aliments!$B$2:$AZ$70,8,0)/100)</f>
        <v/>
      </c>
      <c r="M78" s="24" t="str">
        <f>IF($C78="","",$E78*VLOOKUP($C78,aliments!$B$2:$AZ$70,9,0)/100)</f>
        <v/>
      </c>
      <c r="N78" s="24" t="str">
        <f>IF($C78="","",$E78*VLOOKUP($C78,aliments!$B$2:$AZ$70,10,0)/100)</f>
        <v/>
      </c>
      <c r="O78" s="24" t="str">
        <f>IF($C78="","",$E78*VLOOKUP($C78,aliments!$B$2:$AZ$70,11,0)/100)</f>
        <v/>
      </c>
      <c r="P78" s="24" t="str">
        <f>IF($C78="","",$E78*VLOOKUP($C78,aliments!$B$2:$AZ$70,12,0)/100)</f>
        <v/>
      </c>
      <c r="Q78" s="24" t="str">
        <f>IF($C78="","",$E78*VLOOKUP($C78,aliments!$B$2:$AZ$70,13,0)/100)</f>
        <v/>
      </c>
      <c r="R78" s="24" t="str">
        <f>IF($C78="","",$E78*VLOOKUP($C78,aliments!$B$2:$AZ$70,14,0)/100)</f>
        <v/>
      </c>
      <c r="S78" s="24" t="str">
        <f>IF($C78="","",$E78*VLOOKUP($C78,aliments!$B$2:$AZ$70,15,0)/100)</f>
        <v/>
      </c>
      <c r="T78" s="24" t="str">
        <f>IF($C78="","",$E78*VLOOKUP($C78,aliments!$B$2:$AZ$70,16,0)/100)</f>
        <v/>
      </c>
      <c r="U78" s="24" t="str">
        <f>IF($C78="","",$E78*VLOOKUP($C78,aliments!$B$2:$AZ$70,17,0)/100)</f>
        <v/>
      </c>
      <c r="V78" s="24" t="str">
        <f>IF($C78="","",$E78*VLOOKUP($C78,aliments!$B$2:$AZ$70,18,0)/100)</f>
        <v/>
      </c>
      <c r="W78" s="24" t="str">
        <f>IF($C78="","",$E78*VLOOKUP($C78,aliments!$B$2:$AZ$70,19,0)/100)</f>
        <v/>
      </c>
      <c r="X78" s="24" t="str">
        <f>IF($C78="","",$E78*VLOOKUP($C78,aliments!$B$2:$AZ$70,20,0)/100)</f>
        <v/>
      </c>
      <c r="Y78" s="24" t="str">
        <f>IF($C78="","",$E78*VLOOKUP($C78,aliments!$B$2:$AZ$70,21,0)/100)</f>
        <v/>
      </c>
      <c r="Z78" s="24" t="str">
        <f>IF($C78="","",$E78*VLOOKUP($C78,aliments!$B$2:$AZ$70,22,0)/100)</f>
        <v/>
      </c>
      <c r="AA78" s="24" t="str">
        <f>IF($C78="","",$E78*VLOOKUP($C78,aliments!$B$2:$AZ$70,23,0)/100)</f>
        <v/>
      </c>
      <c r="AB78" s="24" t="str">
        <f>IF($C78="","",$E78*VLOOKUP($C78,aliments!$B$2:$AZ$70,24,0)/100)</f>
        <v/>
      </c>
      <c r="AC78" s="24" t="str">
        <f>IF($C78="","",$E78*VLOOKUP($C78,aliments!$B$2:$AZ$70,25,0)/100)</f>
        <v/>
      </c>
      <c r="AD78" s="24" t="str">
        <f>IF($C78="","",$E78*VLOOKUP($C78,aliments!$B$2:$AZ$70,26,0)/100)</f>
        <v/>
      </c>
      <c r="AE78" s="24" t="str">
        <f>IF($C78="","",$E78*VLOOKUP($C78,aliments!$B$2:$AZ$70,27,0)/100)</f>
        <v/>
      </c>
      <c r="AF78" s="24" t="str">
        <f>IF($C78="","",$E78*VLOOKUP($C78,aliments!$B$2:$AZ$70,28,0)/100)</f>
        <v/>
      </c>
      <c r="AG78" s="24" t="str">
        <f>IF($C78="","",$E78*VLOOKUP($C78,aliments!$B$2:$AZ$70,29,0)/100)</f>
        <v/>
      </c>
      <c r="AH78" s="24" t="str">
        <f>IF($C78="","",$E78*VLOOKUP($C78,aliments!$B$2:$AZ$70,30,0)/100)</f>
        <v/>
      </c>
      <c r="AI78" s="24" t="str">
        <f>IF($C78="","",$E78*VLOOKUP($C78,aliments!$B$2:$AZ$70,31,0)/100)</f>
        <v/>
      </c>
      <c r="AJ78" s="24" t="str">
        <f>IF($C78="","",$E78*VLOOKUP($C78,aliments!$B$2:$AZ$70,32,0)/100)</f>
        <v/>
      </c>
      <c r="AK78" s="24" t="str">
        <f>IF($C78="","",$E78*VLOOKUP($C78,aliments!$B$2:$AZ$70,33,0)/100)</f>
        <v/>
      </c>
      <c r="AL78" s="24" t="str">
        <f>IF($C78="","",$E78*VLOOKUP($C78,aliments!$B$2:$AZ$70,34,0)/100)</f>
        <v/>
      </c>
      <c r="AM78" s="24" t="str">
        <f>IF($C78="","",$E78*VLOOKUP($C78,aliments!$B$2:$AZ$70,35,0)/100)</f>
        <v/>
      </c>
      <c r="AN78" s="24" t="str">
        <f>IF($C78="","",$E78*VLOOKUP($C78,aliments!$B$2:$AZ$70,36,0)/100)</f>
        <v/>
      </c>
      <c r="AO78" s="24" t="str">
        <f>IF($C78="","",$E78*VLOOKUP($C78,aliments!$B$2:$AZ$70,37,0)/100)</f>
        <v/>
      </c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</row>
    <row r="79" spans="1:79" x14ac:dyDescent="0.2">
      <c r="C79" s="23"/>
      <c r="F79" s="24" t="str">
        <f>IF($C79="","",$E79*VLOOKUP($C79,aliments!$B$2:$AZ$70,2,0)/100)</f>
        <v/>
      </c>
      <c r="G79" s="24" t="str">
        <f>IF($C79="","",$E79*VLOOKUP($C79,aliments!$B$2:$AZ$70,3,0)/100)</f>
        <v/>
      </c>
      <c r="H79" s="24" t="str">
        <f>IF($C79="","",$E79*VLOOKUP($C79,aliments!$B$2:$AZ$70,4,0)/100)</f>
        <v/>
      </c>
      <c r="I79" s="24" t="str">
        <f>IF($C79="","",$E79*VLOOKUP($C79,aliments!$B$2:$AZ$70,5,0)/100)</f>
        <v/>
      </c>
      <c r="J79" s="24" t="str">
        <f>IF($C79="","",$E79*VLOOKUP($C79,aliments!$B$2:$AZ$70,6,0)/100)</f>
        <v/>
      </c>
      <c r="K79" s="24" t="str">
        <f>IF($C79="","",$E79*VLOOKUP($C79,aliments!$B$2:$AZ$70,7,0)/100)</f>
        <v/>
      </c>
      <c r="L79" s="24" t="str">
        <f>IF($C79="","",$E79*VLOOKUP($C79,aliments!$B$2:$AZ$70,8,0)/100)</f>
        <v/>
      </c>
      <c r="M79" s="24" t="str">
        <f>IF($C79="","",$E79*VLOOKUP($C79,aliments!$B$2:$AZ$70,9,0)/100)</f>
        <v/>
      </c>
      <c r="N79" s="24" t="str">
        <f>IF($C79="","",$E79*VLOOKUP($C79,aliments!$B$2:$AZ$70,10,0)/100)</f>
        <v/>
      </c>
      <c r="O79" s="24" t="str">
        <f>IF($C79="","",$E79*VLOOKUP($C79,aliments!$B$2:$AZ$70,11,0)/100)</f>
        <v/>
      </c>
      <c r="P79" s="24" t="str">
        <f>IF($C79="","",$E79*VLOOKUP($C79,aliments!$B$2:$AZ$70,12,0)/100)</f>
        <v/>
      </c>
      <c r="Q79" s="24" t="str">
        <f>IF($C79="","",$E79*VLOOKUP($C79,aliments!$B$2:$AZ$70,13,0)/100)</f>
        <v/>
      </c>
      <c r="R79" s="24" t="str">
        <f>IF($C79="","",$E79*VLOOKUP($C79,aliments!$B$2:$AZ$70,14,0)/100)</f>
        <v/>
      </c>
      <c r="S79" s="24" t="str">
        <f>IF($C79="","",$E79*VLOOKUP($C79,aliments!$B$2:$AZ$70,15,0)/100)</f>
        <v/>
      </c>
      <c r="T79" s="24" t="str">
        <f>IF($C79="","",$E79*VLOOKUP($C79,aliments!$B$2:$AZ$70,16,0)/100)</f>
        <v/>
      </c>
      <c r="U79" s="24" t="str">
        <f>IF($C79="","",$E79*VLOOKUP($C79,aliments!$B$2:$AZ$70,17,0)/100)</f>
        <v/>
      </c>
      <c r="V79" s="24" t="str">
        <f>IF($C79="","",$E79*VLOOKUP($C79,aliments!$B$2:$AZ$70,18,0)/100)</f>
        <v/>
      </c>
      <c r="W79" s="24" t="str">
        <f>IF($C79="","",$E79*VLOOKUP($C79,aliments!$B$2:$AZ$70,19,0)/100)</f>
        <v/>
      </c>
      <c r="X79" s="24" t="str">
        <f>IF($C79="","",$E79*VLOOKUP($C79,aliments!$B$2:$AZ$70,20,0)/100)</f>
        <v/>
      </c>
      <c r="Y79" s="24" t="str">
        <f>IF($C79="","",$E79*VLOOKUP($C79,aliments!$B$2:$AZ$70,21,0)/100)</f>
        <v/>
      </c>
      <c r="Z79" s="24" t="str">
        <f>IF($C79="","",$E79*VLOOKUP($C79,aliments!$B$2:$AZ$70,22,0)/100)</f>
        <v/>
      </c>
      <c r="AA79" s="24" t="str">
        <f>IF($C79="","",$E79*VLOOKUP($C79,aliments!$B$2:$AZ$70,23,0)/100)</f>
        <v/>
      </c>
      <c r="AB79" s="24" t="str">
        <f>IF($C79="","",$E79*VLOOKUP($C79,aliments!$B$2:$AZ$70,24,0)/100)</f>
        <v/>
      </c>
      <c r="AC79" s="24" t="str">
        <f>IF($C79="","",$E79*VLOOKUP($C79,aliments!$B$2:$AZ$70,25,0)/100)</f>
        <v/>
      </c>
      <c r="AD79" s="24" t="str">
        <f>IF($C79="","",$E79*VLOOKUP($C79,aliments!$B$2:$AZ$70,26,0)/100)</f>
        <v/>
      </c>
      <c r="AE79" s="24" t="str">
        <f>IF($C79="","",$E79*VLOOKUP($C79,aliments!$B$2:$AZ$70,27,0)/100)</f>
        <v/>
      </c>
      <c r="AF79" s="24" t="str">
        <f>IF($C79="","",$E79*VLOOKUP($C79,aliments!$B$2:$AZ$70,28,0)/100)</f>
        <v/>
      </c>
      <c r="AG79" s="24" t="str">
        <f>IF($C79="","",$E79*VLOOKUP($C79,aliments!$B$2:$AZ$70,29,0)/100)</f>
        <v/>
      </c>
      <c r="AH79" s="24" t="str">
        <f>IF($C79="","",$E79*VLOOKUP($C79,aliments!$B$2:$AZ$70,30,0)/100)</f>
        <v/>
      </c>
      <c r="AI79" s="24" t="str">
        <f>IF($C79="","",$E79*VLOOKUP($C79,aliments!$B$2:$AZ$70,31,0)/100)</f>
        <v/>
      </c>
      <c r="AJ79" s="24" t="str">
        <f>IF($C79="","",$E79*VLOOKUP($C79,aliments!$B$2:$AZ$70,32,0)/100)</f>
        <v/>
      </c>
      <c r="AK79" s="24" t="str">
        <f>IF($C79="","",$E79*VLOOKUP($C79,aliments!$B$2:$AZ$70,33,0)/100)</f>
        <v/>
      </c>
      <c r="AL79" s="24" t="str">
        <f>IF($C79="","",$E79*VLOOKUP($C79,aliments!$B$2:$AZ$70,34,0)/100)</f>
        <v/>
      </c>
      <c r="AM79" s="24" t="str">
        <f>IF($C79="","",$E79*VLOOKUP($C79,aliments!$B$2:$AZ$70,35,0)/100)</f>
        <v/>
      </c>
      <c r="AN79" s="24" t="str">
        <f>IF($C79="","",$E79*VLOOKUP($C79,aliments!$B$2:$AZ$70,36,0)/100)</f>
        <v/>
      </c>
      <c r="AO79" s="24" t="str">
        <f>IF($C79="","",$E79*VLOOKUP($C79,aliments!$B$2:$AZ$70,37,0)/100)</f>
        <v/>
      </c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</row>
    <row r="80" spans="1:79" x14ac:dyDescent="0.2">
      <c r="C80" s="23"/>
      <c r="F80" s="24" t="str">
        <f>IF($C80="","",$E80*VLOOKUP($C80,aliments!$B$2:$AZ$70,2,0)/100)</f>
        <v/>
      </c>
      <c r="G80" s="24" t="str">
        <f>IF($C80="","",$E80*VLOOKUP($C80,aliments!$B$2:$AZ$70,3,0)/100)</f>
        <v/>
      </c>
      <c r="H80" s="24" t="str">
        <f>IF($C80="","",$E80*VLOOKUP($C80,aliments!$B$2:$AZ$70,4,0)/100)</f>
        <v/>
      </c>
      <c r="I80" s="24" t="str">
        <f>IF($C80="","",$E80*VLOOKUP($C80,aliments!$B$2:$AZ$70,5,0)/100)</f>
        <v/>
      </c>
      <c r="J80" s="24" t="str">
        <f>IF($C80="","",$E80*VLOOKUP($C80,aliments!$B$2:$AZ$70,6,0)/100)</f>
        <v/>
      </c>
      <c r="K80" s="24" t="str">
        <f>IF($C80="","",$E80*VLOOKUP($C80,aliments!$B$2:$AZ$70,7,0)/100)</f>
        <v/>
      </c>
      <c r="L80" s="24" t="str">
        <f>IF($C80="","",$E80*VLOOKUP($C80,aliments!$B$2:$AZ$70,8,0)/100)</f>
        <v/>
      </c>
      <c r="M80" s="24" t="str">
        <f>IF($C80="","",$E80*VLOOKUP($C80,aliments!$B$2:$AZ$70,9,0)/100)</f>
        <v/>
      </c>
      <c r="N80" s="24" t="str">
        <f>IF($C80="","",$E80*VLOOKUP($C80,aliments!$B$2:$AZ$70,10,0)/100)</f>
        <v/>
      </c>
      <c r="O80" s="24" t="str">
        <f>IF($C80="","",$E80*VLOOKUP($C80,aliments!$B$2:$AZ$70,11,0)/100)</f>
        <v/>
      </c>
      <c r="P80" s="24" t="str">
        <f>IF($C80="","",$E80*VLOOKUP($C80,aliments!$B$2:$AZ$70,12,0)/100)</f>
        <v/>
      </c>
      <c r="Q80" s="24" t="str">
        <f>IF($C80="","",$E80*VLOOKUP($C80,aliments!$B$2:$AZ$70,13,0)/100)</f>
        <v/>
      </c>
      <c r="R80" s="24" t="str">
        <f>IF($C80="","",$E80*VLOOKUP($C80,aliments!$B$2:$AZ$70,14,0)/100)</f>
        <v/>
      </c>
      <c r="S80" s="24" t="str">
        <f>IF($C80="","",$E80*VLOOKUP($C80,aliments!$B$2:$AZ$70,15,0)/100)</f>
        <v/>
      </c>
      <c r="T80" s="24" t="str">
        <f>IF($C80="","",$E80*VLOOKUP($C80,aliments!$B$2:$AZ$70,16,0)/100)</f>
        <v/>
      </c>
      <c r="U80" s="24" t="str">
        <f>IF($C80="","",$E80*VLOOKUP($C80,aliments!$B$2:$AZ$70,17,0)/100)</f>
        <v/>
      </c>
      <c r="V80" s="24" t="str">
        <f>IF($C80="","",$E80*VLOOKUP($C80,aliments!$B$2:$AZ$70,18,0)/100)</f>
        <v/>
      </c>
      <c r="W80" s="24" t="str">
        <f>IF($C80="","",$E80*VLOOKUP($C80,aliments!$B$2:$AZ$70,19,0)/100)</f>
        <v/>
      </c>
      <c r="X80" s="24" t="str">
        <f>IF($C80="","",$E80*VLOOKUP($C80,aliments!$B$2:$AZ$70,20,0)/100)</f>
        <v/>
      </c>
      <c r="Y80" s="24" t="str">
        <f>IF($C80="","",$E80*VLOOKUP($C80,aliments!$B$2:$AZ$70,21,0)/100)</f>
        <v/>
      </c>
      <c r="Z80" s="24" t="str">
        <f>IF($C80="","",$E80*VLOOKUP($C80,aliments!$B$2:$AZ$70,22,0)/100)</f>
        <v/>
      </c>
      <c r="AA80" s="24" t="str">
        <f>IF($C80="","",$E80*VLOOKUP($C80,aliments!$B$2:$AZ$70,23,0)/100)</f>
        <v/>
      </c>
      <c r="AB80" s="24" t="str">
        <f>IF($C80="","",$E80*VLOOKUP($C80,aliments!$B$2:$AZ$70,24,0)/100)</f>
        <v/>
      </c>
      <c r="AC80" s="24" t="str">
        <f>IF($C80="","",$E80*VLOOKUP($C80,aliments!$B$2:$AZ$70,25,0)/100)</f>
        <v/>
      </c>
      <c r="AD80" s="24" t="str">
        <f>IF($C80="","",$E80*VLOOKUP($C80,aliments!$B$2:$AZ$70,26,0)/100)</f>
        <v/>
      </c>
      <c r="AE80" s="24" t="str">
        <f>IF($C80="","",$E80*VLOOKUP($C80,aliments!$B$2:$AZ$70,27,0)/100)</f>
        <v/>
      </c>
      <c r="AF80" s="24" t="str">
        <f>IF($C80="","",$E80*VLOOKUP($C80,aliments!$B$2:$AZ$70,28,0)/100)</f>
        <v/>
      </c>
      <c r="AG80" s="24" t="str">
        <f>IF($C80="","",$E80*VLOOKUP($C80,aliments!$B$2:$AZ$70,29,0)/100)</f>
        <v/>
      </c>
      <c r="AH80" s="24" t="str">
        <f>IF($C80="","",$E80*VLOOKUP($C80,aliments!$B$2:$AZ$70,30,0)/100)</f>
        <v/>
      </c>
      <c r="AI80" s="24" t="str">
        <f>IF($C80="","",$E80*VLOOKUP($C80,aliments!$B$2:$AZ$70,31,0)/100)</f>
        <v/>
      </c>
      <c r="AJ80" s="24" t="str">
        <f>IF($C80="","",$E80*VLOOKUP($C80,aliments!$B$2:$AZ$70,32,0)/100)</f>
        <v/>
      </c>
      <c r="AK80" s="24" t="str">
        <f>IF($C80="","",$E80*VLOOKUP($C80,aliments!$B$2:$AZ$70,33,0)/100)</f>
        <v/>
      </c>
      <c r="AL80" s="24" t="str">
        <f>IF($C80="","",$E80*VLOOKUP($C80,aliments!$B$2:$AZ$70,34,0)/100)</f>
        <v/>
      </c>
      <c r="AM80" s="24" t="str">
        <f>IF($C80="","",$E80*VLOOKUP($C80,aliments!$B$2:$AZ$70,35,0)/100)</f>
        <v/>
      </c>
      <c r="AN80" s="24" t="str">
        <f>IF($C80="","",$E80*VLOOKUP($C80,aliments!$B$2:$AZ$70,36,0)/100)</f>
        <v/>
      </c>
      <c r="AO80" s="24" t="str">
        <f>IF($C80="","",$E80*VLOOKUP($C80,aliments!$B$2:$AZ$70,37,0)/100)</f>
        <v/>
      </c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</row>
    <row r="81" spans="1:76" x14ac:dyDescent="0.2">
      <c r="C81" s="23"/>
      <c r="F81" s="24" t="str">
        <f>IF($C81="","",$E81*VLOOKUP($C81,aliments!$B$2:$AZ$70,2,0)/100)</f>
        <v/>
      </c>
      <c r="G81" s="24" t="str">
        <f>IF($C81="","",$E81*VLOOKUP($C81,aliments!$B$2:$AZ$70,3,0)/100)</f>
        <v/>
      </c>
      <c r="H81" s="24" t="str">
        <f>IF($C81="","",$E81*VLOOKUP($C81,aliments!$B$2:$AZ$70,4,0)/100)</f>
        <v/>
      </c>
      <c r="I81" s="24" t="str">
        <f>IF($C81="","",$E81*VLOOKUP($C81,aliments!$B$2:$AZ$70,5,0)/100)</f>
        <v/>
      </c>
      <c r="J81" s="24" t="str">
        <f>IF($C81="","",$E81*VLOOKUP($C81,aliments!$B$2:$AZ$70,6,0)/100)</f>
        <v/>
      </c>
      <c r="K81" s="24" t="str">
        <f>IF($C81="","",$E81*VLOOKUP($C81,aliments!$B$2:$AZ$70,7,0)/100)</f>
        <v/>
      </c>
      <c r="L81" s="24" t="str">
        <f>IF($C81="","",$E81*VLOOKUP($C81,aliments!$B$2:$AZ$70,8,0)/100)</f>
        <v/>
      </c>
      <c r="M81" s="24" t="str">
        <f>IF($C81="","",$E81*VLOOKUP($C81,aliments!$B$2:$AZ$70,9,0)/100)</f>
        <v/>
      </c>
      <c r="N81" s="24" t="str">
        <f>IF($C81="","",$E81*VLOOKUP($C81,aliments!$B$2:$AZ$70,10,0)/100)</f>
        <v/>
      </c>
      <c r="O81" s="24" t="str">
        <f>IF($C81="","",$E81*VLOOKUP($C81,aliments!$B$2:$AZ$70,11,0)/100)</f>
        <v/>
      </c>
      <c r="P81" s="24" t="str">
        <f>IF($C81="","",$E81*VLOOKUP($C81,aliments!$B$2:$AZ$70,12,0)/100)</f>
        <v/>
      </c>
      <c r="Q81" s="24" t="str">
        <f>IF($C81="","",$E81*VLOOKUP($C81,aliments!$B$2:$AZ$70,13,0)/100)</f>
        <v/>
      </c>
      <c r="R81" s="24" t="str">
        <f>IF($C81="","",$E81*VLOOKUP($C81,aliments!$B$2:$AZ$70,14,0)/100)</f>
        <v/>
      </c>
      <c r="S81" s="24" t="str">
        <f>IF($C81="","",$E81*VLOOKUP($C81,aliments!$B$2:$AZ$70,15,0)/100)</f>
        <v/>
      </c>
      <c r="T81" s="24" t="str">
        <f>IF($C81="","",$E81*VLOOKUP($C81,aliments!$B$2:$AZ$70,16,0)/100)</f>
        <v/>
      </c>
      <c r="U81" s="24" t="str">
        <f>IF($C81="","",$E81*VLOOKUP($C81,aliments!$B$2:$AZ$70,17,0)/100)</f>
        <v/>
      </c>
      <c r="V81" s="24" t="str">
        <f>IF($C81="","",$E81*VLOOKUP($C81,aliments!$B$2:$AZ$70,18,0)/100)</f>
        <v/>
      </c>
      <c r="W81" s="24" t="str">
        <f>IF($C81="","",$E81*VLOOKUP($C81,aliments!$B$2:$AZ$70,19,0)/100)</f>
        <v/>
      </c>
      <c r="X81" s="24" t="str">
        <f>IF($C81="","",$E81*VLOOKUP($C81,aliments!$B$2:$AZ$70,20,0)/100)</f>
        <v/>
      </c>
      <c r="Y81" s="24" t="str">
        <f>IF($C81="","",$E81*VLOOKUP($C81,aliments!$B$2:$AZ$70,21,0)/100)</f>
        <v/>
      </c>
      <c r="Z81" s="24" t="str">
        <f>IF($C81="","",$E81*VLOOKUP($C81,aliments!$B$2:$AZ$70,22,0)/100)</f>
        <v/>
      </c>
      <c r="AA81" s="24" t="str">
        <f>IF($C81="","",$E81*VLOOKUP($C81,aliments!$B$2:$AZ$70,23,0)/100)</f>
        <v/>
      </c>
      <c r="AB81" s="24" t="str">
        <f>IF($C81="","",$E81*VLOOKUP($C81,aliments!$B$2:$AZ$70,24,0)/100)</f>
        <v/>
      </c>
      <c r="AC81" s="24" t="str">
        <f>IF($C81="","",$E81*VLOOKUP($C81,aliments!$B$2:$AZ$70,25,0)/100)</f>
        <v/>
      </c>
      <c r="AD81" s="24" t="str">
        <f>IF($C81="","",$E81*VLOOKUP($C81,aliments!$B$2:$AZ$70,26,0)/100)</f>
        <v/>
      </c>
      <c r="AE81" s="24" t="str">
        <f>IF($C81="","",$E81*VLOOKUP($C81,aliments!$B$2:$AZ$70,27,0)/100)</f>
        <v/>
      </c>
      <c r="AF81" s="24" t="str">
        <f>IF($C81="","",$E81*VLOOKUP($C81,aliments!$B$2:$AZ$70,28,0)/100)</f>
        <v/>
      </c>
      <c r="AG81" s="24" t="str">
        <f>IF($C81="","",$E81*VLOOKUP($C81,aliments!$B$2:$AZ$70,29,0)/100)</f>
        <v/>
      </c>
      <c r="AH81" s="24" t="str">
        <f>IF($C81="","",$E81*VLOOKUP($C81,aliments!$B$2:$AZ$70,30,0)/100)</f>
        <v/>
      </c>
      <c r="AI81" s="24" t="str">
        <f>IF($C81="","",$E81*VLOOKUP($C81,aliments!$B$2:$AZ$70,31,0)/100)</f>
        <v/>
      </c>
      <c r="AJ81" s="24" t="str">
        <f>IF($C81="","",$E81*VLOOKUP($C81,aliments!$B$2:$AZ$70,32,0)/100)</f>
        <v/>
      </c>
      <c r="AK81" s="24" t="str">
        <f>IF($C81="","",$E81*VLOOKUP($C81,aliments!$B$2:$AZ$70,33,0)/100)</f>
        <v/>
      </c>
      <c r="AL81" s="24" t="str">
        <f>IF($C81="","",$E81*VLOOKUP($C81,aliments!$B$2:$AZ$70,34,0)/100)</f>
        <v/>
      </c>
      <c r="AM81" s="24" t="str">
        <f>IF($C81="","",$E81*VLOOKUP($C81,aliments!$B$2:$AZ$70,35,0)/100)</f>
        <v/>
      </c>
      <c r="AN81" s="24" t="str">
        <f>IF($C81="","",$E81*VLOOKUP($C81,aliments!$B$2:$AZ$70,36,0)/100)</f>
        <v/>
      </c>
      <c r="AO81" s="24" t="str">
        <f>IF($C81="","",$E81*VLOOKUP($C81,aliments!$B$2:$AZ$70,37,0)/100)</f>
        <v/>
      </c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</row>
    <row r="82" spans="1:76" ht="13.5" thickBot="1" x14ac:dyDescent="0.25">
      <c r="C82" s="23"/>
      <c r="F82" s="24" t="str">
        <f>IF($C82="","",$E82*VLOOKUP($C82,aliments!$B$2:$AZ$70,2,0)/100)</f>
        <v/>
      </c>
      <c r="G82" s="24" t="str">
        <f>IF($C82="","",$E82*VLOOKUP($C82,aliments!$B$2:$AZ$70,3,0)/100)</f>
        <v/>
      </c>
      <c r="H82" s="24" t="str">
        <f>IF($C82="","",$E82*VLOOKUP($C82,aliments!$B$2:$AZ$70,4,0)/100)</f>
        <v/>
      </c>
      <c r="I82" s="24" t="str">
        <f>IF($C82="","",$E82*VLOOKUP($C82,aliments!$B$2:$AZ$70,5,0)/100)</f>
        <v/>
      </c>
      <c r="J82" s="24" t="str">
        <f>IF($C82="","",$E82*VLOOKUP($C82,aliments!$B$2:$AZ$70,6,0)/100)</f>
        <v/>
      </c>
      <c r="K82" s="24" t="str">
        <f>IF($C82="","",$E82*VLOOKUP($C82,aliments!$B$2:$AZ$70,7,0)/100)</f>
        <v/>
      </c>
      <c r="L82" s="24" t="str">
        <f>IF($C82="","",$E82*VLOOKUP($C82,aliments!$B$2:$AZ$70,8,0)/100)</f>
        <v/>
      </c>
      <c r="M82" s="24" t="str">
        <f>IF($C82="","",$E82*VLOOKUP($C82,aliments!$B$2:$AZ$70,9,0)/100)</f>
        <v/>
      </c>
      <c r="N82" s="24" t="str">
        <f>IF($C82="","",$E82*VLOOKUP($C82,aliments!$B$2:$AZ$70,10,0)/100)</f>
        <v/>
      </c>
      <c r="O82" s="24" t="str">
        <f>IF($C82="","",$E82*VLOOKUP($C82,aliments!$B$2:$AZ$70,11,0)/100)</f>
        <v/>
      </c>
      <c r="P82" s="24" t="str">
        <f>IF($C82="","",$E82*VLOOKUP($C82,aliments!$B$2:$AZ$70,12,0)/100)</f>
        <v/>
      </c>
      <c r="Q82" s="24" t="str">
        <f>IF($C82="","",$E82*VLOOKUP($C82,aliments!$B$2:$AZ$70,13,0)/100)</f>
        <v/>
      </c>
      <c r="R82" s="24" t="str">
        <f>IF($C82="","",$E82*VLOOKUP($C82,aliments!$B$2:$AZ$70,14,0)/100)</f>
        <v/>
      </c>
      <c r="S82" s="24" t="str">
        <f>IF($C82="","",$E82*VLOOKUP($C82,aliments!$B$2:$AZ$70,15,0)/100)</f>
        <v/>
      </c>
      <c r="T82" s="24" t="str">
        <f>IF($C82="","",$E82*VLOOKUP($C82,aliments!$B$2:$AZ$70,16,0)/100)</f>
        <v/>
      </c>
      <c r="U82" s="24" t="str">
        <f>IF($C82="","",$E82*VLOOKUP($C82,aliments!$B$2:$AZ$70,17,0)/100)</f>
        <v/>
      </c>
      <c r="V82" s="24" t="str">
        <f>IF($C82="","",$E82*VLOOKUP($C82,aliments!$B$2:$AZ$70,18,0)/100)</f>
        <v/>
      </c>
      <c r="W82" s="24" t="str">
        <f>IF($C82="","",$E82*VLOOKUP($C82,aliments!$B$2:$AZ$70,19,0)/100)</f>
        <v/>
      </c>
      <c r="X82" s="24" t="str">
        <f>IF($C82="","",$E82*VLOOKUP($C82,aliments!$B$2:$AZ$70,20,0)/100)</f>
        <v/>
      </c>
      <c r="Y82" s="24" t="str">
        <f>IF($C82="","",$E82*VLOOKUP($C82,aliments!$B$2:$AZ$70,21,0)/100)</f>
        <v/>
      </c>
      <c r="Z82" s="24" t="str">
        <f>IF($C82="","",$E82*VLOOKUP($C82,aliments!$B$2:$AZ$70,22,0)/100)</f>
        <v/>
      </c>
      <c r="AA82" s="24" t="str">
        <f>IF($C82="","",$E82*VLOOKUP($C82,aliments!$B$2:$AZ$70,23,0)/100)</f>
        <v/>
      </c>
      <c r="AB82" s="24" t="str">
        <f>IF($C82="","",$E82*VLOOKUP($C82,aliments!$B$2:$AZ$70,24,0)/100)</f>
        <v/>
      </c>
      <c r="AC82" s="24" t="str">
        <f>IF($C82="","",$E82*VLOOKUP($C82,aliments!$B$2:$AZ$70,25,0)/100)</f>
        <v/>
      </c>
      <c r="AD82" s="24" t="str">
        <f>IF($C82="","",$E82*VLOOKUP($C82,aliments!$B$2:$AZ$70,26,0)/100)</f>
        <v/>
      </c>
      <c r="AE82" s="24" t="str">
        <f>IF($C82="","",$E82*VLOOKUP($C82,aliments!$B$2:$AZ$70,27,0)/100)</f>
        <v/>
      </c>
      <c r="AF82" s="24" t="str">
        <f>IF($C82="","",$E82*VLOOKUP($C82,aliments!$B$2:$AZ$70,28,0)/100)</f>
        <v/>
      </c>
      <c r="AG82" s="24" t="str">
        <f>IF($C82="","",$E82*VLOOKUP($C82,aliments!$B$2:$AZ$70,29,0)/100)</f>
        <v/>
      </c>
      <c r="AH82" s="24" t="str">
        <f>IF($C82="","",$E82*VLOOKUP($C82,aliments!$B$2:$AZ$70,30,0)/100)</f>
        <v/>
      </c>
      <c r="AI82" s="24" t="str">
        <f>IF($C82="","",$E82*VLOOKUP($C82,aliments!$B$2:$AZ$70,31,0)/100)</f>
        <v/>
      </c>
      <c r="AJ82" s="24" t="str">
        <f>IF($C82="","",$E82*VLOOKUP($C82,aliments!$B$2:$AZ$70,32,0)/100)</f>
        <v/>
      </c>
      <c r="AK82" s="24" t="str">
        <f>IF($C82="","",$E82*VLOOKUP($C82,aliments!$B$2:$AZ$70,33,0)/100)</f>
        <v/>
      </c>
      <c r="AL82" s="24" t="str">
        <f>IF($C82="","",$E82*VLOOKUP($C82,aliments!$B$2:$AZ$70,34,0)/100)</f>
        <v/>
      </c>
      <c r="AM82" s="24" t="str">
        <f>IF($C82="","",$E82*VLOOKUP($C82,aliments!$B$2:$AZ$70,35,0)/100)</f>
        <v/>
      </c>
      <c r="AN82" s="24" t="str">
        <f>IF($C82="","",$E82*VLOOKUP($C82,aliments!$B$2:$AZ$70,36,0)/100)</f>
        <v/>
      </c>
      <c r="AO82" s="24" t="str">
        <f>IF($C82="","",$E82*VLOOKUP($C82,aliments!$B$2:$AZ$70,37,0)/100)</f>
        <v/>
      </c>
    </row>
    <row r="83" spans="1:76" ht="13.5" thickBot="1" x14ac:dyDescent="0.25">
      <c r="A83" s="12" t="s">
        <v>4</v>
      </c>
      <c r="D83" s="72"/>
      <c r="F83" s="28" t="str">
        <f>IF(SUM(F76:F82)=0,"",AVERAGE(F76:F82))</f>
        <v/>
      </c>
      <c r="G83" s="28">
        <f>SUM(G76:G82)</f>
        <v>0</v>
      </c>
      <c r="H83" s="13">
        <f>SUM(H76:H82)</f>
        <v>0</v>
      </c>
      <c r="I83" s="13">
        <f t="shared" ref="I83" si="200">SUM(I76:I82)</f>
        <v>0</v>
      </c>
      <c r="J83" s="13">
        <f t="shared" ref="J83" si="201">SUM(J76:J82)</f>
        <v>0</v>
      </c>
      <c r="K83" s="13">
        <f t="shared" ref="K83" si="202">SUM(K76:K82)</f>
        <v>0</v>
      </c>
      <c r="L83" s="13">
        <f t="shared" ref="L83" si="203">SUM(L76:L82)</f>
        <v>0</v>
      </c>
      <c r="M83" s="13">
        <f t="shared" ref="M83" si="204">SUM(M76:M82)</f>
        <v>0</v>
      </c>
      <c r="N83" s="13">
        <f t="shared" ref="N83" si="205">SUM(N76:N82)</f>
        <v>0</v>
      </c>
      <c r="O83" s="13">
        <f t="shared" ref="O83" si="206">SUM(O76:O82)</f>
        <v>0</v>
      </c>
      <c r="P83" s="13">
        <f t="shared" ref="P83" si="207">SUM(P76:P82)</f>
        <v>0</v>
      </c>
      <c r="Q83" s="13">
        <f t="shared" ref="Q83" si="208">SUM(Q76:Q82)</f>
        <v>0</v>
      </c>
      <c r="R83" s="13">
        <f t="shared" ref="R83" si="209">SUM(R76:R82)</f>
        <v>0</v>
      </c>
      <c r="S83" s="13">
        <f t="shared" ref="S83" si="210">SUM(S76:S82)</f>
        <v>0</v>
      </c>
      <c r="T83" s="13">
        <f t="shared" ref="T83" si="211">SUM(T76:T82)</f>
        <v>0</v>
      </c>
      <c r="U83" s="13">
        <f t="shared" ref="U83" si="212">SUM(U76:U82)</f>
        <v>0</v>
      </c>
      <c r="V83" s="13">
        <f t="shared" ref="V83" si="213">SUM(V76:V82)</f>
        <v>0</v>
      </c>
      <c r="W83" s="13">
        <f t="shared" ref="W83" si="214">SUM(W76:W82)</f>
        <v>0</v>
      </c>
      <c r="X83" s="13">
        <f t="shared" ref="X83" si="215">SUM(X76:X82)</f>
        <v>0</v>
      </c>
      <c r="Y83" s="13">
        <f t="shared" ref="Y83" si="216">SUM(Y76:Y82)</f>
        <v>0</v>
      </c>
      <c r="Z83" s="13">
        <f t="shared" ref="Z83" si="217">SUM(Z76:Z82)</f>
        <v>0</v>
      </c>
      <c r="AA83" s="13">
        <f t="shared" ref="AA83" si="218">SUM(AA76:AA82)</f>
        <v>0</v>
      </c>
      <c r="AB83" s="13">
        <f t="shared" ref="AB83" si="219">SUM(AB76:AB82)</f>
        <v>0</v>
      </c>
      <c r="AC83" s="13">
        <f t="shared" ref="AC83" si="220">SUM(AC76:AC82)</f>
        <v>0</v>
      </c>
      <c r="AD83" s="13">
        <f t="shared" ref="AD83" si="221">SUM(AD76:AD82)</f>
        <v>0</v>
      </c>
      <c r="AE83" s="13">
        <f t="shared" ref="AE83" si="222">SUM(AE76:AE82)</f>
        <v>0</v>
      </c>
      <c r="AF83" s="13">
        <f t="shared" ref="AF83" si="223">SUM(AF76:AF82)</f>
        <v>0</v>
      </c>
      <c r="AG83" s="13">
        <f t="shared" ref="AG83" si="224">SUM(AG76:AG82)</f>
        <v>0</v>
      </c>
      <c r="AH83" s="13">
        <f t="shared" ref="AH83" si="225">SUM(AH76:AH82)</f>
        <v>0</v>
      </c>
      <c r="AI83" s="13">
        <f t="shared" ref="AI83" si="226">SUM(AI76:AI82)</f>
        <v>0</v>
      </c>
      <c r="AJ83" s="13">
        <f t="shared" ref="AJ83" si="227">SUM(AJ76:AJ82)</f>
        <v>0</v>
      </c>
      <c r="AK83" s="13">
        <f t="shared" ref="AK83" si="228">SUM(AK76:AK82)</f>
        <v>0</v>
      </c>
      <c r="AL83" s="13">
        <f t="shared" ref="AL83" si="229">SUM(AL76:AL82)</f>
        <v>0</v>
      </c>
      <c r="AM83" s="13">
        <f t="shared" ref="AM83" si="230">SUM(AM76:AM82)</f>
        <v>0</v>
      </c>
      <c r="AN83" s="13">
        <f t="shared" ref="AN83" si="231">SUM(AN76:AN82)</f>
        <v>0</v>
      </c>
      <c r="AO83" s="13">
        <f t="shared" ref="AO83" si="232">SUM(AO76:AO82)</f>
        <v>0</v>
      </c>
    </row>
    <row r="84" spans="1:76" ht="13.5" thickBot="1" x14ac:dyDescent="0.25">
      <c r="A84" s="5"/>
      <c r="B84" s="5"/>
      <c r="C84" s="5"/>
      <c r="D84" s="5"/>
      <c r="E84" s="5"/>
      <c r="F84" s="5"/>
      <c r="G84" s="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</row>
    <row r="85" spans="1:76" ht="13.5" thickBot="1" x14ac:dyDescent="0.25">
      <c r="A85" s="2" t="s">
        <v>162</v>
      </c>
      <c r="B85" s="3"/>
      <c r="C85" s="3" t="s">
        <v>0</v>
      </c>
      <c r="D85" s="3"/>
      <c r="E85" s="3" t="s">
        <v>163</v>
      </c>
      <c r="F85" s="27" t="s">
        <v>179</v>
      </c>
      <c r="G85" s="27" t="s">
        <v>178</v>
      </c>
      <c r="H85" s="3" t="s">
        <v>164</v>
      </c>
      <c r="I85" s="3" t="s">
        <v>165</v>
      </c>
      <c r="J85" s="3" t="s">
        <v>166</v>
      </c>
      <c r="K85" s="3" t="s">
        <v>5</v>
      </c>
      <c r="L85" s="3" t="s">
        <v>159</v>
      </c>
      <c r="M85" s="3" t="s">
        <v>160</v>
      </c>
      <c r="N85" s="3" t="s">
        <v>150</v>
      </c>
      <c r="O85" s="3" t="s">
        <v>151</v>
      </c>
      <c r="P85" s="3" t="s">
        <v>152</v>
      </c>
      <c r="Q85" s="3" t="s">
        <v>153</v>
      </c>
      <c r="R85" s="3" t="s">
        <v>154</v>
      </c>
      <c r="S85" s="3" t="s">
        <v>155</v>
      </c>
      <c r="T85" s="3" t="s">
        <v>156</v>
      </c>
      <c r="U85" s="3" t="s">
        <v>157</v>
      </c>
      <c r="V85" s="3" t="s">
        <v>158</v>
      </c>
      <c r="W85" s="3" t="s">
        <v>177</v>
      </c>
      <c r="X85" s="3" t="s">
        <v>176</v>
      </c>
      <c r="Y85" s="3" t="s">
        <v>26</v>
      </c>
      <c r="Z85" s="3" t="s">
        <v>29</v>
      </c>
      <c r="AA85" s="3" t="s">
        <v>28</v>
      </c>
      <c r="AB85" s="3" t="s">
        <v>32</v>
      </c>
      <c r="AC85" s="3" t="s">
        <v>23</v>
      </c>
      <c r="AD85" s="3" t="s">
        <v>27</v>
      </c>
      <c r="AE85" s="3" t="s">
        <v>24</v>
      </c>
      <c r="AF85" s="3" t="s">
        <v>25</v>
      </c>
      <c r="AG85" s="3" t="s">
        <v>31</v>
      </c>
      <c r="AH85" s="3" t="s">
        <v>22</v>
      </c>
      <c r="AI85" s="3" t="s">
        <v>30</v>
      </c>
      <c r="AJ85" s="3" t="s">
        <v>36</v>
      </c>
      <c r="AK85" s="3" t="s">
        <v>37</v>
      </c>
      <c r="AL85" s="3" t="s">
        <v>38</v>
      </c>
      <c r="AM85" s="3" t="s">
        <v>40</v>
      </c>
      <c r="AN85" s="3" t="s">
        <v>41</v>
      </c>
      <c r="AO85" s="4" t="s">
        <v>21</v>
      </c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</row>
    <row r="86" spans="1:76" x14ac:dyDescent="0.2">
      <c r="C86" s="23"/>
      <c r="F86" s="24" t="str">
        <f>IF($C86="","",$E86*VLOOKUP($C86,aliments!$B$2:$AZ$70,2,0)/100)</f>
        <v/>
      </c>
      <c r="G86" s="24" t="str">
        <f>IF($C86="","",$E86*VLOOKUP($C86,aliments!$B$2:$AZ$70,3,0)/100)</f>
        <v/>
      </c>
      <c r="H86" s="24" t="str">
        <f>IF($C86="","",$E86*VLOOKUP($C86,aliments!$B$2:$AZ$70,4,0)/100)</f>
        <v/>
      </c>
      <c r="I86" s="24" t="str">
        <f>IF($C86="","",$E86*VLOOKUP($C86,aliments!$B$2:$AZ$70,5,0)/100)</f>
        <v/>
      </c>
      <c r="J86" s="24" t="str">
        <f>IF($C86="","",$E86*VLOOKUP($C86,aliments!$B$2:$AZ$70,6,0)/100)</f>
        <v/>
      </c>
      <c r="K86" s="24" t="str">
        <f>IF($C86="","",$E86*VLOOKUP($C86,aliments!$B$2:$AZ$70,7,0)/100)</f>
        <v/>
      </c>
      <c r="L86" s="24" t="str">
        <f>IF($C86="","",$E86*VLOOKUP($C86,aliments!$B$2:$AZ$70,8,0)/100)</f>
        <v/>
      </c>
      <c r="M86" s="24" t="str">
        <f>IF($C86="","",$E86*VLOOKUP($C86,aliments!$B$2:$AZ$70,9,0)/100)</f>
        <v/>
      </c>
      <c r="N86" s="24" t="str">
        <f>IF($C86="","",$E86*VLOOKUP($C86,aliments!$B$2:$AZ$70,10,0)/100)</f>
        <v/>
      </c>
      <c r="O86" s="24" t="str">
        <f>IF($C86="","",$E86*VLOOKUP($C86,aliments!$B$2:$AZ$70,11,0)/100)</f>
        <v/>
      </c>
      <c r="P86" s="24" t="str">
        <f>IF($C86="","",$E86*VLOOKUP($C86,aliments!$B$2:$AZ$70,12,0)/100)</f>
        <v/>
      </c>
      <c r="Q86" s="24" t="str">
        <f>IF($C86="","",$E86*VLOOKUP($C86,aliments!$B$2:$AZ$70,13,0)/100)</f>
        <v/>
      </c>
      <c r="R86" s="24" t="str">
        <f>IF($C86="","",$E86*VLOOKUP($C86,aliments!$B$2:$AZ$70,14,0)/100)</f>
        <v/>
      </c>
      <c r="S86" s="24" t="str">
        <f>IF($C86="","",$E86*VLOOKUP($C86,aliments!$B$2:$AZ$70,15,0)/100)</f>
        <v/>
      </c>
      <c r="T86" s="24" t="str">
        <f>IF($C86="","",$E86*VLOOKUP($C86,aliments!$B$2:$AZ$70,16,0)/100)</f>
        <v/>
      </c>
      <c r="U86" s="24" t="str">
        <f>IF($C86="","",$E86*VLOOKUP($C86,aliments!$B$2:$AZ$70,17,0)/100)</f>
        <v/>
      </c>
      <c r="V86" s="24" t="str">
        <f>IF($C86="","",$E86*VLOOKUP($C86,aliments!$B$2:$AZ$70,18,0)/100)</f>
        <v/>
      </c>
      <c r="W86" s="24" t="str">
        <f>IF($C86="","",$E86*VLOOKUP($C86,aliments!$B$2:$AZ$70,19,0)/100)</f>
        <v/>
      </c>
      <c r="X86" s="24" t="str">
        <f>IF($C86="","",$E86*VLOOKUP($C86,aliments!$B$2:$AZ$70,20,0)/100)</f>
        <v/>
      </c>
      <c r="Y86" s="24" t="str">
        <f>IF($C86="","",$E86*VLOOKUP($C86,aliments!$B$2:$AZ$70,21,0)/100)</f>
        <v/>
      </c>
      <c r="Z86" s="24" t="str">
        <f>IF($C86="","",$E86*VLOOKUP($C86,aliments!$B$2:$AZ$70,22,0)/100)</f>
        <v/>
      </c>
      <c r="AA86" s="24" t="str">
        <f>IF($C86="","",$E86*VLOOKUP($C86,aliments!$B$2:$AZ$70,23,0)/100)</f>
        <v/>
      </c>
      <c r="AB86" s="24" t="str">
        <f>IF($C86="","",$E86*VLOOKUP($C86,aliments!$B$2:$AZ$70,24,0)/100)</f>
        <v/>
      </c>
      <c r="AC86" s="24" t="str">
        <f>IF($C86="","",$E86*VLOOKUP($C86,aliments!$B$2:$AZ$70,25,0)/100)</f>
        <v/>
      </c>
      <c r="AD86" s="24" t="str">
        <f>IF($C86="","",$E86*VLOOKUP($C86,aliments!$B$2:$AZ$70,26,0)/100)</f>
        <v/>
      </c>
      <c r="AE86" s="24" t="str">
        <f>IF($C86="","",$E86*VLOOKUP($C86,aliments!$B$2:$AZ$70,27,0)/100)</f>
        <v/>
      </c>
      <c r="AF86" s="24" t="str">
        <f>IF($C86="","",$E86*VLOOKUP($C86,aliments!$B$2:$AZ$70,28,0)/100)</f>
        <v/>
      </c>
      <c r="AG86" s="24" t="str">
        <f>IF($C86="","",$E86*VLOOKUP($C86,aliments!$B$2:$AZ$70,29,0)/100)</f>
        <v/>
      </c>
      <c r="AH86" s="24" t="str">
        <f>IF($C86="","",$E86*VLOOKUP($C86,aliments!$B$2:$AZ$70,30,0)/100)</f>
        <v/>
      </c>
      <c r="AI86" s="24" t="str">
        <f>IF($C86="","",$E86*VLOOKUP($C86,aliments!$B$2:$AZ$70,31,0)/100)</f>
        <v/>
      </c>
      <c r="AJ86" s="24" t="str">
        <f>IF($C86="","",$E86*VLOOKUP($C86,aliments!$B$2:$AZ$70,32,0)/100)</f>
        <v/>
      </c>
      <c r="AK86" s="24" t="str">
        <f>IF($C86="","",$E86*VLOOKUP($C86,aliments!$B$2:$AZ$70,33,0)/100)</f>
        <v/>
      </c>
      <c r="AL86" s="24" t="str">
        <f>IF($C86="","",$E86*VLOOKUP($C86,aliments!$B$2:$AZ$70,34,0)/100)</f>
        <v/>
      </c>
      <c r="AM86" s="24" t="str">
        <f>IF($C86="","",$E86*VLOOKUP($C86,aliments!$B$2:$AZ$70,35,0)/100)</f>
        <v/>
      </c>
      <c r="AN86" s="24" t="str">
        <f>IF($C86="","",$E86*VLOOKUP($C86,aliments!$B$2:$AZ$70,36,0)/100)</f>
        <v/>
      </c>
      <c r="AO86" s="24" t="str">
        <f>IF($C86="","",$E86*VLOOKUP($C86,aliments!$B$2:$AZ$70,37,0)/100)</f>
        <v/>
      </c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</row>
    <row r="87" spans="1:76" x14ac:dyDescent="0.2">
      <c r="C87" s="23"/>
      <c r="F87" s="24" t="str">
        <f>IF($C87="","",$E87*VLOOKUP($C87,aliments!$B$2:$AZ$70,2,0)/100)</f>
        <v/>
      </c>
      <c r="G87" s="24" t="str">
        <f>IF($C87="","",$E87*VLOOKUP($C87,aliments!$B$2:$AZ$70,3,0)/100)</f>
        <v/>
      </c>
      <c r="H87" s="24" t="str">
        <f>IF($C87="","",$E87*VLOOKUP($C87,aliments!$B$2:$AZ$70,4,0)/100)</f>
        <v/>
      </c>
      <c r="I87" s="24" t="str">
        <f>IF($C87="","",$E87*VLOOKUP($C87,aliments!$B$2:$AZ$70,5,0)/100)</f>
        <v/>
      </c>
      <c r="J87" s="24" t="str">
        <f>IF($C87="","",$E87*VLOOKUP($C87,aliments!$B$2:$AZ$70,6,0)/100)</f>
        <v/>
      </c>
      <c r="K87" s="24" t="str">
        <f>IF($C87="","",$E87*VLOOKUP($C87,aliments!$B$2:$AZ$70,7,0)/100)</f>
        <v/>
      </c>
      <c r="L87" s="24" t="str">
        <f>IF($C87="","",$E87*VLOOKUP($C87,aliments!$B$2:$AZ$70,8,0)/100)</f>
        <v/>
      </c>
      <c r="M87" s="24" t="str">
        <f>IF($C87="","",$E87*VLOOKUP($C87,aliments!$B$2:$AZ$70,9,0)/100)</f>
        <v/>
      </c>
      <c r="N87" s="24" t="str">
        <f>IF($C87="","",$E87*VLOOKUP($C87,aliments!$B$2:$AZ$70,10,0)/100)</f>
        <v/>
      </c>
      <c r="O87" s="24" t="str">
        <f>IF($C87="","",$E87*VLOOKUP($C87,aliments!$B$2:$AZ$70,11,0)/100)</f>
        <v/>
      </c>
      <c r="P87" s="24" t="str">
        <f>IF($C87="","",$E87*VLOOKUP($C87,aliments!$B$2:$AZ$70,12,0)/100)</f>
        <v/>
      </c>
      <c r="Q87" s="24" t="str">
        <f>IF($C87="","",$E87*VLOOKUP($C87,aliments!$B$2:$AZ$70,13,0)/100)</f>
        <v/>
      </c>
      <c r="R87" s="24" t="str">
        <f>IF($C87="","",$E87*VLOOKUP($C87,aliments!$B$2:$AZ$70,14,0)/100)</f>
        <v/>
      </c>
      <c r="S87" s="24" t="str">
        <f>IF($C87="","",$E87*VLOOKUP($C87,aliments!$B$2:$AZ$70,15,0)/100)</f>
        <v/>
      </c>
      <c r="T87" s="24" t="str">
        <f>IF($C87="","",$E87*VLOOKUP($C87,aliments!$B$2:$AZ$70,16,0)/100)</f>
        <v/>
      </c>
      <c r="U87" s="24" t="str">
        <f>IF($C87="","",$E87*VLOOKUP($C87,aliments!$B$2:$AZ$70,17,0)/100)</f>
        <v/>
      </c>
      <c r="V87" s="24" t="str">
        <f>IF($C87="","",$E87*VLOOKUP($C87,aliments!$B$2:$AZ$70,18,0)/100)</f>
        <v/>
      </c>
      <c r="W87" s="24" t="str">
        <f>IF($C87="","",$E87*VLOOKUP($C87,aliments!$B$2:$AZ$70,19,0)/100)</f>
        <v/>
      </c>
      <c r="X87" s="24" t="str">
        <f>IF($C87="","",$E87*VLOOKUP($C87,aliments!$B$2:$AZ$70,20,0)/100)</f>
        <v/>
      </c>
      <c r="Y87" s="24" t="str">
        <f>IF($C87="","",$E87*VLOOKUP($C87,aliments!$B$2:$AZ$70,21,0)/100)</f>
        <v/>
      </c>
      <c r="Z87" s="24" t="str">
        <f>IF($C87="","",$E87*VLOOKUP($C87,aliments!$B$2:$AZ$70,22,0)/100)</f>
        <v/>
      </c>
      <c r="AA87" s="24" t="str">
        <f>IF($C87="","",$E87*VLOOKUP($C87,aliments!$B$2:$AZ$70,23,0)/100)</f>
        <v/>
      </c>
      <c r="AB87" s="24" t="str">
        <f>IF($C87="","",$E87*VLOOKUP($C87,aliments!$B$2:$AZ$70,24,0)/100)</f>
        <v/>
      </c>
      <c r="AC87" s="24" t="str">
        <f>IF($C87="","",$E87*VLOOKUP($C87,aliments!$B$2:$AZ$70,25,0)/100)</f>
        <v/>
      </c>
      <c r="AD87" s="24" t="str">
        <f>IF($C87="","",$E87*VLOOKUP($C87,aliments!$B$2:$AZ$70,26,0)/100)</f>
        <v/>
      </c>
      <c r="AE87" s="24" t="str">
        <f>IF($C87="","",$E87*VLOOKUP($C87,aliments!$B$2:$AZ$70,27,0)/100)</f>
        <v/>
      </c>
      <c r="AF87" s="24" t="str">
        <f>IF($C87="","",$E87*VLOOKUP($C87,aliments!$B$2:$AZ$70,28,0)/100)</f>
        <v/>
      </c>
      <c r="AG87" s="24" t="str">
        <f>IF($C87="","",$E87*VLOOKUP($C87,aliments!$B$2:$AZ$70,29,0)/100)</f>
        <v/>
      </c>
      <c r="AH87" s="24" t="str">
        <f>IF($C87="","",$E87*VLOOKUP($C87,aliments!$B$2:$AZ$70,30,0)/100)</f>
        <v/>
      </c>
      <c r="AI87" s="24" t="str">
        <f>IF($C87="","",$E87*VLOOKUP($C87,aliments!$B$2:$AZ$70,31,0)/100)</f>
        <v/>
      </c>
      <c r="AJ87" s="24" t="str">
        <f>IF($C87="","",$E87*VLOOKUP($C87,aliments!$B$2:$AZ$70,32,0)/100)</f>
        <v/>
      </c>
      <c r="AK87" s="24" t="str">
        <f>IF($C87="","",$E87*VLOOKUP($C87,aliments!$B$2:$AZ$70,33,0)/100)</f>
        <v/>
      </c>
      <c r="AL87" s="24" t="str">
        <f>IF($C87="","",$E87*VLOOKUP($C87,aliments!$B$2:$AZ$70,34,0)/100)</f>
        <v/>
      </c>
      <c r="AM87" s="24" t="str">
        <f>IF($C87="","",$E87*VLOOKUP($C87,aliments!$B$2:$AZ$70,35,0)/100)</f>
        <v/>
      </c>
      <c r="AN87" s="24" t="str">
        <f>IF($C87="","",$E87*VLOOKUP($C87,aliments!$B$2:$AZ$70,36,0)/100)</f>
        <v/>
      </c>
      <c r="AO87" s="24" t="str">
        <f>IF($C87="","",$E87*VLOOKUP($C87,aliments!$B$2:$AZ$70,37,0)/100)</f>
        <v/>
      </c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</row>
    <row r="88" spans="1:76" x14ac:dyDescent="0.2">
      <c r="C88" s="23"/>
      <c r="F88" s="24" t="str">
        <f>IF($C88="","",$E88*VLOOKUP($C88,aliments!$B$2:$AZ$70,2,0)/100)</f>
        <v/>
      </c>
      <c r="G88" s="24" t="str">
        <f>IF($C88="","",$E88*VLOOKUP($C88,aliments!$B$2:$AZ$70,3,0)/100)</f>
        <v/>
      </c>
      <c r="H88" s="24" t="str">
        <f>IF($C88="","",$E88*VLOOKUP($C88,aliments!$B$2:$AZ$70,4,0)/100)</f>
        <v/>
      </c>
      <c r="I88" s="24" t="str">
        <f>IF($C88="","",$E88*VLOOKUP($C88,aliments!$B$2:$AZ$70,5,0)/100)</f>
        <v/>
      </c>
      <c r="J88" s="24" t="str">
        <f>IF($C88="","",$E88*VLOOKUP($C88,aliments!$B$2:$AZ$70,6,0)/100)</f>
        <v/>
      </c>
      <c r="K88" s="24" t="str">
        <f>IF($C88="","",$E88*VLOOKUP($C88,aliments!$B$2:$AZ$70,7,0)/100)</f>
        <v/>
      </c>
      <c r="L88" s="24" t="str">
        <f>IF($C88="","",$E88*VLOOKUP($C88,aliments!$B$2:$AZ$70,8,0)/100)</f>
        <v/>
      </c>
      <c r="M88" s="24" t="str">
        <f>IF($C88="","",$E88*VLOOKUP($C88,aliments!$B$2:$AZ$70,9,0)/100)</f>
        <v/>
      </c>
      <c r="N88" s="24" t="str">
        <f>IF($C88="","",$E88*VLOOKUP($C88,aliments!$B$2:$AZ$70,10,0)/100)</f>
        <v/>
      </c>
      <c r="O88" s="24" t="str">
        <f>IF($C88="","",$E88*VLOOKUP($C88,aliments!$B$2:$AZ$70,11,0)/100)</f>
        <v/>
      </c>
      <c r="P88" s="24" t="str">
        <f>IF($C88="","",$E88*VLOOKUP($C88,aliments!$B$2:$AZ$70,12,0)/100)</f>
        <v/>
      </c>
      <c r="Q88" s="24" t="str">
        <f>IF($C88="","",$E88*VLOOKUP($C88,aliments!$B$2:$AZ$70,13,0)/100)</f>
        <v/>
      </c>
      <c r="R88" s="24" t="str">
        <f>IF($C88="","",$E88*VLOOKUP($C88,aliments!$B$2:$AZ$70,14,0)/100)</f>
        <v/>
      </c>
      <c r="S88" s="24" t="str">
        <f>IF($C88="","",$E88*VLOOKUP($C88,aliments!$B$2:$AZ$70,15,0)/100)</f>
        <v/>
      </c>
      <c r="T88" s="24" t="str">
        <f>IF($C88="","",$E88*VLOOKUP($C88,aliments!$B$2:$AZ$70,16,0)/100)</f>
        <v/>
      </c>
      <c r="U88" s="24" t="str">
        <f>IF($C88="","",$E88*VLOOKUP($C88,aliments!$B$2:$AZ$70,17,0)/100)</f>
        <v/>
      </c>
      <c r="V88" s="24" t="str">
        <f>IF($C88="","",$E88*VLOOKUP($C88,aliments!$B$2:$AZ$70,18,0)/100)</f>
        <v/>
      </c>
      <c r="W88" s="24" t="str">
        <f>IF($C88="","",$E88*VLOOKUP($C88,aliments!$B$2:$AZ$70,19,0)/100)</f>
        <v/>
      </c>
      <c r="X88" s="24" t="str">
        <f>IF($C88="","",$E88*VLOOKUP($C88,aliments!$B$2:$AZ$70,20,0)/100)</f>
        <v/>
      </c>
      <c r="Y88" s="24" t="str">
        <f>IF($C88="","",$E88*VLOOKUP($C88,aliments!$B$2:$AZ$70,21,0)/100)</f>
        <v/>
      </c>
      <c r="Z88" s="24" t="str">
        <f>IF($C88="","",$E88*VLOOKUP($C88,aliments!$B$2:$AZ$70,22,0)/100)</f>
        <v/>
      </c>
      <c r="AA88" s="24" t="str">
        <f>IF($C88="","",$E88*VLOOKUP($C88,aliments!$B$2:$AZ$70,23,0)/100)</f>
        <v/>
      </c>
      <c r="AB88" s="24" t="str">
        <f>IF($C88="","",$E88*VLOOKUP($C88,aliments!$B$2:$AZ$70,24,0)/100)</f>
        <v/>
      </c>
      <c r="AC88" s="24" t="str">
        <f>IF($C88="","",$E88*VLOOKUP($C88,aliments!$B$2:$AZ$70,25,0)/100)</f>
        <v/>
      </c>
      <c r="AD88" s="24" t="str">
        <f>IF($C88="","",$E88*VLOOKUP($C88,aliments!$B$2:$AZ$70,26,0)/100)</f>
        <v/>
      </c>
      <c r="AE88" s="24" t="str">
        <f>IF($C88="","",$E88*VLOOKUP($C88,aliments!$B$2:$AZ$70,27,0)/100)</f>
        <v/>
      </c>
      <c r="AF88" s="24" t="str">
        <f>IF($C88="","",$E88*VLOOKUP($C88,aliments!$B$2:$AZ$70,28,0)/100)</f>
        <v/>
      </c>
      <c r="AG88" s="24" t="str">
        <f>IF($C88="","",$E88*VLOOKUP($C88,aliments!$B$2:$AZ$70,29,0)/100)</f>
        <v/>
      </c>
      <c r="AH88" s="24" t="str">
        <f>IF($C88="","",$E88*VLOOKUP($C88,aliments!$B$2:$AZ$70,30,0)/100)</f>
        <v/>
      </c>
      <c r="AI88" s="24" t="str">
        <f>IF($C88="","",$E88*VLOOKUP($C88,aliments!$B$2:$AZ$70,31,0)/100)</f>
        <v/>
      </c>
      <c r="AJ88" s="24" t="str">
        <f>IF($C88="","",$E88*VLOOKUP($C88,aliments!$B$2:$AZ$70,32,0)/100)</f>
        <v/>
      </c>
      <c r="AK88" s="24" t="str">
        <f>IF($C88="","",$E88*VLOOKUP($C88,aliments!$B$2:$AZ$70,33,0)/100)</f>
        <v/>
      </c>
      <c r="AL88" s="24" t="str">
        <f>IF($C88="","",$E88*VLOOKUP($C88,aliments!$B$2:$AZ$70,34,0)/100)</f>
        <v/>
      </c>
      <c r="AM88" s="24" t="str">
        <f>IF($C88="","",$E88*VLOOKUP($C88,aliments!$B$2:$AZ$70,35,0)/100)</f>
        <v/>
      </c>
      <c r="AN88" s="24" t="str">
        <f>IF($C88="","",$E88*VLOOKUP($C88,aliments!$B$2:$AZ$70,36,0)/100)</f>
        <v/>
      </c>
      <c r="AO88" s="24" t="str">
        <f>IF($C88="","",$E88*VLOOKUP($C88,aliments!$B$2:$AZ$70,37,0)/100)</f>
        <v/>
      </c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</row>
    <row r="89" spans="1:76" x14ac:dyDescent="0.2">
      <c r="C89" s="23"/>
      <c r="F89" s="24" t="str">
        <f>IF($C89="","",$E89*VLOOKUP($C89,aliments!$B$2:$AZ$70,2,0)/100)</f>
        <v/>
      </c>
      <c r="G89" s="24" t="str">
        <f>IF($C89="","",$E89*VLOOKUP($C89,aliments!$B$2:$AZ$70,3,0)/100)</f>
        <v/>
      </c>
      <c r="H89" s="24" t="str">
        <f>IF($C89="","",$E89*VLOOKUP($C89,aliments!$B$2:$AZ$70,4,0)/100)</f>
        <v/>
      </c>
      <c r="I89" s="24" t="str">
        <f>IF($C89="","",$E89*VLOOKUP($C89,aliments!$B$2:$AZ$70,5,0)/100)</f>
        <v/>
      </c>
      <c r="J89" s="24" t="str">
        <f>IF($C89="","",$E89*VLOOKUP($C89,aliments!$B$2:$AZ$70,6,0)/100)</f>
        <v/>
      </c>
      <c r="K89" s="24" t="str">
        <f>IF($C89="","",$E89*VLOOKUP($C89,aliments!$B$2:$AZ$70,7,0)/100)</f>
        <v/>
      </c>
      <c r="L89" s="24" t="str">
        <f>IF($C89="","",$E89*VLOOKUP($C89,aliments!$B$2:$AZ$70,8,0)/100)</f>
        <v/>
      </c>
      <c r="M89" s="24" t="str">
        <f>IF($C89="","",$E89*VLOOKUP($C89,aliments!$B$2:$AZ$70,9,0)/100)</f>
        <v/>
      </c>
      <c r="N89" s="24" t="str">
        <f>IF($C89="","",$E89*VLOOKUP($C89,aliments!$B$2:$AZ$70,10,0)/100)</f>
        <v/>
      </c>
      <c r="O89" s="24" t="str">
        <f>IF($C89="","",$E89*VLOOKUP($C89,aliments!$B$2:$AZ$70,11,0)/100)</f>
        <v/>
      </c>
      <c r="P89" s="24" t="str">
        <f>IF($C89="","",$E89*VLOOKUP($C89,aliments!$B$2:$AZ$70,12,0)/100)</f>
        <v/>
      </c>
      <c r="Q89" s="24" t="str">
        <f>IF($C89="","",$E89*VLOOKUP($C89,aliments!$B$2:$AZ$70,13,0)/100)</f>
        <v/>
      </c>
      <c r="R89" s="24" t="str">
        <f>IF($C89="","",$E89*VLOOKUP($C89,aliments!$B$2:$AZ$70,14,0)/100)</f>
        <v/>
      </c>
      <c r="S89" s="24" t="str">
        <f>IF($C89="","",$E89*VLOOKUP($C89,aliments!$B$2:$AZ$70,15,0)/100)</f>
        <v/>
      </c>
      <c r="T89" s="24" t="str">
        <f>IF($C89="","",$E89*VLOOKUP($C89,aliments!$B$2:$AZ$70,16,0)/100)</f>
        <v/>
      </c>
      <c r="U89" s="24" t="str">
        <f>IF($C89="","",$E89*VLOOKUP($C89,aliments!$B$2:$AZ$70,17,0)/100)</f>
        <v/>
      </c>
      <c r="V89" s="24" t="str">
        <f>IF($C89="","",$E89*VLOOKUP($C89,aliments!$B$2:$AZ$70,18,0)/100)</f>
        <v/>
      </c>
      <c r="W89" s="24" t="str">
        <f>IF($C89="","",$E89*VLOOKUP($C89,aliments!$B$2:$AZ$70,19,0)/100)</f>
        <v/>
      </c>
      <c r="X89" s="24" t="str">
        <f>IF($C89="","",$E89*VLOOKUP($C89,aliments!$B$2:$AZ$70,20,0)/100)</f>
        <v/>
      </c>
      <c r="Y89" s="24" t="str">
        <f>IF($C89="","",$E89*VLOOKUP($C89,aliments!$B$2:$AZ$70,21,0)/100)</f>
        <v/>
      </c>
      <c r="Z89" s="24" t="str">
        <f>IF($C89="","",$E89*VLOOKUP($C89,aliments!$B$2:$AZ$70,22,0)/100)</f>
        <v/>
      </c>
      <c r="AA89" s="24" t="str">
        <f>IF($C89="","",$E89*VLOOKUP($C89,aliments!$B$2:$AZ$70,23,0)/100)</f>
        <v/>
      </c>
      <c r="AB89" s="24" t="str">
        <f>IF($C89="","",$E89*VLOOKUP($C89,aliments!$B$2:$AZ$70,24,0)/100)</f>
        <v/>
      </c>
      <c r="AC89" s="24" t="str">
        <f>IF($C89="","",$E89*VLOOKUP($C89,aliments!$B$2:$AZ$70,25,0)/100)</f>
        <v/>
      </c>
      <c r="AD89" s="24" t="str">
        <f>IF($C89="","",$E89*VLOOKUP($C89,aliments!$B$2:$AZ$70,26,0)/100)</f>
        <v/>
      </c>
      <c r="AE89" s="24" t="str">
        <f>IF($C89="","",$E89*VLOOKUP($C89,aliments!$B$2:$AZ$70,27,0)/100)</f>
        <v/>
      </c>
      <c r="AF89" s="24" t="str">
        <f>IF($C89="","",$E89*VLOOKUP($C89,aliments!$B$2:$AZ$70,28,0)/100)</f>
        <v/>
      </c>
      <c r="AG89" s="24" t="str">
        <f>IF($C89="","",$E89*VLOOKUP($C89,aliments!$B$2:$AZ$70,29,0)/100)</f>
        <v/>
      </c>
      <c r="AH89" s="24" t="str">
        <f>IF($C89="","",$E89*VLOOKUP($C89,aliments!$B$2:$AZ$70,30,0)/100)</f>
        <v/>
      </c>
      <c r="AI89" s="24" t="str">
        <f>IF($C89="","",$E89*VLOOKUP($C89,aliments!$B$2:$AZ$70,31,0)/100)</f>
        <v/>
      </c>
      <c r="AJ89" s="24" t="str">
        <f>IF($C89="","",$E89*VLOOKUP($C89,aliments!$B$2:$AZ$70,32,0)/100)</f>
        <v/>
      </c>
      <c r="AK89" s="24" t="str">
        <f>IF($C89="","",$E89*VLOOKUP($C89,aliments!$B$2:$AZ$70,33,0)/100)</f>
        <v/>
      </c>
      <c r="AL89" s="24" t="str">
        <f>IF($C89="","",$E89*VLOOKUP($C89,aliments!$B$2:$AZ$70,34,0)/100)</f>
        <v/>
      </c>
      <c r="AM89" s="24" t="str">
        <f>IF($C89="","",$E89*VLOOKUP($C89,aliments!$B$2:$AZ$70,35,0)/100)</f>
        <v/>
      </c>
      <c r="AN89" s="24" t="str">
        <f>IF($C89="","",$E89*VLOOKUP($C89,aliments!$B$2:$AZ$70,36,0)/100)</f>
        <v/>
      </c>
      <c r="AO89" s="24" t="str">
        <f>IF($C89="","",$E89*VLOOKUP($C89,aliments!$B$2:$AZ$70,37,0)/100)</f>
        <v/>
      </c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</row>
    <row r="90" spans="1:76" x14ac:dyDescent="0.2">
      <c r="C90" s="23"/>
      <c r="F90" s="24" t="str">
        <f>IF($C90="","",$E90*VLOOKUP($C90,aliments!$B$2:$AZ$70,2,0)/100)</f>
        <v/>
      </c>
      <c r="G90" s="24" t="str">
        <f>IF($C90="","",$E90*VLOOKUP($C90,aliments!$B$2:$AZ$70,3,0)/100)</f>
        <v/>
      </c>
      <c r="H90" s="24" t="str">
        <f>IF($C90="","",$E90*VLOOKUP($C90,aliments!$B$2:$AZ$70,4,0)/100)</f>
        <v/>
      </c>
      <c r="I90" s="24" t="str">
        <f>IF($C90="","",$E90*VLOOKUP($C90,aliments!$B$2:$AZ$70,5,0)/100)</f>
        <v/>
      </c>
      <c r="J90" s="24" t="str">
        <f>IF($C90="","",$E90*VLOOKUP($C90,aliments!$B$2:$AZ$70,6,0)/100)</f>
        <v/>
      </c>
      <c r="K90" s="24" t="str">
        <f>IF($C90="","",$E90*VLOOKUP($C90,aliments!$B$2:$AZ$70,7,0)/100)</f>
        <v/>
      </c>
      <c r="L90" s="24" t="str">
        <f>IF($C90="","",$E90*VLOOKUP($C90,aliments!$B$2:$AZ$70,8,0)/100)</f>
        <v/>
      </c>
      <c r="M90" s="24" t="str">
        <f>IF($C90="","",$E90*VLOOKUP($C90,aliments!$B$2:$AZ$70,9,0)/100)</f>
        <v/>
      </c>
      <c r="N90" s="24" t="str">
        <f>IF($C90="","",$E90*VLOOKUP($C90,aliments!$B$2:$AZ$70,10,0)/100)</f>
        <v/>
      </c>
      <c r="O90" s="24" t="str">
        <f>IF($C90="","",$E90*VLOOKUP($C90,aliments!$B$2:$AZ$70,11,0)/100)</f>
        <v/>
      </c>
      <c r="P90" s="24" t="str">
        <f>IF($C90="","",$E90*VLOOKUP($C90,aliments!$B$2:$AZ$70,12,0)/100)</f>
        <v/>
      </c>
      <c r="Q90" s="24" t="str">
        <f>IF($C90="","",$E90*VLOOKUP($C90,aliments!$B$2:$AZ$70,13,0)/100)</f>
        <v/>
      </c>
      <c r="R90" s="24" t="str">
        <f>IF($C90="","",$E90*VLOOKUP($C90,aliments!$B$2:$AZ$70,14,0)/100)</f>
        <v/>
      </c>
      <c r="S90" s="24" t="str">
        <f>IF($C90="","",$E90*VLOOKUP($C90,aliments!$B$2:$AZ$70,15,0)/100)</f>
        <v/>
      </c>
      <c r="T90" s="24" t="str">
        <f>IF($C90="","",$E90*VLOOKUP($C90,aliments!$B$2:$AZ$70,16,0)/100)</f>
        <v/>
      </c>
      <c r="U90" s="24" t="str">
        <f>IF($C90="","",$E90*VLOOKUP($C90,aliments!$B$2:$AZ$70,17,0)/100)</f>
        <v/>
      </c>
      <c r="V90" s="24" t="str">
        <f>IF($C90="","",$E90*VLOOKUP($C90,aliments!$B$2:$AZ$70,18,0)/100)</f>
        <v/>
      </c>
      <c r="W90" s="24" t="str">
        <f>IF($C90="","",$E90*VLOOKUP($C90,aliments!$B$2:$AZ$70,19,0)/100)</f>
        <v/>
      </c>
      <c r="X90" s="24" t="str">
        <f>IF($C90="","",$E90*VLOOKUP($C90,aliments!$B$2:$AZ$70,20,0)/100)</f>
        <v/>
      </c>
      <c r="Y90" s="24" t="str">
        <f>IF($C90="","",$E90*VLOOKUP($C90,aliments!$B$2:$AZ$70,21,0)/100)</f>
        <v/>
      </c>
      <c r="Z90" s="24" t="str">
        <f>IF($C90="","",$E90*VLOOKUP($C90,aliments!$B$2:$AZ$70,22,0)/100)</f>
        <v/>
      </c>
      <c r="AA90" s="24" t="str">
        <f>IF($C90="","",$E90*VLOOKUP($C90,aliments!$B$2:$AZ$70,23,0)/100)</f>
        <v/>
      </c>
      <c r="AB90" s="24" t="str">
        <f>IF($C90="","",$E90*VLOOKUP($C90,aliments!$B$2:$AZ$70,24,0)/100)</f>
        <v/>
      </c>
      <c r="AC90" s="24" t="str">
        <f>IF($C90="","",$E90*VLOOKUP($C90,aliments!$B$2:$AZ$70,25,0)/100)</f>
        <v/>
      </c>
      <c r="AD90" s="24" t="str">
        <f>IF($C90="","",$E90*VLOOKUP($C90,aliments!$B$2:$AZ$70,26,0)/100)</f>
        <v/>
      </c>
      <c r="AE90" s="24" t="str">
        <f>IF($C90="","",$E90*VLOOKUP($C90,aliments!$B$2:$AZ$70,27,0)/100)</f>
        <v/>
      </c>
      <c r="AF90" s="24" t="str">
        <f>IF($C90="","",$E90*VLOOKUP($C90,aliments!$B$2:$AZ$70,28,0)/100)</f>
        <v/>
      </c>
      <c r="AG90" s="24" t="str">
        <f>IF($C90="","",$E90*VLOOKUP($C90,aliments!$B$2:$AZ$70,29,0)/100)</f>
        <v/>
      </c>
      <c r="AH90" s="24" t="str">
        <f>IF($C90="","",$E90*VLOOKUP($C90,aliments!$B$2:$AZ$70,30,0)/100)</f>
        <v/>
      </c>
      <c r="AI90" s="24" t="str">
        <f>IF($C90="","",$E90*VLOOKUP($C90,aliments!$B$2:$AZ$70,31,0)/100)</f>
        <v/>
      </c>
      <c r="AJ90" s="24" t="str">
        <f>IF($C90="","",$E90*VLOOKUP($C90,aliments!$B$2:$AZ$70,32,0)/100)</f>
        <v/>
      </c>
      <c r="AK90" s="24" t="str">
        <f>IF($C90="","",$E90*VLOOKUP($C90,aliments!$B$2:$AZ$70,33,0)/100)</f>
        <v/>
      </c>
      <c r="AL90" s="24" t="str">
        <f>IF($C90="","",$E90*VLOOKUP($C90,aliments!$B$2:$AZ$70,34,0)/100)</f>
        <v/>
      </c>
      <c r="AM90" s="24" t="str">
        <f>IF($C90="","",$E90*VLOOKUP($C90,aliments!$B$2:$AZ$70,35,0)/100)</f>
        <v/>
      </c>
      <c r="AN90" s="24" t="str">
        <f>IF($C90="","",$E90*VLOOKUP($C90,aliments!$B$2:$AZ$70,36,0)/100)</f>
        <v/>
      </c>
      <c r="AO90" s="24" t="str">
        <f>IF($C90="","",$E90*VLOOKUP($C90,aliments!$B$2:$AZ$70,37,0)/100)</f>
        <v/>
      </c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</row>
    <row r="91" spans="1:76" x14ac:dyDescent="0.2">
      <c r="C91" s="23"/>
      <c r="F91" s="24" t="str">
        <f>IF($C91="","",$E91*VLOOKUP($C91,aliments!$B$2:$AZ$70,2,0)/100)</f>
        <v/>
      </c>
      <c r="G91" s="24" t="str">
        <f>IF($C91="","",$E91*VLOOKUP($C91,aliments!$B$2:$AZ$70,3,0)/100)</f>
        <v/>
      </c>
      <c r="H91" s="24" t="str">
        <f>IF($C91="","",$E91*VLOOKUP($C91,aliments!$B$2:$AZ$70,4,0)/100)</f>
        <v/>
      </c>
      <c r="I91" s="24" t="str">
        <f>IF($C91="","",$E91*VLOOKUP($C91,aliments!$B$2:$AZ$70,5,0)/100)</f>
        <v/>
      </c>
      <c r="J91" s="24" t="str">
        <f>IF($C91="","",$E91*VLOOKUP($C91,aliments!$B$2:$AZ$70,6,0)/100)</f>
        <v/>
      </c>
      <c r="K91" s="24" t="str">
        <f>IF($C91="","",$E91*VLOOKUP($C91,aliments!$B$2:$AZ$70,7,0)/100)</f>
        <v/>
      </c>
      <c r="L91" s="24" t="str">
        <f>IF($C91="","",$E91*VLOOKUP($C91,aliments!$B$2:$AZ$70,8,0)/100)</f>
        <v/>
      </c>
      <c r="M91" s="24" t="str">
        <f>IF($C91="","",$E91*VLOOKUP($C91,aliments!$B$2:$AZ$70,9,0)/100)</f>
        <v/>
      </c>
      <c r="N91" s="24" t="str">
        <f>IF($C91="","",$E91*VLOOKUP($C91,aliments!$B$2:$AZ$70,10,0)/100)</f>
        <v/>
      </c>
      <c r="O91" s="24" t="str">
        <f>IF($C91="","",$E91*VLOOKUP($C91,aliments!$B$2:$AZ$70,11,0)/100)</f>
        <v/>
      </c>
      <c r="P91" s="24" t="str">
        <f>IF($C91="","",$E91*VLOOKUP($C91,aliments!$B$2:$AZ$70,12,0)/100)</f>
        <v/>
      </c>
      <c r="Q91" s="24" t="str">
        <f>IF($C91="","",$E91*VLOOKUP($C91,aliments!$B$2:$AZ$70,13,0)/100)</f>
        <v/>
      </c>
      <c r="R91" s="24" t="str">
        <f>IF($C91="","",$E91*VLOOKUP($C91,aliments!$B$2:$AZ$70,14,0)/100)</f>
        <v/>
      </c>
      <c r="S91" s="24" t="str">
        <f>IF($C91="","",$E91*VLOOKUP($C91,aliments!$B$2:$AZ$70,15,0)/100)</f>
        <v/>
      </c>
      <c r="T91" s="24" t="str">
        <f>IF($C91="","",$E91*VLOOKUP($C91,aliments!$B$2:$AZ$70,16,0)/100)</f>
        <v/>
      </c>
      <c r="U91" s="24" t="str">
        <f>IF($C91="","",$E91*VLOOKUP($C91,aliments!$B$2:$AZ$70,17,0)/100)</f>
        <v/>
      </c>
      <c r="V91" s="24" t="str">
        <f>IF($C91="","",$E91*VLOOKUP($C91,aliments!$B$2:$AZ$70,18,0)/100)</f>
        <v/>
      </c>
      <c r="W91" s="24" t="str">
        <f>IF($C91="","",$E91*VLOOKUP($C91,aliments!$B$2:$AZ$70,19,0)/100)</f>
        <v/>
      </c>
      <c r="X91" s="24" t="str">
        <f>IF($C91="","",$E91*VLOOKUP($C91,aliments!$B$2:$AZ$70,20,0)/100)</f>
        <v/>
      </c>
      <c r="Y91" s="24" t="str">
        <f>IF($C91="","",$E91*VLOOKUP($C91,aliments!$B$2:$AZ$70,21,0)/100)</f>
        <v/>
      </c>
      <c r="Z91" s="24" t="str">
        <f>IF($C91="","",$E91*VLOOKUP($C91,aliments!$B$2:$AZ$70,22,0)/100)</f>
        <v/>
      </c>
      <c r="AA91" s="24" t="str">
        <f>IF($C91="","",$E91*VLOOKUP($C91,aliments!$B$2:$AZ$70,23,0)/100)</f>
        <v/>
      </c>
      <c r="AB91" s="24" t="str">
        <f>IF($C91="","",$E91*VLOOKUP($C91,aliments!$B$2:$AZ$70,24,0)/100)</f>
        <v/>
      </c>
      <c r="AC91" s="24" t="str">
        <f>IF($C91="","",$E91*VLOOKUP($C91,aliments!$B$2:$AZ$70,25,0)/100)</f>
        <v/>
      </c>
      <c r="AD91" s="24" t="str">
        <f>IF($C91="","",$E91*VLOOKUP($C91,aliments!$B$2:$AZ$70,26,0)/100)</f>
        <v/>
      </c>
      <c r="AE91" s="24" t="str">
        <f>IF($C91="","",$E91*VLOOKUP($C91,aliments!$B$2:$AZ$70,27,0)/100)</f>
        <v/>
      </c>
      <c r="AF91" s="24" t="str">
        <f>IF($C91="","",$E91*VLOOKUP($C91,aliments!$B$2:$AZ$70,28,0)/100)</f>
        <v/>
      </c>
      <c r="AG91" s="24" t="str">
        <f>IF($C91="","",$E91*VLOOKUP($C91,aliments!$B$2:$AZ$70,29,0)/100)</f>
        <v/>
      </c>
      <c r="AH91" s="24" t="str">
        <f>IF($C91="","",$E91*VLOOKUP($C91,aliments!$B$2:$AZ$70,30,0)/100)</f>
        <v/>
      </c>
      <c r="AI91" s="24" t="str">
        <f>IF($C91="","",$E91*VLOOKUP($C91,aliments!$B$2:$AZ$70,31,0)/100)</f>
        <v/>
      </c>
      <c r="AJ91" s="24" t="str">
        <f>IF($C91="","",$E91*VLOOKUP($C91,aliments!$B$2:$AZ$70,32,0)/100)</f>
        <v/>
      </c>
      <c r="AK91" s="24" t="str">
        <f>IF($C91="","",$E91*VLOOKUP($C91,aliments!$B$2:$AZ$70,33,0)/100)</f>
        <v/>
      </c>
      <c r="AL91" s="24" t="str">
        <f>IF($C91="","",$E91*VLOOKUP($C91,aliments!$B$2:$AZ$70,34,0)/100)</f>
        <v/>
      </c>
      <c r="AM91" s="24" t="str">
        <f>IF($C91="","",$E91*VLOOKUP($C91,aliments!$B$2:$AZ$70,35,0)/100)</f>
        <v/>
      </c>
      <c r="AN91" s="24" t="str">
        <f>IF($C91="","",$E91*VLOOKUP($C91,aliments!$B$2:$AZ$70,36,0)/100)</f>
        <v/>
      </c>
      <c r="AO91" s="24" t="str">
        <f>IF($C91="","",$E91*VLOOKUP($C91,aliments!$B$2:$AZ$70,37,0)/100)</f>
        <v/>
      </c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</row>
    <row r="92" spans="1:76" ht="13.5" thickBot="1" x14ac:dyDescent="0.25">
      <c r="C92" s="23"/>
      <c r="F92" s="24" t="str">
        <f>IF($C92="","",$E92*VLOOKUP($C92,aliments!$B$2:$AZ$70,2,0)/100)</f>
        <v/>
      </c>
      <c r="G92" s="24" t="str">
        <f>IF($C92="","",$E92*VLOOKUP($C92,aliments!$B$2:$AZ$70,3,0)/100)</f>
        <v/>
      </c>
      <c r="H92" s="24" t="str">
        <f>IF($C92="","",$E92*VLOOKUP($C92,aliments!$B$2:$AZ$70,4,0)/100)</f>
        <v/>
      </c>
      <c r="I92" s="24" t="str">
        <f>IF($C92="","",$E92*VLOOKUP($C92,aliments!$B$2:$AZ$70,5,0)/100)</f>
        <v/>
      </c>
      <c r="J92" s="24" t="str">
        <f>IF($C92="","",$E92*VLOOKUP($C92,aliments!$B$2:$AZ$70,6,0)/100)</f>
        <v/>
      </c>
      <c r="K92" s="24" t="str">
        <f>IF($C92="","",$E92*VLOOKUP($C92,aliments!$B$2:$AZ$70,7,0)/100)</f>
        <v/>
      </c>
      <c r="L92" s="24" t="str">
        <f>IF($C92="","",$E92*VLOOKUP($C92,aliments!$B$2:$AZ$70,8,0)/100)</f>
        <v/>
      </c>
      <c r="M92" s="24" t="str">
        <f>IF($C92="","",$E92*VLOOKUP($C92,aliments!$B$2:$AZ$70,9,0)/100)</f>
        <v/>
      </c>
      <c r="N92" s="24" t="str">
        <f>IF($C92="","",$E92*VLOOKUP($C92,aliments!$B$2:$AZ$70,10,0)/100)</f>
        <v/>
      </c>
      <c r="O92" s="24" t="str">
        <f>IF($C92="","",$E92*VLOOKUP($C92,aliments!$B$2:$AZ$70,11,0)/100)</f>
        <v/>
      </c>
      <c r="P92" s="24" t="str">
        <f>IF($C92="","",$E92*VLOOKUP($C92,aliments!$B$2:$AZ$70,12,0)/100)</f>
        <v/>
      </c>
      <c r="Q92" s="24" t="str">
        <f>IF($C92="","",$E92*VLOOKUP($C92,aliments!$B$2:$AZ$70,13,0)/100)</f>
        <v/>
      </c>
      <c r="R92" s="24" t="str">
        <f>IF($C92="","",$E92*VLOOKUP($C92,aliments!$B$2:$AZ$70,14,0)/100)</f>
        <v/>
      </c>
      <c r="S92" s="24" t="str">
        <f>IF($C92="","",$E92*VLOOKUP($C92,aliments!$B$2:$AZ$70,15,0)/100)</f>
        <v/>
      </c>
      <c r="T92" s="24" t="str">
        <f>IF($C92="","",$E92*VLOOKUP($C92,aliments!$B$2:$AZ$70,16,0)/100)</f>
        <v/>
      </c>
      <c r="U92" s="24" t="str">
        <f>IF($C92="","",$E92*VLOOKUP($C92,aliments!$B$2:$AZ$70,17,0)/100)</f>
        <v/>
      </c>
      <c r="V92" s="24" t="str">
        <f>IF($C92="","",$E92*VLOOKUP($C92,aliments!$B$2:$AZ$70,18,0)/100)</f>
        <v/>
      </c>
      <c r="W92" s="24" t="str">
        <f>IF($C92="","",$E92*VLOOKUP($C92,aliments!$B$2:$AZ$70,19,0)/100)</f>
        <v/>
      </c>
      <c r="X92" s="24" t="str">
        <f>IF($C92="","",$E92*VLOOKUP($C92,aliments!$B$2:$AZ$70,20,0)/100)</f>
        <v/>
      </c>
      <c r="Y92" s="24" t="str">
        <f>IF($C92="","",$E92*VLOOKUP($C92,aliments!$B$2:$AZ$70,21,0)/100)</f>
        <v/>
      </c>
      <c r="Z92" s="24" t="str">
        <f>IF($C92="","",$E92*VLOOKUP($C92,aliments!$B$2:$AZ$70,22,0)/100)</f>
        <v/>
      </c>
      <c r="AA92" s="24" t="str">
        <f>IF($C92="","",$E92*VLOOKUP($C92,aliments!$B$2:$AZ$70,23,0)/100)</f>
        <v/>
      </c>
      <c r="AB92" s="24" t="str">
        <f>IF($C92="","",$E92*VLOOKUP($C92,aliments!$B$2:$AZ$70,24,0)/100)</f>
        <v/>
      </c>
      <c r="AC92" s="24" t="str">
        <f>IF($C92="","",$E92*VLOOKUP($C92,aliments!$B$2:$AZ$70,25,0)/100)</f>
        <v/>
      </c>
      <c r="AD92" s="24" t="str">
        <f>IF($C92="","",$E92*VLOOKUP($C92,aliments!$B$2:$AZ$70,26,0)/100)</f>
        <v/>
      </c>
      <c r="AE92" s="24" t="str">
        <f>IF($C92="","",$E92*VLOOKUP($C92,aliments!$B$2:$AZ$70,27,0)/100)</f>
        <v/>
      </c>
      <c r="AF92" s="24" t="str">
        <f>IF($C92="","",$E92*VLOOKUP($C92,aliments!$B$2:$AZ$70,28,0)/100)</f>
        <v/>
      </c>
      <c r="AG92" s="24" t="str">
        <f>IF($C92="","",$E92*VLOOKUP($C92,aliments!$B$2:$AZ$70,29,0)/100)</f>
        <v/>
      </c>
      <c r="AH92" s="24" t="str">
        <f>IF($C92="","",$E92*VLOOKUP($C92,aliments!$B$2:$AZ$70,30,0)/100)</f>
        <v/>
      </c>
      <c r="AI92" s="24" t="str">
        <f>IF($C92="","",$E92*VLOOKUP($C92,aliments!$B$2:$AZ$70,31,0)/100)</f>
        <v/>
      </c>
      <c r="AJ92" s="24" t="str">
        <f>IF($C92="","",$E92*VLOOKUP($C92,aliments!$B$2:$AZ$70,32,0)/100)</f>
        <v/>
      </c>
      <c r="AK92" s="24" t="str">
        <f>IF($C92="","",$E92*VLOOKUP($C92,aliments!$B$2:$AZ$70,33,0)/100)</f>
        <v/>
      </c>
      <c r="AL92" s="24" t="str">
        <f>IF($C92="","",$E92*VLOOKUP($C92,aliments!$B$2:$AZ$70,34,0)/100)</f>
        <v/>
      </c>
      <c r="AM92" s="24" t="str">
        <f>IF($C92="","",$E92*VLOOKUP($C92,aliments!$B$2:$AZ$70,35,0)/100)</f>
        <v/>
      </c>
      <c r="AN92" s="24" t="str">
        <f>IF($C92="","",$E92*VLOOKUP($C92,aliments!$B$2:$AZ$70,36,0)/100)</f>
        <v/>
      </c>
      <c r="AO92" s="24" t="str">
        <f>IF($C92="","",$E92*VLOOKUP($C92,aliments!$B$2:$AZ$70,37,0)/100)</f>
        <v/>
      </c>
    </row>
    <row r="93" spans="1:76" ht="13.5" thickBot="1" x14ac:dyDescent="0.25">
      <c r="A93" s="12" t="s">
        <v>4</v>
      </c>
      <c r="D93" s="72"/>
      <c r="F93" s="28" t="str">
        <f>IF(SUM(F86:F92)=0,"",AVERAGE(F86:F92))</f>
        <v/>
      </c>
      <c r="G93" s="28">
        <f>SUM(G86:G92)</f>
        <v>0</v>
      </c>
      <c r="H93" s="13">
        <f>SUM(H86:H92)</f>
        <v>0</v>
      </c>
      <c r="I93" s="13">
        <f t="shared" ref="I93" si="233">SUM(I86:I92)</f>
        <v>0</v>
      </c>
      <c r="J93" s="13">
        <f t="shared" ref="J93" si="234">SUM(J86:J92)</f>
        <v>0</v>
      </c>
      <c r="K93" s="13">
        <f t="shared" ref="K93" si="235">SUM(K86:K92)</f>
        <v>0</v>
      </c>
      <c r="L93" s="13">
        <f t="shared" ref="L93" si="236">SUM(L86:L92)</f>
        <v>0</v>
      </c>
      <c r="M93" s="13">
        <f t="shared" ref="M93" si="237">SUM(M86:M92)</f>
        <v>0</v>
      </c>
      <c r="N93" s="13">
        <f t="shared" ref="N93" si="238">SUM(N86:N92)</f>
        <v>0</v>
      </c>
      <c r="O93" s="13">
        <f t="shared" ref="O93" si="239">SUM(O86:O92)</f>
        <v>0</v>
      </c>
      <c r="P93" s="13">
        <f t="shared" ref="P93" si="240">SUM(P86:P92)</f>
        <v>0</v>
      </c>
      <c r="Q93" s="13">
        <f t="shared" ref="Q93" si="241">SUM(Q86:Q92)</f>
        <v>0</v>
      </c>
      <c r="R93" s="13">
        <f t="shared" ref="R93" si="242">SUM(R86:R92)</f>
        <v>0</v>
      </c>
      <c r="S93" s="13">
        <f t="shared" ref="S93" si="243">SUM(S86:S92)</f>
        <v>0</v>
      </c>
      <c r="T93" s="13">
        <f t="shared" ref="T93" si="244">SUM(T86:T92)</f>
        <v>0</v>
      </c>
      <c r="U93" s="13">
        <f t="shared" ref="U93" si="245">SUM(U86:U92)</f>
        <v>0</v>
      </c>
      <c r="V93" s="13">
        <f t="shared" ref="V93" si="246">SUM(V86:V92)</f>
        <v>0</v>
      </c>
      <c r="W93" s="13">
        <f t="shared" ref="W93" si="247">SUM(W86:W92)</f>
        <v>0</v>
      </c>
      <c r="X93" s="13">
        <f t="shared" ref="X93" si="248">SUM(X86:X92)</f>
        <v>0</v>
      </c>
      <c r="Y93" s="13">
        <f t="shared" ref="Y93" si="249">SUM(Y86:Y92)</f>
        <v>0</v>
      </c>
      <c r="Z93" s="13">
        <f t="shared" ref="Z93" si="250">SUM(Z86:Z92)</f>
        <v>0</v>
      </c>
      <c r="AA93" s="13">
        <f t="shared" ref="AA93" si="251">SUM(AA86:AA92)</f>
        <v>0</v>
      </c>
      <c r="AB93" s="13">
        <f t="shared" ref="AB93" si="252">SUM(AB86:AB92)</f>
        <v>0</v>
      </c>
      <c r="AC93" s="13">
        <f t="shared" ref="AC93" si="253">SUM(AC86:AC92)</f>
        <v>0</v>
      </c>
      <c r="AD93" s="13">
        <f t="shared" ref="AD93" si="254">SUM(AD86:AD92)</f>
        <v>0</v>
      </c>
      <c r="AE93" s="13">
        <f t="shared" ref="AE93" si="255">SUM(AE86:AE92)</f>
        <v>0</v>
      </c>
      <c r="AF93" s="13">
        <f t="shared" ref="AF93" si="256">SUM(AF86:AF92)</f>
        <v>0</v>
      </c>
      <c r="AG93" s="13">
        <f t="shared" ref="AG93" si="257">SUM(AG86:AG92)</f>
        <v>0</v>
      </c>
      <c r="AH93" s="13">
        <f t="shared" ref="AH93" si="258">SUM(AH86:AH92)</f>
        <v>0</v>
      </c>
      <c r="AI93" s="13">
        <f t="shared" ref="AI93" si="259">SUM(AI86:AI92)</f>
        <v>0</v>
      </c>
      <c r="AJ93" s="13">
        <f t="shared" ref="AJ93" si="260">SUM(AJ86:AJ92)</f>
        <v>0</v>
      </c>
      <c r="AK93" s="13">
        <f t="shared" ref="AK93" si="261">SUM(AK86:AK92)</f>
        <v>0</v>
      </c>
      <c r="AL93" s="13">
        <f t="shared" ref="AL93" si="262">SUM(AL86:AL92)</f>
        <v>0</v>
      </c>
      <c r="AM93" s="13">
        <f t="shared" ref="AM93" si="263">SUM(AM86:AM92)</f>
        <v>0</v>
      </c>
      <c r="AN93" s="13">
        <f t="shared" ref="AN93" si="264">SUM(AN86:AN92)</f>
        <v>0</v>
      </c>
      <c r="AO93" s="13">
        <f t="shared" ref="AO93" si="265">SUM(AO86:AO92)</f>
        <v>0</v>
      </c>
    </row>
    <row r="94" spans="1:76" ht="13.5" thickBot="1" x14ac:dyDescent="0.25"/>
    <row r="95" spans="1:76" ht="13.5" thickBot="1" x14ac:dyDescent="0.25">
      <c r="A95" s="2" t="s">
        <v>3</v>
      </c>
      <c r="B95" s="3"/>
      <c r="C95" s="3" t="s">
        <v>0</v>
      </c>
      <c r="D95" s="3"/>
      <c r="E95" s="3" t="s">
        <v>163</v>
      </c>
      <c r="F95" s="27" t="s">
        <v>179</v>
      </c>
      <c r="G95" s="27" t="s">
        <v>178</v>
      </c>
      <c r="H95" s="3" t="s">
        <v>164</v>
      </c>
      <c r="I95" s="3" t="s">
        <v>165</v>
      </c>
      <c r="J95" s="3" t="s">
        <v>166</v>
      </c>
      <c r="K95" s="3" t="s">
        <v>5</v>
      </c>
      <c r="L95" s="3" t="s">
        <v>159</v>
      </c>
      <c r="M95" s="3" t="s">
        <v>160</v>
      </c>
      <c r="N95" s="3" t="s">
        <v>150</v>
      </c>
      <c r="O95" s="3" t="s">
        <v>151</v>
      </c>
      <c r="P95" s="3" t="s">
        <v>152</v>
      </c>
      <c r="Q95" s="3" t="s">
        <v>153</v>
      </c>
      <c r="R95" s="3" t="s">
        <v>154</v>
      </c>
      <c r="S95" s="3" t="s">
        <v>155</v>
      </c>
      <c r="T95" s="3" t="s">
        <v>156</v>
      </c>
      <c r="U95" s="3" t="s">
        <v>157</v>
      </c>
      <c r="V95" s="3" t="s">
        <v>158</v>
      </c>
      <c r="W95" s="3" t="s">
        <v>177</v>
      </c>
      <c r="X95" s="3" t="s">
        <v>176</v>
      </c>
      <c r="Y95" s="3" t="s">
        <v>26</v>
      </c>
      <c r="Z95" s="3" t="s">
        <v>29</v>
      </c>
      <c r="AA95" s="3" t="s">
        <v>28</v>
      </c>
      <c r="AB95" s="3" t="s">
        <v>32</v>
      </c>
      <c r="AC95" s="3" t="s">
        <v>23</v>
      </c>
      <c r="AD95" s="3" t="s">
        <v>27</v>
      </c>
      <c r="AE95" s="3" t="s">
        <v>24</v>
      </c>
      <c r="AF95" s="3" t="s">
        <v>25</v>
      </c>
      <c r="AG95" s="3" t="s">
        <v>31</v>
      </c>
      <c r="AH95" s="3" t="s">
        <v>22</v>
      </c>
      <c r="AI95" s="3" t="s">
        <v>30</v>
      </c>
      <c r="AJ95" s="3" t="s">
        <v>36</v>
      </c>
      <c r="AK95" s="3" t="s">
        <v>37</v>
      </c>
      <c r="AL95" s="3" t="s">
        <v>38</v>
      </c>
      <c r="AM95" s="3" t="s">
        <v>40</v>
      </c>
      <c r="AN95" s="3" t="s">
        <v>41</v>
      </c>
      <c r="AO95" s="4" t="s">
        <v>21</v>
      </c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</row>
    <row r="96" spans="1:76" x14ac:dyDescent="0.2">
      <c r="C96" s="23"/>
      <c r="F96" s="24" t="str">
        <f>IF($C96="","",$E96*VLOOKUP($C96,aliments!$B$2:$AZ$70,2,0)/100)</f>
        <v/>
      </c>
      <c r="G96" s="24" t="str">
        <f>IF($C96="","",$E96*VLOOKUP($C96,aliments!$B$2:$AZ$70,3,0)/100)</f>
        <v/>
      </c>
      <c r="H96" s="24" t="str">
        <f>IF($C96="","",$E96*VLOOKUP($C96,aliments!$B$2:$AZ$70,4,0)/100)</f>
        <v/>
      </c>
      <c r="I96" s="24" t="str">
        <f>IF($C96="","",$E96*VLOOKUP($C96,aliments!$B$2:$AZ$70,5,0)/100)</f>
        <v/>
      </c>
      <c r="J96" s="24" t="str">
        <f>IF($C96="","",$E96*VLOOKUP($C96,aliments!$B$2:$AZ$70,6,0)/100)</f>
        <v/>
      </c>
      <c r="K96" s="24" t="str">
        <f>IF($C96="","",$E96*VLOOKUP($C96,aliments!$B$2:$AZ$70,7,0)/100)</f>
        <v/>
      </c>
      <c r="L96" s="24" t="str">
        <f>IF($C96="","",$E96*VLOOKUP($C96,aliments!$B$2:$AZ$70,8,0)/100)</f>
        <v/>
      </c>
      <c r="M96" s="24" t="str">
        <f>IF($C96="","",$E96*VLOOKUP($C96,aliments!$B$2:$AZ$70,9,0)/100)</f>
        <v/>
      </c>
      <c r="N96" s="24" t="str">
        <f>IF($C96="","",$E96*VLOOKUP($C96,aliments!$B$2:$AZ$70,10,0)/100)</f>
        <v/>
      </c>
      <c r="O96" s="24" t="str">
        <f>IF($C96="","",$E96*VLOOKUP($C96,aliments!$B$2:$AZ$70,11,0)/100)</f>
        <v/>
      </c>
      <c r="P96" s="24" t="str">
        <f>IF($C96="","",$E96*VLOOKUP($C96,aliments!$B$2:$AZ$70,12,0)/100)</f>
        <v/>
      </c>
      <c r="Q96" s="24" t="str">
        <f>IF($C96="","",$E96*VLOOKUP($C96,aliments!$B$2:$AZ$70,13,0)/100)</f>
        <v/>
      </c>
      <c r="R96" s="24" t="str">
        <f>IF($C96="","",$E96*VLOOKUP($C96,aliments!$B$2:$AZ$70,14,0)/100)</f>
        <v/>
      </c>
      <c r="S96" s="24" t="str">
        <f>IF($C96="","",$E96*VLOOKUP($C96,aliments!$B$2:$AZ$70,15,0)/100)</f>
        <v/>
      </c>
      <c r="T96" s="24" t="str">
        <f>IF($C96="","",$E96*VLOOKUP($C96,aliments!$B$2:$AZ$70,16,0)/100)</f>
        <v/>
      </c>
      <c r="U96" s="24" t="str">
        <f>IF($C96="","",$E96*VLOOKUP($C96,aliments!$B$2:$AZ$70,17,0)/100)</f>
        <v/>
      </c>
      <c r="V96" s="24" t="str">
        <f>IF($C96="","",$E96*VLOOKUP($C96,aliments!$B$2:$AZ$70,18,0)/100)</f>
        <v/>
      </c>
      <c r="W96" s="24" t="str">
        <f>IF($C96="","",$E96*VLOOKUP($C96,aliments!$B$2:$AZ$70,19,0)/100)</f>
        <v/>
      </c>
      <c r="X96" s="24" t="str">
        <f>IF($C96="","",$E96*VLOOKUP($C96,aliments!$B$2:$AZ$70,20,0)/100)</f>
        <v/>
      </c>
      <c r="Y96" s="24" t="str">
        <f>IF($C96="","",$E96*VLOOKUP($C96,aliments!$B$2:$AZ$70,21,0)/100)</f>
        <v/>
      </c>
      <c r="Z96" s="24" t="str">
        <f>IF($C96="","",$E96*VLOOKUP($C96,aliments!$B$2:$AZ$70,22,0)/100)</f>
        <v/>
      </c>
      <c r="AA96" s="24" t="str">
        <f>IF($C96="","",$E96*VLOOKUP($C96,aliments!$B$2:$AZ$70,23,0)/100)</f>
        <v/>
      </c>
      <c r="AB96" s="24" t="str">
        <f>IF($C96="","",$E96*VLOOKUP($C96,aliments!$B$2:$AZ$70,24,0)/100)</f>
        <v/>
      </c>
      <c r="AC96" s="24" t="str">
        <f>IF($C96="","",$E96*VLOOKUP($C96,aliments!$B$2:$AZ$70,25,0)/100)</f>
        <v/>
      </c>
      <c r="AD96" s="24" t="str">
        <f>IF($C96="","",$E96*VLOOKUP($C96,aliments!$B$2:$AZ$70,26,0)/100)</f>
        <v/>
      </c>
      <c r="AE96" s="24" t="str">
        <f>IF($C96="","",$E96*VLOOKUP($C96,aliments!$B$2:$AZ$70,27,0)/100)</f>
        <v/>
      </c>
      <c r="AF96" s="24" t="str">
        <f>IF($C96="","",$E96*VLOOKUP($C96,aliments!$B$2:$AZ$70,28,0)/100)</f>
        <v/>
      </c>
      <c r="AG96" s="24" t="str">
        <f>IF($C96="","",$E96*VLOOKUP($C96,aliments!$B$2:$AZ$70,29,0)/100)</f>
        <v/>
      </c>
      <c r="AH96" s="24" t="str">
        <f>IF($C96="","",$E96*VLOOKUP($C96,aliments!$B$2:$AZ$70,30,0)/100)</f>
        <v/>
      </c>
      <c r="AI96" s="24" t="str">
        <f>IF($C96="","",$E96*VLOOKUP($C96,aliments!$B$2:$AZ$70,31,0)/100)</f>
        <v/>
      </c>
      <c r="AJ96" s="24" t="str">
        <f>IF($C96="","",$E96*VLOOKUP($C96,aliments!$B$2:$AZ$70,32,0)/100)</f>
        <v/>
      </c>
      <c r="AK96" s="24" t="str">
        <f>IF($C96="","",$E96*VLOOKUP($C96,aliments!$B$2:$AZ$70,33,0)/100)</f>
        <v/>
      </c>
      <c r="AL96" s="24" t="str">
        <f>IF($C96="","",$E96*VLOOKUP($C96,aliments!$B$2:$AZ$70,34,0)/100)</f>
        <v/>
      </c>
      <c r="AM96" s="24" t="str">
        <f>IF($C96="","",$E96*VLOOKUP($C96,aliments!$B$2:$AZ$70,35,0)/100)</f>
        <v/>
      </c>
      <c r="AN96" s="24" t="str">
        <f>IF($C96="","",$E96*VLOOKUP($C96,aliments!$B$2:$AZ$70,36,0)/100)</f>
        <v/>
      </c>
      <c r="AO96" s="24" t="str">
        <f>IF($C96="","",$E96*VLOOKUP($C96,aliments!$B$2:$AZ$70,37,0)/100)</f>
        <v/>
      </c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</row>
    <row r="97" spans="1:79" x14ac:dyDescent="0.2">
      <c r="C97" s="23"/>
      <c r="F97" s="24" t="str">
        <f>IF($C97="","",$E97*VLOOKUP($C97,aliments!$B$2:$AZ$70,2,0)/100)</f>
        <v/>
      </c>
      <c r="G97" s="24" t="str">
        <f>IF($C97="","",$E97*VLOOKUP($C97,aliments!$B$2:$AZ$70,3,0)/100)</f>
        <v/>
      </c>
      <c r="H97" s="24" t="str">
        <f>IF($C97="","",$E97*VLOOKUP($C97,aliments!$B$2:$AZ$70,4,0)/100)</f>
        <v/>
      </c>
      <c r="I97" s="24" t="str">
        <f>IF($C97="","",$E97*VLOOKUP($C97,aliments!$B$2:$AZ$70,5,0)/100)</f>
        <v/>
      </c>
      <c r="J97" s="24" t="str">
        <f>IF($C97="","",$E97*VLOOKUP($C97,aliments!$B$2:$AZ$70,6,0)/100)</f>
        <v/>
      </c>
      <c r="K97" s="24" t="str">
        <f>IF($C97="","",$E97*VLOOKUP($C97,aliments!$B$2:$AZ$70,7,0)/100)</f>
        <v/>
      </c>
      <c r="L97" s="24" t="str">
        <f>IF($C97="","",$E97*VLOOKUP($C97,aliments!$B$2:$AZ$70,8,0)/100)</f>
        <v/>
      </c>
      <c r="M97" s="24" t="str">
        <f>IF($C97="","",$E97*VLOOKUP($C97,aliments!$B$2:$AZ$70,9,0)/100)</f>
        <v/>
      </c>
      <c r="N97" s="24" t="str">
        <f>IF($C97="","",$E97*VLOOKUP($C97,aliments!$B$2:$AZ$70,10,0)/100)</f>
        <v/>
      </c>
      <c r="O97" s="24" t="str">
        <f>IF($C97="","",$E97*VLOOKUP($C97,aliments!$B$2:$AZ$70,11,0)/100)</f>
        <v/>
      </c>
      <c r="P97" s="24" t="str">
        <f>IF($C97="","",$E97*VLOOKUP($C97,aliments!$B$2:$AZ$70,12,0)/100)</f>
        <v/>
      </c>
      <c r="Q97" s="24" t="str">
        <f>IF($C97="","",$E97*VLOOKUP($C97,aliments!$B$2:$AZ$70,13,0)/100)</f>
        <v/>
      </c>
      <c r="R97" s="24" t="str">
        <f>IF($C97="","",$E97*VLOOKUP($C97,aliments!$B$2:$AZ$70,14,0)/100)</f>
        <v/>
      </c>
      <c r="S97" s="24" t="str">
        <f>IF($C97="","",$E97*VLOOKUP($C97,aliments!$B$2:$AZ$70,15,0)/100)</f>
        <v/>
      </c>
      <c r="T97" s="24" t="str">
        <f>IF($C97="","",$E97*VLOOKUP($C97,aliments!$B$2:$AZ$70,16,0)/100)</f>
        <v/>
      </c>
      <c r="U97" s="24" t="str">
        <f>IF($C97="","",$E97*VLOOKUP($C97,aliments!$B$2:$AZ$70,17,0)/100)</f>
        <v/>
      </c>
      <c r="V97" s="24" t="str">
        <f>IF($C97="","",$E97*VLOOKUP($C97,aliments!$B$2:$AZ$70,18,0)/100)</f>
        <v/>
      </c>
      <c r="W97" s="24" t="str">
        <f>IF($C97="","",$E97*VLOOKUP($C97,aliments!$B$2:$AZ$70,19,0)/100)</f>
        <v/>
      </c>
      <c r="X97" s="24" t="str">
        <f>IF($C97="","",$E97*VLOOKUP($C97,aliments!$B$2:$AZ$70,20,0)/100)</f>
        <v/>
      </c>
      <c r="Y97" s="24" t="str">
        <f>IF($C97="","",$E97*VLOOKUP($C97,aliments!$B$2:$AZ$70,21,0)/100)</f>
        <v/>
      </c>
      <c r="Z97" s="24" t="str">
        <f>IF($C97="","",$E97*VLOOKUP($C97,aliments!$B$2:$AZ$70,22,0)/100)</f>
        <v/>
      </c>
      <c r="AA97" s="24" t="str">
        <f>IF($C97="","",$E97*VLOOKUP($C97,aliments!$B$2:$AZ$70,23,0)/100)</f>
        <v/>
      </c>
      <c r="AB97" s="24" t="str">
        <f>IF($C97="","",$E97*VLOOKUP($C97,aliments!$B$2:$AZ$70,24,0)/100)</f>
        <v/>
      </c>
      <c r="AC97" s="24" t="str">
        <f>IF($C97="","",$E97*VLOOKUP($C97,aliments!$B$2:$AZ$70,25,0)/100)</f>
        <v/>
      </c>
      <c r="AD97" s="24" t="str">
        <f>IF($C97="","",$E97*VLOOKUP($C97,aliments!$B$2:$AZ$70,26,0)/100)</f>
        <v/>
      </c>
      <c r="AE97" s="24" t="str">
        <f>IF($C97="","",$E97*VLOOKUP($C97,aliments!$B$2:$AZ$70,27,0)/100)</f>
        <v/>
      </c>
      <c r="AF97" s="24" t="str">
        <f>IF($C97="","",$E97*VLOOKUP($C97,aliments!$B$2:$AZ$70,28,0)/100)</f>
        <v/>
      </c>
      <c r="AG97" s="24" t="str">
        <f>IF($C97="","",$E97*VLOOKUP($C97,aliments!$B$2:$AZ$70,29,0)/100)</f>
        <v/>
      </c>
      <c r="AH97" s="24" t="str">
        <f>IF($C97="","",$E97*VLOOKUP($C97,aliments!$B$2:$AZ$70,30,0)/100)</f>
        <v/>
      </c>
      <c r="AI97" s="24" t="str">
        <f>IF($C97="","",$E97*VLOOKUP($C97,aliments!$B$2:$AZ$70,31,0)/100)</f>
        <v/>
      </c>
      <c r="AJ97" s="24" t="str">
        <f>IF($C97="","",$E97*VLOOKUP($C97,aliments!$B$2:$AZ$70,32,0)/100)</f>
        <v/>
      </c>
      <c r="AK97" s="24" t="str">
        <f>IF($C97="","",$E97*VLOOKUP($C97,aliments!$B$2:$AZ$70,33,0)/100)</f>
        <v/>
      </c>
      <c r="AL97" s="24" t="str">
        <f>IF($C97="","",$E97*VLOOKUP($C97,aliments!$B$2:$AZ$70,34,0)/100)</f>
        <v/>
      </c>
      <c r="AM97" s="24" t="str">
        <f>IF($C97="","",$E97*VLOOKUP($C97,aliments!$B$2:$AZ$70,35,0)/100)</f>
        <v/>
      </c>
      <c r="AN97" s="24" t="str">
        <f>IF($C97="","",$E97*VLOOKUP($C97,aliments!$B$2:$AZ$70,36,0)/100)</f>
        <v/>
      </c>
      <c r="AO97" s="24" t="str">
        <f>IF($C97="","",$E97*VLOOKUP($C97,aliments!$B$2:$AZ$70,37,0)/100)</f>
        <v/>
      </c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</row>
    <row r="98" spans="1:79" x14ac:dyDescent="0.2">
      <c r="C98" s="23"/>
      <c r="F98" s="24" t="str">
        <f>IF($C98="","",$E98*VLOOKUP($C98,aliments!$B$2:$AZ$70,2,0)/100)</f>
        <v/>
      </c>
      <c r="G98" s="24" t="str">
        <f>IF($C98="","",$E98*VLOOKUP($C98,aliments!$B$2:$AZ$70,3,0)/100)</f>
        <v/>
      </c>
      <c r="H98" s="24" t="str">
        <f>IF($C98="","",$E98*VLOOKUP($C98,aliments!$B$2:$AZ$70,4,0)/100)</f>
        <v/>
      </c>
      <c r="I98" s="24" t="str">
        <f>IF($C98="","",$E98*VLOOKUP($C98,aliments!$B$2:$AZ$70,5,0)/100)</f>
        <v/>
      </c>
      <c r="J98" s="24" t="str">
        <f>IF($C98="","",$E98*VLOOKUP($C98,aliments!$B$2:$AZ$70,6,0)/100)</f>
        <v/>
      </c>
      <c r="K98" s="24" t="str">
        <f>IF($C98="","",$E98*VLOOKUP($C98,aliments!$B$2:$AZ$70,7,0)/100)</f>
        <v/>
      </c>
      <c r="L98" s="24" t="str">
        <f>IF($C98="","",$E98*VLOOKUP($C98,aliments!$B$2:$AZ$70,8,0)/100)</f>
        <v/>
      </c>
      <c r="M98" s="24" t="str">
        <f>IF($C98="","",$E98*VLOOKUP($C98,aliments!$B$2:$AZ$70,9,0)/100)</f>
        <v/>
      </c>
      <c r="N98" s="24" t="str">
        <f>IF($C98="","",$E98*VLOOKUP($C98,aliments!$B$2:$AZ$70,10,0)/100)</f>
        <v/>
      </c>
      <c r="O98" s="24" t="str">
        <f>IF($C98="","",$E98*VLOOKUP($C98,aliments!$B$2:$AZ$70,11,0)/100)</f>
        <v/>
      </c>
      <c r="P98" s="24" t="str">
        <f>IF($C98="","",$E98*VLOOKUP($C98,aliments!$B$2:$AZ$70,12,0)/100)</f>
        <v/>
      </c>
      <c r="Q98" s="24" t="str">
        <f>IF($C98="","",$E98*VLOOKUP($C98,aliments!$B$2:$AZ$70,13,0)/100)</f>
        <v/>
      </c>
      <c r="R98" s="24" t="str">
        <f>IF($C98="","",$E98*VLOOKUP($C98,aliments!$B$2:$AZ$70,14,0)/100)</f>
        <v/>
      </c>
      <c r="S98" s="24" t="str">
        <f>IF($C98="","",$E98*VLOOKUP($C98,aliments!$B$2:$AZ$70,15,0)/100)</f>
        <v/>
      </c>
      <c r="T98" s="24" t="str">
        <f>IF($C98="","",$E98*VLOOKUP($C98,aliments!$B$2:$AZ$70,16,0)/100)</f>
        <v/>
      </c>
      <c r="U98" s="24" t="str">
        <f>IF($C98="","",$E98*VLOOKUP($C98,aliments!$B$2:$AZ$70,17,0)/100)</f>
        <v/>
      </c>
      <c r="V98" s="24" t="str">
        <f>IF($C98="","",$E98*VLOOKUP($C98,aliments!$B$2:$AZ$70,18,0)/100)</f>
        <v/>
      </c>
      <c r="W98" s="24" t="str">
        <f>IF($C98="","",$E98*VLOOKUP($C98,aliments!$B$2:$AZ$70,19,0)/100)</f>
        <v/>
      </c>
      <c r="X98" s="24" t="str">
        <f>IF($C98="","",$E98*VLOOKUP($C98,aliments!$B$2:$AZ$70,20,0)/100)</f>
        <v/>
      </c>
      <c r="Y98" s="24" t="str">
        <f>IF($C98="","",$E98*VLOOKUP($C98,aliments!$B$2:$AZ$70,21,0)/100)</f>
        <v/>
      </c>
      <c r="Z98" s="24" t="str">
        <f>IF($C98="","",$E98*VLOOKUP($C98,aliments!$B$2:$AZ$70,22,0)/100)</f>
        <v/>
      </c>
      <c r="AA98" s="24" t="str">
        <f>IF($C98="","",$E98*VLOOKUP($C98,aliments!$B$2:$AZ$70,23,0)/100)</f>
        <v/>
      </c>
      <c r="AB98" s="24" t="str">
        <f>IF($C98="","",$E98*VLOOKUP($C98,aliments!$B$2:$AZ$70,24,0)/100)</f>
        <v/>
      </c>
      <c r="AC98" s="24" t="str">
        <f>IF($C98="","",$E98*VLOOKUP($C98,aliments!$B$2:$AZ$70,25,0)/100)</f>
        <v/>
      </c>
      <c r="AD98" s="24" t="str">
        <f>IF($C98="","",$E98*VLOOKUP($C98,aliments!$B$2:$AZ$70,26,0)/100)</f>
        <v/>
      </c>
      <c r="AE98" s="24" t="str">
        <f>IF($C98="","",$E98*VLOOKUP($C98,aliments!$B$2:$AZ$70,27,0)/100)</f>
        <v/>
      </c>
      <c r="AF98" s="24" t="str">
        <f>IF($C98="","",$E98*VLOOKUP($C98,aliments!$B$2:$AZ$70,28,0)/100)</f>
        <v/>
      </c>
      <c r="AG98" s="24" t="str">
        <f>IF($C98="","",$E98*VLOOKUP($C98,aliments!$B$2:$AZ$70,29,0)/100)</f>
        <v/>
      </c>
      <c r="AH98" s="24" t="str">
        <f>IF($C98="","",$E98*VLOOKUP($C98,aliments!$B$2:$AZ$70,30,0)/100)</f>
        <v/>
      </c>
      <c r="AI98" s="24" t="str">
        <f>IF($C98="","",$E98*VLOOKUP($C98,aliments!$B$2:$AZ$70,31,0)/100)</f>
        <v/>
      </c>
      <c r="AJ98" s="24" t="str">
        <f>IF($C98="","",$E98*VLOOKUP($C98,aliments!$B$2:$AZ$70,32,0)/100)</f>
        <v/>
      </c>
      <c r="AK98" s="24" t="str">
        <f>IF($C98="","",$E98*VLOOKUP($C98,aliments!$B$2:$AZ$70,33,0)/100)</f>
        <v/>
      </c>
      <c r="AL98" s="24" t="str">
        <f>IF($C98="","",$E98*VLOOKUP($C98,aliments!$B$2:$AZ$70,34,0)/100)</f>
        <v/>
      </c>
      <c r="AM98" s="24" t="str">
        <f>IF($C98="","",$E98*VLOOKUP($C98,aliments!$B$2:$AZ$70,35,0)/100)</f>
        <v/>
      </c>
      <c r="AN98" s="24" t="str">
        <f>IF($C98="","",$E98*VLOOKUP($C98,aliments!$B$2:$AZ$70,36,0)/100)</f>
        <v/>
      </c>
      <c r="AO98" s="24" t="str">
        <f>IF($C98="","",$E98*VLOOKUP($C98,aliments!$B$2:$AZ$70,37,0)/100)</f>
        <v/>
      </c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</row>
    <row r="99" spans="1:79" x14ac:dyDescent="0.2">
      <c r="C99" s="23"/>
      <c r="F99" s="24" t="str">
        <f>IF($C99="","",$E99*VLOOKUP($C99,aliments!$B$2:$AZ$70,2,0)/100)</f>
        <v/>
      </c>
      <c r="G99" s="24" t="str">
        <f>IF($C99="","",$E99*VLOOKUP($C99,aliments!$B$2:$AZ$70,3,0)/100)</f>
        <v/>
      </c>
      <c r="H99" s="24" t="str">
        <f>IF($C99="","",$E99*VLOOKUP($C99,aliments!$B$2:$AZ$70,4,0)/100)</f>
        <v/>
      </c>
      <c r="I99" s="24" t="str">
        <f>IF($C99="","",$E99*VLOOKUP($C99,aliments!$B$2:$AZ$70,5,0)/100)</f>
        <v/>
      </c>
      <c r="J99" s="24" t="str">
        <f>IF($C99="","",$E99*VLOOKUP($C99,aliments!$B$2:$AZ$70,6,0)/100)</f>
        <v/>
      </c>
      <c r="K99" s="24" t="str">
        <f>IF($C99="","",$E99*VLOOKUP($C99,aliments!$B$2:$AZ$70,7,0)/100)</f>
        <v/>
      </c>
      <c r="L99" s="24" t="str">
        <f>IF($C99="","",$E99*VLOOKUP($C99,aliments!$B$2:$AZ$70,8,0)/100)</f>
        <v/>
      </c>
      <c r="M99" s="24" t="str">
        <f>IF($C99="","",$E99*VLOOKUP($C99,aliments!$B$2:$AZ$70,9,0)/100)</f>
        <v/>
      </c>
      <c r="N99" s="24" t="str">
        <f>IF($C99="","",$E99*VLOOKUP($C99,aliments!$B$2:$AZ$70,10,0)/100)</f>
        <v/>
      </c>
      <c r="O99" s="24" t="str">
        <f>IF($C99="","",$E99*VLOOKUP($C99,aliments!$B$2:$AZ$70,11,0)/100)</f>
        <v/>
      </c>
      <c r="P99" s="24" t="str">
        <f>IF($C99="","",$E99*VLOOKUP($C99,aliments!$B$2:$AZ$70,12,0)/100)</f>
        <v/>
      </c>
      <c r="Q99" s="24" t="str">
        <f>IF($C99="","",$E99*VLOOKUP($C99,aliments!$B$2:$AZ$70,13,0)/100)</f>
        <v/>
      </c>
      <c r="R99" s="24" t="str">
        <f>IF($C99="","",$E99*VLOOKUP($C99,aliments!$B$2:$AZ$70,14,0)/100)</f>
        <v/>
      </c>
      <c r="S99" s="24" t="str">
        <f>IF($C99="","",$E99*VLOOKUP($C99,aliments!$B$2:$AZ$70,15,0)/100)</f>
        <v/>
      </c>
      <c r="T99" s="24" t="str">
        <f>IF($C99="","",$E99*VLOOKUP($C99,aliments!$B$2:$AZ$70,16,0)/100)</f>
        <v/>
      </c>
      <c r="U99" s="24" t="str">
        <f>IF($C99="","",$E99*VLOOKUP($C99,aliments!$B$2:$AZ$70,17,0)/100)</f>
        <v/>
      </c>
      <c r="V99" s="24" t="str">
        <f>IF($C99="","",$E99*VLOOKUP($C99,aliments!$B$2:$AZ$70,18,0)/100)</f>
        <v/>
      </c>
      <c r="W99" s="24" t="str">
        <f>IF($C99="","",$E99*VLOOKUP($C99,aliments!$B$2:$AZ$70,19,0)/100)</f>
        <v/>
      </c>
      <c r="X99" s="24" t="str">
        <f>IF($C99="","",$E99*VLOOKUP($C99,aliments!$B$2:$AZ$70,20,0)/100)</f>
        <v/>
      </c>
      <c r="Y99" s="24" t="str">
        <f>IF($C99="","",$E99*VLOOKUP($C99,aliments!$B$2:$AZ$70,21,0)/100)</f>
        <v/>
      </c>
      <c r="Z99" s="24" t="str">
        <f>IF($C99="","",$E99*VLOOKUP($C99,aliments!$B$2:$AZ$70,22,0)/100)</f>
        <v/>
      </c>
      <c r="AA99" s="24" t="str">
        <f>IF($C99="","",$E99*VLOOKUP($C99,aliments!$B$2:$AZ$70,23,0)/100)</f>
        <v/>
      </c>
      <c r="AB99" s="24" t="str">
        <f>IF($C99="","",$E99*VLOOKUP($C99,aliments!$B$2:$AZ$70,24,0)/100)</f>
        <v/>
      </c>
      <c r="AC99" s="24" t="str">
        <f>IF($C99="","",$E99*VLOOKUP($C99,aliments!$B$2:$AZ$70,25,0)/100)</f>
        <v/>
      </c>
      <c r="AD99" s="24" t="str">
        <f>IF($C99="","",$E99*VLOOKUP($C99,aliments!$B$2:$AZ$70,26,0)/100)</f>
        <v/>
      </c>
      <c r="AE99" s="24" t="str">
        <f>IF($C99="","",$E99*VLOOKUP($C99,aliments!$B$2:$AZ$70,27,0)/100)</f>
        <v/>
      </c>
      <c r="AF99" s="24" t="str">
        <f>IF($C99="","",$E99*VLOOKUP($C99,aliments!$B$2:$AZ$70,28,0)/100)</f>
        <v/>
      </c>
      <c r="AG99" s="24" t="str">
        <f>IF($C99="","",$E99*VLOOKUP($C99,aliments!$B$2:$AZ$70,29,0)/100)</f>
        <v/>
      </c>
      <c r="AH99" s="24" t="str">
        <f>IF($C99="","",$E99*VLOOKUP($C99,aliments!$B$2:$AZ$70,30,0)/100)</f>
        <v/>
      </c>
      <c r="AI99" s="24" t="str">
        <f>IF($C99="","",$E99*VLOOKUP($C99,aliments!$B$2:$AZ$70,31,0)/100)</f>
        <v/>
      </c>
      <c r="AJ99" s="24" t="str">
        <f>IF($C99="","",$E99*VLOOKUP($C99,aliments!$B$2:$AZ$70,32,0)/100)</f>
        <v/>
      </c>
      <c r="AK99" s="24" t="str">
        <f>IF($C99="","",$E99*VLOOKUP($C99,aliments!$B$2:$AZ$70,33,0)/100)</f>
        <v/>
      </c>
      <c r="AL99" s="24" t="str">
        <f>IF($C99="","",$E99*VLOOKUP($C99,aliments!$B$2:$AZ$70,34,0)/100)</f>
        <v/>
      </c>
      <c r="AM99" s="24" t="str">
        <f>IF($C99="","",$E99*VLOOKUP($C99,aliments!$B$2:$AZ$70,35,0)/100)</f>
        <v/>
      </c>
      <c r="AN99" s="24" t="str">
        <f>IF($C99="","",$E99*VLOOKUP($C99,aliments!$B$2:$AZ$70,36,0)/100)</f>
        <v/>
      </c>
      <c r="AO99" s="24" t="str">
        <f>IF($C99="","",$E99*VLOOKUP($C99,aliments!$B$2:$AZ$70,37,0)/100)</f>
        <v/>
      </c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</row>
    <row r="100" spans="1:79" x14ac:dyDescent="0.2">
      <c r="C100" s="23"/>
      <c r="F100" s="24" t="str">
        <f>IF($C100="","",$E100*VLOOKUP($C100,aliments!$B$2:$AZ$70,2,0)/100)</f>
        <v/>
      </c>
      <c r="G100" s="24" t="str">
        <f>IF($C100="","",$E100*VLOOKUP($C100,aliments!$B$2:$AZ$70,3,0)/100)</f>
        <v/>
      </c>
      <c r="H100" s="24" t="str">
        <f>IF($C100="","",$E100*VLOOKUP($C100,aliments!$B$2:$AZ$70,4,0)/100)</f>
        <v/>
      </c>
      <c r="I100" s="24" t="str">
        <f>IF($C100="","",$E100*VLOOKUP($C100,aliments!$B$2:$AZ$70,5,0)/100)</f>
        <v/>
      </c>
      <c r="J100" s="24" t="str">
        <f>IF($C100="","",$E100*VLOOKUP($C100,aliments!$B$2:$AZ$70,6,0)/100)</f>
        <v/>
      </c>
      <c r="K100" s="24" t="str">
        <f>IF($C100="","",$E100*VLOOKUP($C100,aliments!$B$2:$AZ$70,7,0)/100)</f>
        <v/>
      </c>
      <c r="L100" s="24" t="str">
        <f>IF($C100="","",$E100*VLOOKUP($C100,aliments!$B$2:$AZ$70,8,0)/100)</f>
        <v/>
      </c>
      <c r="M100" s="24" t="str">
        <f>IF($C100="","",$E100*VLOOKUP($C100,aliments!$B$2:$AZ$70,9,0)/100)</f>
        <v/>
      </c>
      <c r="N100" s="24" t="str">
        <f>IF($C100="","",$E100*VLOOKUP($C100,aliments!$B$2:$AZ$70,10,0)/100)</f>
        <v/>
      </c>
      <c r="O100" s="24" t="str">
        <f>IF($C100="","",$E100*VLOOKUP($C100,aliments!$B$2:$AZ$70,11,0)/100)</f>
        <v/>
      </c>
      <c r="P100" s="24" t="str">
        <f>IF($C100="","",$E100*VLOOKUP($C100,aliments!$B$2:$AZ$70,12,0)/100)</f>
        <v/>
      </c>
      <c r="Q100" s="24" t="str">
        <f>IF($C100="","",$E100*VLOOKUP($C100,aliments!$B$2:$AZ$70,13,0)/100)</f>
        <v/>
      </c>
      <c r="R100" s="24" t="str">
        <f>IF($C100="","",$E100*VLOOKUP($C100,aliments!$B$2:$AZ$70,14,0)/100)</f>
        <v/>
      </c>
      <c r="S100" s="24" t="str">
        <f>IF($C100="","",$E100*VLOOKUP($C100,aliments!$B$2:$AZ$70,15,0)/100)</f>
        <v/>
      </c>
      <c r="T100" s="24" t="str">
        <f>IF($C100="","",$E100*VLOOKUP($C100,aliments!$B$2:$AZ$70,16,0)/100)</f>
        <v/>
      </c>
      <c r="U100" s="24" t="str">
        <f>IF($C100="","",$E100*VLOOKUP($C100,aliments!$B$2:$AZ$70,17,0)/100)</f>
        <v/>
      </c>
      <c r="V100" s="24" t="str">
        <f>IF($C100="","",$E100*VLOOKUP($C100,aliments!$B$2:$AZ$70,18,0)/100)</f>
        <v/>
      </c>
      <c r="W100" s="24" t="str">
        <f>IF($C100="","",$E100*VLOOKUP($C100,aliments!$B$2:$AZ$70,19,0)/100)</f>
        <v/>
      </c>
      <c r="X100" s="24" t="str">
        <f>IF($C100="","",$E100*VLOOKUP($C100,aliments!$B$2:$AZ$70,20,0)/100)</f>
        <v/>
      </c>
      <c r="Y100" s="24" t="str">
        <f>IF($C100="","",$E100*VLOOKUP($C100,aliments!$B$2:$AZ$70,21,0)/100)</f>
        <v/>
      </c>
      <c r="Z100" s="24" t="str">
        <f>IF($C100="","",$E100*VLOOKUP($C100,aliments!$B$2:$AZ$70,22,0)/100)</f>
        <v/>
      </c>
      <c r="AA100" s="24" t="str">
        <f>IF($C100="","",$E100*VLOOKUP($C100,aliments!$B$2:$AZ$70,23,0)/100)</f>
        <v/>
      </c>
      <c r="AB100" s="24" t="str">
        <f>IF($C100="","",$E100*VLOOKUP($C100,aliments!$B$2:$AZ$70,24,0)/100)</f>
        <v/>
      </c>
      <c r="AC100" s="24" t="str">
        <f>IF($C100="","",$E100*VLOOKUP($C100,aliments!$B$2:$AZ$70,25,0)/100)</f>
        <v/>
      </c>
      <c r="AD100" s="24" t="str">
        <f>IF($C100="","",$E100*VLOOKUP($C100,aliments!$B$2:$AZ$70,26,0)/100)</f>
        <v/>
      </c>
      <c r="AE100" s="24" t="str">
        <f>IF($C100="","",$E100*VLOOKUP($C100,aliments!$B$2:$AZ$70,27,0)/100)</f>
        <v/>
      </c>
      <c r="AF100" s="24" t="str">
        <f>IF($C100="","",$E100*VLOOKUP($C100,aliments!$B$2:$AZ$70,28,0)/100)</f>
        <v/>
      </c>
      <c r="AG100" s="24" t="str">
        <f>IF($C100="","",$E100*VLOOKUP($C100,aliments!$B$2:$AZ$70,29,0)/100)</f>
        <v/>
      </c>
      <c r="AH100" s="24" t="str">
        <f>IF($C100="","",$E100*VLOOKUP($C100,aliments!$B$2:$AZ$70,30,0)/100)</f>
        <v/>
      </c>
      <c r="AI100" s="24" t="str">
        <f>IF($C100="","",$E100*VLOOKUP($C100,aliments!$B$2:$AZ$70,31,0)/100)</f>
        <v/>
      </c>
      <c r="AJ100" s="24" t="str">
        <f>IF($C100="","",$E100*VLOOKUP($C100,aliments!$B$2:$AZ$70,32,0)/100)</f>
        <v/>
      </c>
      <c r="AK100" s="24" t="str">
        <f>IF($C100="","",$E100*VLOOKUP($C100,aliments!$B$2:$AZ$70,33,0)/100)</f>
        <v/>
      </c>
      <c r="AL100" s="24" t="str">
        <f>IF($C100="","",$E100*VLOOKUP($C100,aliments!$B$2:$AZ$70,34,0)/100)</f>
        <v/>
      </c>
      <c r="AM100" s="24" t="str">
        <f>IF($C100="","",$E100*VLOOKUP($C100,aliments!$B$2:$AZ$70,35,0)/100)</f>
        <v/>
      </c>
      <c r="AN100" s="24" t="str">
        <f>IF($C100="","",$E100*VLOOKUP($C100,aliments!$B$2:$AZ$70,36,0)/100)</f>
        <v/>
      </c>
      <c r="AO100" s="24" t="str">
        <f>IF($C100="","",$E100*VLOOKUP($C100,aliments!$B$2:$AZ$70,37,0)/100)</f>
        <v/>
      </c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</row>
    <row r="101" spans="1:79" x14ac:dyDescent="0.2">
      <c r="C101" s="23"/>
      <c r="F101" s="24" t="str">
        <f>IF($C101="","",$E101*VLOOKUP($C101,aliments!$B$2:$AZ$70,2,0)/100)</f>
        <v/>
      </c>
      <c r="G101" s="24" t="str">
        <f>IF($C101="","",$E101*VLOOKUP($C101,aliments!$B$2:$AZ$70,3,0)/100)</f>
        <v/>
      </c>
      <c r="H101" s="24" t="str">
        <f>IF($C101="","",$E101*VLOOKUP($C101,aliments!$B$2:$AZ$70,4,0)/100)</f>
        <v/>
      </c>
      <c r="I101" s="24" t="str">
        <f>IF($C101="","",$E101*VLOOKUP($C101,aliments!$B$2:$AZ$70,5,0)/100)</f>
        <v/>
      </c>
      <c r="J101" s="24" t="str">
        <f>IF($C101="","",$E101*VLOOKUP($C101,aliments!$B$2:$AZ$70,6,0)/100)</f>
        <v/>
      </c>
      <c r="K101" s="24" t="str">
        <f>IF($C101="","",$E101*VLOOKUP($C101,aliments!$B$2:$AZ$70,7,0)/100)</f>
        <v/>
      </c>
      <c r="L101" s="24" t="str">
        <f>IF($C101="","",$E101*VLOOKUP($C101,aliments!$B$2:$AZ$70,8,0)/100)</f>
        <v/>
      </c>
      <c r="M101" s="24" t="str">
        <f>IF($C101="","",$E101*VLOOKUP($C101,aliments!$B$2:$AZ$70,9,0)/100)</f>
        <v/>
      </c>
      <c r="N101" s="24" t="str">
        <f>IF($C101="","",$E101*VLOOKUP($C101,aliments!$B$2:$AZ$70,10,0)/100)</f>
        <v/>
      </c>
      <c r="O101" s="24" t="str">
        <f>IF($C101="","",$E101*VLOOKUP($C101,aliments!$B$2:$AZ$70,11,0)/100)</f>
        <v/>
      </c>
      <c r="P101" s="24" t="str">
        <f>IF($C101="","",$E101*VLOOKUP($C101,aliments!$B$2:$AZ$70,12,0)/100)</f>
        <v/>
      </c>
      <c r="Q101" s="24" t="str">
        <f>IF($C101="","",$E101*VLOOKUP($C101,aliments!$B$2:$AZ$70,13,0)/100)</f>
        <v/>
      </c>
      <c r="R101" s="24" t="str">
        <f>IF($C101="","",$E101*VLOOKUP($C101,aliments!$B$2:$AZ$70,14,0)/100)</f>
        <v/>
      </c>
      <c r="S101" s="24" t="str">
        <f>IF($C101="","",$E101*VLOOKUP($C101,aliments!$B$2:$AZ$70,15,0)/100)</f>
        <v/>
      </c>
      <c r="T101" s="24" t="str">
        <f>IF($C101="","",$E101*VLOOKUP($C101,aliments!$B$2:$AZ$70,16,0)/100)</f>
        <v/>
      </c>
      <c r="U101" s="24" t="str">
        <f>IF($C101="","",$E101*VLOOKUP($C101,aliments!$B$2:$AZ$70,17,0)/100)</f>
        <v/>
      </c>
      <c r="V101" s="24" t="str">
        <f>IF($C101="","",$E101*VLOOKUP($C101,aliments!$B$2:$AZ$70,18,0)/100)</f>
        <v/>
      </c>
      <c r="W101" s="24" t="str">
        <f>IF($C101="","",$E101*VLOOKUP($C101,aliments!$B$2:$AZ$70,19,0)/100)</f>
        <v/>
      </c>
      <c r="X101" s="24" t="str">
        <f>IF($C101="","",$E101*VLOOKUP($C101,aliments!$B$2:$AZ$70,20,0)/100)</f>
        <v/>
      </c>
      <c r="Y101" s="24" t="str">
        <f>IF($C101="","",$E101*VLOOKUP($C101,aliments!$B$2:$AZ$70,21,0)/100)</f>
        <v/>
      </c>
      <c r="Z101" s="24" t="str">
        <f>IF($C101="","",$E101*VLOOKUP($C101,aliments!$B$2:$AZ$70,22,0)/100)</f>
        <v/>
      </c>
      <c r="AA101" s="24" t="str">
        <f>IF($C101="","",$E101*VLOOKUP($C101,aliments!$B$2:$AZ$70,23,0)/100)</f>
        <v/>
      </c>
      <c r="AB101" s="24" t="str">
        <f>IF($C101="","",$E101*VLOOKUP($C101,aliments!$B$2:$AZ$70,24,0)/100)</f>
        <v/>
      </c>
      <c r="AC101" s="24" t="str">
        <f>IF($C101="","",$E101*VLOOKUP($C101,aliments!$B$2:$AZ$70,25,0)/100)</f>
        <v/>
      </c>
      <c r="AD101" s="24" t="str">
        <f>IF($C101="","",$E101*VLOOKUP($C101,aliments!$B$2:$AZ$70,26,0)/100)</f>
        <v/>
      </c>
      <c r="AE101" s="24" t="str">
        <f>IF($C101="","",$E101*VLOOKUP($C101,aliments!$B$2:$AZ$70,27,0)/100)</f>
        <v/>
      </c>
      <c r="AF101" s="24" t="str">
        <f>IF($C101="","",$E101*VLOOKUP($C101,aliments!$B$2:$AZ$70,28,0)/100)</f>
        <v/>
      </c>
      <c r="AG101" s="24" t="str">
        <f>IF($C101="","",$E101*VLOOKUP($C101,aliments!$B$2:$AZ$70,29,0)/100)</f>
        <v/>
      </c>
      <c r="AH101" s="24" t="str">
        <f>IF($C101="","",$E101*VLOOKUP($C101,aliments!$B$2:$AZ$70,30,0)/100)</f>
        <v/>
      </c>
      <c r="AI101" s="24" t="str">
        <f>IF($C101="","",$E101*VLOOKUP($C101,aliments!$B$2:$AZ$70,31,0)/100)</f>
        <v/>
      </c>
      <c r="AJ101" s="24" t="str">
        <f>IF($C101="","",$E101*VLOOKUP($C101,aliments!$B$2:$AZ$70,32,0)/100)</f>
        <v/>
      </c>
      <c r="AK101" s="24" t="str">
        <f>IF($C101="","",$E101*VLOOKUP($C101,aliments!$B$2:$AZ$70,33,0)/100)</f>
        <v/>
      </c>
      <c r="AL101" s="24" t="str">
        <f>IF($C101="","",$E101*VLOOKUP($C101,aliments!$B$2:$AZ$70,34,0)/100)</f>
        <v/>
      </c>
      <c r="AM101" s="24" t="str">
        <f>IF($C101="","",$E101*VLOOKUP($C101,aliments!$B$2:$AZ$70,35,0)/100)</f>
        <v/>
      </c>
      <c r="AN101" s="24" t="str">
        <f>IF($C101="","",$E101*VLOOKUP($C101,aliments!$B$2:$AZ$70,36,0)/100)</f>
        <v/>
      </c>
      <c r="AO101" s="24" t="str">
        <f>IF($C101="","",$E101*VLOOKUP($C101,aliments!$B$2:$AZ$70,37,0)/100)</f>
        <v/>
      </c>
    </row>
    <row r="102" spans="1:79" ht="13.5" thickBot="1" x14ac:dyDescent="0.25">
      <c r="C102" s="23"/>
      <c r="F102" s="24" t="str">
        <f>IF($C102="","",$E102*VLOOKUP($C102,aliments!$B$2:$AZ$70,2,0)/100)</f>
        <v/>
      </c>
      <c r="G102" s="24" t="str">
        <f>IF($C102="","",$E102*VLOOKUP($C102,aliments!$B$2:$AZ$70,3,0)/100)</f>
        <v/>
      </c>
      <c r="H102" s="24" t="str">
        <f>IF($C102="","",$E102*VLOOKUP($C102,aliments!$B$2:$AZ$70,4,0)/100)</f>
        <v/>
      </c>
      <c r="I102" s="24" t="str">
        <f>IF($C102="","",$E102*VLOOKUP($C102,aliments!$B$2:$AZ$70,5,0)/100)</f>
        <v/>
      </c>
      <c r="J102" s="24" t="str">
        <f>IF($C102="","",$E102*VLOOKUP($C102,aliments!$B$2:$AZ$70,6,0)/100)</f>
        <v/>
      </c>
      <c r="K102" s="24" t="str">
        <f>IF($C102="","",$E102*VLOOKUP($C102,aliments!$B$2:$AZ$70,7,0)/100)</f>
        <v/>
      </c>
      <c r="L102" s="24" t="str">
        <f>IF($C102="","",$E102*VLOOKUP($C102,aliments!$B$2:$AZ$70,8,0)/100)</f>
        <v/>
      </c>
      <c r="M102" s="24" t="str">
        <f>IF($C102="","",$E102*VLOOKUP($C102,aliments!$B$2:$AZ$70,9,0)/100)</f>
        <v/>
      </c>
      <c r="N102" s="24" t="str">
        <f>IF($C102="","",$E102*VLOOKUP($C102,aliments!$B$2:$AZ$70,10,0)/100)</f>
        <v/>
      </c>
      <c r="O102" s="24" t="str">
        <f>IF($C102="","",$E102*VLOOKUP($C102,aliments!$B$2:$AZ$70,11,0)/100)</f>
        <v/>
      </c>
      <c r="P102" s="24" t="str">
        <f>IF($C102="","",$E102*VLOOKUP($C102,aliments!$B$2:$AZ$70,12,0)/100)</f>
        <v/>
      </c>
      <c r="Q102" s="24" t="str">
        <f>IF($C102="","",$E102*VLOOKUP($C102,aliments!$B$2:$AZ$70,13,0)/100)</f>
        <v/>
      </c>
      <c r="R102" s="24" t="str">
        <f>IF($C102="","",$E102*VLOOKUP($C102,aliments!$B$2:$AZ$70,14,0)/100)</f>
        <v/>
      </c>
      <c r="S102" s="24" t="str">
        <f>IF($C102="","",$E102*VLOOKUP($C102,aliments!$B$2:$AZ$70,15,0)/100)</f>
        <v/>
      </c>
      <c r="T102" s="24" t="str">
        <f>IF($C102="","",$E102*VLOOKUP($C102,aliments!$B$2:$AZ$70,16,0)/100)</f>
        <v/>
      </c>
      <c r="U102" s="24" t="str">
        <f>IF($C102="","",$E102*VLOOKUP($C102,aliments!$B$2:$AZ$70,17,0)/100)</f>
        <v/>
      </c>
      <c r="V102" s="24" t="str">
        <f>IF($C102="","",$E102*VLOOKUP($C102,aliments!$B$2:$AZ$70,18,0)/100)</f>
        <v/>
      </c>
      <c r="W102" s="24" t="str">
        <f>IF($C102="","",$E102*VLOOKUP($C102,aliments!$B$2:$AZ$70,19,0)/100)</f>
        <v/>
      </c>
      <c r="X102" s="24" t="str">
        <f>IF($C102="","",$E102*VLOOKUP($C102,aliments!$B$2:$AZ$70,20,0)/100)</f>
        <v/>
      </c>
      <c r="Y102" s="24" t="str">
        <f>IF($C102="","",$E102*VLOOKUP($C102,aliments!$B$2:$AZ$70,21,0)/100)</f>
        <v/>
      </c>
      <c r="Z102" s="24" t="str">
        <f>IF($C102="","",$E102*VLOOKUP($C102,aliments!$B$2:$AZ$70,22,0)/100)</f>
        <v/>
      </c>
      <c r="AA102" s="24" t="str">
        <f>IF($C102="","",$E102*VLOOKUP($C102,aliments!$B$2:$AZ$70,23,0)/100)</f>
        <v/>
      </c>
      <c r="AB102" s="24" t="str">
        <f>IF($C102="","",$E102*VLOOKUP($C102,aliments!$B$2:$AZ$70,24,0)/100)</f>
        <v/>
      </c>
      <c r="AC102" s="24" t="str">
        <f>IF($C102="","",$E102*VLOOKUP($C102,aliments!$B$2:$AZ$70,25,0)/100)</f>
        <v/>
      </c>
      <c r="AD102" s="24" t="str">
        <f>IF($C102="","",$E102*VLOOKUP($C102,aliments!$B$2:$AZ$70,26,0)/100)</f>
        <v/>
      </c>
      <c r="AE102" s="24" t="str">
        <f>IF($C102="","",$E102*VLOOKUP($C102,aliments!$B$2:$AZ$70,27,0)/100)</f>
        <v/>
      </c>
      <c r="AF102" s="24" t="str">
        <f>IF($C102="","",$E102*VLOOKUP($C102,aliments!$B$2:$AZ$70,28,0)/100)</f>
        <v/>
      </c>
      <c r="AG102" s="24" t="str">
        <f>IF($C102="","",$E102*VLOOKUP($C102,aliments!$B$2:$AZ$70,29,0)/100)</f>
        <v/>
      </c>
      <c r="AH102" s="24" t="str">
        <f>IF($C102="","",$E102*VLOOKUP($C102,aliments!$B$2:$AZ$70,30,0)/100)</f>
        <v/>
      </c>
      <c r="AI102" s="24" t="str">
        <f>IF($C102="","",$E102*VLOOKUP($C102,aliments!$B$2:$AZ$70,31,0)/100)</f>
        <v/>
      </c>
      <c r="AJ102" s="24" t="str">
        <f>IF($C102="","",$E102*VLOOKUP($C102,aliments!$B$2:$AZ$70,32,0)/100)</f>
        <v/>
      </c>
      <c r="AK102" s="24" t="str">
        <f>IF($C102="","",$E102*VLOOKUP($C102,aliments!$B$2:$AZ$70,33,0)/100)</f>
        <v/>
      </c>
      <c r="AL102" s="24" t="str">
        <f>IF($C102="","",$E102*VLOOKUP($C102,aliments!$B$2:$AZ$70,34,0)/100)</f>
        <v/>
      </c>
      <c r="AM102" s="24" t="str">
        <f>IF($C102="","",$E102*VLOOKUP($C102,aliments!$B$2:$AZ$70,35,0)/100)</f>
        <v/>
      </c>
      <c r="AN102" s="24" t="str">
        <f>IF($C102="","",$E102*VLOOKUP($C102,aliments!$B$2:$AZ$70,36,0)/100)</f>
        <v/>
      </c>
      <c r="AO102" s="24" t="str">
        <f>IF($C102="","",$E102*VLOOKUP($C102,aliments!$B$2:$AZ$70,37,0)/100)</f>
        <v/>
      </c>
    </row>
    <row r="103" spans="1:79" s="17" customFormat="1" ht="13.5" thickBot="1" x14ac:dyDescent="0.25">
      <c r="A103" s="12" t="s">
        <v>4</v>
      </c>
      <c r="B103" s="1"/>
      <c r="C103" s="1"/>
      <c r="D103" s="72"/>
      <c r="E103" s="1"/>
      <c r="F103" s="28" t="str">
        <f>IF(SUM(F96:F102)=0,"",AVERAGE(F96:F102))</f>
        <v/>
      </c>
      <c r="G103" s="28">
        <f>SUM(G96:G102)</f>
        <v>0</v>
      </c>
      <c r="H103" s="13">
        <f>SUM(H96:H102)</f>
        <v>0</v>
      </c>
      <c r="I103" s="13">
        <f t="shared" ref="I103" si="266">SUM(I96:I102)</f>
        <v>0</v>
      </c>
      <c r="J103" s="13">
        <f t="shared" ref="J103" si="267">SUM(J96:J102)</f>
        <v>0</v>
      </c>
      <c r="K103" s="13">
        <f t="shared" ref="K103" si="268">SUM(K96:K102)</f>
        <v>0</v>
      </c>
      <c r="L103" s="13">
        <f t="shared" ref="L103" si="269">SUM(L96:L102)</f>
        <v>0</v>
      </c>
      <c r="M103" s="13">
        <f t="shared" ref="M103" si="270">SUM(M96:M102)</f>
        <v>0</v>
      </c>
      <c r="N103" s="13">
        <f t="shared" ref="N103" si="271">SUM(N96:N102)</f>
        <v>0</v>
      </c>
      <c r="O103" s="13">
        <f t="shared" ref="O103" si="272">SUM(O96:O102)</f>
        <v>0</v>
      </c>
      <c r="P103" s="13">
        <f t="shared" ref="P103" si="273">SUM(P96:P102)</f>
        <v>0</v>
      </c>
      <c r="Q103" s="13">
        <f t="shared" ref="Q103" si="274">SUM(Q96:Q102)</f>
        <v>0</v>
      </c>
      <c r="R103" s="13">
        <f t="shared" ref="R103" si="275">SUM(R96:R102)</f>
        <v>0</v>
      </c>
      <c r="S103" s="13">
        <f t="shared" ref="S103" si="276">SUM(S96:S102)</f>
        <v>0</v>
      </c>
      <c r="T103" s="13">
        <f t="shared" ref="T103" si="277">SUM(T96:T102)</f>
        <v>0</v>
      </c>
      <c r="U103" s="13">
        <f t="shared" ref="U103" si="278">SUM(U96:U102)</f>
        <v>0</v>
      </c>
      <c r="V103" s="13">
        <f t="shared" ref="V103" si="279">SUM(V96:V102)</f>
        <v>0</v>
      </c>
      <c r="W103" s="13">
        <f t="shared" ref="W103" si="280">SUM(W96:W102)</f>
        <v>0</v>
      </c>
      <c r="X103" s="13">
        <f t="shared" ref="X103" si="281">SUM(X96:X102)</f>
        <v>0</v>
      </c>
      <c r="Y103" s="13">
        <f t="shared" ref="Y103" si="282">SUM(Y96:Y102)</f>
        <v>0</v>
      </c>
      <c r="Z103" s="13">
        <f t="shared" ref="Z103" si="283">SUM(Z96:Z102)</f>
        <v>0</v>
      </c>
      <c r="AA103" s="13">
        <f t="shared" ref="AA103" si="284">SUM(AA96:AA102)</f>
        <v>0</v>
      </c>
      <c r="AB103" s="13">
        <f t="shared" ref="AB103" si="285">SUM(AB96:AB102)</f>
        <v>0</v>
      </c>
      <c r="AC103" s="13">
        <f t="shared" ref="AC103" si="286">SUM(AC96:AC102)</f>
        <v>0</v>
      </c>
      <c r="AD103" s="13">
        <f t="shared" ref="AD103" si="287">SUM(AD96:AD102)</f>
        <v>0</v>
      </c>
      <c r="AE103" s="13">
        <f t="shared" ref="AE103" si="288">SUM(AE96:AE102)</f>
        <v>0</v>
      </c>
      <c r="AF103" s="13">
        <f t="shared" ref="AF103" si="289">SUM(AF96:AF102)</f>
        <v>0</v>
      </c>
      <c r="AG103" s="13">
        <f t="shared" ref="AG103" si="290">SUM(AG96:AG102)</f>
        <v>0</v>
      </c>
      <c r="AH103" s="13">
        <f t="shared" ref="AH103" si="291">SUM(AH96:AH102)</f>
        <v>0</v>
      </c>
      <c r="AI103" s="13">
        <f t="shared" ref="AI103" si="292">SUM(AI96:AI102)</f>
        <v>0</v>
      </c>
      <c r="AJ103" s="13">
        <f t="shared" ref="AJ103" si="293">SUM(AJ96:AJ102)</f>
        <v>0</v>
      </c>
      <c r="AK103" s="13">
        <f t="shared" ref="AK103" si="294">SUM(AK96:AK102)</f>
        <v>0</v>
      </c>
      <c r="AL103" s="13">
        <f t="shared" ref="AL103" si="295">SUM(AL96:AL102)</f>
        <v>0</v>
      </c>
      <c r="AM103" s="13">
        <f t="shared" ref="AM103" si="296">SUM(AM96:AM102)</f>
        <v>0</v>
      </c>
      <c r="AN103" s="13">
        <f t="shared" ref="AN103" si="297">SUM(AN96:AN102)</f>
        <v>0</v>
      </c>
      <c r="AO103" s="13">
        <f t="shared" ref="AO103" si="298">SUM(AO96:AO102)</f>
        <v>0</v>
      </c>
      <c r="AP103" s="5"/>
      <c r="AQ103" s="19"/>
      <c r="AR103" s="19"/>
      <c r="AS103" s="19"/>
      <c r="AT103" s="19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31"/>
    </row>
    <row r="104" spans="1:79" ht="13.5" thickBot="1" x14ac:dyDescent="0.25">
      <c r="A104" s="5"/>
      <c r="B104" s="5"/>
      <c r="C104" s="5"/>
      <c r="D104" s="5"/>
      <c r="E104" s="5"/>
      <c r="F104" s="5"/>
      <c r="G104" s="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</row>
    <row r="105" spans="1:79" s="17" customFormat="1" ht="13.5" thickBot="1" x14ac:dyDescent="0.25">
      <c r="A105" s="15" t="s">
        <v>168</v>
      </c>
      <c r="B105" s="16"/>
      <c r="C105" s="16"/>
      <c r="D105" s="16"/>
      <c r="E105" s="16"/>
      <c r="F105" s="16" t="str">
        <f>IF(ISERROR(AVERAGE(F63,F73,F83,F93,F103)),"",AVERAGE(F63,F73,F83,F93,F103))</f>
        <v/>
      </c>
      <c r="G105" s="16">
        <f>SUM(G63+G73+G83+G93+G103)</f>
        <v>0</v>
      </c>
      <c r="H105" s="16">
        <f>SUM(H63+H73+H83+H93+H103)</f>
        <v>0</v>
      </c>
      <c r="I105" s="16">
        <f t="shared" ref="I105:AO105" si="299">SUM(I63+I73+I83+I93+I103)</f>
        <v>0</v>
      </c>
      <c r="J105" s="16">
        <f t="shared" si="299"/>
        <v>0</v>
      </c>
      <c r="K105" s="16">
        <f t="shared" si="299"/>
        <v>0</v>
      </c>
      <c r="L105" s="16">
        <f t="shared" si="299"/>
        <v>0</v>
      </c>
      <c r="M105" s="16">
        <f t="shared" si="299"/>
        <v>0</v>
      </c>
      <c r="N105" s="16">
        <f t="shared" si="299"/>
        <v>0</v>
      </c>
      <c r="O105" s="16">
        <f t="shared" si="299"/>
        <v>0</v>
      </c>
      <c r="P105" s="16">
        <f t="shared" si="299"/>
        <v>0</v>
      </c>
      <c r="Q105" s="16">
        <f t="shared" si="299"/>
        <v>0</v>
      </c>
      <c r="R105" s="16">
        <f t="shared" si="299"/>
        <v>0</v>
      </c>
      <c r="S105" s="16">
        <f t="shared" si="299"/>
        <v>0</v>
      </c>
      <c r="T105" s="16">
        <f t="shared" si="299"/>
        <v>0</v>
      </c>
      <c r="U105" s="16">
        <f t="shared" si="299"/>
        <v>0</v>
      </c>
      <c r="V105" s="16">
        <f t="shared" si="299"/>
        <v>0</v>
      </c>
      <c r="W105" s="16">
        <f t="shared" si="299"/>
        <v>0</v>
      </c>
      <c r="X105" s="16">
        <f t="shared" si="299"/>
        <v>0</v>
      </c>
      <c r="Y105" s="16">
        <f t="shared" si="299"/>
        <v>0</v>
      </c>
      <c r="Z105" s="16">
        <f t="shared" si="299"/>
        <v>0</v>
      </c>
      <c r="AA105" s="16">
        <f t="shared" si="299"/>
        <v>0</v>
      </c>
      <c r="AB105" s="16">
        <f t="shared" si="299"/>
        <v>0</v>
      </c>
      <c r="AC105" s="16">
        <f t="shared" si="299"/>
        <v>0</v>
      </c>
      <c r="AD105" s="16">
        <f t="shared" si="299"/>
        <v>0</v>
      </c>
      <c r="AE105" s="16">
        <f t="shared" si="299"/>
        <v>0</v>
      </c>
      <c r="AF105" s="16">
        <f t="shared" si="299"/>
        <v>0</v>
      </c>
      <c r="AG105" s="16">
        <f t="shared" si="299"/>
        <v>0</v>
      </c>
      <c r="AH105" s="16">
        <f t="shared" si="299"/>
        <v>0</v>
      </c>
      <c r="AI105" s="16">
        <f t="shared" si="299"/>
        <v>0</v>
      </c>
      <c r="AJ105" s="16">
        <f t="shared" si="299"/>
        <v>0</v>
      </c>
      <c r="AK105" s="16">
        <f t="shared" si="299"/>
        <v>0</v>
      </c>
      <c r="AL105" s="16">
        <f t="shared" si="299"/>
        <v>0</v>
      </c>
      <c r="AM105" s="16">
        <f t="shared" si="299"/>
        <v>0</v>
      </c>
      <c r="AN105" s="16">
        <f t="shared" si="299"/>
        <v>0</v>
      </c>
      <c r="AO105" s="26">
        <f t="shared" si="299"/>
        <v>0</v>
      </c>
      <c r="AP105" s="5"/>
      <c r="AQ105" s="19"/>
      <c r="AR105" s="19"/>
      <c r="AS105" s="19"/>
      <c r="AT105" s="19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31"/>
    </row>
    <row r="106" spans="1:79" s="6" customFormat="1" ht="13.5" thickBo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20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8"/>
      <c r="BX106" s="7"/>
      <c r="BY106" s="20"/>
      <c r="BZ106" s="20"/>
      <c r="CA106" s="31"/>
    </row>
    <row r="107" spans="1:79" ht="13.5" thickBot="1" x14ac:dyDescent="0.25">
      <c r="A107" s="9" t="s">
        <v>170</v>
      </c>
      <c r="D107" s="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</row>
    <row r="108" spans="1:79" ht="13.5" thickBot="1" x14ac:dyDescent="0.25">
      <c r="A108" s="2" t="s">
        <v>1</v>
      </c>
      <c r="B108" s="3"/>
      <c r="C108" s="3" t="s">
        <v>0</v>
      </c>
      <c r="D108" s="3"/>
      <c r="E108" s="3" t="s">
        <v>163</v>
      </c>
      <c r="F108" s="27" t="s">
        <v>179</v>
      </c>
      <c r="G108" s="27" t="s">
        <v>178</v>
      </c>
      <c r="H108" s="3" t="s">
        <v>164</v>
      </c>
      <c r="I108" s="3" t="s">
        <v>165</v>
      </c>
      <c r="J108" s="3" t="s">
        <v>166</v>
      </c>
      <c r="K108" s="3" t="s">
        <v>5</v>
      </c>
      <c r="L108" s="3" t="s">
        <v>159</v>
      </c>
      <c r="M108" s="3" t="s">
        <v>160</v>
      </c>
      <c r="N108" s="3" t="s">
        <v>150</v>
      </c>
      <c r="O108" s="3" t="s">
        <v>151</v>
      </c>
      <c r="P108" s="3" t="s">
        <v>152</v>
      </c>
      <c r="Q108" s="3" t="s">
        <v>153</v>
      </c>
      <c r="R108" s="3" t="s">
        <v>154</v>
      </c>
      <c r="S108" s="3" t="s">
        <v>155</v>
      </c>
      <c r="T108" s="3" t="s">
        <v>156</v>
      </c>
      <c r="U108" s="3" t="s">
        <v>157</v>
      </c>
      <c r="V108" s="3" t="s">
        <v>158</v>
      </c>
      <c r="W108" s="3" t="s">
        <v>177</v>
      </c>
      <c r="X108" s="3" t="s">
        <v>176</v>
      </c>
      <c r="Y108" s="3" t="s">
        <v>26</v>
      </c>
      <c r="Z108" s="3" t="s">
        <v>29</v>
      </c>
      <c r="AA108" s="3" t="s">
        <v>28</v>
      </c>
      <c r="AB108" s="3" t="s">
        <v>32</v>
      </c>
      <c r="AC108" s="3" t="s">
        <v>23</v>
      </c>
      <c r="AD108" s="3" t="s">
        <v>27</v>
      </c>
      <c r="AE108" s="3" t="s">
        <v>24</v>
      </c>
      <c r="AF108" s="3" t="s">
        <v>25</v>
      </c>
      <c r="AG108" s="3" t="s">
        <v>31</v>
      </c>
      <c r="AH108" s="3" t="s">
        <v>22</v>
      </c>
      <c r="AI108" s="3" t="s">
        <v>30</v>
      </c>
      <c r="AJ108" s="3" t="s">
        <v>36</v>
      </c>
      <c r="AK108" s="3" t="s">
        <v>37</v>
      </c>
      <c r="AL108" s="3" t="s">
        <v>38</v>
      </c>
      <c r="AM108" s="3" t="s">
        <v>40</v>
      </c>
      <c r="AN108" s="3" t="s">
        <v>41</v>
      </c>
      <c r="AO108" s="4" t="s">
        <v>21</v>
      </c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</row>
    <row r="109" spans="1:79" x14ac:dyDescent="0.2">
      <c r="C109" s="23"/>
      <c r="F109" s="24" t="str">
        <f>IF($C109="","",$E109*VLOOKUP($C109,aliments!$B$2:$AZ$70,2,0)/100)</f>
        <v/>
      </c>
      <c r="G109" s="24" t="str">
        <f>IF($C109="","",$E109*VLOOKUP($C109,aliments!$B$2:$AZ$70,3,0)/100)</f>
        <v/>
      </c>
      <c r="H109" s="24" t="str">
        <f>IF($C109="","",$E109*VLOOKUP($C109,aliments!$B$2:$AZ$70,4,0)/100)</f>
        <v/>
      </c>
      <c r="I109" s="24" t="str">
        <f>IF($C109="","",$E109*VLOOKUP($C109,aliments!$B$2:$AZ$70,5,0)/100)</f>
        <v/>
      </c>
      <c r="J109" s="24" t="str">
        <f>IF($C109="","",$E109*VLOOKUP($C109,aliments!$B$2:$AZ$70,6,0)/100)</f>
        <v/>
      </c>
      <c r="K109" s="24" t="str">
        <f>IF($C109="","",$E109*VLOOKUP($C109,aliments!$B$2:$AZ$70,7,0)/100)</f>
        <v/>
      </c>
      <c r="L109" s="24" t="str">
        <f>IF($C109="","",$E109*VLOOKUP($C109,aliments!$B$2:$AZ$70,8,0)/100)</f>
        <v/>
      </c>
      <c r="M109" s="24" t="str">
        <f>IF($C109="","",$E109*VLOOKUP($C109,aliments!$B$2:$AZ$70,9,0)/100)</f>
        <v/>
      </c>
      <c r="N109" s="24" t="str">
        <f>IF($C109="","",$E109*VLOOKUP($C109,aliments!$B$2:$AZ$70,10,0)/100)</f>
        <v/>
      </c>
      <c r="O109" s="24" t="str">
        <f>IF($C109="","",$E109*VLOOKUP($C109,aliments!$B$2:$AZ$70,11,0)/100)</f>
        <v/>
      </c>
      <c r="P109" s="24" t="str">
        <f>IF($C109="","",$E109*VLOOKUP($C109,aliments!$B$2:$AZ$70,12,0)/100)</f>
        <v/>
      </c>
      <c r="Q109" s="24" t="str">
        <f>IF($C109="","",$E109*VLOOKUP($C109,aliments!$B$2:$AZ$70,13,0)/100)</f>
        <v/>
      </c>
      <c r="R109" s="24" t="str">
        <f>IF($C109="","",$E109*VLOOKUP($C109,aliments!$B$2:$AZ$70,14,0)/100)</f>
        <v/>
      </c>
      <c r="S109" s="24" t="str">
        <f>IF($C109="","",$E109*VLOOKUP($C109,aliments!$B$2:$AZ$70,15,0)/100)</f>
        <v/>
      </c>
      <c r="T109" s="24" t="str">
        <f>IF($C109="","",$E109*VLOOKUP($C109,aliments!$B$2:$AZ$70,16,0)/100)</f>
        <v/>
      </c>
      <c r="U109" s="24" t="str">
        <f>IF($C109="","",$E109*VLOOKUP($C109,aliments!$B$2:$AZ$70,17,0)/100)</f>
        <v/>
      </c>
      <c r="V109" s="24" t="str">
        <f>IF($C109="","",$E109*VLOOKUP($C109,aliments!$B$2:$AZ$70,18,0)/100)</f>
        <v/>
      </c>
      <c r="W109" s="24" t="str">
        <f>IF($C109="","",$E109*VLOOKUP($C109,aliments!$B$2:$AZ$70,19,0)/100)</f>
        <v/>
      </c>
      <c r="X109" s="24" t="str">
        <f>IF($C109="","",$E109*VLOOKUP($C109,aliments!$B$2:$AZ$70,20,0)/100)</f>
        <v/>
      </c>
      <c r="Y109" s="24" t="str">
        <f>IF($C109="","",$E109*VLOOKUP($C109,aliments!$B$2:$AZ$70,21,0)/100)</f>
        <v/>
      </c>
      <c r="Z109" s="24" t="str">
        <f>IF($C109="","",$E109*VLOOKUP($C109,aliments!$B$2:$AZ$70,22,0)/100)</f>
        <v/>
      </c>
      <c r="AA109" s="24" t="str">
        <f>IF($C109="","",$E109*VLOOKUP($C109,aliments!$B$2:$AZ$70,23,0)/100)</f>
        <v/>
      </c>
      <c r="AB109" s="24" t="str">
        <f>IF($C109="","",$E109*VLOOKUP($C109,aliments!$B$2:$AZ$70,24,0)/100)</f>
        <v/>
      </c>
      <c r="AC109" s="24" t="str">
        <f>IF($C109="","",$E109*VLOOKUP($C109,aliments!$B$2:$AZ$70,25,0)/100)</f>
        <v/>
      </c>
      <c r="AD109" s="24" t="str">
        <f>IF($C109="","",$E109*VLOOKUP($C109,aliments!$B$2:$AZ$70,26,0)/100)</f>
        <v/>
      </c>
      <c r="AE109" s="24" t="str">
        <f>IF($C109="","",$E109*VLOOKUP($C109,aliments!$B$2:$AZ$70,27,0)/100)</f>
        <v/>
      </c>
      <c r="AF109" s="24" t="str">
        <f>IF($C109="","",$E109*VLOOKUP($C109,aliments!$B$2:$AZ$70,28,0)/100)</f>
        <v/>
      </c>
      <c r="AG109" s="24" t="str">
        <f>IF($C109="","",$E109*VLOOKUP($C109,aliments!$B$2:$AZ$70,29,0)/100)</f>
        <v/>
      </c>
      <c r="AH109" s="24" t="str">
        <f>IF($C109="","",$E109*VLOOKUP($C109,aliments!$B$2:$AZ$70,30,0)/100)</f>
        <v/>
      </c>
      <c r="AI109" s="24" t="str">
        <f>IF($C109="","",$E109*VLOOKUP($C109,aliments!$B$2:$AZ$70,31,0)/100)</f>
        <v/>
      </c>
      <c r="AJ109" s="24" t="str">
        <f>IF($C109="","",$E109*VLOOKUP($C109,aliments!$B$2:$AZ$70,32,0)/100)</f>
        <v/>
      </c>
      <c r="AK109" s="24" t="str">
        <f>IF($C109="","",$E109*VLOOKUP($C109,aliments!$B$2:$AZ$70,33,0)/100)</f>
        <v/>
      </c>
      <c r="AL109" s="24" t="str">
        <f>IF($C109="","",$E109*VLOOKUP($C109,aliments!$B$2:$AZ$70,34,0)/100)</f>
        <v/>
      </c>
      <c r="AM109" s="24" t="str">
        <f>IF($C109="","",$E109*VLOOKUP($C109,aliments!$B$2:$AZ$70,35,0)/100)</f>
        <v/>
      </c>
      <c r="AN109" s="24" t="str">
        <f>IF($C109="","",$E109*VLOOKUP($C109,aliments!$B$2:$AZ$70,36,0)/100)</f>
        <v/>
      </c>
      <c r="AO109" s="24" t="str">
        <f>IF($C109="","",$E109*VLOOKUP($C109,aliments!$B$2:$AZ$70,37,0)/100)</f>
        <v/>
      </c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</row>
    <row r="110" spans="1:79" x14ac:dyDescent="0.2">
      <c r="C110" s="23"/>
      <c r="F110" s="24" t="str">
        <f>IF($C110="","",$E110*VLOOKUP($C110,aliments!$B$2:$AZ$70,2,0)/100)</f>
        <v/>
      </c>
      <c r="G110" s="24" t="str">
        <f>IF($C110="","",$E110*VLOOKUP($C110,aliments!$B$2:$AZ$70,3,0)/100)</f>
        <v/>
      </c>
      <c r="H110" s="24" t="str">
        <f>IF($C110="","",$E110*VLOOKUP($C110,aliments!$B$2:$AZ$70,4,0)/100)</f>
        <v/>
      </c>
      <c r="I110" s="24" t="str">
        <f>IF($C110="","",$E110*VLOOKUP($C110,aliments!$B$2:$AZ$70,5,0)/100)</f>
        <v/>
      </c>
      <c r="J110" s="24" t="str">
        <f>IF($C110="","",$E110*VLOOKUP($C110,aliments!$B$2:$AZ$70,6,0)/100)</f>
        <v/>
      </c>
      <c r="K110" s="24" t="str">
        <f>IF($C110="","",$E110*VLOOKUP($C110,aliments!$B$2:$AZ$70,7,0)/100)</f>
        <v/>
      </c>
      <c r="L110" s="24" t="str">
        <f>IF($C110="","",$E110*VLOOKUP($C110,aliments!$B$2:$AZ$70,8,0)/100)</f>
        <v/>
      </c>
      <c r="M110" s="24" t="str">
        <f>IF($C110="","",$E110*VLOOKUP($C110,aliments!$B$2:$AZ$70,9,0)/100)</f>
        <v/>
      </c>
      <c r="N110" s="24" t="str">
        <f>IF($C110="","",$E110*VLOOKUP($C110,aliments!$B$2:$AZ$70,10,0)/100)</f>
        <v/>
      </c>
      <c r="O110" s="24" t="str">
        <f>IF($C110="","",$E110*VLOOKUP($C110,aliments!$B$2:$AZ$70,11,0)/100)</f>
        <v/>
      </c>
      <c r="P110" s="24" t="str">
        <f>IF($C110="","",$E110*VLOOKUP($C110,aliments!$B$2:$AZ$70,12,0)/100)</f>
        <v/>
      </c>
      <c r="Q110" s="24" t="str">
        <f>IF($C110="","",$E110*VLOOKUP($C110,aliments!$B$2:$AZ$70,13,0)/100)</f>
        <v/>
      </c>
      <c r="R110" s="24" t="str">
        <f>IF($C110="","",$E110*VLOOKUP($C110,aliments!$B$2:$AZ$70,14,0)/100)</f>
        <v/>
      </c>
      <c r="S110" s="24" t="str">
        <f>IF($C110="","",$E110*VLOOKUP($C110,aliments!$B$2:$AZ$70,15,0)/100)</f>
        <v/>
      </c>
      <c r="T110" s="24" t="str">
        <f>IF($C110="","",$E110*VLOOKUP($C110,aliments!$B$2:$AZ$70,16,0)/100)</f>
        <v/>
      </c>
      <c r="U110" s="24" t="str">
        <f>IF($C110="","",$E110*VLOOKUP($C110,aliments!$B$2:$AZ$70,17,0)/100)</f>
        <v/>
      </c>
      <c r="V110" s="24" t="str">
        <f>IF($C110="","",$E110*VLOOKUP($C110,aliments!$B$2:$AZ$70,18,0)/100)</f>
        <v/>
      </c>
      <c r="W110" s="24" t="str">
        <f>IF($C110="","",$E110*VLOOKUP($C110,aliments!$B$2:$AZ$70,19,0)/100)</f>
        <v/>
      </c>
      <c r="X110" s="24" t="str">
        <f>IF($C110="","",$E110*VLOOKUP($C110,aliments!$B$2:$AZ$70,20,0)/100)</f>
        <v/>
      </c>
      <c r="Y110" s="24" t="str">
        <f>IF($C110="","",$E110*VLOOKUP($C110,aliments!$B$2:$AZ$70,21,0)/100)</f>
        <v/>
      </c>
      <c r="Z110" s="24" t="str">
        <f>IF($C110="","",$E110*VLOOKUP($C110,aliments!$B$2:$AZ$70,22,0)/100)</f>
        <v/>
      </c>
      <c r="AA110" s="24" t="str">
        <f>IF($C110="","",$E110*VLOOKUP($C110,aliments!$B$2:$AZ$70,23,0)/100)</f>
        <v/>
      </c>
      <c r="AB110" s="24" t="str">
        <f>IF($C110="","",$E110*VLOOKUP($C110,aliments!$B$2:$AZ$70,24,0)/100)</f>
        <v/>
      </c>
      <c r="AC110" s="24" t="str">
        <f>IF($C110="","",$E110*VLOOKUP($C110,aliments!$B$2:$AZ$70,25,0)/100)</f>
        <v/>
      </c>
      <c r="AD110" s="24" t="str">
        <f>IF($C110="","",$E110*VLOOKUP($C110,aliments!$B$2:$AZ$70,26,0)/100)</f>
        <v/>
      </c>
      <c r="AE110" s="24" t="str">
        <f>IF($C110="","",$E110*VLOOKUP($C110,aliments!$B$2:$AZ$70,27,0)/100)</f>
        <v/>
      </c>
      <c r="AF110" s="24" t="str">
        <f>IF($C110="","",$E110*VLOOKUP($C110,aliments!$B$2:$AZ$70,28,0)/100)</f>
        <v/>
      </c>
      <c r="AG110" s="24" t="str">
        <f>IF($C110="","",$E110*VLOOKUP($C110,aliments!$B$2:$AZ$70,29,0)/100)</f>
        <v/>
      </c>
      <c r="AH110" s="24" t="str">
        <f>IF($C110="","",$E110*VLOOKUP($C110,aliments!$B$2:$AZ$70,30,0)/100)</f>
        <v/>
      </c>
      <c r="AI110" s="24" t="str">
        <f>IF($C110="","",$E110*VLOOKUP($C110,aliments!$B$2:$AZ$70,31,0)/100)</f>
        <v/>
      </c>
      <c r="AJ110" s="24" t="str">
        <f>IF($C110="","",$E110*VLOOKUP($C110,aliments!$B$2:$AZ$70,32,0)/100)</f>
        <v/>
      </c>
      <c r="AK110" s="24" t="str">
        <f>IF($C110="","",$E110*VLOOKUP($C110,aliments!$B$2:$AZ$70,33,0)/100)</f>
        <v/>
      </c>
      <c r="AL110" s="24" t="str">
        <f>IF($C110="","",$E110*VLOOKUP($C110,aliments!$B$2:$AZ$70,34,0)/100)</f>
        <v/>
      </c>
      <c r="AM110" s="24" t="str">
        <f>IF($C110="","",$E110*VLOOKUP($C110,aliments!$B$2:$AZ$70,35,0)/100)</f>
        <v/>
      </c>
      <c r="AN110" s="24" t="str">
        <f>IF($C110="","",$E110*VLOOKUP($C110,aliments!$B$2:$AZ$70,36,0)/100)</f>
        <v/>
      </c>
      <c r="AO110" s="24" t="str">
        <f>IF($C110="","",$E110*VLOOKUP($C110,aliments!$B$2:$AZ$70,37,0)/100)</f>
        <v/>
      </c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</row>
    <row r="111" spans="1:79" x14ac:dyDescent="0.2">
      <c r="C111" s="23"/>
      <c r="F111" s="24" t="str">
        <f>IF($C111="","",$E111*VLOOKUP($C111,aliments!$B$2:$AZ$70,2,0)/100)</f>
        <v/>
      </c>
      <c r="G111" s="24" t="str">
        <f>IF($C111="","",$E111*VLOOKUP($C111,aliments!$B$2:$AZ$70,3,0)/100)</f>
        <v/>
      </c>
      <c r="H111" s="24" t="str">
        <f>IF($C111="","",$E111*VLOOKUP($C111,aliments!$B$2:$AZ$70,4,0)/100)</f>
        <v/>
      </c>
      <c r="I111" s="24" t="str">
        <f>IF($C111="","",$E111*VLOOKUP($C111,aliments!$B$2:$AZ$70,5,0)/100)</f>
        <v/>
      </c>
      <c r="J111" s="24" t="str">
        <f>IF($C111="","",$E111*VLOOKUP($C111,aliments!$B$2:$AZ$70,6,0)/100)</f>
        <v/>
      </c>
      <c r="K111" s="24" t="str">
        <f>IF($C111="","",$E111*VLOOKUP($C111,aliments!$B$2:$AZ$70,7,0)/100)</f>
        <v/>
      </c>
      <c r="L111" s="24" t="str">
        <f>IF($C111="","",$E111*VLOOKUP($C111,aliments!$B$2:$AZ$70,8,0)/100)</f>
        <v/>
      </c>
      <c r="M111" s="24" t="str">
        <f>IF($C111="","",$E111*VLOOKUP($C111,aliments!$B$2:$AZ$70,9,0)/100)</f>
        <v/>
      </c>
      <c r="N111" s="24" t="str">
        <f>IF($C111="","",$E111*VLOOKUP($C111,aliments!$B$2:$AZ$70,10,0)/100)</f>
        <v/>
      </c>
      <c r="O111" s="24" t="str">
        <f>IF($C111="","",$E111*VLOOKUP($C111,aliments!$B$2:$AZ$70,11,0)/100)</f>
        <v/>
      </c>
      <c r="P111" s="24" t="str">
        <f>IF($C111="","",$E111*VLOOKUP($C111,aliments!$B$2:$AZ$70,12,0)/100)</f>
        <v/>
      </c>
      <c r="Q111" s="24" t="str">
        <f>IF($C111="","",$E111*VLOOKUP($C111,aliments!$B$2:$AZ$70,13,0)/100)</f>
        <v/>
      </c>
      <c r="R111" s="24" t="str">
        <f>IF($C111="","",$E111*VLOOKUP($C111,aliments!$B$2:$AZ$70,14,0)/100)</f>
        <v/>
      </c>
      <c r="S111" s="24" t="str">
        <f>IF($C111="","",$E111*VLOOKUP($C111,aliments!$B$2:$AZ$70,15,0)/100)</f>
        <v/>
      </c>
      <c r="T111" s="24" t="str">
        <f>IF($C111="","",$E111*VLOOKUP($C111,aliments!$B$2:$AZ$70,16,0)/100)</f>
        <v/>
      </c>
      <c r="U111" s="24" t="str">
        <f>IF($C111="","",$E111*VLOOKUP($C111,aliments!$B$2:$AZ$70,17,0)/100)</f>
        <v/>
      </c>
      <c r="V111" s="24" t="str">
        <f>IF($C111="","",$E111*VLOOKUP($C111,aliments!$B$2:$AZ$70,18,0)/100)</f>
        <v/>
      </c>
      <c r="W111" s="24" t="str">
        <f>IF($C111="","",$E111*VLOOKUP($C111,aliments!$B$2:$AZ$70,19,0)/100)</f>
        <v/>
      </c>
      <c r="X111" s="24" t="str">
        <f>IF($C111="","",$E111*VLOOKUP($C111,aliments!$B$2:$AZ$70,20,0)/100)</f>
        <v/>
      </c>
      <c r="Y111" s="24" t="str">
        <f>IF($C111="","",$E111*VLOOKUP($C111,aliments!$B$2:$AZ$70,21,0)/100)</f>
        <v/>
      </c>
      <c r="Z111" s="24" t="str">
        <f>IF($C111="","",$E111*VLOOKUP($C111,aliments!$B$2:$AZ$70,22,0)/100)</f>
        <v/>
      </c>
      <c r="AA111" s="24" t="str">
        <f>IF($C111="","",$E111*VLOOKUP($C111,aliments!$B$2:$AZ$70,23,0)/100)</f>
        <v/>
      </c>
      <c r="AB111" s="24" t="str">
        <f>IF($C111="","",$E111*VLOOKUP($C111,aliments!$B$2:$AZ$70,24,0)/100)</f>
        <v/>
      </c>
      <c r="AC111" s="24" t="str">
        <f>IF($C111="","",$E111*VLOOKUP($C111,aliments!$B$2:$AZ$70,25,0)/100)</f>
        <v/>
      </c>
      <c r="AD111" s="24" t="str">
        <f>IF($C111="","",$E111*VLOOKUP($C111,aliments!$B$2:$AZ$70,26,0)/100)</f>
        <v/>
      </c>
      <c r="AE111" s="24" t="str">
        <f>IF($C111="","",$E111*VLOOKUP($C111,aliments!$B$2:$AZ$70,27,0)/100)</f>
        <v/>
      </c>
      <c r="AF111" s="24" t="str">
        <f>IF($C111="","",$E111*VLOOKUP($C111,aliments!$B$2:$AZ$70,28,0)/100)</f>
        <v/>
      </c>
      <c r="AG111" s="24" t="str">
        <f>IF($C111="","",$E111*VLOOKUP($C111,aliments!$B$2:$AZ$70,29,0)/100)</f>
        <v/>
      </c>
      <c r="AH111" s="24" t="str">
        <f>IF($C111="","",$E111*VLOOKUP($C111,aliments!$B$2:$AZ$70,30,0)/100)</f>
        <v/>
      </c>
      <c r="AI111" s="24" t="str">
        <f>IF($C111="","",$E111*VLOOKUP($C111,aliments!$B$2:$AZ$70,31,0)/100)</f>
        <v/>
      </c>
      <c r="AJ111" s="24" t="str">
        <f>IF($C111="","",$E111*VLOOKUP($C111,aliments!$B$2:$AZ$70,32,0)/100)</f>
        <v/>
      </c>
      <c r="AK111" s="24" t="str">
        <f>IF($C111="","",$E111*VLOOKUP($C111,aliments!$B$2:$AZ$70,33,0)/100)</f>
        <v/>
      </c>
      <c r="AL111" s="24" t="str">
        <f>IF($C111="","",$E111*VLOOKUP($C111,aliments!$B$2:$AZ$70,34,0)/100)</f>
        <v/>
      </c>
      <c r="AM111" s="24" t="str">
        <f>IF($C111="","",$E111*VLOOKUP($C111,aliments!$B$2:$AZ$70,35,0)/100)</f>
        <v/>
      </c>
      <c r="AN111" s="24" t="str">
        <f>IF($C111="","",$E111*VLOOKUP($C111,aliments!$B$2:$AZ$70,36,0)/100)</f>
        <v/>
      </c>
      <c r="AO111" s="24" t="str">
        <f>IF($C111="","",$E111*VLOOKUP($C111,aliments!$B$2:$AZ$70,37,0)/100)</f>
        <v/>
      </c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</row>
    <row r="112" spans="1:79" x14ac:dyDescent="0.2">
      <c r="C112" s="23"/>
      <c r="F112" s="24" t="str">
        <f>IF($C112="","",$E112*VLOOKUP($C112,aliments!$B$2:$AZ$70,2,0)/100)</f>
        <v/>
      </c>
      <c r="G112" s="24" t="str">
        <f>IF($C112="","",$E112*VLOOKUP($C112,aliments!$B$2:$AZ$70,3,0)/100)</f>
        <v/>
      </c>
      <c r="H112" s="24" t="str">
        <f>IF($C112="","",$E112*VLOOKUP($C112,aliments!$B$2:$AZ$70,4,0)/100)</f>
        <v/>
      </c>
      <c r="I112" s="24" t="str">
        <f>IF($C112="","",$E112*VLOOKUP($C112,aliments!$B$2:$AZ$70,5,0)/100)</f>
        <v/>
      </c>
      <c r="J112" s="24" t="str">
        <f>IF($C112="","",$E112*VLOOKUP($C112,aliments!$B$2:$AZ$70,6,0)/100)</f>
        <v/>
      </c>
      <c r="K112" s="24" t="str">
        <f>IF($C112="","",$E112*VLOOKUP($C112,aliments!$B$2:$AZ$70,7,0)/100)</f>
        <v/>
      </c>
      <c r="L112" s="24" t="str">
        <f>IF($C112="","",$E112*VLOOKUP($C112,aliments!$B$2:$AZ$70,8,0)/100)</f>
        <v/>
      </c>
      <c r="M112" s="24" t="str">
        <f>IF($C112="","",$E112*VLOOKUP($C112,aliments!$B$2:$AZ$70,9,0)/100)</f>
        <v/>
      </c>
      <c r="N112" s="24" t="str">
        <f>IF($C112="","",$E112*VLOOKUP($C112,aliments!$B$2:$AZ$70,10,0)/100)</f>
        <v/>
      </c>
      <c r="O112" s="24" t="str">
        <f>IF($C112="","",$E112*VLOOKUP($C112,aliments!$B$2:$AZ$70,11,0)/100)</f>
        <v/>
      </c>
      <c r="P112" s="24" t="str">
        <f>IF($C112="","",$E112*VLOOKUP($C112,aliments!$B$2:$AZ$70,12,0)/100)</f>
        <v/>
      </c>
      <c r="Q112" s="24" t="str">
        <f>IF($C112="","",$E112*VLOOKUP($C112,aliments!$B$2:$AZ$70,13,0)/100)</f>
        <v/>
      </c>
      <c r="R112" s="24" t="str">
        <f>IF($C112="","",$E112*VLOOKUP($C112,aliments!$B$2:$AZ$70,14,0)/100)</f>
        <v/>
      </c>
      <c r="S112" s="24" t="str">
        <f>IF($C112="","",$E112*VLOOKUP($C112,aliments!$B$2:$AZ$70,15,0)/100)</f>
        <v/>
      </c>
      <c r="T112" s="24" t="str">
        <f>IF($C112="","",$E112*VLOOKUP($C112,aliments!$B$2:$AZ$70,16,0)/100)</f>
        <v/>
      </c>
      <c r="U112" s="24" t="str">
        <f>IF($C112="","",$E112*VLOOKUP($C112,aliments!$B$2:$AZ$70,17,0)/100)</f>
        <v/>
      </c>
      <c r="V112" s="24" t="str">
        <f>IF($C112="","",$E112*VLOOKUP($C112,aliments!$B$2:$AZ$70,18,0)/100)</f>
        <v/>
      </c>
      <c r="W112" s="24" t="str">
        <f>IF($C112="","",$E112*VLOOKUP($C112,aliments!$B$2:$AZ$70,19,0)/100)</f>
        <v/>
      </c>
      <c r="X112" s="24" t="str">
        <f>IF($C112="","",$E112*VLOOKUP($C112,aliments!$B$2:$AZ$70,20,0)/100)</f>
        <v/>
      </c>
      <c r="Y112" s="24" t="str">
        <f>IF($C112="","",$E112*VLOOKUP($C112,aliments!$B$2:$AZ$70,21,0)/100)</f>
        <v/>
      </c>
      <c r="Z112" s="24" t="str">
        <f>IF($C112="","",$E112*VLOOKUP($C112,aliments!$B$2:$AZ$70,22,0)/100)</f>
        <v/>
      </c>
      <c r="AA112" s="24" t="str">
        <f>IF($C112="","",$E112*VLOOKUP($C112,aliments!$B$2:$AZ$70,23,0)/100)</f>
        <v/>
      </c>
      <c r="AB112" s="24" t="str">
        <f>IF($C112="","",$E112*VLOOKUP($C112,aliments!$B$2:$AZ$70,24,0)/100)</f>
        <v/>
      </c>
      <c r="AC112" s="24" t="str">
        <f>IF($C112="","",$E112*VLOOKUP($C112,aliments!$B$2:$AZ$70,25,0)/100)</f>
        <v/>
      </c>
      <c r="AD112" s="24" t="str">
        <f>IF($C112="","",$E112*VLOOKUP($C112,aliments!$B$2:$AZ$70,26,0)/100)</f>
        <v/>
      </c>
      <c r="AE112" s="24" t="str">
        <f>IF($C112="","",$E112*VLOOKUP($C112,aliments!$B$2:$AZ$70,27,0)/100)</f>
        <v/>
      </c>
      <c r="AF112" s="24" t="str">
        <f>IF($C112="","",$E112*VLOOKUP($C112,aliments!$B$2:$AZ$70,28,0)/100)</f>
        <v/>
      </c>
      <c r="AG112" s="24" t="str">
        <f>IF($C112="","",$E112*VLOOKUP($C112,aliments!$B$2:$AZ$70,29,0)/100)</f>
        <v/>
      </c>
      <c r="AH112" s="24" t="str">
        <f>IF($C112="","",$E112*VLOOKUP($C112,aliments!$B$2:$AZ$70,30,0)/100)</f>
        <v/>
      </c>
      <c r="AI112" s="24" t="str">
        <f>IF($C112="","",$E112*VLOOKUP($C112,aliments!$B$2:$AZ$70,31,0)/100)</f>
        <v/>
      </c>
      <c r="AJ112" s="24" t="str">
        <f>IF($C112="","",$E112*VLOOKUP($C112,aliments!$B$2:$AZ$70,32,0)/100)</f>
        <v/>
      </c>
      <c r="AK112" s="24" t="str">
        <f>IF($C112="","",$E112*VLOOKUP($C112,aliments!$B$2:$AZ$70,33,0)/100)</f>
        <v/>
      </c>
      <c r="AL112" s="24" t="str">
        <f>IF($C112="","",$E112*VLOOKUP($C112,aliments!$B$2:$AZ$70,34,0)/100)</f>
        <v/>
      </c>
      <c r="AM112" s="24" t="str">
        <f>IF($C112="","",$E112*VLOOKUP($C112,aliments!$B$2:$AZ$70,35,0)/100)</f>
        <v/>
      </c>
      <c r="AN112" s="24" t="str">
        <f>IF($C112="","",$E112*VLOOKUP($C112,aliments!$B$2:$AZ$70,36,0)/100)</f>
        <v/>
      </c>
      <c r="AO112" s="24" t="str">
        <f>IF($C112="","",$E112*VLOOKUP($C112,aliments!$B$2:$AZ$70,37,0)/100)</f>
        <v/>
      </c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</row>
    <row r="113" spans="1:76" x14ac:dyDescent="0.2">
      <c r="C113" s="23"/>
      <c r="F113" s="24" t="str">
        <f>IF($C113="","",$E113*VLOOKUP($C113,aliments!$B$2:$AZ$70,2,0)/100)</f>
        <v/>
      </c>
      <c r="G113" s="24" t="str">
        <f>IF($C113="","",$E113*VLOOKUP($C113,aliments!$B$2:$AZ$70,3,0)/100)</f>
        <v/>
      </c>
      <c r="H113" s="24" t="str">
        <f>IF($C113="","",$E113*VLOOKUP($C113,aliments!$B$2:$AZ$70,4,0)/100)</f>
        <v/>
      </c>
      <c r="I113" s="24" t="str">
        <f>IF($C113="","",$E113*VLOOKUP($C113,aliments!$B$2:$AZ$70,5,0)/100)</f>
        <v/>
      </c>
      <c r="J113" s="24" t="str">
        <f>IF($C113="","",$E113*VLOOKUP($C113,aliments!$B$2:$AZ$70,6,0)/100)</f>
        <v/>
      </c>
      <c r="K113" s="24" t="str">
        <f>IF($C113="","",$E113*VLOOKUP($C113,aliments!$B$2:$AZ$70,7,0)/100)</f>
        <v/>
      </c>
      <c r="L113" s="24" t="str">
        <f>IF($C113="","",$E113*VLOOKUP($C113,aliments!$B$2:$AZ$70,8,0)/100)</f>
        <v/>
      </c>
      <c r="M113" s="24" t="str">
        <f>IF($C113="","",$E113*VLOOKUP($C113,aliments!$B$2:$AZ$70,9,0)/100)</f>
        <v/>
      </c>
      <c r="N113" s="24" t="str">
        <f>IF($C113="","",$E113*VLOOKUP($C113,aliments!$B$2:$AZ$70,10,0)/100)</f>
        <v/>
      </c>
      <c r="O113" s="24" t="str">
        <f>IF($C113="","",$E113*VLOOKUP($C113,aliments!$B$2:$AZ$70,11,0)/100)</f>
        <v/>
      </c>
      <c r="P113" s="24" t="str">
        <f>IF($C113="","",$E113*VLOOKUP($C113,aliments!$B$2:$AZ$70,12,0)/100)</f>
        <v/>
      </c>
      <c r="Q113" s="24" t="str">
        <f>IF($C113="","",$E113*VLOOKUP($C113,aliments!$B$2:$AZ$70,13,0)/100)</f>
        <v/>
      </c>
      <c r="R113" s="24" t="str">
        <f>IF($C113="","",$E113*VLOOKUP($C113,aliments!$B$2:$AZ$70,14,0)/100)</f>
        <v/>
      </c>
      <c r="S113" s="24" t="str">
        <f>IF($C113="","",$E113*VLOOKUP($C113,aliments!$B$2:$AZ$70,15,0)/100)</f>
        <v/>
      </c>
      <c r="T113" s="24" t="str">
        <f>IF($C113="","",$E113*VLOOKUP($C113,aliments!$B$2:$AZ$70,16,0)/100)</f>
        <v/>
      </c>
      <c r="U113" s="24" t="str">
        <f>IF($C113="","",$E113*VLOOKUP($C113,aliments!$B$2:$AZ$70,17,0)/100)</f>
        <v/>
      </c>
      <c r="V113" s="24" t="str">
        <f>IF($C113="","",$E113*VLOOKUP($C113,aliments!$B$2:$AZ$70,18,0)/100)</f>
        <v/>
      </c>
      <c r="W113" s="24" t="str">
        <f>IF($C113="","",$E113*VLOOKUP($C113,aliments!$B$2:$AZ$70,19,0)/100)</f>
        <v/>
      </c>
      <c r="X113" s="24" t="str">
        <f>IF($C113="","",$E113*VLOOKUP($C113,aliments!$B$2:$AZ$70,20,0)/100)</f>
        <v/>
      </c>
      <c r="Y113" s="24" t="str">
        <f>IF($C113="","",$E113*VLOOKUP($C113,aliments!$B$2:$AZ$70,21,0)/100)</f>
        <v/>
      </c>
      <c r="Z113" s="24" t="str">
        <f>IF($C113="","",$E113*VLOOKUP($C113,aliments!$B$2:$AZ$70,22,0)/100)</f>
        <v/>
      </c>
      <c r="AA113" s="24" t="str">
        <f>IF($C113="","",$E113*VLOOKUP($C113,aliments!$B$2:$AZ$70,23,0)/100)</f>
        <v/>
      </c>
      <c r="AB113" s="24" t="str">
        <f>IF($C113="","",$E113*VLOOKUP($C113,aliments!$B$2:$AZ$70,24,0)/100)</f>
        <v/>
      </c>
      <c r="AC113" s="24" t="str">
        <f>IF($C113="","",$E113*VLOOKUP($C113,aliments!$B$2:$AZ$70,25,0)/100)</f>
        <v/>
      </c>
      <c r="AD113" s="24" t="str">
        <f>IF($C113="","",$E113*VLOOKUP($C113,aliments!$B$2:$AZ$70,26,0)/100)</f>
        <v/>
      </c>
      <c r="AE113" s="24" t="str">
        <f>IF($C113="","",$E113*VLOOKUP($C113,aliments!$B$2:$AZ$70,27,0)/100)</f>
        <v/>
      </c>
      <c r="AF113" s="24" t="str">
        <f>IF($C113="","",$E113*VLOOKUP($C113,aliments!$B$2:$AZ$70,28,0)/100)</f>
        <v/>
      </c>
      <c r="AG113" s="24" t="str">
        <f>IF($C113="","",$E113*VLOOKUP($C113,aliments!$B$2:$AZ$70,29,0)/100)</f>
        <v/>
      </c>
      <c r="AH113" s="24" t="str">
        <f>IF($C113="","",$E113*VLOOKUP($C113,aliments!$B$2:$AZ$70,30,0)/100)</f>
        <v/>
      </c>
      <c r="AI113" s="24" t="str">
        <f>IF($C113="","",$E113*VLOOKUP($C113,aliments!$B$2:$AZ$70,31,0)/100)</f>
        <v/>
      </c>
      <c r="AJ113" s="24" t="str">
        <f>IF($C113="","",$E113*VLOOKUP($C113,aliments!$B$2:$AZ$70,32,0)/100)</f>
        <v/>
      </c>
      <c r="AK113" s="24" t="str">
        <f>IF($C113="","",$E113*VLOOKUP($C113,aliments!$B$2:$AZ$70,33,0)/100)</f>
        <v/>
      </c>
      <c r="AL113" s="24" t="str">
        <f>IF($C113="","",$E113*VLOOKUP($C113,aliments!$B$2:$AZ$70,34,0)/100)</f>
        <v/>
      </c>
      <c r="AM113" s="24" t="str">
        <f>IF($C113="","",$E113*VLOOKUP($C113,aliments!$B$2:$AZ$70,35,0)/100)</f>
        <v/>
      </c>
      <c r="AN113" s="24" t="str">
        <f>IF($C113="","",$E113*VLOOKUP($C113,aliments!$B$2:$AZ$70,36,0)/100)</f>
        <v/>
      </c>
      <c r="AO113" s="24" t="str">
        <f>IF($C113="","",$E113*VLOOKUP($C113,aliments!$B$2:$AZ$70,37,0)/100)</f>
        <v/>
      </c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</row>
    <row r="114" spans="1:76" x14ac:dyDescent="0.2">
      <c r="C114" s="23"/>
      <c r="F114" s="24" t="str">
        <f>IF($C114="","",$E114*VLOOKUP($C114,aliments!$B$2:$AZ$70,2,0)/100)</f>
        <v/>
      </c>
      <c r="G114" s="24" t="str">
        <f>IF($C114="","",$E114*VLOOKUP($C114,aliments!$B$2:$AZ$70,3,0)/100)</f>
        <v/>
      </c>
      <c r="H114" s="24" t="str">
        <f>IF($C114="","",$E114*VLOOKUP($C114,aliments!$B$2:$AZ$70,4,0)/100)</f>
        <v/>
      </c>
      <c r="I114" s="24" t="str">
        <f>IF($C114="","",$E114*VLOOKUP($C114,aliments!$B$2:$AZ$70,5,0)/100)</f>
        <v/>
      </c>
      <c r="J114" s="24" t="str">
        <f>IF($C114="","",$E114*VLOOKUP($C114,aliments!$B$2:$AZ$70,6,0)/100)</f>
        <v/>
      </c>
      <c r="K114" s="24" t="str">
        <f>IF($C114="","",$E114*VLOOKUP($C114,aliments!$B$2:$AZ$70,7,0)/100)</f>
        <v/>
      </c>
      <c r="L114" s="24" t="str">
        <f>IF($C114="","",$E114*VLOOKUP($C114,aliments!$B$2:$AZ$70,8,0)/100)</f>
        <v/>
      </c>
      <c r="M114" s="24" t="str">
        <f>IF($C114="","",$E114*VLOOKUP($C114,aliments!$B$2:$AZ$70,9,0)/100)</f>
        <v/>
      </c>
      <c r="N114" s="24" t="str">
        <f>IF($C114="","",$E114*VLOOKUP($C114,aliments!$B$2:$AZ$70,10,0)/100)</f>
        <v/>
      </c>
      <c r="O114" s="24" t="str">
        <f>IF($C114="","",$E114*VLOOKUP($C114,aliments!$B$2:$AZ$70,11,0)/100)</f>
        <v/>
      </c>
      <c r="P114" s="24" t="str">
        <f>IF($C114="","",$E114*VLOOKUP($C114,aliments!$B$2:$AZ$70,12,0)/100)</f>
        <v/>
      </c>
      <c r="Q114" s="24" t="str">
        <f>IF($C114="","",$E114*VLOOKUP($C114,aliments!$B$2:$AZ$70,13,0)/100)</f>
        <v/>
      </c>
      <c r="R114" s="24" t="str">
        <f>IF($C114="","",$E114*VLOOKUP($C114,aliments!$B$2:$AZ$70,14,0)/100)</f>
        <v/>
      </c>
      <c r="S114" s="24" t="str">
        <f>IF($C114="","",$E114*VLOOKUP($C114,aliments!$B$2:$AZ$70,15,0)/100)</f>
        <v/>
      </c>
      <c r="T114" s="24" t="str">
        <f>IF($C114="","",$E114*VLOOKUP($C114,aliments!$B$2:$AZ$70,16,0)/100)</f>
        <v/>
      </c>
      <c r="U114" s="24" t="str">
        <f>IF($C114="","",$E114*VLOOKUP($C114,aliments!$B$2:$AZ$70,17,0)/100)</f>
        <v/>
      </c>
      <c r="V114" s="24" t="str">
        <f>IF($C114="","",$E114*VLOOKUP($C114,aliments!$B$2:$AZ$70,18,0)/100)</f>
        <v/>
      </c>
      <c r="W114" s="24" t="str">
        <f>IF($C114="","",$E114*VLOOKUP($C114,aliments!$B$2:$AZ$70,19,0)/100)</f>
        <v/>
      </c>
      <c r="X114" s="24" t="str">
        <f>IF($C114="","",$E114*VLOOKUP($C114,aliments!$B$2:$AZ$70,20,0)/100)</f>
        <v/>
      </c>
      <c r="Y114" s="24" t="str">
        <f>IF($C114="","",$E114*VLOOKUP($C114,aliments!$B$2:$AZ$70,21,0)/100)</f>
        <v/>
      </c>
      <c r="Z114" s="24" t="str">
        <f>IF($C114="","",$E114*VLOOKUP($C114,aliments!$B$2:$AZ$70,22,0)/100)</f>
        <v/>
      </c>
      <c r="AA114" s="24" t="str">
        <f>IF($C114="","",$E114*VLOOKUP($C114,aliments!$B$2:$AZ$70,23,0)/100)</f>
        <v/>
      </c>
      <c r="AB114" s="24" t="str">
        <f>IF($C114="","",$E114*VLOOKUP($C114,aliments!$B$2:$AZ$70,24,0)/100)</f>
        <v/>
      </c>
      <c r="AC114" s="24" t="str">
        <f>IF($C114="","",$E114*VLOOKUP($C114,aliments!$B$2:$AZ$70,25,0)/100)</f>
        <v/>
      </c>
      <c r="AD114" s="24" t="str">
        <f>IF($C114="","",$E114*VLOOKUP($C114,aliments!$B$2:$AZ$70,26,0)/100)</f>
        <v/>
      </c>
      <c r="AE114" s="24" t="str">
        <f>IF($C114="","",$E114*VLOOKUP($C114,aliments!$B$2:$AZ$70,27,0)/100)</f>
        <v/>
      </c>
      <c r="AF114" s="24" t="str">
        <f>IF($C114="","",$E114*VLOOKUP($C114,aliments!$B$2:$AZ$70,28,0)/100)</f>
        <v/>
      </c>
      <c r="AG114" s="24" t="str">
        <f>IF($C114="","",$E114*VLOOKUP($C114,aliments!$B$2:$AZ$70,29,0)/100)</f>
        <v/>
      </c>
      <c r="AH114" s="24" t="str">
        <f>IF($C114="","",$E114*VLOOKUP($C114,aliments!$B$2:$AZ$70,30,0)/100)</f>
        <v/>
      </c>
      <c r="AI114" s="24" t="str">
        <f>IF($C114="","",$E114*VLOOKUP($C114,aliments!$B$2:$AZ$70,31,0)/100)</f>
        <v/>
      </c>
      <c r="AJ114" s="24" t="str">
        <f>IF($C114="","",$E114*VLOOKUP($C114,aliments!$B$2:$AZ$70,32,0)/100)</f>
        <v/>
      </c>
      <c r="AK114" s="24" t="str">
        <f>IF($C114="","",$E114*VLOOKUP($C114,aliments!$B$2:$AZ$70,33,0)/100)</f>
        <v/>
      </c>
      <c r="AL114" s="24" t="str">
        <f>IF($C114="","",$E114*VLOOKUP($C114,aliments!$B$2:$AZ$70,34,0)/100)</f>
        <v/>
      </c>
      <c r="AM114" s="24" t="str">
        <f>IF($C114="","",$E114*VLOOKUP($C114,aliments!$B$2:$AZ$70,35,0)/100)</f>
        <v/>
      </c>
      <c r="AN114" s="24" t="str">
        <f>IF($C114="","",$E114*VLOOKUP($C114,aliments!$B$2:$AZ$70,36,0)/100)</f>
        <v/>
      </c>
      <c r="AO114" s="24" t="str">
        <f>IF($C114="","",$E114*VLOOKUP($C114,aliments!$B$2:$AZ$70,37,0)/100)</f>
        <v/>
      </c>
    </row>
    <row r="115" spans="1:76" ht="13.5" thickBot="1" x14ac:dyDescent="0.25">
      <c r="C115" s="23"/>
      <c r="F115" s="24" t="str">
        <f>IF($C115="","",$E115*VLOOKUP($C115,aliments!$B$2:$AZ$70,2,0)/100)</f>
        <v/>
      </c>
      <c r="G115" s="24" t="str">
        <f>IF($C115="","",$E115*VLOOKUP($C115,aliments!$B$2:$AZ$70,3,0)/100)</f>
        <v/>
      </c>
      <c r="H115" s="24" t="str">
        <f>IF($C115="","",$E115*VLOOKUP($C115,aliments!$B$2:$AZ$70,4,0)/100)</f>
        <v/>
      </c>
      <c r="I115" s="24" t="str">
        <f>IF($C115="","",$E115*VLOOKUP($C115,aliments!$B$2:$AZ$70,5,0)/100)</f>
        <v/>
      </c>
      <c r="J115" s="24" t="str">
        <f>IF($C115="","",$E115*VLOOKUP($C115,aliments!$B$2:$AZ$70,6,0)/100)</f>
        <v/>
      </c>
      <c r="K115" s="24" t="str">
        <f>IF($C115="","",$E115*VLOOKUP($C115,aliments!$B$2:$AZ$70,7,0)/100)</f>
        <v/>
      </c>
      <c r="L115" s="24" t="str">
        <f>IF($C115="","",$E115*VLOOKUP($C115,aliments!$B$2:$AZ$70,8,0)/100)</f>
        <v/>
      </c>
      <c r="M115" s="24" t="str">
        <f>IF($C115="","",$E115*VLOOKUP($C115,aliments!$B$2:$AZ$70,9,0)/100)</f>
        <v/>
      </c>
      <c r="N115" s="24" t="str">
        <f>IF($C115="","",$E115*VLOOKUP($C115,aliments!$B$2:$AZ$70,10,0)/100)</f>
        <v/>
      </c>
      <c r="O115" s="24" t="str">
        <f>IF($C115="","",$E115*VLOOKUP($C115,aliments!$B$2:$AZ$70,11,0)/100)</f>
        <v/>
      </c>
      <c r="P115" s="24" t="str">
        <f>IF($C115="","",$E115*VLOOKUP($C115,aliments!$B$2:$AZ$70,12,0)/100)</f>
        <v/>
      </c>
      <c r="Q115" s="24" t="str">
        <f>IF($C115="","",$E115*VLOOKUP($C115,aliments!$B$2:$AZ$70,13,0)/100)</f>
        <v/>
      </c>
      <c r="R115" s="24" t="str">
        <f>IF($C115="","",$E115*VLOOKUP($C115,aliments!$B$2:$AZ$70,14,0)/100)</f>
        <v/>
      </c>
      <c r="S115" s="24" t="str">
        <f>IF($C115="","",$E115*VLOOKUP($C115,aliments!$B$2:$AZ$70,15,0)/100)</f>
        <v/>
      </c>
      <c r="T115" s="24" t="str">
        <f>IF($C115="","",$E115*VLOOKUP($C115,aliments!$B$2:$AZ$70,16,0)/100)</f>
        <v/>
      </c>
      <c r="U115" s="24" t="str">
        <f>IF($C115="","",$E115*VLOOKUP($C115,aliments!$B$2:$AZ$70,17,0)/100)</f>
        <v/>
      </c>
      <c r="V115" s="24" t="str">
        <f>IF($C115="","",$E115*VLOOKUP($C115,aliments!$B$2:$AZ$70,18,0)/100)</f>
        <v/>
      </c>
      <c r="W115" s="24" t="str">
        <f>IF($C115="","",$E115*VLOOKUP($C115,aliments!$B$2:$AZ$70,19,0)/100)</f>
        <v/>
      </c>
      <c r="X115" s="24" t="str">
        <f>IF($C115="","",$E115*VLOOKUP($C115,aliments!$B$2:$AZ$70,20,0)/100)</f>
        <v/>
      </c>
      <c r="Y115" s="24" t="str">
        <f>IF($C115="","",$E115*VLOOKUP($C115,aliments!$B$2:$AZ$70,21,0)/100)</f>
        <v/>
      </c>
      <c r="Z115" s="24" t="str">
        <f>IF($C115="","",$E115*VLOOKUP($C115,aliments!$B$2:$AZ$70,22,0)/100)</f>
        <v/>
      </c>
      <c r="AA115" s="24" t="str">
        <f>IF($C115="","",$E115*VLOOKUP($C115,aliments!$B$2:$AZ$70,23,0)/100)</f>
        <v/>
      </c>
      <c r="AB115" s="24" t="str">
        <f>IF($C115="","",$E115*VLOOKUP($C115,aliments!$B$2:$AZ$70,24,0)/100)</f>
        <v/>
      </c>
      <c r="AC115" s="24" t="str">
        <f>IF($C115="","",$E115*VLOOKUP($C115,aliments!$B$2:$AZ$70,25,0)/100)</f>
        <v/>
      </c>
      <c r="AD115" s="24" t="str">
        <f>IF($C115="","",$E115*VLOOKUP($C115,aliments!$B$2:$AZ$70,26,0)/100)</f>
        <v/>
      </c>
      <c r="AE115" s="24" t="str">
        <f>IF($C115="","",$E115*VLOOKUP($C115,aliments!$B$2:$AZ$70,27,0)/100)</f>
        <v/>
      </c>
      <c r="AF115" s="24" t="str">
        <f>IF($C115="","",$E115*VLOOKUP($C115,aliments!$B$2:$AZ$70,28,0)/100)</f>
        <v/>
      </c>
      <c r="AG115" s="24" t="str">
        <f>IF($C115="","",$E115*VLOOKUP($C115,aliments!$B$2:$AZ$70,29,0)/100)</f>
        <v/>
      </c>
      <c r="AH115" s="24" t="str">
        <f>IF($C115="","",$E115*VLOOKUP($C115,aliments!$B$2:$AZ$70,30,0)/100)</f>
        <v/>
      </c>
      <c r="AI115" s="24" t="str">
        <f>IF($C115="","",$E115*VLOOKUP($C115,aliments!$B$2:$AZ$70,31,0)/100)</f>
        <v/>
      </c>
      <c r="AJ115" s="24" t="str">
        <f>IF($C115="","",$E115*VLOOKUP($C115,aliments!$B$2:$AZ$70,32,0)/100)</f>
        <v/>
      </c>
      <c r="AK115" s="24" t="str">
        <f>IF($C115="","",$E115*VLOOKUP($C115,aliments!$B$2:$AZ$70,33,0)/100)</f>
        <v/>
      </c>
      <c r="AL115" s="24" t="str">
        <f>IF($C115="","",$E115*VLOOKUP($C115,aliments!$B$2:$AZ$70,34,0)/100)</f>
        <v/>
      </c>
      <c r="AM115" s="24" t="str">
        <f>IF($C115="","",$E115*VLOOKUP($C115,aliments!$B$2:$AZ$70,35,0)/100)</f>
        <v/>
      </c>
      <c r="AN115" s="24" t="str">
        <f>IF($C115="","",$E115*VLOOKUP($C115,aliments!$B$2:$AZ$70,36,0)/100)</f>
        <v/>
      </c>
      <c r="AO115" s="24" t="str">
        <f>IF($C115="","",$E115*VLOOKUP($C115,aliments!$B$2:$AZ$70,37,0)/100)</f>
        <v/>
      </c>
    </row>
    <row r="116" spans="1:76" ht="13.5" thickBot="1" x14ac:dyDescent="0.25">
      <c r="A116" s="12" t="s">
        <v>4</v>
      </c>
      <c r="D116" s="72"/>
      <c r="F116" s="28" t="str">
        <f>IF(SUM(F109:F115)=0,"",AVERAGE(F109:F115))</f>
        <v/>
      </c>
      <c r="G116" s="28">
        <f>SUM(G109:G115)</f>
        <v>0</v>
      </c>
      <c r="H116" s="13">
        <f>SUM(H109:H115)</f>
        <v>0</v>
      </c>
      <c r="I116" s="13">
        <f t="shared" ref="I116" si="300">SUM(I109:I115)</f>
        <v>0</v>
      </c>
      <c r="J116" s="13">
        <f t="shared" ref="J116" si="301">SUM(J109:J115)</f>
        <v>0</v>
      </c>
      <c r="K116" s="13">
        <f t="shared" ref="K116" si="302">SUM(K109:K115)</f>
        <v>0</v>
      </c>
      <c r="L116" s="13">
        <f t="shared" ref="L116" si="303">SUM(L109:L115)</f>
        <v>0</v>
      </c>
      <c r="M116" s="13">
        <f t="shared" ref="M116" si="304">SUM(M109:M115)</f>
        <v>0</v>
      </c>
      <c r="N116" s="13">
        <f t="shared" ref="N116" si="305">SUM(N109:N115)</f>
        <v>0</v>
      </c>
      <c r="O116" s="13">
        <f t="shared" ref="O116" si="306">SUM(O109:O115)</f>
        <v>0</v>
      </c>
      <c r="P116" s="13">
        <f t="shared" ref="P116" si="307">SUM(P109:P115)</f>
        <v>0</v>
      </c>
      <c r="Q116" s="13">
        <f t="shared" ref="Q116" si="308">SUM(Q109:Q115)</f>
        <v>0</v>
      </c>
      <c r="R116" s="13">
        <f t="shared" ref="R116" si="309">SUM(R109:R115)</f>
        <v>0</v>
      </c>
      <c r="S116" s="13">
        <f t="shared" ref="S116" si="310">SUM(S109:S115)</f>
        <v>0</v>
      </c>
      <c r="T116" s="13">
        <f t="shared" ref="T116" si="311">SUM(T109:T115)</f>
        <v>0</v>
      </c>
      <c r="U116" s="13">
        <f t="shared" ref="U116" si="312">SUM(U109:U115)</f>
        <v>0</v>
      </c>
      <c r="V116" s="13">
        <f t="shared" ref="V116" si="313">SUM(V109:V115)</f>
        <v>0</v>
      </c>
      <c r="W116" s="13">
        <f t="shared" ref="W116" si="314">SUM(W109:W115)</f>
        <v>0</v>
      </c>
      <c r="X116" s="13">
        <f t="shared" ref="X116" si="315">SUM(X109:X115)</f>
        <v>0</v>
      </c>
      <c r="Y116" s="13">
        <f t="shared" ref="Y116" si="316">SUM(Y109:Y115)</f>
        <v>0</v>
      </c>
      <c r="Z116" s="13">
        <f t="shared" ref="Z116" si="317">SUM(Z109:Z115)</f>
        <v>0</v>
      </c>
      <c r="AA116" s="13">
        <f t="shared" ref="AA116" si="318">SUM(AA109:AA115)</f>
        <v>0</v>
      </c>
      <c r="AB116" s="13">
        <f t="shared" ref="AB116" si="319">SUM(AB109:AB115)</f>
        <v>0</v>
      </c>
      <c r="AC116" s="13">
        <f t="shared" ref="AC116" si="320">SUM(AC109:AC115)</f>
        <v>0</v>
      </c>
      <c r="AD116" s="13">
        <f t="shared" ref="AD116" si="321">SUM(AD109:AD115)</f>
        <v>0</v>
      </c>
      <c r="AE116" s="13">
        <f t="shared" ref="AE116" si="322">SUM(AE109:AE115)</f>
        <v>0</v>
      </c>
      <c r="AF116" s="13">
        <f t="shared" ref="AF116" si="323">SUM(AF109:AF115)</f>
        <v>0</v>
      </c>
      <c r="AG116" s="13">
        <f t="shared" ref="AG116" si="324">SUM(AG109:AG115)</f>
        <v>0</v>
      </c>
      <c r="AH116" s="13">
        <f t="shared" ref="AH116" si="325">SUM(AH109:AH115)</f>
        <v>0</v>
      </c>
      <c r="AI116" s="13">
        <f t="shared" ref="AI116" si="326">SUM(AI109:AI115)</f>
        <v>0</v>
      </c>
      <c r="AJ116" s="13">
        <f t="shared" ref="AJ116" si="327">SUM(AJ109:AJ115)</f>
        <v>0</v>
      </c>
      <c r="AK116" s="13">
        <f t="shared" ref="AK116" si="328">SUM(AK109:AK115)</f>
        <v>0</v>
      </c>
      <c r="AL116" s="13">
        <f t="shared" ref="AL116" si="329">SUM(AL109:AL115)</f>
        <v>0</v>
      </c>
      <c r="AM116" s="13">
        <f t="shared" ref="AM116" si="330">SUM(AM109:AM115)</f>
        <v>0</v>
      </c>
      <c r="AN116" s="13">
        <f t="shared" ref="AN116" si="331">SUM(AN109:AN115)</f>
        <v>0</v>
      </c>
      <c r="AO116" s="13">
        <f t="shared" ref="AO116" si="332">SUM(AO109:AO115)</f>
        <v>0</v>
      </c>
    </row>
    <row r="117" spans="1:76" ht="13.5" thickBot="1" x14ac:dyDescent="0.25"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</row>
    <row r="118" spans="1:76" ht="13.5" thickBot="1" x14ac:dyDescent="0.25">
      <c r="A118" s="2" t="s">
        <v>161</v>
      </c>
      <c r="B118" s="3"/>
      <c r="C118" s="3" t="s">
        <v>0</v>
      </c>
      <c r="D118" s="3"/>
      <c r="E118" s="3" t="s">
        <v>163</v>
      </c>
      <c r="F118" s="27" t="s">
        <v>179</v>
      </c>
      <c r="G118" s="27" t="s">
        <v>178</v>
      </c>
      <c r="H118" s="3" t="s">
        <v>164</v>
      </c>
      <c r="I118" s="3" t="s">
        <v>165</v>
      </c>
      <c r="J118" s="3" t="s">
        <v>166</v>
      </c>
      <c r="K118" s="3" t="s">
        <v>5</v>
      </c>
      <c r="L118" s="3" t="s">
        <v>159</v>
      </c>
      <c r="M118" s="3" t="s">
        <v>160</v>
      </c>
      <c r="N118" s="3" t="s">
        <v>150</v>
      </c>
      <c r="O118" s="3" t="s">
        <v>151</v>
      </c>
      <c r="P118" s="3" t="s">
        <v>152</v>
      </c>
      <c r="Q118" s="3" t="s">
        <v>153</v>
      </c>
      <c r="R118" s="3" t="s">
        <v>154</v>
      </c>
      <c r="S118" s="3" t="s">
        <v>155</v>
      </c>
      <c r="T118" s="3" t="s">
        <v>156</v>
      </c>
      <c r="U118" s="3" t="s">
        <v>157</v>
      </c>
      <c r="V118" s="3" t="s">
        <v>158</v>
      </c>
      <c r="W118" s="3" t="s">
        <v>177</v>
      </c>
      <c r="X118" s="3" t="s">
        <v>176</v>
      </c>
      <c r="Y118" s="3" t="s">
        <v>26</v>
      </c>
      <c r="Z118" s="3" t="s">
        <v>29</v>
      </c>
      <c r="AA118" s="3" t="s">
        <v>28</v>
      </c>
      <c r="AB118" s="3" t="s">
        <v>32</v>
      </c>
      <c r="AC118" s="3" t="s">
        <v>23</v>
      </c>
      <c r="AD118" s="3" t="s">
        <v>27</v>
      </c>
      <c r="AE118" s="3" t="s">
        <v>24</v>
      </c>
      <c r="AF118" s="3" t="s">
        <v>25</v>
      </c>
      <c r="AG118" s="3" t="s">
        <v>31</v>
      </c>
      <c r="AH118" s="3" t="s">
        <v>22</v>
      </c>
      <c r="AI118" s="3" t="s">
        <v>30</v>
      </c>
      <c r="AJ118" s="3" t="s">
        <v>36</v>
      </c>
      <c r="AK118" s="3" t="s">
        <v>37</v>
      </c>
      <c r="AL118" s="3" t="s">
        <v>38</v>
      </c>
      <c r="AM118" s="3" t="s">
        <v>40</v>
      </c>
      <c r="AN118" s="3" t="s">
        <v>41</v>
      </c>
      <c r="AO118" s="4" t="s">
        <v>21</v>
      </c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</row>
    <row r="119" spans="1:76" x14ac:dyDescent="0.2">
      <c r="C119" s="23"/>
      <c r="F119" s="24" t="str">
        <f>IF($C119="","",$E119*VLOOKUP($C119,aliments!$B$2:$AZ$70,2,0)/100)</f>
        <v/>
      </c>
      <c r="G119" s="24" t="str">
        <f>IF($C119="","",$E119*VLOOKUP($C119,aliments!$B$2:$AZ$70,3,0)/100)</f>
        <v/>
      </c>
      <c r="H119" s="24" t="str">
        <f>IF($C119="","",$E119*VLOOKUP($C119,aliments!$B$2:$AZ$70,4,0)/100)</f>
        <v/>
      </c>
      <c r="I119" s="24" t="str">
        <f>IF($C119="","",$E119*VLOOKUP($C119,aliments!$B$2:$AZ$70,5,0)/100)</f>
        <v/>
      </c>
      <c r="J119" s="24" t="str">
        <f>IF($C119="","",$E119*VLOOKUP($C119,aliments!$B$2:$AZ$70,6,0)/100)</f>
        <v/>
      </c>
      <c r="K119" s="24" t="str">
        <f>IF($C119="","",$E119*VLOOKUP($C119,aliments!$B$2:$AZ$70,7,0)/100)</f>
        <v/>
      </c>
      <c r="L119" s="24" t="str">
        <f>IF($C119="","",$E119*VLOOKUP($C119,aliments!$B$2:$AZ$70,8,0)/100)</f>
        <v/>
      </c>
      <c r="M119" s="24" t="str">
        <f>IF($C119="","",$E119*VLOOKUP($C119,aliments!$B$2:$AZ$70,9,0)/100)</f>
        <v/>
      </c>
      <c r="N119" s="24" t="str">
        <f>IF($C119="","",$E119*VLOOKUP($C119,aliments!$B$2:$AZ$70,10,0)/100)</f>
        <v/>
      </c>
      <c r="O119" s="24" t="str">
        <f>IF($C119="","",$E119*VLOOKUP($C119,aliments!$B$2:$AZ$70,11,0)/100)</f>
        <v/>
      </c>
      <c r="P119" s="24" t="str">
        <f>IF($C119="","",$E119*VLOOKUP($C119,aliments!$B$2:$AZ$70,12,0)/100)</f>
        <v/>
      </c>
      <c r="Q119" s="24" t="str">
        <f>IF($C119="","",$E119*VLOOKUP($C119,aliments!$B$2:$AZ$70,13,0)/100)</f>
        <v/>
      </c>
      <c r="R119" s="24" t="str">
        <f>IF($C119="","",$E119*VLOOKUP($C119,aliments!$B$2:$AZ$70,14,0)/100)</f>
        <v/>
      </c>
      <c r="S119" s="24" t="str">
        <f>IF($C119="","",$E119*VLOOKUP($C119,aliments!$B$2:$AZ$70,15,0)/100)</f>
        <v/>
      </c>
      <c r="T119" s="24" t="str">
        <f>IF($C119="","",$E119*VLOOKUP($C119,aliments!$B$2:$AZ$70,16,0)/100)</f>
        <v/>
      </c>
      <c r="U119" s="24" t="str">
        <f>IF($C119="","",$E119*VLOOKUP($C119,aliments!$B$2:$AZ$70,17,0)/100)</f>
        <v/>
      </c>
      <c r="V119" s="24" t="str">
        <f>IF($C119="","",$E119*VLOOKUP($C119,aliments!$B$2:$AZ$70,18,0)/100)</f>
        <v/>
      </c>
      <c r="W119" s="24" t="str">
        <f>IF($C119="","",$E119*VLOOKUP($C119,aliments!$B$2:$AZ$70,19,0)/100)</f>
        <v/>
      </c>
      <c r="X119" s="24" t="str">
        <f>IF($C119="","",$E119*VLOOKUP($C119,aliments!$B$2:$AZ$70,20,0)/100)</f>
        <v/>
      </c>
      <c r="Y119" s="24" t="str">
        <f>IF($C119="","",$E119*VLOOKUP($C119,aliments!$B$2:$AZ$70,21,0)/100)</f>
        <v/>
      </c>
      <c r="Z119" s="24" t="str">
        <f>IF($C119="","",$E119*VLOOKUP($C119,aliments!$B$2:$AZ$70,22,0)/100)</f>
        <v/>
      </c>
      <c r="AA119" s="24" t="str">
        <f>IF($C119="","",$E119*VLOOKUP($C119,aliments!$B$2:$AZ$70,23,0)/100)</f>
        <v/>
      </c>
      <c r="AB119" s="24" t="str">
        <f>IF($C119="","",$E119*VLOOKUP($C119,aliments!$B$2:$AZ$70,24,0)/100)</f>
        <v/>
      </c>
      <c r="AC119" s="24" t="str">
        <f>IF($C119="","",$E119*VLOOKUP($C119,aliments!$B$2:$AZ$70,25,0)/100)</f>
        <v/>
      </c>
      <c r="AD119" s="24" t="str">
        <f>IF($C119="","",$E119*VLOOKUP($C119,aliments!$B$2:$AZ$70,26,0)/100)</f>
        <v/>
      </c>
      <c r="AE119" s="24" t="str">
        <f>IF($C119="","",$E119*VLOOKUP($C119,aliments!$B$2:$AZ$70,27,0)/100)</f>
        <v/>
      </c>
      <c r="AF119" s="24" t="str">
        <f>IF($C119="","",$E119*VLOOKUP($C119,aliments!$B$2:$AZ$70,28,0)/100)</f>
        <v/>
      </c>
      <c r="AG119" s="24" t="str">
        <f>IF($C119="","",$E119*VLOOKUP($C119,aliments!$B$2:$AZ$70,29,0)/100)</f>
        <v/>
      </c>
      <c r="AH119" s="24" t="str">
        <f>IF($C119="","",$E119*VLOOKUP($C119,aliments!$B$2:$AZ$70,30,0)/100)</f>
        <v/>
      </c>
      <c r="AI119" s="24" t="str">
        <f>IF($C119="","",$E119*VLOOKUP($C119,aliments!$B$2:$AZ$70,31,0)/100)</f>
        <v/>
      </c>
      <c r="AJ119" s="24" t="str">
        <f>IF($C119="","",$E119*VLOOKUP($C119,aliments!$B$2:$AZ$70,32,0)/100)</f>
        <v/>
      </c>
      <c r="AK119" s="24" t="str">
        <f>IF($C119="","",$E119*VLOOKUP($C119,aliments!$B$2:$AZ$70,33,0)/100)</f>
        <v/>
      </c>
      <c r="AL119" s="24" t="str">
        <f>IF($C119="","",$E119*VLOOKUP($C119,aliments!$B$2:$AZ$70,34,0)/100)</f>
        <v/>
      </c>
      <c r="AM119" s="24" t="str">
        <f>IF($C119="","",$E119*VLOOKUP($C119,aliments!$B$2:$AZ$70,35,0)/100)</f>
        <v/>
      </c>
      <c r="AN119" s="24" t="str">
        <f>IF($C119="","",$E119*VLOOKUP($C119,aliments!$B$2:$AZ$70,36,0)/100)</f>
        <v/>
      </c>
      <c r="AO119" s="24" t="str">
        <f>IF($C119="","",$E119*VLOOKUP($C119,aliments!$B$2:$AZ$70,37,0)/100)</f>
        <v/>
      </c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</row>
    <row r="120" spans="1:76" x14ac:dyDescent="0.2">
      <c r="C120" s="23"/>
      <c r="F120" s="24" t="str">
        <f>IF($C120="","",$E120*VLOOKUP($C120,aliments!$B$2:$AZ$70,2,0)/100)</f>
        <v/>
      </c>
      <c r="G120" s="24" t="str">
        <f>IF($C120="","",$E120*VLOOKUP($C120,aliments!$B$2:$AZ$70,3,0)/100)</f>
        <v/>
      </c>
      <c r="H120" s="24" t="str">
        <f>IF($C120="","",$E120*VLOOKUP($C120,aliments!$B$2:$AZ$70,4,0)/100)</f>
        <v/>
      </c>
      <c r="I120" s="24" t="str">
        <f>IF($C120="","",$E120*VLOOKUP($C120,aliments!$B$2:$AZ$70,5,0)/100)</f>
        <v/>
      </c>
      <c r="J120" s="24" t="str">
        <f>IF($C120="","",$E120*VLOOKUP($C120,aliments!$B$2:$AZ$70,6,0)/100)</f>
        <v/>
      </c>
      <c r="K120" s="24" t="str">
        <f>IF($C120="","",$E120*VLOOKUP($C120,aliments!$B$2:$AZ$70,7,0)/100)</f>
        <v/>
      </c>
      <c r="L120" s="24" t="str">
        <f>IF($C120="","",$E120*VLOOKUP($C120,aliments!$B$2:$AZ$70,8,0)/100)</f>
        <v/>
      </c>
      <c r="M120" s="24" t="str">
        <f>IF($C120="","",$E120*VLOOKUP($C120,aliments!$B$2:$AZ$70,9,0)/100)</f>
        <v/>
      </c>
      <c r="N120" s="24" t="str">
        <f>IF($C120="","",$E120*VLOOKUP($C120,aliments!$B$2:$AZ$70,10,0)/100)</f>
        <v/>
      </c>
      <c r="O120" s="24" t="str">
        <f>IF($C120="","",$E120*VLOOKUP($C120,aliments!$B$2:$AZ$70,11,0)/100)</f>
        <v/>
      </c>
      <c r="P120" s="24" t="str">
        <f>IF($C120="","",$E120*VLOOKUP($C120,aliments!$B$2:$AZ$70,12,0)/100)</f>
        <v/>
      </c>
      <c r="Q120" s="24" t="str">
        <f>IF($C120="","",$E120*VLOOKUP($C120,aliments!$B$2:$AZ$70,13,0)/100)</f>
        <v/>
      </c>
      <c r="R120" s="24" t="str">
        <f>IF($C120="","",$E120*VLOOKUP($C120,aliments!$B$2:$AZ$70,14,0)/100)</f>
        <v/>
      </c>
      <c r="S120" s="24" t="str">
        <f>IF($C120="","",$E120*VLOOKUP($C120,aliments!$B$2:$AZ$70,15,0)/100)</f>
        <v/>
      </c>
      <c r="T120" s="24" t="str">
        <f>IF($C120="","",$E120*VLOOKUP($C120,aliments!$B$2:$AZ$70,16,0)/100)</f>
        <v/>
      </c>
      <c r="U120" s="24" t="str">
        <f>IF($C120="","",$E120*VLOOKUP($C120,aliments!$B$2:$AZ$70,17,0)/100)</f>
        <v/>
      </c>
      <c r="V120" s="24" t="str">
        <f>IF($C120="","",$E120*VLOOKUP($C120,aliments!$B$2:$AZ$70,18,0)/100)</f>
        <v/>
      </c>
      <c r="W120" s="24" t="str">
        <f>IF($C120="","",$E120*VLOOKUP($C120,aliments!$B$2:$AZ$70,19,0)/100)</f>
        <v/>
      </c>
      <c r="X120" s="24" t="str">
        <f>IF($C120="","",$E120*VLOOKUP($C120,aliments!$B$2:$AZ$70,20,0)/100)</f>
        <v/>
      </c>
      <c r="Y120" s="24" t="str">
        <f>IF($C120="","",$E120*VLOOKUP($C120,aliments!$B$2:$AZ$70,21,0)/100)</f>
        <v/>
      </c>
      <c r="Z120" s="24" t="str">
        <f>IF($C120="","",$E120*VLOOKUP($C120,aliments!$B$2:$AZ$70,22,0)/100)</f>
        <v/>
      </c>
      <c r="AA120" s="24" t="str">
        <f>IF($C120="","",$E120*VLOOKUP($C120,aliments!$B$2:$AZ$70,23,0)/100)</f>
        <v/>
      </c>
      <c r="AB120" s="24" t="str">
        <f>IF($C120="","",$E120*VLOOKUP($C120,aliments!$B$2:$AZ$70,24,0)/100)</f>
        <v/>
      </c>
      <c r="AC120" s="24" t="str">
        <f>IF($C120="","",$E120*VLOOKUP($C120,aliments!$B$2:$AZ$70,25,0)/100)</f>
        <v/>
      </c>
      <c r="AD120" s="24" t="str">
        <f>IF($C120="","",$E120*VLOOKUP($C120,aliments!$B$2:$AZ$70,26,0)/100)</f>
        <v/>
      </c>
      <c r="AE120" s="24" t="str">
        <f>IF($C120="","",$E120*VLOOKUP($C120,aliments!$B$2:$AZ$70,27,0)/100)</f>
        <v/>
      </c>
      <c r="AF120" s="24" t="str">
        <f>IF($C120="","",$E120*VLOOKUP($C120,aliments!$B$2:$AZ$70,28,0)/100)</f>
        <v/>
      </c>
      <c r="AG120" s="24" t="str">
        <f>IF($C120="","",$E120*VLOOKUP($C120,aliments!$B$2:$AZ$70,29,0)/100)</f>
        <v/>
      </c>
      <c r="AH120" s="24" t="str">
        <f>IF($C120="","",$E120*VLOOKUP($C120,aliments!$B$2:$AZ$70,30,0)/100)</f>
        <v/>
      </c>
      <c r="AI120" s="24" t="str">
        <f>IF($C120="","",$E120*VLOOKUP($C120,aliments!$B$2:$AZ$70,31,0)/100)</f>
        <v/>
      </c>
      <c r="AJ120" s="24" t="str">
        <f>IF($C120="","",$E120*VLOOKUP($C120,aliments!$B$2:$AZ$70,32,0)/100)</f>
        <v/>
      </c>
      <c r="AK120" s="24" t="str">
        <f>IF($C120="","",$E120*VLOOKUP($C120,aliments!$B$2:$AZ$70,33,0)/100)</f>
        <v/>
      </c>
      <c r="AL120" s="24" t="str">
        <f>IF($C120="","",$E120*VLOOKUP($C120,aliments!$B$2:$AZ$70,34,0)/100)</f>
        <v/>
      </c>
      <c r="AM120" s="24" t="str">
        <f>IF($C120="","",$E120*VLOOKUP($C120,aliments!$B$2:$AZ$70,35,0)/100)</f>
        <v/>
      </c>
      <c r="AN120" s="24" t="str">
        <f>IF($C120="","",$E120*VLOOKUP($C120,aliments!$B$2:$AZ$70,36,0)/100)</f>
        <v/>
      </c>
      <c r="AO120" s="24" t="str">
        <f>IF($C120="","",$E120*VLOOKUP($C120,aliments!$B$2:$AZ$70,37,0)/100)</f>
        <v/>
      </c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</row>
    <row r="121" spans="1:76" x14ac:dyDescent="0.2">
      <c r="C121" s="23"/>
      <c r="F121" s="24" t="str">
        <f>IF($C121="","",$E121*VLOOKUP($C121,aliments!$B$2:$AZ$70,2,0)/100)</f>
        <v/>
      </c>
      <c r="G121" s="24" t="str">
        <f>IF($C121="","",$E121*VLOOKUP($C121,aliments!$B$2:$AZ$70,3,0)/100)</f>
        <v/>
      </c>
      <c r="H121" s="24" t="str">
        <f>IF($C121="","",$E121*VLOOKUP($C121,aliments!$B$2:$AZ$70,4,0)/100)</f>
        <v/>
      </c>
      <c r="I121" s="24" t="str">
        <f>IF($C121="","",$E121*VLOOKUP($C121,aliments!$B$2:$AZ$70,5,0)/100)</f>
        <v/>
      </c>
      <c r="J121" s="24" t="str">
        <f>IF($C121="","",$E121*VLOOKUP($C121,aliments!$B$2:$AZ$70,6,0)/100)</f>
        <v/>
      </c>
      <c r="K121" s="24" t="str">
        <f>IF($C121="","",$E121*VLOOKUP($C121,aliments!$B$2:$AZ$70,7,0)/100)</f>
        <v/>
      </c>
      <c r="L121" s="24" t="str">
        <f>IF($C121="","",$E121*VLOOKUP($C121,aliments!$B$2:$AZ$70,8,0)/100)</f>
        <v/>
      </c>
      <c r="M121" s="24" t="str">
        <f>IF($C121="","",$E121*VLOOKUP($C121,aliments!$B$2:$AZ$70,9,0)/100)</f>
        <v/>
      </c>
      <c r="N121" s="24" t="str">
        <f>IF($C121="","",$E121*VLOOKUP($C121,aliments!$B$2:$AZ$70,10,0)/100)</f>
        <v/>
      </c>
      <c r="O121" s="24" t="str">
        <f>IF($C121="","",$E121*VLOOKUP($C121,aliments!$B$2:$AZ$70,11,0)/100)</f>
        <v/>
      </c>
      <c r="P121" s="24" t="str">
        <f>IF($C121="","",$E121*VLOOKUP($C121,aliments!$B$2:$AZ$70,12,0)/100)</f>
        <v/>
      </c>
      <c r="Q121" s="24" t="str">
        <f>IF($C121="","",$E121*VLOOKUP($C121,aliments!$B$2:$AZ$70,13,0)/100)</f>
        <v/>
      </c>
      <c r="R121" s="24" t="str">
        <f>IF($C121="","",$E121*VLOOKUP($C121,aliments!$B$2:$AZ$70,14,0)/100)</f>
        <v/>
      </c>
      <c r="S121" s="24" t="str">
        <f>IF($C121="","",$E121*VLOOKUP($C121,aliments!$B$2:$AZ$70,15,0)/100)</f>
        <v/>
      </c>
      <c r="T121" s="24" t="str">
        <f>IF($C121="","",$E121*VLOOKUP($C121,aliments!$B$2:$AZ$70,16,0)/100)</f>
        <v/>
      </c>
      <c r="U121" s="24" t="str">
        <f>IF($C121="","",$E121*VLOOKUP($C121,aliments!$B$2:$AZ$70,17,0)/100)</f>
        <v/>
      </c>
      <c r="V121" s="24" t="str">
        <f>IF($C121="","",$E121*VLOOKUP($C121,aliments!$B$2:$AZ$70,18,0)/100)</f>
        <v/>
      </c>
      <c r="W121" s="24" t="str">
        <f>IF($C121="","",$E121*VLOOKUP($C121,aliments!$B$2:$AZ$70,19,0)/100)</f>
        <v/>
      </c>
      <c r="X121" s="24" t="str">
        <f>IF($C121="","",$E121*VLOOKUP($C121,aliments!$B$2:$AZ$70,20,0)/100)</f>
        <v/>
      </c>
      <c r="Y121" s="24" t="str">
        <f>IF($C121="","",$E121*VLOOKUP($C121,aliments!$B$2:$AZ$70,21,0)/100)</f>
        <v/>
      </c>
      <c r="Z121" s="24" t="str">
        <f>IF($C121="","",$E121*VLOOKUP($C121,aliments!$B$2:$AZ$70,22,0)/100)</f>
        <v/>
      </c>
      <c r="AA121" s="24" t="str">
        <f>IF($C121="","",$E121*VLOOKUP($C121,aliments!$B$2:$AZ$70,23,0)/100)</f>
        <v/>
      </c>
      <c r="AB121" s="24" t="str">
        <f>IF($C121="","",$E121*VLOOKUP($C121,aliments!$B$2:$AZ$70,24,0)/100)</f>
        <v/>
      </c>
      <c r="AC121" s="24" t="str">
        <f>IF($C121="","",$E121*VLOOKUP($C121,aliments!$B$2:$AZ$70,25,0)/100)</f>
        <v/>
      </c>
      <c r="AD121" s="24" t="str">
        <f>IF($C121="","",$E121*VLOOKUP($C121,aliments!$B$2:$AZ$70,26,0)/100)</f>
        <v/>
      </c>
      <c r="AE121" s="24" t="str">
        <f>IF($C121="","",$E121*VLOOKUP($C121,aliments!$B$2:$AZ$70,27,0)/100)</f>
        <v/>
      </c>
      <c r="AF121" s="24" t="str">
        <f>IF($C121="","",$E121*VLOOKUP($C121,aliments!$B$2:$AZ$70,28,0)/100)</f>
        <v/>
      </c>
      <c r="AG121" s="24" t="str">
        <f>IF($C121="","",$E121*VLOOKUP($C121,aliments!$B$2:$AZ$70,29,0)/100)</f>
        <v/>
      </c>
      <c r="AH121" s="24" t="str">
        <f>IF($C121="","",$E121*VLOOKUP($C121,aliments!$B$2:$AZ$70,30,0)/100)</f>
        <v/>
      </c>
      <c r="AI121" s="24" t="str">
        <f>IF($C121="","",$E121*VLOOKUP($C121,aliments!$B$2:$AZ$70,31,0)/100)</f>
        <v/>
      </c>
      <c r="AJ121" s="24" t="str">
        <f>IF($C121="","",$E121*VLOOKUP($C121,aliments!$B$2:$AZ$70,32,0)/100)</f>
        <v/>
      </c>
      <c r="AK121" s="24" t="str">
        <f>IF($C121="","",$E121*VLOOKUP($C121,aliments!$B$2:$AZ$70,33,0)/100)</f>
        <v/>
      </c>
      <c r="AL121" s="24" t="str">
        <f>IF($C121="","",$E121*VLOOKUP($C121,aliments!$B$2:$AZ$70,34,0)/100)</f>
        <v/>
      </c>
      <c r="AM121" s="24" t="str">
        <f>IF($C121="","",$E121*VLOOKUP($C121,aliments!$B$2:$AZ$70,35,0)/100)</f>
        <v/>
      </c>
      <c r="AN121" s="24" t="str">
        <f>IF($C121="","",$E121*VLOOKUP($C121,aliments!$B$2:$AZ$70,36,0)/100)</f>
        <v/>
      </c>
      <c r="AO121" s="24" t="str">
        <f>IF($C121="","",$E121*VLOOKUP($C121,aliments!$B$2:$AZ$70,37,0)/100)</f>
        <v/>
      </c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</row>
    <row r="122" spans="1:76" x14ac:dyDescent="0.2">
      <c r="C122" s="23"/>
      <c r="F122" s="24" t="str">
        <f>IF($C122="","",$E122*VLOOKUP($C122,aliments!$B$2:$AZ$70,2,0)/100)</f>
        <v/>
      </c>
      <c r="G122" s="24" t="str">
        <f>IF($C122="","",$E122*VLOOKUP($C122,aliments!$B$2:$AZ$70,3,0)/100)</f>
        <v/>
      </c>
      <c r="H122" s="24" t="str">
        <f>IF($C122="","",$E122*VLOOKUP($C122,aliments!$B$2:$AZ$70,4,0)/100)</f>
        <v/>
      </c>
      <c r="I122" s="24" t="str">
        <f>IF($C122="","",$E122*VLOOKUP($C122,aliments!$B$2:$AZ$70,5,0)/100)</f>
        <v/>
      </c>
      <c r="J122" s="24" t="str">
        <f>IF($C122="","",$E122*VLOOKUP($C122,aliments!$B$2:$AZ$70,6,0)/100)</f>
        <v/>
      </c>
      <c r="K122" s="24" t="str">
        <f>IF($C122="","",$E122*VLOOKUP($C122,aliments!$B$2:$AZ$70,7,0)/100)</f>
        <v/>
      </c>
      <c r="L122" s="24" t="str">
        <f>IF($C122="","",$E122*VLOOKUP($C122,aliments!$B$2:$AZ$70,8,0)/100)</f>
        <v/>
      </c>
      <c r="M122" s="24" t="str">
        <f>IF($C122="","",$E122*VLOOKUP($C122,aliments!$B$2:$AZ$70,9,0)/100)</f>
        <v/>
      </c>
      <c r="N122" s="24" t="str">
        <f>IF($C122="","",$E122*VLOOKUP($C122,aliments!$B$2:$AZ$70,10,0)/100)</f>
        <v/>
      </c>
      <c r="O122" s="24" t="str">
        <f>IF($C122="","",$E122*VLOOKUP($C122,aliments!$B$2:$AZ$70,11,0)/100)</f>
        <v/>
      </c>
      <c r="P122" s="24" t="str">
        <f>IF($C122="","",$E122*VLOOKUP($C122,aliments!$B$2:$AZ$70,12,0)/100)</f>
        <v/>
      </c>
      <c r="Q122" s="24" t="str">
        <f>IF($C122="","",$E122*VLOOKUP($C122,aliments!$B$2:$AZ$70,13,0)/100)</f>
        <v/>
      </c>
      <c r="R122" s="24" t="str">
        <f>IF($C122="","",$E122*VLOOKUP($C122,aliments!$B$2:$AZ$70,14,0)/100)</f>
        <v/>
      </c>
      <c r="S122" s="24" t="str">
        <f>IF($C122="","",$E122*VLOOKUP($C122,aliments!$B$2:$AZ$70,15,0)/100)</f>
        <v/>
      </c>
      <c r="T122" s="24" t="str">
        <f>IF($C122="","",$E122*VLOOKUP($C122,aliments!$B$2:$AZ$70,16,0)/100)</f>
        <v/>
      </c>
      <c r="U122" s="24" t="str">
        <f>IF($C122="","",$E122*VLOOKUP($C122,aliments!$B$2:$AZ$70,17,0)/100)</f>
        <v/>
      </c>
      <c r="V122" s="24" t="str">
        <f>IF($C122="","",$E122*VLOOKUP($C122,aliments!$B$2:$AZ$70,18,0)/100)</f>
        <v/>
      </c>
      <c r="W122" s="24" t="str">
        <f>IF($C122="","",$E122*VLOOKUP($C122,aliments!$B$2:$AZ$70,19,0)/100)</f>
        <v/>
      </c>
      <c r="X122" s="24" t="str">
        <f>IF($C122="","",$E122*VLOOKUP($C122,aliments!$B$2:$AZ$70,20,0)/100)</f>
        <v/>
      </c>
      <c r="Y122" s="24" t="str">
        <f>IF($C122="","",$E122*VLOOKUP($C122,aliments!$B$2:$AZ$70,21,0)/100)</f>
        <v/>
      </c>
      <c r="Z122" s="24" t="str">
        <f>IF($C122="","",$E122*VLOOKUP($C122,aliments!$B$2:$AZ$70,22,0)/100)</f>
        <v/>
      </c>
      <c r="AA122" s="24" t="str">
        <f>IF($C122="","",$E122*VLOOKUP($C122,aliments!$B$2:$AZ$70,23,0)/100)</f>
        <v/>
      </c>
      <c r="AB122" s="24" t="str">
        <f>IF($C122="","",$E122*VLOOKUP($C122,aliments!$B$2:$AZ$70,24,0)/100)</f>
        <v/>
      </c>
      <c r="AC122" s="24" t="str">
        <f>IF($C122="","",$E122*VLOOKUP($C122,aliments!$B$2:$AZ$70,25,0)/100)</f>
        <v/>
      </c>
      <c r="AD122" s="24" t="str">
        <f>IF($C122="","",$E122*VLOOKUP($C122,aliments!$B$2:$AZ$70,26,0)/100)</f>
        <v/>
      </c>
      <c r="AE122" s="24" t="str">
        <f>IF($C122="","",$E122*VLOOKUP($C122,aliments!$B$2:$AZ$70,27,0)/100)</f>
        <v/>
      </c>
      <c r="AF122" s="24" t="str">
        <f>IF($C122="","",$E122*VLOOKUP($C122,aliments!$B$2:$AZ$70,28,0)/100)</f>
        <v/>
      </c>
      <c r="AG122" s="24" t="str">
        <f>IF($C122="","",$E122*VLOOKUP($C122,aliments!$B$2:$AZ$70,29,0)/100)</f>
        <v/>
      </c>
      <c r="AH122" s="24" t="str">
        <f>IF($C122="","",$E122*VLOOKUP($C122,aliments!$B$2:$AZ$70,30,0)/100)</f>
        <v/>
      </c>
      <c r="AI122" s="24" t="str">
        <f>IF($C122="","",$E122*VLOOKUP($C122,aliments!$B$2:$AZ$70,31,0)/100)</f>
        <v/>
      </c>
      <c r="AJ122" s="24" t="str">
        <f>IF($C122="","",$E122*VLOOKUP($C122,aliments!$B$2:$AZ$70,32,0)/100)</f>
        <v/>
      </c>
      <c r="AK122" s="24" t="str">
        <f>IF($C122="","",$E122*VLOOKUP($C122,aliments!$B$2:$AZ$70,33,0)/100)</f>
        <v/>
      </c>
      <c r="AL122" s="24" t="str">
        <f>IF($C122="","",$E122*VLOOKUP($C122,aliments!$B$2:$AZ$70,34,0)/100)</f>
        <v/>
      </c>
      <c r="AM122" s="24" t="str">
        <f>IF($C122="","",$E122*VLOOKUP($C122,aliments!$B$2:$AZ$70,35,0)/100)</f>
        <v/>
      </c>
      <c r="AN122" s="24" t="str">
        <f>IF($C122="","",$E122*VLOOKUP($C122,aliments!$B$2:$AZ$70,36,0)/100)</f>
        <v/>
      </c>
      <c r="AO122" s="24" t="str">
        <f>IF($C122="","",$E122*VLOOKUP($C122,aliments!$B$2:$AZ$70,37,0)/100)</f>
        <v/>
      </c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</row>
    <row r="123" spans="1:76" x14ac:dyDescent="0.2">
      <c r="C123" s="23"/>
      <c r="F123" s="24" t="str">
        <f>IF($C123="","",$E123*VLOOKUP($C123,aliments!$B$2:$AZ$70,2,0)/100)</f>
        <v/>
      </c>
      <c r="G123" s="24" t="str">
        <f>IF($C123="","",$E123*VLOOKUP($C123,aliments!$B$2:$AZ$70,3,0)/100)</f>
        <v/>
      </c>
      <c r="H123" s="24" t="str">
        <f>IF($C123="","",$E123*VLOOKUP($C123,aliments!$B$2:$AZ$70,4,0)/100)</f>
        <v/>
      </c>
      <c r="I123" s="24" t="str">
        <f>IF($C123="","",$E123*VLOOKUP($C123,aliments!$B$2:$AZ$70,5,0)/100)</f>
        <v/>
      </c>
      <c r="J123" s="24" t="str">
        <f>IF($C123="","",$E123*VLOOKUP($C123,aliments!$B$2:$AZ$70,6,0)/100)</f>
        <v/>
      </c>
      <c r="K123" s="24" t="str">
        <f>IF($C123="","",$E123*VLOOKUP($C123,aliments!$B$2:$AZ$70,7,0)/100)</f>
        <v/>
      </c>
      <c r="L123" s="24" t="str">
        <f>IF($C123="","",$E123*VLOOKUP($C123,aliments!$B$2:$AZ$70,8,0)/100)</f>
        <v/>
      </c>
      <c r="M123" s="24" t="str">
        <f>IF($C123="","",$E123*VLOOKUP($C123,aliments!$B$2:$AZ$70,9,0)/100)</f>
        <v/>
      </c>
      <c r="N123" s="24" t="str">
        <f>IF($C123="","",$E123*VLOOKUP($C123,aliments!$B$2:$AZ$70,10,0)/100)</f>
        <v/>
      </c>
      <c r="O123" s="24" t="str">
        <f>IF($C123="","",$E123*VLOOKUP($C123,aliments!$B$2:$AZ$70,11,0)/100)</f>
        <v/>
      </c>
      <c r="P123" s="24" t="str">
        <f>IF($C123="","",$E123*VLOOKUP($C123,aliments!$B$2:$AZ$70,12,0)/100)</f>
        <v/>
      </c>
      <c r="Q123" s="24" t="str">
        <f>IF($C123="","",$E123*VLOOKUP($C123,aliments!$B$2:$AZ$70,13,0)/100)</f>
        <v/>
      </c>
      <c r="R123" s="24" t="str">
        <f>IF($C123="","",$E123*VLOOKUP($C123,aliments!$B$2:$AZ$70,14,0)/100)</f>
        <v/>
      </c>
      <c r="S123" s="24" t="str">
        <f>IF($C123="","",$E123*VLOOKUP($C123,aliments!$B$2:$AZ$70,15,0)/100)</f>
        <v/>
      </c>
      <c r="T123" s="24" t="str">
        <f>IF($C123="","",$E123*VLOOKUP($C123,aliments!$B$2:$AZ$70,16,0)/100)</f>
        <v/>
      </c>
      <c r="U123" s="24" t="str">
        <f>IF($C123="","",$E123*VLOOKUP($C123,aliments!$B$2:$AZ$70,17,0)/100)</f>
        <v/>
      </c>
      <c r="V123" s="24" t="str">
        <f>IF($C123="","",$E123*VLOOKUP($C123,aliments!$B$2:$AZ$70,18,0)/100)</f>
        <v/>
      </c>
      <c r="W123" s="24" t="str">
        <f>IF($C123="","",$E123*VLOOKUP($C123,aliments!$B$2:$AZ$70,19,0)/100)</f>
        <v/>
      </c>
      <c r="X123" s="24" t="str">
        <f>IF($C123="","",$E123*VLOOKUP($C123,aliments!$B$2:$AZ$70,20,0)/100)</f>
        <v/>
      </c>
      <c r="Y123" s="24" t="str">
        <f>IF($C123="","",$E123*VLOOKUP($C123,aliments!$B$2:$AZ$70,21,0)/100)</f>
        <v/>
      </c>
      <c r="Z123" s="24" t="str">
        <f>IF($C123="","",$E123*VLOOKUP($C123,aliments!$B$2:$AZ$70,22,0)/100)</f>
        <v/>
      </c>
      <c r="AA123" s="24" t="str">
        <f>IF($C123="","",$E123*VLOOKUP($C123,aliments!$B$2:$AZ$70,23,0)/100)</f>
        <v/>
      </c>
      <c r="AB123" s="24" t="str">
        <f>IF($C123="","",$E123*VLOOKUP($C123,aliments!$B$2:$AZ$70,24,0)/100)</f>
        <v/>
      </c>
      <c r="AC123" s="24" t="str">
        <f>IF($C123="","",$E123*VLOOKUP($C123,aliments!$B$2:$AZ$70,25,0)/100)</f>
        <v/>
      </c>
      <c r="AD123" s="24" t="str">
        <f>IF($C123="","",$E123*VLOOKUP($C123,aliments!$B$2:$AZ$70,26,0)/100)</f>
        <v/>
      </c>
      <c r="AE123" s="24" t="str">
        <f>IF($C123="","",$E123*VLOOKUP($C123,aliments!$B$2:$AZ$70,27,0)/100)</f>
        <v/>
      </c>
      <c r="AF123" s="24" t="str">
        <f>IF($C123="","",$E123*VLOOKUP($C123,aliments!$B$2:$AZ$70,28,0)/100)</f>
        <v/>
      </c>
      <c r="AG123" s="24" t="str">
        <f>IF($C123="","",$E123*VLOOKUP($C123,aliments!$B$2:$AZ$70,29,0)/100)</f>
        <v/>
      </c>
      <c r="AH123" s="24" t="str">
        <f>IF($C123="","",$E123*VLOOKUP($C123,aliments!$B$2:$AZ$70,30,0)/100)</f>
        <v/>
      </c>
      <c r="AI123" s="24" t="str">
        <f>IF($C123="","",$E123*VLOOKUP($C123,aliments!$B$2:$AZ$70,31,0)/100)</f>
        <v/>
      </c>
      <c r="AJ123" s="24" t="str">
        <f>IF($C123="","",$E123*VLOOKUP($C123,aliments!$B$2:$AZ$70,32,0)/100)</f>
        <v/>
      </c>
      <c r="AK123" s="24" t="str">
        <f>IF($C123="","",$E123*VLOOKUP($C123,aliments!$B$2:$AZ$70,33,0)/100)</f>
        <v/>
      </c>
      <c r="AL123" s="24" t="str">
        <f>IF($C123="","",$E123*VLOOKUP($C123,aliments!$B$2:$AZ$70,34,0)/100)</f>
        <v/>
      </c>
      <c r="AM123" s="24" t="str">
        <f>IF($C123="","",$E123*VLOOKUP($C123,aliments!$B$2:$AZ$70,35,0)/100)</f>
        <v/>
      </c>
      <c r="AN123" s="24" t="str">
        <f>IF($C123="","",$E123*VLOOKUP($C123,aliments!$B$2:$AZ$70,36,0)/100)</f>
        <v/>
      </c>
      <c r="AO123" s="24" t="str">
        <f>IF($C123="","",$E123*VLOOKUP($C123,aliments!$B$2:$AZ$70,37,0)/100)</f>
        <v/>
      </c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</row>
    <row r="124" spans="1:76" x14ac:dyDescent="0.2">
      <c r="C124" s="23"/>
      <c r="F124" s="24" t="str">
        <f>IF($C124="","",$E124*VLOOKUP($C124,aliments!$B$2:$AZ$70,2,0)/100)</f>
        <v/>
      </c>
      <c r="G124" s="24" t="str">
        <f>IF($C124="","",$E124*VLOOKUP($C124,aliments!$B$2:$AZ$70,3,0)/100)</f>
        <v/>
      </c>
      <c r="H124" s="24" t="str">
        <f>IF($C124="","",$E124*VLOOKUP($C124,aliments!$B$2:$AZ$70,4,0)/100)</f>
        <v/>
      </c>
      <c r="I124" s="24" t="str">
        <f>IF($C124="","",$E124*VLOOKUP($C124,aliments!$B$2:$AZ$70,5,0)/100)</f>
        <v/>
      </c>
      <c r="J124" s="24" t="str">
        <f>IF($C124="","",$E124*VLOOKUP($C124,aliments!$B$2:$AZ$70,6,0)/100)</f>
        <v/>
      </c>
      <c r="K124" s="24" t="str">
        <f>IF($C124="","",$E124*VLOOKUP($C124,aliments!$B$2:$AZ$70,7,0)/100)</f>
        <v/>
      </c>
      <c r="L124" s="24" t="str">
        <f>IF($C124="","",$E124*VLOOKUP($C124,aliments!$B$2:$AZ$70,8,0)/100)</f>
        <v/>
      </c>
      <c r="M124" s="24" t="str">
        <f>IF($C124="","",$E124*VLOOKUP($C124,aliments!$B$2:$AZ$70,9,0)/100)</f>
        <v/>
      </c>
      <c r="N124" s="24" t="str">
        <f>IF($C124="","",$E124*VLOOKUP($C124,aliments!$B$2:$AZ$70,10,0)/100)</f>
        <v/>
      </c>
      <c r="O124" s="24" t="str">
        <f>IF($C124="","",$E124*VLOOKUP($C124,aliments!$B$2:$AZ$70,11,0)/100)</f>
        <v/>
      </c>
      <c r="P124" s="24" t="str">
        <f>IF($C124="","",$E124*VLOOKUP($C124,aliments!$B$2:$AZ$70,12,0)/100)</f>
        <v/>
      </c>
      <c r="Q124" s="24" t="str">
        <f>IF($C124="","",$E124*VLOOKUP($C124,aliments!$B$2:$AZ$70,13,0)/100)</f>
        <v/>
      </c>
      <c r="R124" s="24" t="str">
        <f>IF($C124="","",$E124*VLOOKUP($C124,aliments!$B$2:$AZ$70,14,0)/100)</f>
        <v/>
      </c>
      <c r="S124" s="24" t="str">
        <f>IF($C124="","",$E124*VLOOKUP($C124,aliments!$B$2:$AZ$70,15,0)/100)</f>
        <v/>
      </c>
      <c r="T124" s="24" t="str">
        <f>IF($C124="","",$E124*VLOOKUP($C124,aliments!$B$2:$AZ$70,16,0)/100)</f>
        <v/>
      </c>
      <c r="U124" s="24" t="str">
        <f>IF($C124="","",$E124*VLOOKUP($C124,aliments!$B$2:$AZ$70,17,0)/100)</f>
        <v/>
      </c>
      <c r="V124" s="24" t="str">
        <f>IF($C124="","",$E124*VLOOKUP($C124,aliments!$B$2:$AZ$70,18,0)/100)</f>
        <v/>
      </c>
      <c r="W124" s="24" t="str">
        <f>IF($C124="","",$E124*VLOOKUP($C124,aliments!$B$2:$AZ$70,19,0)/100)</f>
        <v/>
      </c>
      <c r="X124" s="24" t="str">
        <f>IF($C124="","",$E124*VLOOKUP($C124,aliments!$B$2:$AZ$70,20,0)/100)</f>
        <v/>
      </c>
      <c r="Y124" s="24" t="str">
        <f>IF($C124="","",$E124*VLOOKUP($C124,aliments!$B$2:$AZ$70,21,0)/100)</f>
        <v/>
      </c>
      <c r="Z124" s="24" t="str">
        <f>IF($C124="","",$E124*VLOOKUP($C124,aliments!$B$2:$AZ$70,22,0)/100)</f>
        <v/>
      </c>
      <c r="AA124" s="24" t="str">
        <f>IF($C124="","",$E124*VLOOKUP($C124,aliments!$B$2:$AZ$70,23,0)/100)</f>
        <v/>
      </c>
      <c r="AB124" s="24" t="str">
        <f>IF($C124="","",$E124*VLOOKUP($C124,aliments!$B$2:$AZ$70,24,0)/100)</f>
        <v/>
      </c>
      <c r="AC124" s="24" t="str">
        <f>IF($C124="","",$E124*VLOOKUP($C124,aliments!$B$2:$AZ$70,25,0)/100)</f>
        <v/>
      </c>
      <c r="AD124" s="24" t="str">
        <f>IF($C124="","",$E124*VLOOKUP($C124,aliments!$B$2:$AZ$70,26,0)/100)</f>
        <v/>
      </c>
      <c r="AE124" s="24" t="str">
        <f>IF($C124="","",$E124*VLOOKUP($C124,aliments!$B$2:$AZ$70,27,0)/100)</f>
        <v/>
      </c>
      <c r="AF124" s="24" t="str">
        <f>IF($C124="","",$E124*VLOOKUP($C124,aliments!$B$2:$AZ$70,28,0)/100)</f>
        <v/>
      </c>
      <c r="AG124" s="24" t="str">
        <f>IF($C124="","",$E124*VLOOKUP($C124,aliments!$B$2:$AZ$70,29,0)/100)</f>
        <v/>
      </c>
      <c r="AH124" s="24" t="str">
        <f>IF($C124="","",$E124*VLOOKUP($C124,aliments!$B$2:$AZ$70,30,0)/100)</f>
        <v/>
      </c>
      <c r="AI124" s="24" t="str">
        <f>IF($C124="","",$E124*VLOOKUP($C124,aliments!$B$2:$AZ$70,31,0)/100)</f>
        <v/>
      </c>
      <c r="AJ124" s="24" t="str">
        <f>IF($C124="","",$E124*VLOOKUP($C124,aliments!$B$2:$AZ$70,32,0)/100)</f>
        <v/>
      </c>
      <c r="AK124" s="24" t="str">
        <f>IF($C124="","",$E124*VLOOKUP($C124,aliments!$B$2:$AZ$70,33,0)/100)</f>
        <v/>
      </c>
      <c r="AL124" s="24" t="str">
        <f>IF($C124="","",$E124*VLOOKUP($C124,aliments!$B$2:$AZ$70,34,0)/100)</f>
        <v/>
      </c>
      <c r="AM124" s="24" t="str">
        <f>IF($C124="","",$E124*VLOOKUP($C124,aliments!$B$2:$AZ$70,35,0)/100)</f>
        <v/>
      </c>
      <c r="AN124" s="24" t="str">
        <f>IF($C124="","",$E124*VLOOKUP($C124,aliments!$B$2:$AZ$70,36,0)/100)</f>
        <v/>
      </c>
      <c r="AO124" s="24" t="str">
        <f>IF($C124="","",$E124*VLOOKUP($C124,aliments!$B$2:$AZ$70,37,0)/100)</f>
        <v/>
      </c>
    </row>
    <row r="125" spans="1:76" ht="13.5" thickBot="1" x14ac:dyDescent="0.25">
      <c r="C125" s="23"/>
      <c r="F125" s="24" t="str">
        <f>IF($C125="","",$E125*VLOOKUP($C125,aliments!$B$2:$AZ$70,2,0)/100)</f>
        <v/>
      </c>
      <c r="G125" s="24" t="str">
        <f>IF($C125="","",$E125*VLOOKUP($C125,aliments!$B$2:$AZ$70,3,0)/100)</f>
        <v/>
      </c>
      <c r="H125" s="24" t="str">
        <f>IF($C125="","",$E125*VLOOKUP($C125,aliments!$B$2:$AZ$70,4,0)/100)</f>
        <v/>
      </c>
      <c r="I125" s="24" t="str">
        <f>IF($C125="","",$E125*VLOOKUP($C125,aliments!$B$2:$AZ$70,5,0)/100)</f>
        <v/>
      </c>
      <c r="J125" s="24" t="str">
        <f>IF($C125="","",$E125*VLOOKUP($C125,aliments!$B$2:$AZ$70,6,0)/100)</f>
        <v/>
      </c>
      <c r="K125" s="24" t="str">
        <f>IF($C125="","",$E125*VLOOKUP($C125,aliments!$B$2:$AZ$70,7,0)/100)</f>
        <v/>
      </c>
      <c r="L125" s="24" t="str">
        <f>IF($C125="","",$E125*VLOOKUP($C125,aliments!$B$2:$AZ$70,8,0)/100)</f>
        <v/>
      </c>
      <c r="M125" s="24" t="str">
        <f>IF($C125="","",$E125*VLOOKUP($C125,aliments!$B$2:$AZ$70,9,0)/100)</f>
        <v/>
      </c>
      <c r="N125" s="24" t="str">
        <f>IF($C125="","",$E125*VLOOKUP($C125,aliments!$B$2:$AZ$70,10,0)/100)</f>
        <v/>
      </c>
      <c r="O125" s="24" t="str">
        <f>IF($C125="","",$E125*VLOOKUP($C125,aliments!$B$2:$AZ$70,11,0)/100)</f>
        <v/>
      </c>
      <c r="P125" s="24" t="str">
        <f>IF($C125="","",$E125*VLOOKUP($C125,aliments!$B$2:$AZ$70,12,0)/100)</f>
        <v/>
      </c>
      <c r="Q125" s="24" t="str">
        <f>IF($C125="","",$E125*VLOOKUP($C125,aliments!$B$2:$AZ$70,13,0)/100)</f>
        <v/>
      </c>
      <c r="R125" s="24" t="str">
        <f>IF($C125="","",$E125*VLOOKUP($C125,aliments!$B$2:$AZ$70,14,0)/100)</f>
        <v/>
      </c>
      <c r="S125" s="24" t="str">
        <f>IF($C125="","",$E125*VLOOKUP($C125,aliments!$B$2:$AZ$70,15,0)/100)</f>
        <v/>
      </c>
      <c r="T125" s="24" t="str">
        <f>IF($C125="","",$E125*VLOOKUP($C125,aliments!$B$2:$AZ$70,16,0)/100)</f>
        <v/>
      </c>
      <c r="U125" s="24" t="str">
        <f>IF($C125="","",$E125*VLOOKUP($C125,aliments!$B$2:$AZ$70,17,0)/100)</f>
        <v/>
      </c>
      <c r="V125" s="24" t="str">
        <f>IF($C125="","",$E125*VLOOKUP($C125,aliments!$B$2:$AZ$70,18,0)/100)</f>
        <v/>
      </c>
      <c r="W125" s="24" t="str">
        <f>IF($C125="","",$E125*VLOOKUP($C125,aliments!$B$2:$AZ$70,19,0)/100)</f>
        <v/>
      </c>
      <c r="X125" s="24" t="str">
        <f>IF($C125="","",$E125*VLOOKUP($C125,aliments!$B$2:$AZ$70,20,0)/100)</f>
        <v/>
      </c>
      <c r="Y125" s="24" t="str">
        <f>IF($C125="","",$E125*VLOOKUP($C125,aliments!$B$2:$AZ$70,21,0)/100)</f>
        <v/>
      </c>
      <c r="Z125" s="24" t="str">
        <f>IF($C125="","",$E125*VLOOKUP($C125,aliments!$B$2:$AZ$70,22,0)/100)</f>
        <v/>
      </c>
      <c r="AA125" s="24" t="str">
        <f>IF($C125="","",$E125*VLOOKUP($C125,aliments!$B$2:$AZ$70,23,0)/100)</f>
        <v/>
      </c>
      <c r="AB125" s="24" t="str">
        <f>IF($C125="","",$E125*VLOOKUP($C125,aliments!$B$2:$AZ$70,24,0)/100)</f>
        <v/>
      </c>
      <c r="AC125" s="24" t="str">
        <f>IF($C125="","",$E125*VLOOKUP($C125,aliments!$B$2:$AZ$70,25,0)/100)</f>
        <v/>
      </c>
      <c r="AD125" s="24" t="str">
        <f>IF($C125="","",$E125*VLOOKUP($C125,aliments!$B$2:$AZ$70,26,0)/100)</f>
        <v/>
      </c>
      <c r="AE125" s="24" t="str">
        <f>IF($C125="","",$E125*VLOOKUP($C125,aliments!$B$2:$AZ$70,27,0)/100)</f>
        <v/>
      </c>
      <c r="AF125" s="24" t="str">
        <f>IF($C125="","",$E125*VLOOKUP($C125,aliments!$B$2:$AZ$70,28,0)/100)</f>
        <v/>
      </c>
      <c r="AG125" s="24" t="str">
        <f>IF($C125="","",$E125*VLOOKUP($C125,aliments!$B$2:$AZ$70,29,0)/100)</f>
        <v/>
      </c>
      <c r="AH125" s="24" t="str">
        <f>IF($C125="","",$E125*VLOOKUP($C125,aliments!$B$2:$AZ$70,30,0)/100)</f>
        <v/>
      </c>
      <c r="AI125" s="24" t="str">
        <f>IF($C125="","",$E125*VLOOKUP($C125,aliments!$B$2:$AZ$70,31,0)/100)</f>
        <v/>
      </c>
      <c r="AJ125" s="24" t="str">
        <f>IF($C125="","",$E125*VLOOKUP($C125,aliments!$B$2:$AZ$70,32,0)/100)</f>
        <v/>
      </c>
      <c r="AK125" s="24" t="str">
        <f>IF($C125="","",$E125*VLOOKUP($C125,aliments!$B$2:$AZ$70,33,0)/100)</f>
        <v/>
      </c>
      <c r="AL125" s="24" t="str">
        <f>IF($C125="","",$E125*VLOOKUP($C125,aliments!$B$2:$AZ$70,34,0)/100)</f>
        <v/>
      </c>
      <c r="AM125" s="24" t="str">
        <f>IF($C125="","",$E125*VLOOKUP($C125,aliments!$B$2:$AZ$70,35,0)/100)</f>
        <v/>
      </c>
      <c r="AN125" s="24" t="str">
        <f>IF($C125="","",$E125*VLOOKUP($C125,aliments!$B$2:$AZ$70,36,0)/100)</f>
        <v/>
      </c>
      <c r="AO125" s="24" t="str">
        <f>IF($C125="","",$E125*VLOOKUP($C125,aliments!$B$2:$AZ$70,37,0)/100)</f>
        <v/>
      </c>
    </row>
    <row r="126" spans="1:76" ht="13.5" thickBot="1" x14ac:dyDescent="0.25">
      <c r="A126" s="12" t="s">
        <v>4</v>
      </c>
      <c r="D126" s="72"/>
      <c r="F126" s="28" t="str">
        <f>IF(SUM(F119:F125)=0,"",AVERAGE(F119:F125))</f>
        <v/>
      </c>
      <c r="G126" s="28">
        <f>SUM(G119:G125)</f>
        <v>0</v>
      </c>
      <c r="H126" s="13">
        <f>SUM(H119:H125)</f>
        <v>0</v>
      </c>
      <c r="I126" s="13">
        <f t="shared" ref="I126" si="333">SUM(I119:I125)</f>
        <v>0</v>
      </c>
      <c r="J126" s="13">
        <f t="shared" ref="J126" si="334">SUM(J119:J125)</f>
        <v>0</v>
      </c>
      <c r="K126" s="13">
        <f t="shared" ref="K126" si="335">SUM(K119:K125)</f>
        <v>0</v>
      </c>
      <c r="L126" s="13">
        <f t="shared" ref="L126" si="336">SUM(L119:L125)</f>
        <v>0</v>
      </c>
      <c r="M126" s="13">
        <f t="shared" ref="M126" si="337">SUM(M119:M125)</f>
        <v>0</v>
      </c>
      <c r="N126" s="13">
        <f t="shared" ref="N126" si="338">SUM(N119:N125)</f>
        <v>0</v>
      </c>
      <c r="O126" s="13">
        <f t="shared" ref="O126" si="339">SUM(O119:O125)</f>
        <v>0</v>
      </c>
      <c r="P126" s="13">
        <f t="shared" ref="P126" si="340">SUM(P119:P125)</f>
        <v>0</v>
      </c>
      <c r="Q126" s="13">
        <f t="shared" ref="Q126" si="341">SUM(Q119:Q125)</f>
        <v>0</v>
      </c>
      <c r="R126" s="13">
        <f t="shared" ref="R126" si="342">SUM(R119:R125)</f>
        <v>0</v>
      </c>
      <c r="S126" s="13">
        <f t="shared" ref="S126" si="343">SUM(S119:S125)</f>
        <v>0</v>
      </c>
      <c r="T126" s="13">
        <f t="shared" ref="T126" si="344">SUM(T119:T125)</f>
        <v>0</v>
      </c>
      <c r="U126" s="13">
        <f t="shared" ref="U126" si="345">SUM(U119:U125)</f>
        <v>0</v>
      </c>
      <c r="V126" s="13">
        <f t="shared" ref="V126" si="346">SUM(V119:V125)</f>
        <v>0</v>
      </c>
      <c r="W126" s="13">
        <f t="shared" ref="W126" si="347">SUM(W119:W125)</f>
        <v>0</v>
      </c>
      <c r="X126" s="13">
        <f t="shared" ref="X126" si="348">SUM(X119:X125)</f>
        <v>0</v>
      </c>
      <c r="Y126" s="13">
        <f t="shared" ref="Y126" si="349">SUM(Y119:Y125)</f>
        <v>0</v>
      </c>
      <c r="Z126" s="13">
        <f t="shared" ref="Z126" si="350">SUM(Z119:Z125)</f>
        <v>0</v>
      </c>
      <c r="AA126" s="13">
        <f t="shared" ref="AA126" si="351">SUM(AA119:AA125)</f>
        <v>0</v>
      </c>
      <c r="AB126" s="13">
        <f t="shared" ref="AB126" si="352">SUM(AB119:AB125)</f>
        <v>0</v>
      </c>
      <c r="AC126" s="13">
        <f t="shared" ref="AC126" si="353">SUM(AC119:AC125)</f>
        <v>0</v>
      </c>
      <c r="AD126" s="13">
        <f t="shared" ref="AD126" si="354">SUM(AD119:AD125)</f>
        <v>0</v>
      </c>
      <c r="AE126" s="13">
        <f t="shared" ref="AE126" si="355">SUM(AE119:AE125)</f>
        <v>0</v>
      </c>
      <c r="AF126" s="13">
        <f t="shared" ref="AF126" si="356">SUM(AF119:AF125)</f>
        <v>0</v>
      </c>
      <c r="AG126" s="13">
        <f t="shared" ref="AG126" si="357">SUM(AG119:AG125)</f>
        <v>0</v>
      </c>
      <c r="AH126" s="13">
        <f t="shared" ref="AH126" si="358">SUM(AH119:AH125)</f>
        <v>0</v>
      </c>
      <c r="AI126" s="13">
        <f t="shared" ref="AI126" si="359">SUM(AI119:AI125)</f>
        <v>0</v>
      </c>
      <c r="AJ126" s="13">
        <f t="shared" ref="AJ126" si="360">SUM(AJ119:AJ125)</f>
        <v>0</v>
      </c>
      <c r="AK126" s="13">
        <f t="shared" ref="AK126" si="361">SUM(AK119:AK125)</f>
        <v>0</v>
      </c>
      <c r="AL126" s="13">
        <f t="shared" ref="AL126" si="362">SUM(AL119:AL125)</f>
        <v>0</v>
      </c>
      <c r="AM126" s="13">
        <f t="shared" ref="AM126" si="363">SUM(AM119:AM125)</f>
        <v>0</v>
      </c>
      <c r="AN126" s="13">
        <f t="shared" ref="AN126" si="364">SUM(AN119:AN125)</f>
        <v>0</v>
      </c>
      <c r="AO126" s="13">
        <f t="shared" ref="AO126" si="365">SUM(AO119:AO125)</f>
        <v>0</v>
      </c>
    </row>
    <row r="127" spans="1:76" ht="13.5" thickBot="1" x14ac:dyDescent="0.25">
      <c r="A127" s="5"/>
      <c r="D127" s="5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</row>
    <row r="128" spans="1:76" ht="13.5" thickBot="1" x14ac:dyDescent="0.25">
      <c r="A128" s="2" t="s">
        <v>2</v>
      </c>
      <c r="B128" s="3"/>
      <c r="C128" s="3" t="s">
        <v>0</v>
      </c>
      <c r="D128" s="3"/>
      <c r="E128" s="3" t="s">
        <v>163</v>
      </c>
      <c r="F128" s="27" t="s">
        <v>179</v>
      </c>
      <c r="G128" s="27" t="s">
        <v>178</v>
      </c>
      <c r="H128" s="3" t="s">
        <v>164</v>
      </c>
      <c r="I128" s="3" t="s">
        <v>165</v>
      </c>
      <c r="J128" s="3" t="s">
        <v>166</v>
      </c>
      <c r="K128" s="3" t="s">
        <v>5</v>
      </c>
      <c r="L128" s="3" t="s">
        <v>159</v>
      </c>
      <c r="M128" s="3" t="s">
        <v>160</v>
      </c>
      <c r="N128" s="3" t="s">
        <v>150</v>
      </c>
      <c r="O128" s="3" t="s">
        <v>151</v>
      </c>
      <c r="P128" s="3" t="s">
        <v>152</v>
      </c>
      <c r="Q128" s="3" t="s">
        <v>153</v>
      </c>
      <c r="R128" s="3" t="s">
        <v>154</v>
      </c>
      <c r="S128" s="3" t="s">
        <v>155</v>
      </c>
      <c r="T128" s="3" t="s">
        <v>156</v>
      </c>
      <c r="U128" s="3" t="s">
        <v>157</v>
      </c>
      <c r="V128" s="3" t="s">
        <v>158</v>
      </c>
      <c r="W128" s="3" t="s">
        <v>177</v>
      </c>
      <c r="X128" s="3" t="s">
        <v>176</v>
      </c>
      <c r="Y128" s="3" t="s">
        <v>26</v>
      </c>
      <c r="Z128" s="3" t="s">
        <v>29</v>
      </c>
      <c r="AA128" s="3" t="s">
        <v>28</v>
      </c>
      <c r="AB128" s="3" t="s">
        <v>32</v>
      </c>
      <c r="AC128" s="3" t="s">
        <v>23</v>
      </c>
      <c r="AD128" s="3" t="s">
        <v>27</v>
      </c>
      <c r="AE128" s="3" t="s">
        <v>24</v>
      </c>
      <c r="AF128" s="3" t="s">
        <v>25</v>
      </c>
      <c r="AG128" s="3" t="s">
        <v>31</v>
      </c>
      <c r="AH128" s="3" t="s">
        <v>22</v>
      </c>
      <c r="AI128" s="3" t="s">
        <v>30</v>
      </c>
      <c r="AJ128" s="3" t="s">
        <v>36</v>
      </c>
      <c r="AK128" s="3" t="s">
        <v>37</v>
      </c>
      <c r="AL128" s="3" t="s">
        <v>38</v>
      </c>
      <c r="AM128" s="3" t="s">
        <v>40</v>
      </c>
      <c r="AN128" s="3" t="s">
        <v>41</v>
      </c>
      <c r="AO128" s="4" t="s">
        <v>21</v>
      </c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</row>
    <row r="129" spans="1:76" x14ac:dyDescent="0.2">
      <c r="C129" s="23"/>
      <c r="F129" s="24" t="str">
        <f>IF($C129="","",$E129*VLOOKUP($C129,aliments!$B$2:$AZ$70,2,0)/100)</f>
        <v/>
      </c>
      <c r="G129" s="24" t="str">
        <f>IF($C129="","",$E129*VLOOKUP($C129,aliments!$B$2:$AZ$70,3,0)/100)</f>
        <v/>
      </c>
      <c r="H129" s="24" t="str">
        <f>IF($C129="","",$E129*VLOOKUP($C129,aliments!$B$2:$AZ$70,4,0)/100)</f>
        <v/>
      </c>
      <c r="I129" s="24" t="str">
        <f>IF($C129="","",$E129*VLOOKUP($C129,aliments!$B$2:$AZ$70,5,0)/100)</f>
        <v/>
      </c>
      <c r="J129" s="24" t="str">
        <f>IF($C129="","",$E129*VLOOKUP($C129,aliments!$B$2:$AZ$70,6,0)/100)</f>
        <v/>
      </c>
      <c r="K129" s="24" t="str">
        <f>IF($C129="","",$E129*VLOOKUP($C129,aliments!$B$2:$AZ$70,7,0)/100)</f>
        <v/>
      </c>
      <c r="L129" s="24" t="str">
        <f>IF($C129="","",$E129*VLOOKUP($C129,aliments!$B$2:$AZ$70,8,0)/100)</f>
        <v/>
      </c>
      <c r="M129" s="24" t="str">
        <f>IF($C129="","",$E129*VLOOKUP($C129,aliments!$B$2:$AZ$70,9,0)/100)</f>
        <v/>
      </c>
      <c r="N129" s="24" t="str">
        <f>IF($C129="","",$E129*VLOOKUP($C129,aliments!$B$2:$AZ$70,10,0)/100)</f>
        <v/>
      </c>
      <c r="O129" s="24" t="str">
        <f>IF($C129="","",$E129*VLOOKUP($C129,aliments!$B$2:$AZ$70,11,0)/100)</f>
        <v/>
      </c>
      <c r="P129" s="24" t="str">
        <f>IF($C129="","",$E129*VLOOKUP($C129,aliments!$B$2:$AZ$70,12,0)/100)</f>
        <v/>
      </c>
      <c r="Q129" s="24" t="str">
        <f>IF($C129="","",$E129*VLOOKUP($C129,aliments!$B$2:$AZ$70,13,0)/100)</f>
        <v/>
      </c>
      <c r="R129" s="24" t="str">
        <f>IF($C129="","",$E129*VLOOKUP($C129,aliments!$B$2:$AZ$70,14,0)/100)</f>
        <v/>
      </c>
      <c r="S129" s="24" t="str">
        <f>IF($C129="","",$E129*VLOOKUP($C129,aliments!$B$2:$AZ$70,15,0)/100)</f>
        <v/>
      </c>
      <c r="T129" s="24" t="str">
        <f>IF($C129="","",$E129*VLOOKUP($C129,aliments!$B$2:$AZ$70,16,0)/100)</f>
        <v/>
      </c>
      <c r="U129" s="24" t="str">
        <f>IF($C129="","",$E129*VLOOKUP($C129,aliments!$B$2:$AZ$70,17,0)/100)</f>
        <v/>
      </c>
      <c r="V129" s="24" t="str">
        <f>IF($C129="","",$E129*VLOOKUP($C129,aliments!$B$2:$AZ$70,18,0)/100)</f>
        <v/>
      </c>
      <c r="W129" s="24" t="str">
        <f>IF($C129="","",$E129*VLOOKUP($C129,aliments!$B$2:$AZ$70,19,0)/100)</f>
        <v/>
      </c>
      <c r="X129" s="24" t="str">
        <f>IF($C129="","",$E129*VLOOKUP($C129,aliments!$B$2:$AZ$70,20,0)/100)</f>
        <v/>
      </c>
      <c r="Y129" s="24" t="str">
        <f>IF($C129="","",$E129*VLOOKUP($C129,aliments!$B$2:$AZ$70,21,0)/100)</f>
        <v/>
      </c>
      <c r="Z129" s="24" t="str">
        <f>IF($C129="","",$E129*VLOOKUP($C129,aliments!$B$2:$AZ$70,22,0)/100)</f>
        <v/>
      </c>
      <c r="AA129" s="24" t="str">
        <f>IF($C129="","",$E129*VLOOKUP($C129,aliments!$B$2:$AZ$70,23,0)/100)</f>
        <v/>
      </c>
      <c r="AB129" s="24" t="str">
        <f>IF($C129="","",$E129*VLOOKUP($C129,aliments!$B$2:$AZ$70,24,0)/100)</f>
        <v/>
      </c>
      <c r="AC129" s="24" t="str">
        <f>IF($C129="","",$E129*VLOOKUP($C129,aliments!$B$2:$AZ$70,25,0)/100)</f>
        <v/>
      </c>
      <c r="AD129" s="24" t="str">
        <f>IF($C129="","",$E129*VLOOKUP($C129,aliments!$B$2:$AZ$70,26,0)/100)</f>
        <v/>
      </c>
      <c r="AE129" s="24" t="str">
        <f>IF($C129="","",$E129*VLOOKUP($C129,aliments!$B$2:$AZ$70,27,0)/100)</f>
        <v/>
      </c>
      <c r="AF129" s="24" t="str">
        <f>IF($C129="","",$E129*VLOOKUP($C129,aliments!$B$2:$AZ$70,28,0)/100)</f>
        <v/>
      </c>
      <c r="AG129" s="24" t="str">
        <f>IF($C129="","",$E129*VLOOKUP($C129,aliments!$B$2:$AZ$70,29,0)/100)</f>
        <v/>
      </c>
      <c r="AH129" s="24" t="str">
        <f>IF($C129="","",$E129*VLOOKUP($C129,aliments!$B$2:$AZ$70,30,0)/100)</f>
        <v/>
      </c>
      <c r="AI129" s="24" t="str">
        <f>IF($C129="","",$E129*VLOOKUP($C129,aliments!$B$2:$AZ$70,31,0)/100)</f>
        <v/>
      </c>
      <c r="AJ129" s="24" t="str">
        <f>IF($C129="","",$E129*VLOOKUP($C129,aliments!$B$2:$AZ$70,32,0)/100)</f>
        <v/>
      </c>
      <c r="AK129" s="24" t="str">
        <f>IF($C129="","",$E129*VLOOKUP($C129,aliments!$B$2:$AZ$70,33,0)/100)</f>
        <v/>
      </c>
      <c r="AL129" s="24" t="str">
        <f>IF($C129="","",$E129*VLOOKUP($C129,aliments!$B$2:$AZ$70,34,0)/100)</f>
        <v/>
      </c>
      <c r="AM129" s="24" t="str">
        <f>IF($C129="","",$E129*VLOOKUP($C129,aliments!$B$2:$AZ$70,35,0)/100)</f>
        <v/>
      </c>
      <c r="AN129" s="24" t="str">
        <f>IF($C129="","",$E129*VLOOKUP($C129,aliments!$B$2:$AZ$70,36,0)/100)</f>
        <v/>
      </c>
      <c r="AO129" s="24" t="str">
        <f>IF($C129="","",$E129*VLOOKUP($C129,aliments!$B$2:$AZ$70,37,0)/100)</f>
        <v/>
      </c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</row>
    <row r="130" spans="1:76" x14ac:dyDescent="0.2">
      <c r="C130" s="23"/>
      <c r="F130" s="24" t="str">
        <f>IF($C130="","",$E130*VLOOKUP($C130,aliments!$B$2:$AZ$70,2,0)/100)</f>
        <v/>
      </c>
      <c r="G130" s="24" t="str">
        <f>IF($C130="","",$E130*VLOOKUP($C130,aliments!$B$2:$AZ$70,3,0)/100)</f>
        <v/>
      </c>
      <c r="H130" s="24" t="str">
        <f>IF($C130="","",$E130*VLOOKUP($C130,aliments!$B$2:$AZ$70,4,0)/100)</f>
        <v/>
      </c>
      <c r="I130" s="24" t="str">
        <f>IF($C130="","",$E130*VLOOKUP($C130,aliments!$B$2:$AZ$70,5,0)/100)</f>
        <v/>
      </c>
      <c r="J130" s="24" t="str">
        <f>IF($C130="","",$E130*VLOOKUP($C130,aliments!$B$2:$AZ$70,6,0)/100)</f>
        <v/>
      </c>
      <c r="K130" s="24" t="str">
        <f>IF($C130="","",$E130*VLOOKUP($C130,aliments!$B$2:$AZ$70,7,0)/100)</f>
        <v/>
      </c>
      <c r="L130" s="24" t="str">
        <f>IF($C130="","",$E130*VLOOKUP($C130,aliments!$B$2:$AZ$70,8,0)/100)</f>
        <v/>
      </c>
      <c r="M130" s="24" t="str">
        <f>IF($C130="","",$E130*VLOOKUP($C130,aliments!$B$2:$AZ$70,9,0)/100)</f>
        <v/>
      </c>
      <c r="N130" s="24" t="str">
        <f>IF($C130="","",$E130*VLOOKUP($C130,aliments!$B$2:$AZ$70,10,0)/100)</f>
        <v/>
      </c>
      <c r="O130" s="24" t="str">
        <f>IF($C130="","",$E130*VLOOKUP($C130,aliments!$B$2:$AZ$70,11,0)/100)</f>
        <v/>
      </c>
      <c r="P130" s="24" t="str">
        <f>IF($C130="","",$E130*VLOOKUP($C130,aliments!$B$2:$AZ$70,12,0)/100)</f>
        <v/>
      </c>
      <c r="Q130" s="24" t="str">
        <f>IF($C130="","",$E130*VLOOKUP($C130,aliments!$B$2:$AZ$70,13,0)/100)</f>
        <v/>
      </c>
      <c r="R130" s="24" t="str">
        <f>IF($C130="","",$E130*VLOOKUP($C130,aliments!$B$2:$AZ$70,14,0)/100)</f>
        <v/>
      </c>
      <c r="S130" s="24" t="str">
        <f>IF($C130="","",$E130*VLOOKUP($C130,aliments!$B$2:$AZ$70,15,0)/100)</f>
        <v/>
      </c>
      <c r="T130" s="24" t="str">
        <f>IF($C130="","",$E130*VLOOKUP($C130,aliments!$B$2:$AZ$70,16,0)/100)</f>
        <v/>
      </c>
      <c r="U130" s="24" t="str">
        <f>IF($C130="","",$E130*VLOOKUP($C130,aliments!$B$2:$AZ$70,17,0)/100)</f>
        <v/>
      </c>
      <c r="V130" s="24" t="str">
        <f>IF($C130="","",$E130*VLOOKUP($C130,aliments!$B$2:$AZ$70,18,0)/100)</f>
        <v/>
      </c>
      <c r="W130" s="24" t="str">
        <f>IF($C130="","",$E130*VLOOKUP($C130,aliments!$B$2:$AZ$70,19,0)/100)</f>
        <v/>
      </c>
      <c r="X130" s="24" t="str">
        <f>IF($C130="","",$E130*VLOOKUP($C130,aliments!$B$2:$AZ$70,20,0)/100)</f>
        <v/>
      </c>
      <c r="Y130" s="24" t="str">
        <f>IF($C130="","",$E130*VLOOKUP($C130,aliments!$B$2:$AZ$70,21,0)/100)</f>
        <v/>
      </c>
      <c r="Z130" s="24" t="str">
        <f>IF($C130="","",$E130*VLOOKUP($C130,aliments!$B$2:$AZ$70,22,0)/100)</f>
        <v/>
      </c>
      <c r="AA130" s="24" t="str">
        <f>IF($C130="","",$E130*VLOOKUP($C130,aliments!$B$2:$AZ$70,23,0)/100)</f>
        <v/>
      </c>
      <c r="AB130" s="24" t="str">
        <f>IF($C130="","",$E130*VLOOKUP($C130,aliments!$B$2:$AZ$70,24,0)/100)</f>
        <v/>
      </c>
      <c r="AC130" s="24" t="str">
        <f>IF($C130="","",$E130*VLOOKUP($C130,aliments!$B$2:$AZ$70,25,0)/100)</f>
        <v/>
      </c>
      <c r="AD130" s="24" t="str">
        <f>IF($C130="","",$E130*VLOOKUP($C130,aliments!$B$2:$AZ$70,26,0)/100)</f>
        <v/>
      </c>
      <c r="AE130" s="24" t="str">
        <f>IF($C130="","",$E130*VLOOKUP($C130,aliments!$B$2:$AZ$70,27,0)/100)</f>
        <v/>
      </c>
      <c r="AF130" s="24" t="str">
        <f>IF($C130="","",$E130*VLOOKUP($C130,aliments!$B$2:$AZ$70,28,0)/100)</f>
        <v/>
      </c>
      <c r="AG130" s="24" t="str">
        <f>IF($C130="","",$E130*VLOOKUP($C130,aliments!$B$2:$AZ$70,29,0)/100)</f>
        <v/>
      </c>
      <c r="AH130" s="24" t="str">
        <f>IF($C130="","",$E130*VLOOKUP($C130,aliments!$B$2:$AZ$70,30,0)/100)</f>
        <v/>
      </c>
      <c r="AI130" s="24" t="str">
        <f>IF($C130="","",$E130*VLOOKUP($C130,aliments!$B$2:$AZ$70,31,0)/100)</f>
        <v/>
      </c>
      <c r="AJ130" s="24" t="str">
        <f>IF($C130="","",$E130*VLOOKUP($C130,aliments!$B$2:$AZ$70,32,0)/100)</f>
        <v/>
      </c>
      <c r="AK130" s="24" t="str">
        <f>IF($C130="","",$E130*VLOOKUP($C130,aliments!$B$2:$AZ$70,33,0)/100)</f>
        <v/>
      </c>
      <c r="AL130" s="24" t="str">
        <f>IF($C130="","",$E130*VLOOKUP($C130,aliments!$B$2:$AZ$70,34,0)/100)</f>
        <v/>
      </c>
      <c r="AM130" s="24" t="str">
        <f>IF($C130="","",$E130*VLOOKUP($C130,aliments!$B$2:$AZ$70,35,0)/100)</f>
        <v/>
      </c>
      <c r="AN130" s="24" t="str">
        <f>IF($C130="","",$E130*VLOOKUP($C130,aliments!$B$2:$AZ$70,36,0)/100)</f>
        <v/>
      </c>
      <c r="AO130" s="24" t="str">
        <f>IF($C130="","",$E130*VLOOKUP($C130,aliments!$B$2:$AZ$70,37,0)/100)</f>
        <v/>
      </c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</row>
    <row r="131" spans="1:76" x14ac:dyDescent="0.2">
      <c r="C131" s="23"/>
      <c r="F131" s="24" t="str">
        <f>IF($C131="","",$E131*VLOOKUP($C131,aliments!$B$2:$AZ$70,2,0)/100)</f>
        <v/>
      </c>
      <c r="G131" s="24" t="str">
        <f>IF($C131="","",$E131*VLOOKUP($C131,aliments!$B$2:$AZ$70,3,0)/100)</f>
        <v/>
      </c>
      <c r="H131" s="24" t="str">
        <f>IF($C131="","",$E131*VLOOKUP($C131,aliments!$B$2:$AZ$70,4,0)/100)</f>
        <v/>
      </c>
      <c r="I131" s="24" t="str">
        <f>IF($C131="","",$E131*VLOOKUP($C131,aliments!$B$2:$AZ$70,5,0)/100)</f>
        <v/>
      </c>
      <c r="J131" s="24" t="str">
        <f>IF($C131="","",$E131*VLOOKUP($C131,aliments!$B$2:$AZ$70,6,0)/100)</f>
        <v/>
      </c>
      <c r="K131" s="24" t="str">
        <f>IF($C131="","",$E131*VLOOKUP($C131,aliments!$B$2:$AZ$70,7,0)/100)</f>
        <v/>
      </c>
      <c r="L131" s="24" t="str">
        <f>IF($C131="","",$E131*VLOOKUP($C131,aliments!$B$2:$AZ$70,8,0)/100)</f>
        <v/>
      </c>
      <c r="M131" s="24" t="str">
        <f>IF($C131="","",$E131*VLOOKUP($C131,aliments!$B$2:$AZ$70,9,0)/100)</f>
        <v/>
      </c>
      <c r="N131" s="24" t="str">
        <f>IF($C131="","",$E131*VLOOKUP($C131,aliments!$B$2:$AZ$70,10,0)/100)</f>
        <v/>
      </c>
      <c r="O131" s="24" t="str">
        <f>IF($C131="","",$E131*VLOOKUP($C131,aliments!$B$2:$AZ$70,11,0)/100)</f>
        <v/>
      </c>
      <c r="P131" s="24" t="str">
        <f>IF($C131="","",$E131*VLOOKUP($C131,aliments!$B$2:$AZ$70,12,0)/100)</f>
        <v/>
      </c>
      <c r="Q131" s="24" t="str">
        <f>IF($C131="","",$E131*VLOOKUP($C131,aliments!$B$2:$AZ$70,13,0)/100)</f>
        <v/>
      </c>
      <c r="R131" s="24" t="str">
        <f>IF($C131="","",$E131*VLOOKUP($C131,aliments!$B$2:$AZ$70,14,0)/100)</f>
        <v/>
      </c>
      <c r="S131" s="24" t="str">
        <f>IF($C131="","",$E131*VLOOKUP($C131,aliments!$B$2:$AZ$70,15,0)/100)</f>
        <v/>
      </c>
      <c r="T131" s="24" t="str">
        <f>IF($C131="","",$E131*VLOOKUP($C131,aliments!$B$2:$AZ$70,16,0)/100)</f>
        <v/>
      </c>
      <c r="U131" s="24" t="str">
        <f>IF($C131="","",$E131*VLOOKUP($C131,aliments!$B$2:$AZ$70,17,0)/100)</f>
        <v/>
      </c>
      <c r="V131" s="24" t="str">
        <f>IF($C131="","",$E131*VLOOKUP($C131,aliments!$B$2:$AZ$70,18,0)/100)</f>
        <v/>
      </c>
      <c r="W131" s="24" t="str">
        <f>IF($C131="","",$E131*VLOOKUP($C131,aliments!$B$2:$AZ$70,19,0)/100)</f>
        <v/>
      </c>
      <c r="X131" s="24" t="str">
        <f>IF($C131="","",$E131*VLOOKUP($C131,aliments!$B$2:$AZ$70,20,0)/100)</f>
        <v/>
      </c>
      <c r="Y131" s="24" t="str">
        <f>IF($C131="","",$E131*VLOOKUP($C131,aliments!$B$2:$AZ$70,21,0)/100)</f>
        <v/>
      </c>
      <c r="Z131" s="24" t="str">
        <f>IF($C131="","",$E131*VLOOKUP($C131,aliments!$B$2:$AZ$70,22,0)/100)</f>
        <v/>
      </c>
      <c r="AA131" s="24" t="str">
        <f>IF($C131="","",$E131*VLOOKUP($C131,aliments!$B$2:$AZ$70,23,0)/100)</f>
        <v/>
      </c>
      <c r="AB131" s="24" t="str">
        <f>IF($C131="","",$E131*VLOOKUP($C131,aliments!$B$2:$AZ$70,24,0)/100)</f>
        <v/>
      </c>
      <c r="AC131" s="24" t="str">
        <f>IF($C131="","",$E131*VLOOKUP($C131,aliments!$B$2:$AZ$70,25,0)/100)</f>
        <v/>
      </c>
      <c r="AD131" s="24" t="str">
        <f>IF($C131="","",$E131*VLOOKUP($C131,aliments!$B$2:$AZ$70,26,0)/100)</f>
        <v/>
      </c>
      <c r="AE131" s="24" t="str">
        <f>IF($C131="","",$E131*VLOOKUP($C131,aliments!$B$2:$AZ$70,27,0)/100)</f>
        <v/>
      </c>
      <c r="AF131" s="24" t="str">
        <f>IF($C131="","",$E131*VLOOKUP($C131,aliments!$B$2:$AZ$70,28,0)/100)</f>
        <v/>
      </c>
      <c r="AG131" s="24" t="str">
        <f>IF($C131="","",$E131*VLOOKUP($C131,aliments!$B$2:$AZ$70,29,0)/100)</f>
        <v/>
      </c>
      <c r="AH131" s="24" t="str">
        <f>IF($C131="","",$E131*VLOOKUP($C131,aliments!$B$2:$AZ$70,30,0)/100)</f>
        <v/>
      </c>
      <c r="AI131" s="24" t="str">
        <f>IF($C131="","",$E131*VLOOKUP($C131,aliments!$B$2:$AZ$70,31,0)/100)</f>
        <v/>
      </c>
      <c r="AJ131" s="24" t="str">
        <f>IF($C131="","",$E131*VLOOKUP($C131,aliments!$B$2:$AZ$70,32,0)/100)</f>
        <v/>
      </c>
      <c r="AK131" s="24" t="str">
        <f>IF($C131="","",$E131*VLOOKUP($C131,aliments!$B$2:$AZ$70,33,0)/100)</f>
        <v/>
      </c>
      <c r="AL131" s="24" t="str">
        <f>IF($C131="","",$E131*VLOOKUP($C131,aliments!$B$2:$AZ$70,34,0)/100)</f>
        <v/>
      </c>
      <c r="AM131" s="24" t="str">
        <f>IF($C131="","",$E131*VLOOKUP($C131,aliments!$B$2:$AZ$70,35,0)/100)</f>
        <v/>
      </c>
      <c r="AN131" s="24" t="str">
        <f>IF($C131="","",$E131*VLOOKUP($C131,aliments!$B$2:$AZ$70,36,0)/100)</f>
        <v/>
      </c>
      <c r="AO131" s="24" t="str">
        <f>IF($C131="","",$E131*VLOOKUP($C131,aliments!$B$2:$AZ$70,37,0)/100)</f>
        <v/>
      </c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</row>
    <row r="132" spans="1:76" x14ac:dyDescent="0.2">
      <c r="C132" s="23"/>
      <c r="F132" s="24" t="str">
        <f>IF($C132="","",$E132*VLOOKUP($C132,aliments!$B$2:$AZ$70,2,0)/100)</f>
        <v/>
      </c>
      <c r="G132" s="24" t="str">
        <f>IF($C132="","",$E132*VLOOKUP($C132,aliments!$B$2:$AZ$70,3,0)/100)</f>
        <v/>
      </c>
      <c r="H132" s="24" t="str">
        <f>IF($C132="","",$E132*VLOOKUP($C132,aliments!$B$2:$AZ$70,4,0)/100)</f>
        <v/>
      </c>
      <c r="I132" s="24" t="str">
        <f>IF($C132="","",$E132*VLOOKUP($C132,aliments!$B$2:$AZ$70,5,0)/100)</f>
        <v/>
      </c>
      <c r="J132" s="24" t="str">
        <f>IF($C132="","",$E132*VLOOKUP($C132,aliments!$B$2:$AZ$70,6,0)/100)</f>
        <v/>
      </c>
      <c r="K132" s="24" t="str">
        <f>IF($C132="","",$E132*VLOOKUP($C132,aliments!$B$2:$AZ$70,7,0)/100)</f>
        <v/>
      </c>
      <c r="L132" s="24" t="str">
        <f>IF($C132="","",$E132*VLOOKUP($C132,aliments!$B$2:$AZ$70,8,0)/100)</f>
        <v/>
      </c>
      <c r="M132" s="24" t="str">
        <f>IF($C132="","",$E132*VLOOKUP($C132,aliments!$B$2:$AZ$70,9,0)/100)</f>
        <v/>
      </c>
      <c r="N132" s="24" t="str">
        <f>IF($C132="","",$E132*VLOOKUP($C132,aliments!$B$2:$AZ$70,10,0)/100)</f>
        <v/>
      </c>
      <c r="O132" s="24" t="str">
        <f>IF($C132="","",$E132*VLOOKUP($C132,aliments!$B$2:$AZ$70,11,0)/100)</f>
        <v/>
      </c>
      <c r="P132" s="24" t="str">
        <f>IF($C132="","",$E132*VLOOKUP($C132,aliments!$B$2:$AZ$70,12,0)/100)</f>
        <v/>
      </c>
      <c r="Q132" s="24" t="str">
        <f>IF($C132="","",$E132*VLOOKUP($C132,aliments!$B$2:$AZ$70,13,0)/100)</f>
        <v/>
      </c>
      <c r="R132" s="24" t="str">
        <f>IF($C132="","",$E132*VLOOKUP($C132,aliments!$B$2:$AZ$70,14,0)/100)</f>
        <v/>
      </c>
      <c r="S132" s="24" t="str">
        <f>IF($C132="","",$E132*VLOOKUP($C132,aliments!$B$2:$AZ$70,15,0)/100)</f>
        <v/>
      </c>
      <c r="T132" s="24" t="str">
        <f>IF($C132="","",$E132*VLOOKUP($C132,aliments!$B$2:$AZ$70,16,0)/100)</f>
        <v/>
      </c>
      <c r="U132" s="24" t="str">
        <f>IF($C132="","",$E132*VLOOKUP($C132,aliments!$B$2:$AZ$70,17,0)/100)</f>
        <v/>
      </c>
      <c r="V132" s="24" t="str">
        <f>IF($C132="","",$E132*VLOOKUP($C132,aliments!$B$2:$AZ$70,18,0)/100)</f>
        <v/>
      </c>
      <c r="W132" s="24" t="str">
        <f>IF($C132="","",$E132*VLOOKUP($C132,aliments!$B$2:$AZ$70,19,0)/100)</f>
        <v/>
      </c>
      <c r="X132" s="24" t="str">
        <f>IF($C132="","",$E132*VLOOKUP($C132,aliments!$B$2:$AZ$70,20,0)/100)</f>
        <v/>
      </c>
      <c r="Y132" s="24" t="str">
        <f>IF($C132="","",$E132*VLOOKUP($C132,aliments!$B$2:$AZ$70,21,0)/100)</f>
        <v/>
      </c>
      <c r="Z132" s="24" t="str">
        <f>IF($C132="","",$E132*VLOOKUP($C132,aliments!$B$2:$AZ$70,22,0)/100)</f>
        <v/>
      </c>
      <c r="AA132" s="24" t="str">
        <f>IF($C132="","",$E132*VLOOKUP($C132,aliments!$B$2:$AZ$70,23,0)/100)</f>
        <v/>
      </c>
      <c r="AB132" s="24" t="str">
        <f>IF($C132="","",$E132*VLOOKUP($C132,aliments!$B$2:$AZ$70,24,0)/100)</f>
        <v/>
      </c>
      <c r="AC132" s="24" t="str">
        <f>IF($C132="","",$E132*VLOOKUP($C132,aliments!$B$2:$AZ$70,25,0)/100)</f>
        <v/>
      </c>
      <c r="AD132" s="24" t="str">
        <f>IF($C132="","",$E132*VLOOKUP($C132,aliments!$B$2:$AZ$70,26,0)/100)</f>
        <v/>
      </c>
      <c r="AE132" s="24" t="str">
        <f>IF($C132="","",$E132*VLOOKUP($C132,aliments!$B$2:$AZ$70,27,0)/100)</f>
        <v/>
      </c>
      <c r="AF132" s="24" t="str">
        <f>IF($C132="","",$E132*VLOOKUP($C132,aliments!$B$2:$AZ$70,28,0)/100)</f>
        <v/>
      </c>
      <c r="AG132" s="24" t="str">
        <f>IF($C132="","",$E132*VLOOKUP($C132,aliments!$B$2:$AZ$70,29,0)/100)</f>
        <v/>
      </c>
      <c r="AH132" s="24" t="str">
        <f>IF($C132="","",$E132*VLOOKUP($C132,aliments!$B$2:$AZ$70,30,0)/100)</f>
        <v/>
      </c>
      <c r="AI132" s="24" t="str">
        <f>IF($C132="","",$E132*VLOOKUP($C132,aliments!$B$2:$AZ$70,31,0)/100)</f>
        <v/>
      </c>
      <c r="AJ132" s="24" t="str">
        <f>IF($C132="","",$E132*VLOOKUP($C132,aliments!$B$2:$AZ$70,32,0)/100)</f>
        <v/>
      </c>
      <c r="AK132" s="24" t="str">
        <f>IF($C132="","",$E132*VLOOKUP($C132,aliments!$B$2:$AZ$70,33,0)/100)</f>
        <v/>
      </c>
      <c r="AL132" s="24" t="str">
        <f>IF($C132="","",$E132*VLOOKUP($C132,aliments!$B$2:$AZ$70,34,0)/100)</f>
        <v/>
      </c>
      <c r="AM132" s="24" t="str">
        <f>IF($C132="","",$E132*VLOOKUP($C132,aliments!$B$2:$AZ$70,35,0)/100)</f>
        <v/>
      </c>
      <c r="AN132" s="24" t="str">
        <f>IF($C132="","",$E132*VLOOKUP($C132,aliments!$B$2:$AZ$70,36,0)/100)</f>
        <v/>
      </c>
      <c r="AO132" s="24" t="str">
        <f>IF($C132="","",$E132*VLOOKUP($C132,aliments!$B$2:$AZ$70,37,0)/100)</f>
        <v/>
      </c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</row>
    <row r="133" spans="1:76" x14ac:dyDescent="0.2">
      <c r="C133" s="23"/>
      <c r="F133" s="24" t="str">
        <f>IF($C133="","",$E133*VLOOKUP($C133,aliments!$B$2:$AZ$70,2,0)/100)</f>
        <v/>
      </c>
      <c r="G133" s="24" t="str">
        <f>IF($C133="","",$E133*VLOOKUP($C133,aliments!$B$2:$AZ$70,3,0)/100)</f>
        <v/>
      </c>
      <c r="H133" s="24" t="str">
        <f>IF($C133="","",$E133*VLOOKUP($C133,aliments!$B$2:$AZ$70,4,0)/100)</f>
        <v/>
      </c>
      <c r="I133" s="24" t="str">
        <f>IF($C133="","",$E133*VLOOKUP($C133,aliments!$B$2:$AZ$70,5,0)/100)</f>
        <v/>
      </c>
      <c r="J133" s="24" t="str">
        <f>IF($C133="","",$E133*VLOOKUP($C133,aliments!$B$2:$AZ$70,6,0)/100)</f>
        <v/>
      </c>
      <c r="K133" s="24" t="str">
        <f>IF($C133="","",$E133*VLOOKUP($C133,aliments!$B$2:$AZ$70,7,0)/100)</f>
        <v/>
      </c>
      <c r="L133" s="24" t="str">
        <f>IF($C133="","",$E133*VLOOKUP($C133,aliments!$B$2:$AZ$70,8,0)/100)</f>
        <v/>
      </c>
      <c r="M133" s="24" t="str">
        <f>IF($C133="","",$E133*VLOOKUP($C133,aliments!$B$2:$AZ$70,9,0)/100)</f>
        <v/>
      </c>
      <c r="N133" s="24" t="str">
        <f>IF($C133="","",$E133*VLOOKUP($C133,aliments!$B$2:$AZ$70,10,0)/100)</f>
        <v/>
      </c>
      <c r="O133" s="24" t="str">
        <f>IF($C133="","",$E133*VLOOKUP($C133,aliments!$B$2:$AZ$70,11,0)/100)</f>
        <v/>
      </c>
      <c r="P133" s="24" t="str">
        <f>IF($C133="","",$E133*VLOOKUP($C133,aliments!$B$2:$AZ$70,12,0)/100)</f>
        <v/>
      </c>
      <c r="Q133" s="24" t="str">
        <f>IF($C133="","",$E133*VLOOKUP($C133,aliments!$B$2:$AZ$70,13,0)/100)</f>
        <v/>
      </c>
      <c r="R133" s="24" t="str">
        <f>IF($C133="","",$E133*VLOOKUP($C133,aliments!$B$2:$AZ$70,14,0)/100)</f>
        <v/>
      </c>
      <c r="S133" s="24" t="str">
        <f>IF($C133="","",$E133*VLOOKUP($C133,aliments!$B$2:$AZ$70,15,0)/100)</f>
        <v/>
      </c>
      <c r="T133" s="24" t="str">
        <f>IF($C133="","",$E133*VLOOKUP($C133,aliments!$B$2:$AZ$70,16,0)/100)</f>
        <v/>
      </c>
      <c r="U133" s="24" t="str">
        <f>IF($C133="","",$E133*VLOOKUP($C133,aliments!$B$2:$AZ$70,17,0)/100)</f>
        <v/>
      </c>
      <c r="V133" s="24" t="str">
        <f>IF($C133="","",$E133*VLOOKUP($C133,aliments!$B$2:$AZ$70,18,0)/100)</f>
        <v/>
      </c>
      <c r="W133" s="24" t="str">
        <f>IF($C133="","",$E133*VLOOKUP($C133,aliments!$B$2:$AZ$70,19,0)/100)</f>
        <v/>
      </c>
      <c r="X133" s="24" t="str">
        <f>IF($C133="","",$E133*VLOOKUP($C133,aliments!$B$2:$AZ$70,20,0)/100)</f>
        <v/>
      </c>
      <c r="Y133" s="24" t="str">
        <f>IF($C133="","",$E133*VLOOKUP($C133,aliments!$B$2:$AZ$70,21,0)/100)</f>
        <v/>
      </c>
      <c r="Z133" s="24" t="str">
        <f>IF($C133="","",$E133*VLOOKUP($C133,aliments!$B$2:$AZ$70,22,0)/100)</f>
        <v/>
      </c>
      <c r="AA133" s="24" t="str">
        <f>IF($C133="","",$E133*VLOOKUP($C133,aliments!$B$2:$AZ$70,23,0)/100)</f>
        <v/>
      </c>
      <c r="AB133" s="24" t="str">
        <f>IF($C133="","",$E133*VLOOKUP($C133,aliments!$B$2:$AZ$70,24,0)/100)</f>
        <v/>
      </c>
      <c r="AC133" s="24" t="str">
        <f>IF($C133="","",$E133*VLOOKUP($C133,aliments!$B$2:$AZ$70,25,0)/100)</f>
        <v/>
      </c>
      <c r="AD133" s="24" t="str">
        <f>IF($C133="","",$E133*VLOOKUP($C133,aliments!$B$2:$AZ$70,26,0)/100)</f>
        <v/>
      </c>
      <c r="AE133" s="24" t="str">
        <f>IF($C133="","",$E133*VLOOKUP($C133,aliments!$B$2:$AZ$70,27,0)/100)</f>
        <v/>
      </c>
      <c r="AF133" s="24" t="str">
        <f>IF($C133="","",$E133*VLOOKUP($C133,aliments!$B$2:$AZ$70,28,0)/100)</f>
        <v/>
      </c>
      <c r="AG133" s="24" t="str">
        <f>IF($C133="","",$E133*VLOOKUP($C133,aliments!$B$2:$AZ$70,29,0)/100)</f>
        <v/>
      </c>
      <c r="AH133" s="24" t="str">
        <f>IF($C133="","",$E133*VLOOKUP($C133,aliments!$B$2:$AZ$70,30,0)/100)</f>
        <v/>
      </c>
      <c r="AI133" s="24" t="str">
        <f>IF($C133="","",$E133*VLOOKUP($C133,aliments!$B$2:$AZ$70,31,0)/100)</f>
        <v/>
      </c>
      <c r="AJ133" s="24" t="str">
        <f>IF($C133="","",$E133*VLOOKUP($C133,aliments!$B$2:$AZ$70,32,0)/100)</f>
        <v/>
      </c>
      <c r="AK133" s="24" t="str">
        <f>IF($C133="","",$E133*VLOOKUP($C133,aliments!$B$2:$AZ$70,33,0)/100)</f>
        <v/>
      </c>
      <c r="AL133" s="24" t="str">
        <f>IF($C133="","",$E133*VLOOKUP($C133,aliments!$B$2:$AZ$70,34,0)/100)</f>
        <v/>
      </c>
      <c r="AM133" s="24" t="str">
        <f>IF($C133="","",$E133*VLOOKUP($C133,aliments!$B$2:$AZ$70,35,0)/100)</f>
        <v/>
      </c>
      <c r="AN133" s="24" t="str">
        <f>IF($C133="","",$E133*VLOOKUP($C133,aliments!$B$2:$AZ$70,36,0)/100)</f>
        <v/>
      </c>
      <c r="AO133" s="24" t="str">
        <f>IF($C133="","",$E133*VLOOKUP($C133,aliments!$B$2:$AZ$70,37,0)/100)</f>
        <v/>
      </c>
    </row>
    <row r="134" spans="1:76" x14ac:dyDescent="0.2">
      <c r="C134" s="23"/>
      <c r="F134" s="24" t="str">
        <f>IF($C134="","",$E134*VLOOKUP($C134,aliments!$B$2:$AZ$70,2,0)/100)</f>
        <v/>
      </c>
      <c r="G134" s="24" t="str">
        <f>IF($C134="","",$E134*VLOOKUP($C134,aliments!$B$2:$AZ$70,3,0)/100)</f>
        <v/>
      </c>
      <c r="H134" s="24" t="str">
        <f>IF($C134="","",$E134*VLOOKUP($C134,aliments!$B$2:$AZ$70,4,0)/100)</f>
        <v/>
      </c>
      <c r="I134" s="24" t="str">
        <f>IF($C134="","",$E134*VLOOKUP($C134,aliments!$B$2:$AZ$70,5,0)/100)</f>
        <v/>
      </c>
      <c r="J134" s="24" t="str">
        <f>IF($C134="","",$E134*VLOOKUP($C134,aliments!$B$2:$AZ$70,6,0)/100)</f>
        <v/>
      </c>
      <c r="K134" s="24" t="str">
        <f>IF($C134="","",$E134*VLOOKUP($C134,aliments!$B$2:$AZ$70,7,0)/100)</f>
        <v/>
      </c>
      <c r="L134" s="24" t="str">
        <f>IF($C134="","",$E134*VLOOKUP($C134,aliments!$B$2:$AZ$70,8,0)/100)</f>
        <v/>
      </c>
      <c r="M134" s="24" t="str">
        <f>IF($C134="","",$E134*VLOOKUP($C134,aliments!$B$2:$AZ$70,9,0)/100)</f>
        <v/>
      </c>
      <c r="N134" s="24" t="str">
        <f>IF($C134="","",$E134*VLOOKUP($C134,aliments!$B$2:$AZ$70,10,0)/100)</f>
        <v/>
      </c>
      <c r="O134" s="24" t="str">
        <f>IF($C134="","",$E134*VLOOKUP($C134,aliments!$B$2:$AZ$70,11,0)/100)</f>
        <v/>
      </c>
      <c r="P134" s="24" t="str">
        <f>IF($C134="","",$E134*VLOOKUP($C134,aliments!$B$2:$AZ$70,12,0)/100)</f>
        <v/>
      </c>
      <c r="Q134" s="24" t="str">
        <f>IF($C134="","",$E134*VLOOKUP($C134,aliments!$B$2:$AZ$70,13,0)/100)</f>
        <v/>
      </c>
      <c r="R134" s="24" t="str">
        <f>IF($C134="","",$E134*VLOOKUP($C134,aliments!$B$2:$AZ$70,14,0)/100)</f>
        <v/>
      </c>
      <c r="S134" s="24" t="str">
        <f>IF($C134="","",$E134*VLOOKUP($C134,aliments!$B$2:$AZ$70,15,0)/100)</f>
        <v/>
      </c>
      <c r="T134" s="24" t="str">
        <f>IF($C134="","",$E134*VLOOKUP($C134,aliments!$B$2:$AZ$70,16,0)/100)</f>
        <v/>
      </c>
      <c r="U134" s="24" t="str">
        <f>IF($C134="","",$E134*VLOOKUP($C134,aliments!$B$2:$AZ$70,17,0)/100)</f>
        <v/>
      </c>
      <c r="V134" s="24" t="str">
        <f>IF($C134="","",$E134*VLOOKUP($C134,aliments!$B$2:$AZ$70,18,0)/100)</f>
        <v/>
      </c>
      <c r="W134" s="24" t="str">
        <f>IF($C134="","",$E134*VLOOKUP($C134,aliments!$B$2:$AZ$70,19,0)/100)</f>
        <v/>
      </c>
      <c r="X134" s="24" t="str">
        <f>IF($C134="","",$E134*VLOOKUP($C134,aliments!$B$2:$AZ$70,20,0)/100)</f>
        <v/>
      </c>
      <c r="Y134" s="24" t="str">
        <f>IF($C134="","",$E134*VLOOKUP($C134,aliments!$B$2:$AZ$70,21,0)/100)</f>
        <v/>
      </c>
      <c r="Z134" s="24" t="str">
        <f>IF($C134="","",$E134*VLOOKUP($C134,aliments!$B$2:$AZ$70,22,0)/100)</f>
        <v/>
      </c>
      <c r="AA134" s="24" t="str">
        <f>IF($C134="","",$E134*VLOOKUP($C134,aliments!$B$2:$AZ$70,23,0)/100)</f>
        <v/>
      </c>
      <c r="AB134" s="24" t="str">
        <f>IF($C134="","",$E134*VLOOKUP($C134,aliments!$B$2:$AZ$70,24,0)/100)</f>
        <v/>
      </c>
      <c r="AC134" s="24" t="str">
        <f>IF($C134="","",$E134*VLOOKUP($C134,aliments!$B$2:$AZ$70,25,0)/100)</f>
        <v/>
      </c>
      <c r="AD134" s="24" t="str">
        <f>IF($C134="","",$E134*VLOOKUP($C134,aliments!$B$2:$AZ$70,26,0)/100)</f>
        <v/>
      </c>
      <c r="AE134" s="24" t="str">
        <f>IF($C134="","",$E134*VLOOKUP($C134,aliments!$B$2:$AZ$70,27,0)/100)</f>
        <v/>
      </c>
      <c r="AF134" s="24" t="str">
        <f>IF($C134="","",$E134*VLOOKUP($C134,aliments!$B$2:$AZ$70,28,0)/100)</f>
        <v/>
      </c>
      <c r="AG134" s="24" t="str">
        <f>IF($C134="","",$E134*VLOOKUP($C134,aliments!$B$2:$AZ$70,29,0)/100)</f>
        <v/>
      </c>
      <c r="AH134" s="24" t="str">
        <f>IF($C134="","",$E134*VLOOKUP($C134,aliments!$B$2:$AZ$70,30,0)/100)</f>
        <v/>
      </c>
      <c r="AI134" s="24" t="str">
        <f>IF($C134="","",$E134*VLOOKUP($C134,aliments!$B$2:$AZ$70,31,0)/100)</f>
        <v/>
      </c>
      <c r="AJ134" s="24" t="str">
        <f>IF($C134="","",$E134*VLOOKUP($C134,aliments!$B$2:$AZ$70,32,0)/100)</f>
        <v/>
      </c>
      <c r="AK134" s="24" t="str">
        <f>IF($C134="","",$E134*VLOOKUP($C134,aliments!$B$2:$AZ$70,33,0)/100)</f>
        <v/>
      </c>
      <c r="AL134" s="24" t="str">
        <f>IF($C134="","",$E134*VLOOKUP($C134,aliments!$B$2:$AZ$70,34,0)/100)</f>
        <v/>
      </c>
      <c r="AM134" s="24" t="str">
        <f>IF($C134="","",$E134*VLOOKUP($C134,aliments!$B$2:$AZ$70,35,0)/100)</f>
        <v/>
      </c>
      <c r="AN134" s="24" t="str">
        <f>IF($C134="","",$E134*VLOOKUP($C134,aliments!$B$2:$AZ$70,36,0)/100)</f>
        <v/>
      </c>
      <c r="AO134" s="24" t="str">
        <f>IF($C134="","",$E134*VLOOKUP($C134,aliments!$B$2:$AZ$70,37,0)/100)</f>
        <v/>
      </c>
    </row>
    <row r="135" spans="1:76" ht="13.5" thickBot="1" x14ac:dyDescent="0.25">
      <c r="C135" s="23"/>
      <c r="F135" s="24" t="str">
        <f>IF($C135="","",$E135*VLOOKUP($C135,aliments!$B$2:$AZ$70,2,0)/100)</f>
        <v/>
      </c>
      <c r="G135" s="24" t="str">
        <f>IF($C135="","",$E135*VLOOKUP($C135,aliments!$B$2:$AZ$70,3,0)/100)</f>
        <v/>
      </c>
      <c r="H135" s="24" t="str">
        <f>IF($C135="","",$E135*VLOOKUP($C135,aliments!$B$2:$AZ$70,4,0)/100)</f>
        <v/>
      </c>
      <c r="I135" s="24" t="str">
        <f>IF($C135="","",$E135*VLOOKUP($C135,aliments!$B$2:$AZ$70,5,0)/100)</f>
        <v/>
      </c>
      <c r="J135" s="24" t="str">
        <f>IF($C135="","",$E135*VLOOKUP($C135,aliments!$B$2:$AZ$70,6,0)/100)</f>
        <v/>
      </c>
      <c r="K135" s="24" t="str">
        <f>IF($C135="","",$E135*VLOOKUP($C135,aliments!$B$2:$AZ$70,7,0)/100)</f>
        <v/>
      </c>
      <c r="L135" s="24" t="str">
        <f>IF($C135="","",$E135*VLOOKUP($C135,aliments!$B$2:$AZ$70,8,0)/100)</f>
        <v/>
      </c>
      <c r="M135" s="24" t="str">
        <f>IF($C135="","",$E135*VLOOKUP($C135,aliments!$B$2:$AZ$70,9,0)/100)</f>
        <v/>
      </c>
      <c r="N135" s="24" t="str">
        <f>IF($C135="","",$E135*VLOOKUP($C135,aliments!$B$2:$AZ$70,10,0)/100)</f>
        <v/>
      </c>
      <c r="O135" s="24" t="str">
        <f>IF($C135="","",$E135*VLOOKUP($C135,aliments!$B$2:$AZ$70,11,0)/100)</f>
        <v/>
      </c>
      <c r="P135" s="24" t="str">
        <f>IF($C135="","",$E135*VLOOKUP($C135,aliments!$B$2:$AZ$70,12,0)/100)</f>
        <v/>
      </c>
      <c r="Q135" s="24" t="str">
        <f>IF($C135="","",$E135*VLOOKUP($C135,aliments!$B$2:$AZ$70,13,0)/100)</f>
        <v/>
      </c>
      <c r="R135" s="24" t="str">
        <f>IF($C135="","",$E135*VLOOKUP($C135,aliments!$B$2:$AZ$70,14,0)/100)</f>
        <v/>
      </c>
      <c r="S135" s="24" t="str">
        <f>IF($C135="","",$E135*VLOOKUP($C135,aliments!$B$2:$AZ$70,15,0)/100)</f>
        <v/>
      </c>
      <c r="T135" s="24" t="str">
        <f>IF($C135="","",$E135*VLOOKUP($C135,aliments!$B$2:$AZ$70,16,0)/100)</f>
        <v/>
      </c>
      <c r="U135" s="24" t="str">
        <f>IF($C135="","",$E135*VLOOKUP($C135,aliments!$B$2:$AZ$70,17,0)/100)</f>
        <v/>
      </c>
      <c r="V135" s="24" t="str">
        <f>IF($C135="","",$E135*VLOOKUP($C135,aliments!$B$2:$AZ$70,18,0)/100)</f>
        <v/>
      </c>
      <c r="W135" s="24" t="str">
        <f>IF($C135="","",$E135*VLOOKUP($C135,aliments!$B$2:$AZ$70,19,0)/100)</f>
        <v/>
      </c>
      <c r="X135" s="24" t="str">
        <f>IF($C135="","",$E135*VLOOKUP($C135,aliments!$B$2:$AZ$70,20,0)/100)</f>
        <v/>
      </c>
      <c r="Y135" s="24" t="str">
        <f>IF($C135="","",$E135*VLOOKUP($C135,aliments!$B$2:$AZ$70,21,0)/100)</f>
        <v/>
      </c>
      <c r="Z135" s="24" t="str">
        <f>IF($C135="","",$E135*VLOOKUP($C135,aliments!$B$2:$AZ$70,22,0)/100)</f>
        <v/>
      </c>
      <c r="AA135" s="24" t="str">
        <f>IF($C135="","",$E135*VLOOKUP($C135,aliments!$B$2:$AZ$70,23,0)/100)</f>
        <v/>
      </c>
      <c r="AB135" s="24" t="str">
        <f>IF($C135="","",$E135*VLOOKUP($C135,aliments!$B$2:$AZ$70,24,0)/100)</f>
        <v/>
      </c>
      <c r="AC135" s="24" t="str">
        <f>IF($C135="","",$E135*VLOOKUP($C135,aliments!$B$2:$AZ$70,25,0)/100)</f>
        <v/>
      </c>
      <c r="AD135" s="24" t="str">
        <f>IF($C135="","",$E135*VLOOKUP($C135,aliments!$B$2:$AZ$70,26,0)/100)</f>
        <v/>
      </c>
      <c r="AE135" s="24" t="str">
        <f>IF($C135="","",$E135*VLOOKUP($C135,aliments!$B$2:$AZ$70,27,0)/100)</f>
        <v/>
      </c>
      <c r="AF135" s="24" t="str">
        <f>IF($C135="","",$E135*VLOOKUP($C135,aliments!$B$2:$AZ$70,28,0)/100)</f>
        <v/>
      </c>
      <c r="AG135" s="24" t="str">
        <f>IF($C135="","",$E135*VLOOKUP($C135,aliments!$B$2:$AZ$70,29,0)/100)</f>
        <v/>
      </c>
      <c r="AH135" s="24" t="str">
        <f>IF($C135="","",$E135*VLOOKUP($C135,aliments!$B$2:$AZ$70,30,0)/100)</f>
        <v/>
      </c>
      <c r="AI135" s="24" t="str">
        <f>IF($C135="","",$E135*VLOOKUP($C135,aliments!$B$2:$AZ$70,31,0)/100)</f>
        <v/>
      </c>
      <c r="AJ135" s="24" t="str">
        <f>IF($C135="","",$E135*VLOOKUP($C135,aliments!$B$2:$AZ$70,32,0)/100)</f>
        <v/>
      </c>
      <c r="AK135" s="24" t="str">
        <f>IF($C135="","",$E135*VLOOKUP($C135,aliments!$B$2:$AZ$70,33,0)/100)</f>
        <v/>
      </c>
      <c r="AL135" s="24" t="str">
        <f>IF($C135="","",$E135*VLOOKUP($C135,aliments!$B$2:$AZ$70,34,0)/100)</f>
        <v/>
      </c>
      <c r="AM135" s="24" t="str">
        <f>IF($C135="","",$E135*VLOOKUP($C135,aliments!$B$2:$AZ$70,35,0)/100)</f>
        <v/>
      </c>
      <c r="AN135" s="24" t="str">
        <f>IF($C135="","",$E135*VLOOKUP($C135,aliments!$B$2:$AZ$70,36,0)/100)</f>
        <v/>
      </c>
      <c r="AO135" s="24" t="str">
        <f>IF($C135="","",$E135*VLOOKUP($C135,aliments!$B$2:$AZ$70,37,0)/100)</f>
        <v/>
      </c>
    </row>
    <row r="136" spans="1:76" ht="13.5" thickBot="1" x14ac:dyDescent="0.25">
      <c r="A136" s="12" t="s">
        <v>4</v>
      </c>
      <c r="D136" s="72"/>
      <c r="F136" s="28" t="str">
        <f>IF(SUM(F129:F135)=0,"",AVERAGE(F129:F135))</f>
        <v/>
      </c>
      <c r="G136" s="28">
        <f>SUM(G129:G135)</f>
        <v>0</v>
      </c>
      <c r="H136" s="13">
        <f>SUM(H129:H135)</f>
        <v>0</v>
      </c>
      <c r="I136" s="13">
        <f t="shared" ref="I136" si="366">SUM(I129:I135)</f>
        <v>0</v>
      </c>
      <c r="J136" s="13">
        <f t="shared" ref="J136" si="367">SUM(J129:J135)</f>
        <v>0</v>
      </c>
      <c r="K136" s="13">
        <f t="shared" ref="K136" si="368">SUM(K129:K135)</f>
        <v>0</v>
      </c>
      <c r="L136" s="13">
        <f t="shared" ref="L136" si="369">SUM(L129:L135)</f>
        <v>0</v>
      </c>
      <c r="M136" s="13">
        <f t="shared" ref="M136" si="370">SUM(M129:M135)</f>
        <v>0</v>
      </c>
      <c r="N136" s="13">
        <f t="shared" ref="N136" si="371">SUM(N129:N135)</f>
        <v>0</v>
      </c>
      <c r="O136" s="13">
        <f t="shared" ref="O136" si="372">SUM(O129:O135)</f>
        <v>0</v>
      </c>
      <c r="P136" s="13">
        <f t="shared" ref="P136" si="373">SUM(P129:P135)</f>
        <v>0</v>
      </c>
      <c r="Q136" s="13">
        <f t="shared" ref="Q136" si="374">SUM(Q129:Q135)</f>
        <v>0</v>
      </c>
      <c r="R136" s="13">
        <f t="shared" ref="R136" si="375">SUM(R129:R135)</f>
        <v>0</v>
      </c>
      <c r="S136" s="13">
        <f t="shared" ref="S136" si="376">SUM(S129:S135)</f>
        <v>0</v>
      </c>
      <c r="T136" s="13">
        <f t="shared" ref="T136" si="377">SUM(T129:T135)</f>
        <v>0</v>
      </c>
      <c r="U136" s="13">
        <f t="shared" ref="U136" si="378">SUM(U129:U135)</f>
        <v>0</v>
      </c>
      <c r="V136" s="13">
        <f t="shared" ref="V136" si="379">SUM(V129:V135)</f>
        <v>0</v>
      </c>
      <c r="W136" s="13">
        <f t="shared" ref="W136" si="380">SUM(W129:W135)</f>
        <v>0</v>
      </c>
      <c r="X136" s="13">
        <f t="shared" ref="X136" si="381">SUM(X129:X135)</f>
        <v>0</v>
      </c>
      <c r="Y136" s="13">
        <f t="shared" ref="Y136" si="382">SUM(Y129:Y135)</f>
        <v>0</v>
      </c>
      <c r="Z136" s="13">
        <f t="shared" ref="Z136" si="383">SUM(Z129:Z135)</f>
        <v>0</v>
      </c>
      <c r="AA136" s="13">
        <f t="shared" ref="AA136" si="384">SUM(AA129:AA135)</f>
        <v>0</v>
      </c>
      <c r="AB136" s="13">
        <f t="shared" ref="AB136" si="385">SUM(AB129:AB135)</f>
        <v>0</v>
      </c>
      <c r="AC136" s="13">
        <f t="shared" ref="AC136" si="386">SUM(AC129:AC135)</f>
        <v>0</v>
      </c>
      <c r="AD136" s="13">
        <f t="shared" ref="AD136" si="387">SUM(AD129:AD135)</f>
        <v>0</v>
      </c>
      <c r="AE136" s="13">
        <f t="shared" ref="AE136" si="388">SUM(AE129:AE135)</f>
        <v>0</v>
      </c>
      <c r="AF136" s="13">
        <f t="shared" ref="AF136" si="389">SUM(AF129:AF135)</f>
        <v>0</v>
      </c>
      <c r="AG136" s="13">
        <f t="shared" ref="AG136" si="390">SUM(AG129:AG135)</f>
        <v>0</v>
      </c>
      <c r="AH136" s="13">
        <f t="shared" ref="AH136" si="391">SUM(AH129:AH135)</f>
        <v>0</v>
      </c>
      <c r="AI136" s="13">
        <f t="shared" ref="AI136" si="392">SUM(AI129:AI135)</f>
        <v>0</v>
      </c>
      <c r="AJ136" s="13">
        <f t="shared" ref="AJ136" si="393">SUM(AJ129:AJ135)</f>
        <v>0</v>
      </c>
      <c r="AK136" s="13">
        <f t="shared" ref="AK136" si="394">SUM(AK129:AK135)</f>
        <v>0</v>
      </c>
      <c r="AL136" s="13">
        <f t="shared" ref="AL136" si="395">SUM(AL129:AL135)</f>
        <v>0</v>
      </c>
      <c r="AM136" s="13">
        <f t="shared" ref="AM136" si="396">SUM(AM129:AM135)</f>
        <v>0</v>
      </c>
      <c r="AN136" s="13">
        <f t="shared" ref="AN136" si="397">SUM(AN129:AN135)</f>
        <v>0</v>
      </c>
      <c r="AO136" s="13">
        <f t="shared" ref="AO136" si="398">SUM(AO129:AO135)</f>
        <v>0</v>
      </c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</row>
    <row r="137" spans="1:76" ht="13.5" thickBot="1" x14ac:dyDescent="0.25">
      <c r="A137" s="5"/>
      <c r="B137" s="5"/>
      <c r="C137" s="5"/>
      <c r="D137" s="5"/>
      <c r="E137" s="5"/>
      <c r="F137" s="5"/>
      <c r="G137" s="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</row>
    <row r="138" spans="1:76" ht="13.5" thickBot="1" x14ac:dyDescent="0.25">
      <c r="A138" s="2" t="s">
        <v>162</v>
      </c>
      <c r="B138" s="3"/>
      <c r="C138" s="3" t="s">
        <v>0</v>
      </c>
      <c r="D138" s="3"/>
      <c r="E138" s="3" t="s">
        <v>163</v>
      </c>
      <c r="F138" s="27" t="s">
        <v>179</v>
      </c>
      <c r="G138" s="27" t="s">
        <v>178</v>
      </c>
      <c r="H138" s="3" t="s">
        <v>164</v>
      </c>
      <c r="I138" s="3" t="s">
        <v>165</v>
      </c>
      <c r="J138" s="3" t="s">
        <v>166</v>
      </c>
      <c r="K138" s="3" t="s">
        <v>5</v>
      </c>
      <c r="L138" s="3" t="s">
        <v>159</v>
      </c>
      <c r="M138" s="3" t="s">
        <v>160</v>
      </c>
      <c r="N138" s="3" t="s">
        <v>150</v>
      </c>
      <c r="O138" s="3" t="s">
        <v>151</v>
      </c>
      <c r="P138" s="3" t="s">
        <v>152</v>
      </c>
      <c r="Q138" s="3" t="s">
        <v>153</v>
      </c>
      <c r="R138" s="3" t="s">
        <v>154</v>
      </c>
      <c r="S138" s="3" t="s">
        <v>155</v>
      </c>
      <c r="T138" s="3" t="s">
        <v>156</v>
      </c>
      <c r="U138" s="3" t="s">
        <v>157</v>
      </c>
      <c r="V138" s="3" t="s">
        <v>158</v>
      </c>
      <c r="W138" s="3" t="s">
        <v>177</v>
      </c>
      <c r="X138" s="3" t="s">
        <v>176</v>
      </c>
      <c r="Y138" s="3" t="s">
        <v>26</v>
      </c>
      <c r="Z138" s="3" t="s">
        <v>29</v>
      </c>
      <c r="AA138" s="3" t="s">
        <v>28</v>
      </c>
      <c r="AB138" s="3" t="s">
        <v>32</v>
      </c>
      <c r="AC138" s="3" t="s">
        <v>23</v>
      </c>
      <c r="AD138" s="3" t="s">
        <v>27</v>
      </c>
      <c r="AE138" s="3" t="s">
        <v>24</v>
      </c>
      <c r="AF138" s="3" t="s">
        <v>25</v>
      </c>
      <c r="AG138" s="3" t="s">
        <v>31</v>
      </c>
      <c r="AH138" s="3" t="s">
        <v>22</v>
      </c>
      <c r="AI138" s="3" t="s">
        <v>30</v>
      </c>
      <c r="AJ138" s="3" t="s">
        <v>36</v>
      </c>
      <c r="AK138" s="3" t="s">
        <v>37</v>
      </c>
      <c r="AL138" s="3" t="s">
        <v>38</v>
      </c>
      <c r="AM138" s="3" t="s">
        <v>40</v>
      </c>
      <c r="AN138" s="3" t="s">
        <v>41</v>
      </c>
      <c r="AO138" s="4" t="s">
        <v>21</v>
      </c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</row>
    <row r="139" spans="1:76" x14ac:dyDescent="0.2">
      <c r="C139" s="23"/>
      <c r="F139" s="24" t="str">
        <f>IF($C139="","",$E139*VLOOKUP($C139,aliments!$B$2:$AZ$70,2,0)/100)</f>
        <v/>
      </c>
      <c r="G139" s="24" t="str">
        <f>IF($C139="","",$E139*VLOOKUP($C139,aliments!$B$2:$AZ$70,3,0)/100)</f>
        <v/>
      </c>
      <c r="H139" s="24" t="str">
        <f>IF($C139="","",$E139*VLOOKUP($C139,aliments!$B$2:$AZ$70,4,0)/100)</f>
        <v/>
      </c>
      <c r="I139" s="24" t="str">
        <f>IF($C139="","",$E139*VLOOKUP($C139,aliments!$B$2:$AZ$70,5,0)/100)</f>
        <v/>
      </c>
      <c r="J139" s="24" t="str">
        <f>IF($C139="","",$E139*VLOOKUP($C139,aliments!$B$2:$AZ$70,6,0)/100)</f>
        <v/>
      </c>
      <c r="K139" s="24" t="str">
        <f>IF($C139="","",$E139*VLOOKUP($C139,aliments!$B$2:$AZ$70,7,0)/100)</f>
        <v/>
      </c>
      <c r="L139" s="24" t="str">
        <f>IF($C139="","",$E139*VLOOKUP($C139,aliments!$B$2:$AZ$70,8,0)/100)</f>
        <v/>
      </c>
      <c r="M139" s="24" t="str">
        <f>IF($C139="","",$E139*VLOOKUP($C139,aliments!$B$2:$AZ$70,9,0)/100)</f>
        <v/>
      </c>
      <c r="N139" s="24" t="str">
        <f>IF($C139="","",$E139*VLOOKUP($C139,aliments!$B$2:$AZ$70,10,0)/100)</f>
        <v/>
      </c>
      <c r="O139" s="24" t="str">
        <f>IF($C139="","",$E139*VLOOKUP($C139,aliments!$B$2:$AZ$70,11,0)/100)</f>
        <v/>
      </c>
      <c r="P139" s="24" t="str">
        <f>IF($C139="","",$E139*VLOOKUP($C139,aliments!$B$2:$AZ$70,12,0)/100)</f>
        <v/>
      </c>
      <c r="Q139" s="24" t="str">
        <f>IF($C139="","",$E139*VLOOKUP($C139,aliments!$B$2:$AZ$70,13,0)/100)</f>
        <v/>
      </c>
      <c r="R139" s="24" t="str">
        <f>IF($C139="","",$E139*VLOOKUP($C139,aliments!$B$2:$AZ$70,14,0)/100)</f>
        <v/>
      </c>
      <c r="S139" s="24" t="str">
        <f>IF($C139="","",$E139*VLOOKUP($C139,aliments!$B$2:$AZ$70,15,0)/100)</f>
        <v/>
      </c>
      <c r="T139" s="24" t="str">
        <f>IF($C139="","",$E139*VLOOKUP($C139,aliments!$B$2:$AZ$70,16,0)/100)</f>
        <v/>
      </c>
      <c r="U139" s="24" t="str">
        <f>IF($C139="","",$E139*VLOOKUP($C139,aliments!$B$2:$AZ$70,17,0)/100)</f>
        <v/>
      </c>
      <c r="V139" s="24" t="str">
        <f>IF($C139="","",$E139*VLOOKUP($C139,aliments!$B$2:$AZ$70,18,0)/100)</f>
        <v/>
      </c>
      <c r="W139" s="24" t="str">
        <f>IF($C139="","",$E139*VLOOKUP($C139,aliments!$B$2:$AZ$70,19,0)/100)</f>
        <v/>
      </c>
      <c r="X139" s="24" t="str">
        <f>IF($C139="","",$E139*VLOOKUP($C139,aliments!$B$2:$AZ$70,20,0)/100)</f>
        <v/>
      </c>
      <c r="Y139" s="24" t="str">
        <f>IF($C139="","",$E139*VLOOKUP($C139,aliments!$B$2:$AZ$70,21,0)/100)</f>
        <v/>
      </c>
      <c r="Z139" s="24" t="str">
        <f>IF($C139="","",$E139*VLOOKUP($C139,aliments!$B$2:$AZ$70,22,0)/100)</f>
        <v/>
      </c>
      <c r="AA139" s="24" t="str">
        <f>IF($C139="","",$E139*VLOOKUP($C139,aliments!$B$2:$AZ$70,23,0)/100)</f>
        <v/>
      </c>
      <c r="AB139" s="24" t="str">
        <f>IF($C139="","",$E139*VLOOKUP($C139,aliments!$B$2:$AZ$70,24,0)/100)</f>
        <v/>
      </c>
      <c r="AC139" s="24" t="str">
        <f>IF($C139="","",$E139*VLOOKUP($C139,aliments!$B$2:$AZ$70,25,0)/100)</f>
        <v/>
      </c>
      <c r="AD139" s="24" t="str">
        <f>IF($C139="","",$E139*VLOOKUP($C139,aliments!$B$2:$AZ$70,26,0)/100)</f>
        <v/>
      </c>
      <c r="AE139" s="24" t="str">
        <f>IF($C139="","",$E139*VLOOKUP($C139,aliments!$B$2:$AZ$70,27,0)/100)</f>
        <v/>
      </c>
      <c r="AF139" s="24" t="str">
        <f>IF($C139="","",$E139*VLOOKUP($C139,aliments!$B$2:$AZ$70,28,0)/100)</f>
        <v/>
      </c>
      <c r="AG139" s="24" t="str">
        <f>IF($C139="","",$E139*VLOOKUP($C139,aliments!$B$2:$AZ$70,29,0)/100)</f>
        <v/>
      </c>
      <c r="AH139" s="24" t="str">
        <f>IF($C139="","",$E139*VLOOKUP($C139,aliments!$B$2:$AZ$70,30,0)/100)</f>
        <v/>
      </c>
      <c r="AI139" s="24" t="str">
        <f>IF($C139="","",$E139*VLOOKUP($C139,aliments!$B$2:$AZ$70,31,0)/100)</f>
        <v/>
      </c>
      <c r="AJ139" s="24" t="str">
        <f>IF($C139="","",$E139*VLOOKUP($C139,aliments!$B$2:$AZ$70,32,0)/100)</f>
        <v/>
      </c>
      <c r="AK139" s="24" t="str">
        <f>IF($C139="","",$E139*VLOOKUP($C139,aliments!$B$2:$AZ$70,33,0)/100)</f>
        <v/>
      </c>
      <c r="AL139" s="24" t="str">
        <f>IF($C139="","",$E139*VLOOKUP($C139,aliments!$B$2:$AZ$70,34,0)/100)</f>
        <v/>
      </c>
      <c r="AM139" s="24" t="str">
        <f>IF($C139="","",$E139*VLOOKUP($C139,aliments!$B$2:$AZ$70,35,0)/100)</f>
        <v/>
      </c>
      <c r="AN139" s="24" t="str">
        <f>IF($C139="","",$E139*VLOOKUP($C139,aliments!$B$2:$AZ$70,36,0)/100)</f>
        <v/>
      </c>
      <c r="AO139" s="24" t="str">
        <f>IF($C139="","",$E139*VLOOKUP($C139,aliments!$B$2:$AZ$70,37,0)/100)</f>
        <v/>
      </c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</row>
    <row r="140" spans="1:76" x14ac:dyDescent="0.2">
      <c r="C140" s="23"/>
      <c r="F140" s="24" t="str">
        <f>IF($C140="","",$E140*VLOOKUP($C140,aliments!$B$2:$AZ$70,2,0)/100)</f>
        <v/>
      </c>
      <c r="G140" s="24" t="str">
        <f>IF($C140="","",$E140*VLOOKUP($C140,aliments!$B$2:$AZ$70,3,0)/100)</f>
        <v/>
      </c>
      <c r="H140" s="24" t="str">
        <f>IF($C140="","",$E140*VLOOKUP($C140,aliments!$B$2:$AZ$70,4,0)/100)</f>
        <v/>
      </c>
      <c r="I140" s="24" t="str">
        <f>IF($C140="","",$E140*VLOOKUP($C140,aliments!$B$2:$AZ$70,5,0)/100)</f>
        <v/>
      </c>
      <c r="J140" s="24" t="str">
        <f>IF($C140="","",$E140*VLOOKUP($C140,aliments!$B$2:$AZ$70,6,0)/100)</f>
        <v/>
      </c>
      <c r="K140" s="24" t="str">
        <f>IF($C140="","",$E140*VLOOKUP($C140,aliments!$B$2:$AZ$70,7,0)/100)</f>
        <v/>
      </c>
      <c r="L140" s="24" t="str">
        <f>IF($C140="","",$E140*VLOOKUP($C140,aliments!$B$2:$AZ$70,8,0)/100)</f>
        <v/>
      </c>
      <c r="M140" s="24" t="str">
        <f>IF($C140="","",$E140*VLOOKUP($C140,aliments!$B$2:$AZ$70,9,0)/100)</f>
        <v/>
      </c>
      <c r="N140" s="24" t="str">
        <f>IF($C140="","",$E140*VLOOKUP($C140,aliments!$B$2:$AZ$70,10,0)/100)</f>
        <v/>
      </c>
      <c r="O140" s="24" t="str">
        <f>IF($C140="","",$E140*VLOOKUP($C140,aliments!$B$2:$AZ$70,11,0)/100)</f>
        <v/>
      </c>
      <c r="P140" s="24" t="str">
        <f>IF($C140="","",$E140*VLOOKUP($C140,aliments!$B$2:$AZ$70,12,0)/100)</f>
        <v/>
      </c>
      <c r="Q140" s="24" t="str">
        <f>IF($C140="","",$E140*VLOOKUP($C140,aliments!$B$2:$AZ$70,13,0)/100)</f>
        <v/>
      </c>
      <c r="R140" s="24" t="str">
        <f>IF($C140="","",$E140*VLOOKUP($C140,aliments!$B$2:$AZ$70,14,0)/100)</f>
        <v/>
      </c>
      <c r="S140" s="24" t="str">
        <f>IF($C140="","",$E140*VLOOKUP($C140,aliments!$B$2:$AZ$70,15,0)/100)</f>
        <v/>
      </c>
      <c r="T140" s="24" t="str">
        <f>IF($C140="","",$E140*VLOOKUP($C140,aliments!$B$2:$AZ$70,16,0)/100)</f>
        <v/>
      </c>
      <c r="U140" s="24" t="str">
        <f>IF($C140="","",$E140*VLOOKUP($C140,aliments!$B$2:$AZ$70,17,0)/100)</f>
        <v/>
      </c>
      <c r="V140" s="24" t="str">
        <f>IF($C140="","",$E140*VLOOKUP($C140,aliments!$B$2:$AZ$70,18,0)/100)</f>
        <v/>
      </c>
      <c r="W140" s="24" t="str">
        <f>IF($C140="","",$E140*VLOOKUP($C140,aliments!$B$2:$AZ$70,19,0)/100)</f>
        <v/>
      </c>
      <c r="X140" s="24" t="str">
        <f>IF($C140="","",$E140*VLOOKUP($C140,aliments!$B$2:$AZ$70,20,0)/100)</f>
        <v/>
      </c>
      <c r="Y140" s="24" t="str">
        <f>IF($C140="","",$E140*VLOOKUP($C140,aliments!$B$2:$AZ$70,21,0)/100)</f>
        <v/>
      </c>
      <c r="Z140" s="24" t="str">
        <f>IF($C140="","",$E140*VLOOKUP($C140,aliments!$B$2:$AZ$70,22,0)/100)</f>
        <v/>
      </c>
      <c r="AA140" s="24" t="str">
        <f>IF($C140="","",$E140*VLOOKUP($C140,aliments!$B$2:$AZ$70,23,0)/100)</f>
        <v/>
      </c>
      <c r="AB140" s="24" t="str">
        <f>IF($C140="","",$E140*VLOOKUP($C140,aliments!$B$2:$AZ$70,24,0)/100)</f>
        <v/>
      </c>
      <c r="AC140" s="24" t="str">
        <f>IF($C140="","",$E140*VLOOKUP($C140,aliments!$B$2:$AZ$70,25,0)/100)</f>
        <v/>
      </c>
      <c r="AD140" s="24" t="str">
        <f>IF($C140="","",$E140*VLOOKUP($C140,aliments!$B$2:$AZ$70,26,0)/100)</f>
        <v/>
      </c>
      <c r="AE140" s="24" t="str">
        <f>IF($C140="","",$E140*VLOOKUP($C140,aliments!$B$2:$AZ$70,27,0)/100)</f>
        <v/>
      </c>
      <c r="AF140" s="24" t="str">
        <f>IF($C140="","",$E140*VLOOKUP($C140,aliments!$B$2:$AZ$70,28,0)/100)</f>
        <v/>
      </c>
      <c r="AG140" s="24" t="str">
        <f>IF($C140="","",$E140*VLOOKUP($C140,aliments!$B$2:$AZ$70,29,0)/100)</f>
        <v/>
      </c>
      <c r="AH140" s="24" t="str">
        <f>IF($C140="","",$E140*VLOOKUP($C140,aliments!$B$2:$AZ$70,30,0)/100)</f>
        <v/>
      </c>
      <c r="AI140" s="24" t="str">
        <f>IF($C140="","",$E140*VLOOKUP($C140,aliments!$B$2:$AZ$70,31,0)/100)</f>
        <v/>
      </c>
      <c r="AJ140" s="24" t="str">
        <f>IF($C140="","",$E140*VLOOKUP($C140,aliments!$B$2:$AZ$70,32,0)/100)</f>
        <v/>
      </c>
      <c r="AK140" s="24" t="str">
        <f>IF($C140="","",$E140*VLOOKUP($C140,aliments!$B$2:$AZ$70,33,0)/100)</f>
        <v/>
      </c>
      <c r="AL140" s="24" t="str">
        <f>IF($C140="","",$E140*VLOOKUP($C140,aliments!$B$2:$AZ$70,34,0)/100)</f>
        <v/>
      </c>
      <c r="AM140" s="24" t="str">
        <f>IF($C140="","",$E140*VLOOKUP($C140,aliments!$B$2:$AZ$70,35,0)/100)</f>
        <v/>
      </c>
      <c r="AN140" s="24" t="str">
        <f>IF($C140="","",$E140*VLOOKUP($C140,aliments!$B$2:$AZ$70,36,0)/100)</f>
        <v/>
      </c>
      <c r="AO140" s="24" t="str">
        <f>IF($C140="","",$E140*VLOOKUP($C140,aliments!$B$2:$AZ$70,37,0)/100)</f>
        <v/>
      </c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</row>
    <row r="141" spans="1:76" x14ac:dyDescent="0.2">
      <c r="C141" s="23"/>
      <c r="F141" s="24" t="str">
        <f>IF($C141="","",$E141*VLOOKUP($C141,aliments!$B$2:$AZ$70,2,0)/100)</f>
        <v/>
      </c>
      <c r="G141" s="24" t="str">
        <f>IF($C141="","",$E141*VLOOKUP($C141,aliments!$B$2:$AZ$70,3,0)/100)</f>
        <v/>
      </c>
      <c r="H141" s="24" t="str">
        <f>IF($C141="","",$E141*VLOOKUP($C141,aliments!$B$2:$AZ$70,4,0)/100)</f>
        <v/>
      </c>
      <c r="I141" s="24" t="str">
        <f>IF($C141="","",$E141*VLOOKUP($C141,aliments!$B$2:$AZ$70,5,0)/100)</f>
        <v/>
      </c>
      <c r="J141" s="24" t="str">
        <f>IF($C141="","",$E141*VLOOKUP($C141,aliments!$B$2:$AZ$70,6,0)/100)</f>
        <v/>
      </c>
      <c r="K141" s="24" t="str">
        <f>IF($C141="","",$E141*VLOOKUP($C141,aliments!$B$2:$AZ$70,7,0)/100)</f>
        <v/>
      </c>
      <c r="L141" s="24" t="str">
        <f>IF($C141="","",$E141*VLOOKUP($C141,aliments!$B$2:$AZ$70,8,0)/100)</f>
        <v/>
      </c>
      <c r="M141" s="24" t="str">
        <f>IF($C141="","",$E141*VLOOKUP($C141,aliments!$B$2:$AZ$70,9,0)/100)</f>
        <v/>
      </c>
      <c r="N141" s="24" t="str">
        <f>IF($C141="","",$E141*VLOOKUP($C141,aliments!$B$2:$AZ$70,10,0)/100)</f>
        <v/>
      </c>
      <c r="O141" s="24" t="str">
        <f>IF($C141="","",$E141*VLOOKUP($C141,aliments!$B$2:$AZ$70,11,0)/100)</f>
        <v/>
      </c>
      <c r="P141" s="24" t="str">
        <f>IF($C141="","",$E141*VLOOKUP($C141,aliments!$B$2:$AZ$70,12,0)/100)</f>
        <v/>
      </c>
      <c r="Q141" s="24" t="str">
        <f>IF($C141="","",$E141*VLOOKUP($C141,aliments!$B$2:$AZ$70,13,0)/100)</f>
        <v/>
      </c>
      <c r="R141" s="24" t="str">
        <f>IF($C141="","",$E141*VLOOKUP($C141,aliments!$B$2:$AZ$70,14,0)/100)</f>
        <v/>
      </c>
      <c r="S141" s="24" t="str">
        <f>IF($C141="","",$E141*VLOOKUP($C141,aliments!$B$2:$AZ$70,15,0)/100)</f>
        <v/>
      </c>
      <c r="T141" s="24" t="str">
        <f>IF($C141="","",$E141*VLOOKUP($C141,aliments!$B$2:$AZ$70,16,0)/100)</f>
        <v/>
      </c>
      <c r="U141" s="24" t="str">
        <f>IF($C141="","",$E141*VLOOKUP($C141,aliments!$B$2:$AZ$70,17,0)/100)</f>
        <v/>
      </c>
      <c r="V141" s="24" t="str">
        <f>IF($C141="","",$E141*VLOOKUP($C141,aliments!$B$2:$AZ$70,18,0)/100)</f>
        <v/>
      </c>
      <c r="W141" s="24" t="str">
        <f>IF($C141="","",$E141*VLOOKUP($C141,aliments!$B$2:$AZ$70,19,0)/100)</f>
        <v/>
      </c>
      <c r="X141" s="24" t="str">
        <f>IF($C141="","",$E141*VLOOKUP($C141,aliments!$B$2:$AZ$70,20,0)/100)</f>
        <v/>
      </c>
      <c r="Y141" s="24" t="str">
        <f>IF($C141="","",$E141*VLOOKUP($C141,aliments!$B$2:$AZ$70,21,0)/100)</f>
        <v/>
      </c>
      <c r="Z141" s="24" t="str">
        <f>IF($C141="","",$E141*VLOOKUP($C141,aliments!$B$2:$AZ$70,22,0)/100)</f>
        <v/>
      </c>
      <c r="AA141" s="24" t="str">
        <f>IF($C141="","",$E141*VLOOKUP($C141,aliments!$B$2:$AZ$70,23,0)/100)</f>
        <v/>
      </c>
      <c r="AB141" s="24" t="str">
        <f>IF($C141="","",$E141*VLOOKUP($C141,aliments!$B$2:$AZ$70,24,0)/100)</f>
        <v/>
      </c>
      <c r="AC141" s="24" t="str">
        <f>IF($C141="","",$E141*VLOOKUP($C141,aliments!$B$2:$AZ$70,25,0)/100)</f>
        <v/>
      </c>
      <c r="AD141" s="24" t="str">
        <f>IF($C141="","",$E141*VLOOKUP($C141,aliments!$B$2:$AZ$70,26,0)/100)</f>
        <v/>
      </c>
      <c r="AE141" s="24" t="str">
        <f>IF($C141="","",$E141*VLOOKUP($C141,aliments!$B$2:$AZ$70,27,0)/100)</f>
        <v/>
      </c>
      <c r="AF141" s="24" t="str">
        <f>IF($C141="","",$E141*VLOOKUP($C141,aliments!$B$2:$AZ$70,28,0)/100)</f>
        <v/>
      </c>
      <c r="AG141" s="24" t="str">
        <f>IF($C141="","",$E141*VLOOKUP($C141,aliments!$B$2:$AZ$70,29,0)/100)</f>
        <v/>
      </c>
      <c r="AH141" s="24" t="str">
        <f>IF($C141="","",$E141*VLOOKUP($C141,aliments!$B$2:$AZ$70,30,0)/100)</f>
        <v/>
      </c>
      <c r="AI141" s="24" t="str">
        <f>IF($C141="","",$E141*VLOOKUP($C141,aliments!$B$2:$AZ$70,31,0)/100)</f>
        <v/>
      </c>
      <c r="AJ141" s="24" t="str">
        <f>IF($C141="","",$E141*VLOOKUP($C141,aliments!$B$2:$AZ$70,32,0)/100)</f>
        <v/>
      </c>
      <c r="AK141" s="24" t="str">
        <f>IF($C141="","",$E141*VLOOKUP($C141,aliments!$B$2:$AZ$70,33,0)/100)</f>
        <v/>
      </c>
      <c r="AL141" s="24" t="str">
        <f>IF($C141="","",$E141*VLOOKUP($C141,aliments!$B$2:$AZ$70,34,0)/100)</f>
        <v/>
      </c>
      <c r="AM141" s="24" t="str">
        <f>IF($C141="","",$E141*VLOOKUP($C141,aliments!$B$2:$AZ$70,35,0)/100)</f>
        <v/>
      </c>
      <c r="AN141" s="24" t="str">
        <f>IF($C141="","",$E141*VLOOKUP($C141,aliments!$B$2:$AZ$70,36,0)/100)</f>
        <v/>
      </c>
      <c r="AO141" s="24" t="str">
        <f>IF($C141="","",$E141*VLOOKUP($C141,aliments!$B$2:$AZ$70,37,0)/100)</f>
        <v/>
      </c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  <c r="BX141" s="19"/>
    </row>
    <row r="142" spans="1:76" x14ac:dyDescent="0.2">
      <c r="C142" s="23"/>
      <c r="F142" s="24" t="str">
        <f>IF($C142="","",$E142*VLOOKUP($C142,aliments!$B$2:$AZ$70,2,0)/100)</f>
        <v/>
      </c>
      <c r="G142" s="24" t="str">
        <f>IF($C142="","",$E142*VLOOKUP($C142,aliments!$B$2:$AZ$70,3,0)/100)</f>
        <v/>
      </c>
      <c r="H142" s="24" t="str">
        <f>IF($C142="","",$E142*VLOOKUP($C142,aliments!$B$2:$AZ$70,4,0)/100)</f>
        <v/>
      </c>
      <c r="I142" s="24" t="str">
        <f>IF($C142="","",$E142*VLOOKUP($C142,aliments!$B$2:$AZ$70,5,0)/100)</f>
        <v/>
      </c>
      <c r="J142" s="24" t="str">
        <f>IF($C142="","",$E142*VLOOKUP($C142,aliments!$B$2:$AZ$70,6,0)/100)</f>
        <v/>
      </c>
      <c r="K142" s="24" t="str">
        <f>IF($C142="","",$E142*VLOOKUP($C142,aliments!$B$2:$AZ$70,7,0)/100)</f>
        <v/>
      </c>
      <c r="L142" s="24" t="str">
        <f>IF($C142="","",$E142*VLOOKUP($C142,aliments!$B$2:$AZ$70,8,0)/100)</f>
        <v/>
      </c>
      <c r="M142" s="24" t="str">
        <f>IF($C142="","",$E142*VLOOKUP($C142,aliments!$B$2:$AZ$70,9,0)/100)</f>
        <v/>
      </c>
      <c r="N142" s="24" t="str">
        <f>IF($C142="","",$E142*VLOOKUP($C142,aliments!$B$2:$AZ$70,10,0)/100)</f>
        <v/>
      </c>
      <c r="O142" s="24" t="str">
        <f>IF($C142="","",$E142*VLOOKUP($C142,aliments!$B$2:$AZ$70,11,0)/100)</f>
        <v/>
      </c>
      <c r="P142" s="24" t="str">
        <f>IF($C142="","",$E142*VLOOKUP($C142,aliments!$B$2:$AZ$70,12,0)/100)</f>
        <v/>
      </c>
      <c r="Q142" s="24" t="str">
        <f>IF($C142="","",$E142*VLOOKUP($C142,aliments!$B$2:$AZ$70,13,0)/100)</f>
        <v/>
      </c>
      <c r="R142" s="24" t="str">
        <f>IF($C142="","",$E142*VLOOKUP($C142,aliments!$B$2:$AZ$70,14,0)/100)</f>
        <v/>
      </c>
      <c r="S142" s="24" t="str">
        <f>IF($C142="","",$E142*VLOOKUP($C142,aliments!$B$2:$AZ$70,15,0)/100)</f>
        <v/>
      </c>
      <c r="T142" s="24" t="str">
        <f>IF($C142="","",$E142*VLOOKUP($C142,aliments!$B$2:$AZ$70,16,0)/100)</f>
        <v/>
      </c>
      <c r="U142" s="24" t="str">
        <f>IF($C142="","",$E142*VLOOKUP($C142,aliments!$B$2:$AZ$70,17,0)/100)</f>
        <v/>
      </c>
      <c r="V142" s="24" t="str">
        <f>IF($C142="","",$E142*VLOOKUP($C142,aliments!$B$2:$AZ$70,18,0)/100)</f>
        <v/>
      </c>
      <c r="W142" s="24" t="str">
        <f>IF($C142="","",$E142*VLOOKUP($C142,aliments!$B$2:$AZ$70,19,0)/100)</f>
        <v/>
      </c>
      <c r="X142" s="24" t="str">
        <f>IF($C142="","",$E142*VLOOKUP($C142,aliments!$B$2:$AZ$70,20,0)/100)</f>
        <v/>
      </c>
      <c r="Y142" s="24" t="str">
        <f>IF($C142="","",$E142*VLOOKUP($C142,aliments!$B$2:$AZ$70,21,0)/100)</f>
        <v/>
      </c>
      <c r="Z142" s="24" t="str">
        <f>IF($C142="","",$E142*VLOOKUP($C142,aliments!$B$2:$AZ$70,22,0)/100)</f>
        <v/>
      </c>
      <c r="AA142" s="24" t="str">
        <f>IF($C142="","",$E142*VLOOKUP($C142,aliments!$B$2:$AZ$70,23,0)/100)</f>
        <v/>
      </c>
      <c r="AB142" s="24" t="str">
        <f>IF($C142="","",$E142*VLOOKUP($C142,aliments!$B$2:$AZ$70,24,0)/100)</f>
        <v/>
      </c>
      <c r="AC142" s="24" t="str">
        <f>IF($C142="","",$E142*VLOOKUP($C142,aliments!$B$2:$AZ$70,25,0)/100)</f>
        <v/>
      </c>
      <c r="AD142" s="24" t="str">
        <f>IF($C142="","",$E142*VLOOKUP($C142,aliments!$B$2:$AZ$70,26,0)/100)</f>
        <v/>
      </c>
      <c r="AE142" s="24" t="str">
        <f>IF($C142="","",$E142*VLOOKUP($C142,aliments!$B$2:$AZ$70,27,0)/100)</f>
        <v/>
      </c>
      <c r="AF142" s="24" t="str">
        <f>IF($C142="","",$E142*VLOOKUP($C142,aliments!$B$2:$AZ$70,28,0)/100)</f>
        <v/>
      </c>
      <c r="AG142" s="24" t="str">
        <f>IF($C142="","",$E142*VLOOKUP($C142,aliments!$B$2:$AZ$70,29,0)/100)</f>
        <v/>
      </c>
      <c r="AH142" s="24" t="str">
        <f>IF($C142="","",$E142*VLOOKUP($C142,aliments!$B$2:$AZ$70,30,0)/100)</f>
        <v/>
      </c>
      <c r="AI142" s="24" t="str">
        <f>IF($C142="","",$E142*VLOOKUP($C142,aliments!$B$2:$AZ$70,31,0)/100)</f>
        <v/>
      </c>
      <c r="AJ142" s="24" t="str">
        <f>IF($C142="","",$E142*VLOOKUP($C142,aliments!$B$2:$AZ$70,32,0)/100)</f>
        <v/>
      </c>
      <c r="AK142" s="24" t="str">
        <f>IF($C142="","",$E142*VLOOKUP($C142,aliments!$B$2:$AZ$70,33,0)/100)</f>
        <v/>
      </c>
      <c r="AL142" s="24" t="str">
        <f>IF($C142="","",$E142*VLOOKUP($C142,aliments!$B$2:$AZ$70,34,0)/100)</f>
        <v/>
      </c>
      <c r="AM142" s="24" t="str">
        <f>IF($C142="","",$E142*VLOOKUP($C142,aliments!$B$2:$AZ$70,35,0)/100)</f>
        <v/>
      </c>
      <c r="AN142" s="24" t="str">
        <f>IF($C142="","",$E142*VLOOKUP($C142,aliments!$B$2:$AZ$70,36,0)/100)</f>
        <v/>
      </c>
      <c r="AO142" s="24" t="str">
        <f>IF($C142="","",$E142*VLOOKUP($C142,aliments!$B$2:$AZ$70,37,0)/100)</f>
        <v/>
      </c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</row>
    <row r="143" spans="1:76" x14ac:dyDescent="0.2">
      <c r="C143" s="23"/>
      <c r="F143" s="24" t="str">
        <f>IF($C143="","",$E143*VLOOKUP($C143,aliments!$B$2:$AZ$70,2,0)/100)</f>
        <v/>
      </c>
      <c r="G143" s="24" t="str">
        <f>IF($C143="","",$E143*VLOOKUP($C143,aliments!$B$2:$AZ$70,3,0)/100)</f>
        <v/>
      </c>
      <c r="H143" s="24" t="str">
        <f>IF($C143="","",$E143*VLOOKUP($C143,aliments!$B$2:$AZ$70,4,0)/100)</f>
        <v/>
      </c>
      <c r="I143" s="24" t="str">
        <f>IF($C143="","",$E143*VLOOKUP($C143,aliments!$B$2:$AZ$70,5,0)/100)</f>
        <v/>
      </c>
      <c r="J143" s="24" t="str">
        <f>IF($C143="","",$E143*VLOOKUP($C143,aliments!$B$2:$AZ$70,6,0)/100)</f>
        <v/>
      </c>
      <c r="K143" s="24" t="str">
        <f>IF($C143="","",$E143*VLOOKUP($C143,aliments!$B$2:$AZ$70,7,0)/100)</f>
        <v/>
      </c>
      <c r="L143" s="24" t="str">
        <f>IF($C143="","",$E143*VLOOKUP($C143,aliments!$B$2:$AZ$70,8,0)/100)</f>
        <v/>
      </c>
      <c r="M143" s="24" t="str">
        <f>IF($C143="","",$E143*VLOOKUP($C143,aliments!$B$2:$AZ$70,9,0)/100)</f>
        <v/>
      </c>
      <c r="N143" s="24" t="str">
        <f>IF($C143="","",$E143*VLOOKUP($C143,aliments!$B$2:$AZ$70,10,0)/100)</f>
        <v/>
      </c>
      <c r="O143" s="24" t="str">
        <f>IF($C143="","",$E143*VLOOKUP($C143,aliments!$B$2:$AZ$70,11,0)/100)</f>
        <v/>
      </c>
      <c r="P143" s="24" t="str">
        <f>IF($C143="","",$E143*VLOOKUP($C143,aliments!$B$2:$AZ$70,12,0)/100)</f>
        <v/>
      </c>
      <c r="Q143" s="24" t="str">
        <f>IF($C143="","",$E143*VLOOKUP($C143,aliments!$B$2:$AZ$70,13,0)/100)</f>
        <v/>
      </c>
      <c r="R143" s="24" t="str">
        <f>IF($C143="","",$E143*VLOOKUP($C143,aliments!$B$2:$AZ$70,14,0)/100)</f>
        <v/>
      </c>
      <c r="S143" s="24" t="str">
        <f>IF($C143="","",$E143*VLOOKUP($C143,aliments!$B$2:$AZ$70,15,0)/100)</f>
        <v/>
      </c>
      <c r="T143" s="24" t="str">
        <f>IF($C143="","",$E143*VLOOKUP($C143,aliments!$B$2:$AZ$70,16,0)/100)</f>
        <v/>
      </c>
      <c r="U143" s="24" t="str">
        <f>IF($C143="","",$E143*VLOOKUP($C143,aliments!$B$2:$AZ$70,17,0)/100)</f>
        <v/>
      </c>
      <c r="V143" s="24" t="str">
        <f>IF($C143="","",$E143*VLOOKUP($C143,aliments!$B$2:$AZ$70,18,0)/100)</f>
        <v/>
      </c>
      <c r="W143" s="24" t="str">
        <f>IF($C143="","",$E143*VLOOKUP($C143,aliments!$B$2:$AZ$70,19,0)/100)</f>
        <v/>
      </c>
      <c r="X143" s="24" t="str">
        <f>IF($C143="","",$E143*VLOOKUP($C143,aliments!$B$2:$AZ$70,20,0)/100)</f>
        <v/>
      </c>
      <c r="Y143" s="24" t="str">
        <f>IF($C143="","",$E143*VLOOKUP($C143,aliments!$B$2:$AZ$70,21,0)/100)</f>
        <v/>
      </c>
      <c r="Z143" s="24" t="str">
        <f>IF($C143="","",$E143*VLOOKUP($C143,aliments!$B$2:$AZ$70,22,0)/100)</f>
        <v/>
      </c>
      <c r="AA143" s="24" t="str">
        <f>IF($C143="","",$E143*VLOOKUP($C143,aliments!$B$2:$AZ$70,23,0)/100)</f>
        <v/>
      </c>
      <c r="AB143" s="24" t="str">
        <f>IF($C143="","",$E143*VLOOKUP($C143,aliments!$B$2:$AZ$70,24,0)/100)</f>
        <v/>
      </c>
      <c r="AC143" s="24" t="str">
        <f>IF($C143="","",$E143*VLOOKUP($C143,aliments!$B$2:$AZ$70,25,0)/100)</f>
        <v/>
      </c>
      <c r="AD143" s="24" t="str">
        <f>IF($C143="","",$E143*VLOOKUP($C143,aliments!$B$2:$AZ$70,26,0)/100)</f>
        <v/>
      </c>
      <c r="AE143" s="24" t="str">
        <f>IF($C143="","",$E143*VLOOKUP($C143,aliments!$B$2:$AZ$70,27,0)/100)</f>
        <v/>
      </c>
      <c r="AF143" s="24" t="str">
        <f>IF($C143="","",$E143*VLOOKUP($C143,aliments!$B$2:$AZ$70,28,0)/100)</f>
        <v/>
      </c>
      <c r="AG143" s="24" t="str">
        <f>IF($C143="","",$E143*VLOOKUP($C143,aliments!$B$2:$AZ$70,29,0)/100)</f>
        <v/>
      </c>
      <c r="AH143" s="24" t="str">
        <f>IF($C143="","",$E143*VLOOKUP($C143,aliments!$B$2:$AZ$70,30,0)/100)</f>
        <v/>
      </c>
      <c r="AI143" s="24" t="str">
        <f>IF($C143="","",$E143*VLOOKUP($C143,aliments!$B$2:$AZ$70,31,0)/100)</f>
        <v/>
      </c>
      <c r="AJ143" s="24" t="str">
        <f>IF($C143="","",$E143*VLOOKUP($C143,aliments!$B$2:$AZ$70,32,0)/100)</f>
        <v/>
      </c>
      <c r="AK143" s="24" t="str">
        <f>IF($C143="","",$E143*VLOOKUP($C143,aliments!$B$2:$AZ$70,33,0)/100)</f>
        <v/>
      </c>
      <c r="AL143" s="24" t="str">
        <f>IF($C143="","",$E143*VLOOKUP($C143,aliments!$B$2:$AZ$70,34,0)/100)</f>
        <v/>
      </c>
      <c r="AM143" s="24" t="str">
        <f>IF($C143="","",$E143*VLOOKUP($C143,aliments!$B$2:$AZ$70,35,0)/100)</f>
        <v/>
      </c>
      <c r="AN143" s="24" t="str">
        <f>IF($C143="","",$E143*VLOOKUP($C143,aliments!$B$2:$AZ$70,36,0)/100)</f>
        <v/>
      </c>
      <c r="AO143" s="24" t="str">
        <f>IF($C143="","",$E143*VLOOKUP($C143,aliments!$B$2:$AZ$70,37,0)/100)</f>
        <v/>
      </c>
    </row>
    <row r="144" spans="1:76" x14ac:dyDescent="0.2">
      <c r="C144" s="23"/>
      <c r="F144" s="24" t="str">
        <f>IF($C144="","",$E144*VLOOKUP($C144,aliments!$B$2:$AZ$70,2,0)/100)</f>
        <v/>
      </c>
      <c r="G144" s="24" t="str">
        <f>IF($C144="","",$E144*VLOOKUP($C144,aliments!$B$2:$AZ$70,3,0)/100)</f>
        <v/>
      </c>
      <c r="H144" s="24" t="str">
        <f>IF($C144="","",$E144*VLOOKUP($C144,aliments!$B$2:$AZ$70,4,0)/100)</f>
        <v/>
      </c>
      <c r="I144" s="24" t="str">
        <f>IF($C144="","",$E144*VLOOKUP($C144,aliments!$B$2:$AZ$70,5,0)/100)</f>
        <v/>
      </c>
      <c r="J144" s="24" t="str">
        <f>IF($C144="","",$E144*VLOOKUP($C144,aliments!$B$2:$AZ$70,6,0)/100)</f>
        <v/>
      </c>
      <c r="K144" s="24" t="str">
        <f>IF($C144="","",$E144*VLOOKUP($C144,aliments!$B$2:$AZ$70,7,0)/100)</f>
        <v/>
      </c>
      <c r="L144" s="24" t="str">
        <f>IF($C144="","",$E144*VLOOKUP($C144,aliments!$B$2:$AZ$70,8,0)/100)</f>
        <v/>
      </c>
      <c r="M144" s="24" t="str">
        <f>IF($C144="","",$E144*VLOOKUP($C144,aliments!$B$2:$AZ$70,9,0)/100)</f>
        <v/>
      </c>
      <c r="N144" s="24" t="str">
        <f>IF($C144="","",$E144*VLOOKUP($C144,aliments!$B$2:$AZ$70,10,0)/100)</f>
        <v/>
      </c>
      <c r="O144" s="24" t="str">
        <f>IF($C144="","",$E144*VLOOKUP($C144,aliments!$B$2:$AZ$70,11,0)/100)</f>
        <v/>
      </c>
      <c r="P144" s="24" t="str">
        <f>IF($C144="","",$E144*VLOOKUP($C144,aliments!$B$2:$AZ$70,12,0)/100)</f>
        <v/>
      </c>
      <c r="Q144" s="24" t="str">
        <f>IF($C144="","",$E144*VLOOKUP($C144,aliments!$B$2:$AZ$70,13,0)/100)</f>
        <v/>
      </c>
      <c r="R144" s="24" t="str">
        <f>IF($C144="","",$E144*VLOOKUP($C144,aliments!$B$2:$AZ$70,14,0)/100)</f>
        <v/>
      </c>
      <c r="S144" s="24" t="str">
        <f>IF($C144="","",$E144*VLOOKUP($C144,aliments!$B$2:$AZ$70,15,0)/100)</f>
        <v/>
      </c>
      <c r="T144" s="24" t="str">
        <f>IF($C144="","",$E144*VLOOKUP($C144,aliments!$B$2:$AZ$70,16,0)/100)</f>
        <v/>
      </c>
      <c r="U144" s="24" t="str">
        <f>IF($C144="","",$E144*VLOOKUP($C144,aliments!$B$2:$AZ$70,17,0)/100)</f>
        <v/>
      </c>
      <c r="V144" s="24" t="str">
        <f>IF($C144="","",$E144*VLOOKUP($C144,aliments!$B$2:$AZ$70,18,0)/100)</f>
        <v/>
      </c>
      <c r="W144" s="24" t="str">
        <f>IF($C144="","",$E144*VLOOKUP($C144,aliments!$B$2:$AZ$70,19,0)/100)</f>
        <v/>
      </c>
      <c r="X144" s="24" t="str">
        <f>IF($C144="","",$E144*VLOOKUP($C144,aliments!$B$2:$AZ$70,20,0)/100)</f>
        <v/>
      </c>
      <c r="Y144" s="24" t="str">
        <f>IF($C144="","",$E144*VLOOKUP($C144,aliments!$B$2:$AZ$70,21,0)/100)</f>
        <v/>
      </c>
      <c r="Z144" s="24" t="str">
        <f>IF($C144="","",$E144*VLOOKUP($C144,aliments!$B$2:$AZ$70,22,0)/100)</f>
        <v/>
      </c>
      <c r="AA144" s="24" t="str">
        <f>IF($C144="","",$E144*VLOOKUP($C144,aliments!$B$2:$AZ$70,23,0)/100)</f>
        <v/>
      </c>
      <c r="AB144" s="24" t="str">
        <f>IF($C144="","",$E144*VLOOKUP($C144,aliments!$B$2:$AZ$70,24,0)/100)</f>
        <v/>
      </c>
      <c r="AC144" s="24" t="str">
        <f>IF($C144="","",$E144*VLOOKUP($C144,aliments!$B$2:$AZ$70,25,0)/100)</f>
        <v/>
      </c>
      <c r="AD144" s="24" t="str">
        <f>IF($C144="","",$E144*VLOOKUP($C144,aliments!$B$2:$AZ$70,26,0)/100)</f>
        <v/>
      </c>
      <c r="AE144" s="24" t="str">
        <f>IF($C144="","",$E144*VLOOKUP($C144,aliments!$B$2:$AZ$70,27,0)/100)</f>
        <v/>
      </c>
      <c r="AF144" s="24" t="str">
        <f>IF($C144="","",$E144*VLOOKUP($C144,aliments!$B$2:$AZ$70,28,0)/100)</f>
        <v/>
      </c>
      <c r="AG144" s="24" t="str">
        <f>IF($C144="","",$E144*VLOOKUP($C144,aliments!$B$2:$AZ$70,29,0)/100)</f>
        <v/>
      </c>
      <c r="AH144" s="24" t="str">
        <f>IF($C144="","",$E144*VLOOKUP($C144,aliments!$B$2:$AZ$70,30,0)/100)</f>
        <v/>
      </c>
      <c r="AI144" s="24" t="str">
        <f>IF($C144="","",$E144*VLOOKUP($C144,aliments!$B$2:$AZ$70,31,0)/100)</f>
        <v/>
      </c>
      <c r="AJ144" s="24" t="str">
        <f>IF($C144="","",$E144*VLOOKUP($C144,aliments!$B$2:$AZ$70,32,0)/100)</f>
        <v/>
      </c>
      <c r="AK144" s="24" t="str">
        <f>IF($C144="","",$E144*VLOOKUP($C144,aliments!$B$2:$AZ$70,33,0)/100)</f>
        <v/>
      </c>
      <c r="AL144" s="24" t="str">
        <f>IF($C144="","",$E144*VLOOKUP($C144,aliments!$B$2:$AZ$70,34,0)/100)</f>
        <v/>
      </c>
      <c r="AM144" s="24" t="str">
        <f>IF($C144="","",$E144*VLOOKUP($C144,aliments!$B$2:$AZ$70,35,0)/100)</f>
        <v/>
      </c>
      <c r="AN144" s="24" t="str">
        <f>IF($C144="","",$E144*VLOOKUP($C144,aliments!$B$2:$AZ$70,36,0)/100)</f>
        <v/>
      </c>
      <c r="AO144" s="24" t="str">
        <f>IF($C144="","",$E144*VLOOKUP($C144,aliments!$B$2:$AZ$70,37,0)/100)</f>
        <v/>
      </c>
    </row>
    <row r="145" spans="1:79" ht="13.5" thickBot="1" x14ac:dyDescent="0.25">
      <c r="C145" s="23"/>
      <c r="F145" s="24" t="str">
        <f>IF($C145="","",$E145*VLOOKUP($C145,aliments!$B$2:$AZ$70,2,0)/100)</f>
        <v/>
      </c>
      <c r="G145" s="24" t="str">
        <f>IF($C145="","",$E145*VLOOKUP($C145,aliments!$B$2:$AZ$70,3,0)/100)</f>
        <v/>
      </c>
      <c r="H145" s="24" t="str">
        <f>IF($C145="","",$E145*VLOOKUP($C145,aliments!$B$2:$AZ$70,4,0)/100)</f>
        <v/>
      </c>
      <c r="I145" s="24" t="str">
        <f>IF($C145="","",$E145*VLOOKUP($C145,aliments!$B$2:$AZ$70,5,0)/100)</f>
        <v/>
      </c>
      <c r="J145" s="24" t="str">
        <f>IF($C145="","",$E145*VLOOKUP($C145,aliments!$B$2:$AZ$70,6,0)/100)</f>
        <v/>
      </c>
      <c r="K145" s="24" t="str">
        <f>IF($C145="","",$E145*VLOOKUP($C145,aliments!$B$2:$AZ$70,7,0)/100)</f>
        <v/>
      </c>
      <c r="L145" s="24" t="str">
        <f>IF($C145="","",$E145*VLOOKUP($C145,aliments!$B$2:$AZ$70,8,0)/100)</f>
        <v/>
      </c>
      <c r="M145" s="24" t="str">
        <f>IF($C145="","",$E145*VLOOKUP($C145,aliments!$B$2:$AZ$70,9,0)/100)</f>
        <v/>
      </c>
      <c r="N145" s="24" t="str">
        <f>IF($C145="","",$E145*VLOOKUP($C145,aliments!$B$2:$AZ$70,10,0)/100)</f>
        <v/>
      </c>
      <c r="O145" s="24" t="str">
        <f>IF($C145="","",$E145*VLOOKUP($C145,aliments!$B$2:$AZ$70,11,0)/100)</f>
        <v/>
      </c>
      <c r="P145" s="24" t="str">
        <f>IF($C145="","",$E145*VLOOKUP($C145,aliments!$B$2:$AZ$70,12,0)/100)</f>
        <v/>
      </c>
      <c r="Q145" s="24" t="str">
        <f>IF($C145="","",$E145*VLOOKUP($C145,aliments!$B$2:$AZ$70,13,0)/100)</f>
        <v/>
      </c>
      <c r="R145" s="24" t="str">
        <f>IF($C145="","",$E145*VLOOKUP($C145,aliments!$B$2:$AZ$70,14,0)/100)</f>
        <v/>
      </c>
      <c r="S145" s="24" t="str">
        <f>IF($C145="","",$E145*VLOOKUP($C145,aliments!$B$2:$AZ$70,15,0)/100)</f>
        <v/>
      </c>
      <c r="T145" s="24" t="str">
        <f>IF($C145="","",$E145*VLOOKUP($C145,aliments!$B$2:$AZ$70,16,0)/100)</f>
        <v/>
      </c>
      <c r="U145" s="24" t="str">
        <f>IF($C145="","",$E145*VLOOKUP($C145,aliments!$B$2:$AZ$70,17,0)/100)</f>
        <v/>
      </c>
      <c r="V145" s="24" t="str">
        <f>IF($C145="","",$E145*VLOOKUP($C145,aliments!$B$2:$AZ$70,18,0)/100)</f>
        <v/>
      </c>
      <c r="W145" s="24" t="str">
        <f>IF($C145="","",$E145*VLOOKUP($C145,aliments!$B$2:$AZ$70,19,0)/100)</f>
        <v/>
      </c>
      <c r="X145" s="24" t="str">
        <f>IF($C145="","",$E145*VLOOKUP($C145,aliments!$B$2:$AZ$70,20,0)/100)</f>
        <v/>
      </c>
      <c r="Y145" s="24" t="str">
        <f>IF($C145="","",$E145*VLOOKUP($C145,aliments!$B$2:$AZ$70,21,0)/100)</f>
        <v/>
      </c>
      <c r="Z145" s="24" t="str">
        <f>IF($C145="","",$E145*VLOOKUP($C145,aliments!$B$2:$AZ$70,22,0)/100)</f>
        <v/>
      </c>
      <c r="AA145" s="24" t="str">
        <f>IF($C145="","",$E145*VLOOKUP($C145,aliments!$B$2:$AZ$70,23,0)/100)</f>
        <v/>
      </c>
      <c r="AB145" s="24" t="str">
        <f>IF($C145="","",$E145*VLOOKUP($C145,aliments!$B$2:$AZ$70,24,0)/100)</f>
        <v/>
      </c>
      <c r="AC145" s="24" t="str">
        <f>IF($C145="","",$E145*VLOOKUP($C145,aliments!$B$2:$AZ$70,25,0)/100)</f>
        <v/>
      </c>
      <c r="AD145" s="24" t="str">
        <f>IF($C145="","",$E145*VLOOKUP($C145,aliments!$B$2:$AZ$70,26,0)/100)</f>
        <v/>
      </c>
      <c r="AE145" s="24" t="str">
        <f>IF($C145="","",$E145*VLOOKUP($C145,aliments!$B$2:$AZ$70,27,0)/100)</f>
        <v/>
      </c>
      <c r="AF145" s="24" t="str">
        <f>IF($C145="","",$E145*VLOOKUP($C145,aliments!$B$2:$AZ$70,28,0)/100)</f>
        <v/>
      </c>
      <c r="AG145" s="24" t="str">
        <f>IF($C145="","",$E145*VLOOKUP($C145,aliments!$B$2:$AZ$70,29,0)/100)</f>
        <v/>
      </c>
      <c r="AH145" s="24" t="str">
        <f>IF($C145="","",$E145*VLOOKUP($C145,aliments!$B$2:$AZ$70,30,0)/100)</f>
        <v/>
      </c>
      <c r="AI145" s="24" t="str">
        <f>IF($C145="","",$E145*VLOOKUP($C145,aliments!$B$2:$AZ$70,31,0)/100)</f>
        <v/>
      </c>
      <c r="AJ145" s="24" t="str">
        <f>IF($C145="","",$E145*VLOOKUP($C145,aliments!$B$2:$AZ$70,32,0)/100)</f>
        <v/>
      </c>
      <c r="AK145" s="24" t="str">
        <f>IF($C145="","",$E145*VLOOKUP($C145,aliments!$B$2:$AZ$70,33,0)/100)</f>
        <v/>
      </c>
      <c r="AL145" s="24" t="str">
        <f>IF($C145="","",$E145*VLOOKUP($C145,aliments!$B$2:$AZ$70,34,0)/100)</f>
        <v/>
      </c>
      <c r="AM145" s="24" t="str">
        <f>IF($C145="","",$E145*VLOOKUP($C145,aliments!$B$2:$AZ$70,35,0)/100)</f>
        <v/>
      </c>
      <c r="AN145" s="24" t="str">
        <f>IF($C145="","",$E145*VLOOKUP($C145,aliments!$B$2:$AZ$70,36,0)/100)</f>
        <v/>
      </c>
      <c r="AO145" s="24" t="str">
        <f>IF($C145="","",$E145*VLOOKUP($C145,aliments!$B$2:$AZ$70,37,0)/100)</f>
        <v/>
      </c>
    </row>
    <row r="146" spans="1:79" ht="13.5" thickBot="1" x14ac:dyDescent="0.25">
      <c r="A146" s="12" t="s">
        <v>4</v>
      </c>
      <c r="D146" s="72"/>
      <c r="F146" s="28" t="str">
        <f>IF(SUM(F139:F145)=0,"",AVERAGE(F139:F145))</f>
        <v/>
      </c>
      <c r="G146" s="28">
        <f>SUM(G139:G145)</f>
        <v>0</v>
      </c>
      <c r="H146" s="13">
        <f>SUM(H139:H145)</f>
        <v>0</v>
      </c>
      <c r="I146" s="13">
        <f t="shared" ref="I146" si="399">SUM(I139:I145)</f>
        <v>0</v>
      </c>
      <c r="J146" s="13">
        <f t="shared" ref="J146" si="400">SUM(J139:J145)</f>
        <v>0</v>
      </c>
      <c r="K146" s="13">
        <f t="shared" ref="K146" si="401">SUM(K139:K145)</f>
        <v>0</v>
      </c>
      <c r="L146" s="13">
        <f t="shared" ref="L146" si="402">SUM(L139:L145)</f>
        <v>0</v>
      </c>
      <c r="M146" s="13">
        <f t="shared" ref="M146" si="403">SUM(M139:M145)</f>
        <v>0</v>
      </c>
      <c r="N146" s="13">
        <f t="shared" ref="N146" si="404">SUM(N139:N145)</f>
        <v>0</v>
      </c>
      <c r="O146" s="13">
        <f t="shared" ref="O146" si="405">SUM(O139:O145)</f>
        <v>0</v>
      </c>
      <c r="P146" s="13">
        <f t="shared" ref="P146" si="406">SUM(P139:P145)</f>
        <v>0</v>
      </c>
      <c r="Q146" s="13">
        <f t="shared" ref="Q146" si="407">SUM(Q139:Q145)</f>
        <v>0</v>
      </c>
      <c r="R146" s="13">
        <f t="shared" ref="R146" si="408">SUM(R139:R145)</f>
        <v>0</v>
      </c>
      <c r="S146" s="13">
        <f t="shared" ref="S146" si="409">SUM(S139:S145)</f>
        <v>0</v>
      </c>
      <c r="T146" s="13">
        <f t="shared" ref="T146" si="410">SUM(T139:T145)</f>
        <v>0</v>
      </c>
      <c r="U146" s="13">
        <f t="shared" ref="U146" si="411">SUM(U139:U145)</f>
        <v>0</v>
      </c>
      <c r="V146" s="13">
        <f t="shared" ref="V146" si="412">SUM(V139:V145)</f>
        <v>0</v>
      </c>
      <c r="W146" s="13">
        <f t="shared" ref="W146" si="413">SUM(W139:W145)</f>
        <v>0</v>
      </c>
      <c r="X146" s="13">
        <f t="shared" ref="X146" si="414">SUM(X139:X145)</f>
        <v>0</v>
      </c>
      <c r="Y146" s="13">
        <f t="shared" ref="Y146" si="415">SUM(Y139:Y145)</f>
        <v>0</v>
      </c>
      <c r="Z146" s="13">
        <f t="shared" ref="Z146" si="416">SUM(Z139:Z145)</f>
        <v>0</v>
      </c>
      <c r="AA146" s="13">
        <f t="shared" ref="AA146" si="417">SUM(AA139:AA145)</f>
        <v>0</v>
      </c>
      <c r="AB146" s="13">
        <f t="shared" ref="AB146" si="418">SUM(AB139:AB145)</f>
        <v>0</v>
      </c>
      <c r="AC146" s="13">
        <f t="shared" ref="AC146" si="419">SUM(AC139:AC145)</f>
        <v>0</v>
      </c>
      <c r="AD146" s="13">
        <f t="shared" ref="AD146" si="420">SUM(AD139:AD145)</f>
        <v>0</v>
      </c>
      <c r="AE146" s="13">
        <f t="shared" ref="AE146" si="421">SUM(AE139:AE145)</f>
        <v>0</v>
      </c>
      <c r="AF146" s="13">
        <f t="shared" ref="AF146" si="422">SUM(AF139:AF145)</f>
        <v>0</v>
      </c>
      <c r="AG146" s="13">
        <f t="shared" ref="AG146" si="423">SUM(AG139:AG145)</f>
        <v>0</v>
      </c>
      <c r="AH146" s="13">
        <f t="shared" ref="AH146" si="424">SUM(AH139:AH145)</f>
        <v>0</v>
      </c>
      <c r="AI146" s="13">
        <f t="shared" ref="AI146" si="425">SUM(AI139:AI145)</f>
        <v>0</v>
      </c>
      <c r="AJ146" s="13">
        <f t="shared" ref="AJ146" si="426">SUM(AJ139:AJ145)</f>
        <v>0</v>
      </c>
      <c r="AK146" s="13">
        <f t="shared" ref="AK146" si="427">SUM(AK139:AK145)</f>
        <v>0</v>
      </c>
      <c r="AL146" s="13">
        <f t="shared" ref="AL146" si="428">SUM(AL139:AL145)</f>
        <v>0</v>
      </c>
      <c r="AM146" s="13">
        <f t="shared" ref="AM146" si="429">SUM(AM139:AM145)</f>
        <v>0</v>
      </c>
      <c r="AN146" s="13">
        <f t="shared" ref="AN146" si="430">SUM(AN139:AN145)</f>
        <v>0</v>
      </c>
      <c r="AO146" s="13">
        <f t="shared" ref="AO146" si="431">SUM(AO139:AO145)</f>
        <v>0</v>
      </c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9"/>
      <c r="BK146" s="19"/>
      <c r="BL146" s="19"/>
      <c r="BM146" s="19"/>
      <c r="BN146" s="19"/>
      <c r="BO146" s="19"/>
      <c r="BP146" s="19"/>
      <c r="BQ146" s="19"/>
      <c r="BR146" s="19"/>
      <c r="BS146" s="19"/>
      <c r="BT146" s="19"/>
      <c r="BU146" s="19"/>
      <c r="BV146" s="19"/>
      <c r="BW146" s="19"/>
      <c r="BX146" s="19"/>
    </row>
    <row r="147" spans="1:79" ht="13.5" thickBot="1" x14ac:dyDescent="0.25"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19"/>
      <c r="BP147" s="19"/>
      <c r="BQ147" s="19"/>
      <c r="BR147" s="19"/>
      <c r="BS147" s="19"/>
      <c r="BT147" s="19"/>
      <c r="BU147" s="19"/>
      <c r="BV147" s="19"/>
      <c r="BW147" s="19"/>
      <c r="BX147" s="19"/>
    </row>
    <row r="148" spans="1:79" ht="13.5" thickBot="1" x14ac:dyDescent="0.25">
      <c r="A148" s="2" t="s">
        <v>3</v>
      </c>
      <c r="B148" s="3"/>
      <c r="C148" s="3" t="s">
        <v>0</v>
      </c>
      <c r="D148" s="3"/>
      <c r="E148" s="3" t="s">
        <v>163</v>
      </c>
      <c r="F148" s="27" t="s">
        <v>179</v>
      </c>
      <c r="G148" s="27" t="s">
        <v>178</v>
      </c>
      <c r="H148" s="3" t="s">
        <v>164</v>
      </c>
      <c r="I148" s="3" t="s">
        <v>165</v>
      </c>
      <c r="J148" s="3" t="s">
        <v>166</v>
      </c>
      <c r="K148" s="3" t="s">
        <v>5</v>
      </c>
      <c r="L148" s="3" t="s">
        <v>159</v>
      </c>
      <c r="M148" s="3" t="s">
        <v>160</v>
      </c>
      <c r="N148" s="3" t="s">
        <v>150</v>
      </c>
      <c r="O148" s="3" t="s">
        <v>151</v>
      </c>
      <c r="P148" s="3" t="s">
        <v>152</v>
      </c>
      <c r="Q148" s="3" t="s">
        <v>153</v>
      </c>
      <c r="R148" s="3" t="s">
        <v>154</v>
      </c>
      <c r="S148" s="3" t="s">
        <v>155</v>
      </c>
      <c r="T148" s="3" t="s">
        <v>156</v>
      </c>
      <c r="U148" s="3" t="s">
        <v>157</v>
      </c>
      <c r="V148" s="3" t="s">
        <v>158</v>
      </c>
      <c r="W148" s="3" t="s">
        <v>177</v>
      </c>
      <c r="X148" s="3" t="s">
        <v>176</v>
      </c>
      <c r="Y148" s="3" t="s">
        <v>26</v>
      </c>
      <c r="Z148" s="3" t="s">
        <v>29</v>
      </c>
      <c r="AA148" s="3" t="s">
        <v>28</v>
      </c>
      <c r="AB148" s="3" t="s">
        <v>32</v>
      </c>
      <c r="AC148" s="3" t="s">
        <v>23</v>
      </c>
      <c r="AD148" s="3" t="s">
        <v>27</v>
      </c>
      <c r="AE148" s="3" t="s">
        <v>24</v>
      </c>
      <c r="AF148" s="3" t="s">
        <v>25</v>
      </c>
      <c r="AG148" s="3" t="s">
        <v>31</v>
      </c>
      <c r="AH148" s="3" t="s">
        <v>22</v>
      </c>
      <c r="AI148" s="3" t="s">
        <v>30</v>
      </c>
      <c r="AJ148" s="3" t="s">
        <v>36</v>
      </c>
      <c r="AK148" s="3" t="s">
        <v>37</v>
      </c>
      <c r="AL148" s="3" t="s">
        <v>38</v>
      </c>
      <c r="AM148" s="3" t="s">
        <v>40</v>
      </c>
      <c r="AN148" s="3" t="s">
        <v>41</v>
      </c>
      <c r="AO148" s="4" t="s">
        <v>21</v>
      </c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9"/>
      <c r="BK148" s="19"/>
      <c r="BL148" s="19"/>
      <c r="BM148" s="19"/>
      <c r="BN148" s="19"/>
      <c r="BO148" s="19"/>
      <c r="BP148" s="19"/>
      <c r="BQ148" s="19"/>
      <c r="BR148" s="19"/>
      <c r="BS148" s="19"/>
      <c r="BT148" s="19"/>
      <c r="BU148" s="19"/>
      <c r="BV148" s="19"/>
      <c r="BW148" s="19"/>
      <c r="BX148" s="19"/>
    </row>
    <row r="149" spans="1:79" x14ac:dyDescent="0.2">
      <c r="C149" s="23"/>
      <c r="F149" s="24" t="str">
        <f>IF($C149="","",$E149*VLOOKUP($C149,aliments!$B$2:$AZ$70,2,0)/100)</f>
        <v/>
      </c>
      <c r="G149" s="24" t="str">
        <f>IF($C149="","",$E149*VLOOKUP($C149,aliments!$B$2:$AZ$70,3,0)/100)</f>
        <v/>
      </c>
      <c r="H149" s="24" t="str">
        <f>IF($C149="","",$E149*VLOOKUP($C149,aliments!$B$2:$AZ$70,4,0)/100)</f>
        <v/>
      </c>
      <c r="I149" s="24" t="str">
        <f>IF($C149="","",$E149*VLOOKUP($C149,aliments!$B$2:$AZ$70,5,0)/100)</f>
        <v/>
      </c>
      <c r="J149" s="24" t="str">
        <f>IF($C149="","",$E149*VLOOKUP($C149,aliments!$B$2:$AZ$70,6,0)/100)</f>
        <v/>
      </c>
      <c r="K149" s="24" t="str">
        <f>IF($C149="","",$E149*VLOOKUP($C149,aliments!$B$2:$AZ$70,7,0)/100)</f>
        <v/>
      </c>
      <c r="L149" s="24" t="str">
        <f>IF($C149="","",$E149*VLOOKUP($C149,aliments!$B$2:$AZ$70,8,0)/100)</f>
        <v/>
      </c>
      <c r="M149" s="24" t="str">
        <f>IF($C149="","",$E149*VLOOKUP($C149,aliments!$B$2:$AZ$70,9,0)/100)</f>
        <v/>
      </c>
      <c r="N149" s="24" t="str">
        <f>IF($C149="","",$E149*VLOOKUP($C149,aliments!$B$2:$AZ$70,10,0)/100)</f>
        <v/>
      </c>
      <c r="O149" s="24" t="str">
        <f>IF($C149="","",$E149*VLOOKUP($C149,aliments!$B$2:$AZ$70,11,0)/100)</f>
        <v/>
      </c>
      <c r="P149" s="24" t="str">
        <f>IF($C149="","",$E149*VLOOKUP($C149,aliments!$B$2:$AZ$70,12,0)/100)</f>
        <v/>
      </c>
      <c r="Q149" s="24" t="str">
        <f>IF($C149="","",$E149*VLOOKUP($C149,aliments!$B$2:$AZ$70,13,0)/100)</f>
        <v/>
      </c>
      <c r="R149" s="24" t="str">
        <f>IF($C149="","",$E149*VLOOKUP($C149,aliments!$B$2:$AZ$70,14,0)/100)</f>
        <v/>
      </c>
      <c r="S149" s="24" t="str">
        <f>IF($C149="","",$E149*VLOOKUP($C149,aliments!$B$2:$AZ$70,15,0)/100)</f>
        <v/>
      </c>
      <c r="T149" s="24" t="str">
        <f>IF($C149="","",$E149*VLOOKUP($C149,aliments!$B$2:$AZ$70,16,0)/100)</f>
        <v/>
      </c>
      <c r="U149" s="24" t="str">
        <f>IF($C149="","",$E149*VLOOKUP($C149,aliments!$B$2:$AZ$70,17,0)/100)</f>
        <v/>
      </c>
      <c r="V149" s="24" t="str">
        <f>IF($C149="","",$E149*VLOOKUP($C149,aliments!$B$2:$AZ$70,18,0)/100)</f>
        <v/>
      </c>
      <c r="W149" s="24" t="str">
        <f>IF($C149="","",$E149*VLOOKUP($C149,aliments!$B$2:$AZ$70,19,0)/100)</f>
        <v/>
      </c>
      <c r="X149" s="24" t="str">
        <f>IF($C149="","",$E149*VLOOKUP($C149,aliments!$B$2:$AZ$70,20,0)/100)</f>
        <v/>
      </c>
      <c r="Y149" s="24" t="str">
        <f>IF($C149="","",$E149*VLOOKUP($C149,aliments!$B$2:$AZ$70,21,0)/100)</f>
        <v/>
      </c>
      <c r="Z149" s="24" t="str">
        <f>IF($C149="","",$E149*VLOOKUP($C149,aliments!$B$2:$AZ$70,22,0)/100)</f>
        <v/>
      </c>
      <c r="AA149" s="24" t="str">
        <f>IF($C149="","",$E149*VLOOKUP($C149,aliments!$B$2:$AZ$70,23,0)/100)</f>
        <v/>
      </c>
      <c r="AB149" s="24" t="str">
        <f>IF($C149="","",$E149*VLOOKUP($C149,aliments!$B$2:$AZ$70,24,0)/100)</f>
        <v/>
      </c>
      <c r="AC149" s="24" t="str">
        <f>IF($C149="","",$E149*VLOOKUP($C149,aliments!$B$2:$AZ$70,25,0)/100)</f>
        <v/>
      </c>
      <c r="AD149" s="24" t="str">
        <f>IF($C149="","",$E149*VLOOKUP($C149,aliments!$B$2:$AZ$70,26,0)/100)</f>
        <v/>
      </c>
      <c r="AE149" s="24" t="str">
        <f>IF($C149="","",$E149*VLOOKUP($C149,aliments!$B$2:$AZ$70,27,0)/100)</f>
        <v/>
      </c>
      <c r="AF149" s="24" t="str">
        <f>IF($C149="","",$E149*VLOOKUP($C149,aliments!$B$2:$AZ$70,28,0)/100)</f>
        <v/>
      </c>
      <c r="AG149" s="24" t="str">
        <f>IF($C149="","",$E149*VLOOKUP($C149,aliments!$B$2:$AZ$70,29,0)/100)</f>
        <v/>
      </c>
      <c r="AH149" s="24" t="str">
        <f>IF($C149="","",$E149*VLOOKUP($C149,aliments!$B$2:$AZ$70,30,0)/100)</f>
        <v/>
      </c>
      <c r="AI149" s="24" t="str">
        <f>IF($C149="","",$E149*VLOOKUP($C149,aliments!$B$2:$AZ$70,31,0)/100)</f>
        <v/>
      </c>
      <c r="AJ149" s="24" t="str">
        <f>IF($C149="","",$E149*VLOOKUP($C149,aliments!$B$2:$AZ$70,32,0)/100)</f>
        <v/>
      </c>
      <c r="AK149" s="24" t="str">
        <f>IF($C149="","",$E149*VLOOKUP($C149,aliments!$B$2:$AZ$70,33,0)/100)</f>
        <v/>
      </c>
      <c r="AL149" s="24" t="str">
        <f>IF($C149="","",$E149*VLOOKUP($C149,aliments!$B$2:$AZ$70,34,0)/100)</f>
        <v/>
      </c>
      <c r="AM149" s="24" t="str">
        <f>IF($C149="","",$E149*VLOOKUP($C149,aliments!$B$2:$AZ$70,35,0)/100)</f>
        <v/>
      </c>
      <c r="AN149" s="24" t="str">
        <f>IF($C149="","",$E149*VLOOKUP($C149,aliments!$B$2:$AZ$70,36,0)/100)</f>
        <v/>
      </c>
      <c r="AO149" s="24" t="str">
        <f>IF($C149="","",$E149*VLOOKUP($C149,aliments!$B$2:$AZ$70,37,0)/100)</f>
        <v/>
      </c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9"/>
      <c r="BK149" s="19"/>
      <c r="BL149" s="19"/>
      <c r="BM149" s="19"/>
      <c r="BN149" s="19"/>
      <c r="BO149" s="19"/>
      <c r="BP149" s="19"/>
      <c r="BQ149" s="19"/>
      <c r="BR149" s="19"/>
      <c r="BS149" s="19"/>
      <c r="BT149" s="19"/>
      <c r="BU149" s="19"/>
      <c r="BV149" s="19"/>
      <c r="BW149" s="19"/>
      <c r="BX149" s="19"/>
    </row>
    <row r="150" spans="1:79" x14ac:dyDescent="0.2">
      <c r="C150" s="23"/>
      <c r="F150" s="24" t="str">
        <f>IF($C150="","",$E150*VLOOKUP($C150,aliments!$B$2:$AZ$70,2,0)/100)</f>
        <v/>
      </c>
      <c r="G150" s="24" t="str">
        <f>IF($C150="","",$E150*VLOOKUP($C150,aliments!$B$2:$AZ$70,3,0)/100)</f>
        <v/>
      </c>
      <c r="H150" s="24" t="str">
        <f>IF($C150="","",$E150*VLOOKUP($C150,aliments!$B$2:$AZ$70,4,0)/100)</f>
        <v/>
      </c>
      <c r="I150" s="24" t="str">
        <f>IF($C150="","",$E150*VLOOKUP($C150,aliments!$B$2:$AZ$70,5,0)/100)</f>
        <v/>
      </c>
      <c r="J150" s="24" t="str">
        <f>IF($C150="","",$E150*VLOOKUP($C150,aliments!$B$2:$AZ$70,6,0)/100)</f>
        <v/>
      </c>
      <c r="K150" s="24" t="str">
        <f>IF($C150="","",$E150*VLOOKUP($C150,aliments!$B$2:$AZ$70,7,0)/100)</f>
        <v/>
      </c>
      <c r="L150" s="24" t="str">
        <f>IF($C150="","",$E150*VLOOKUP($C150,aliments!$B$2:$AZ$70,8,0)/100)</f>
        <v/>
      </c>
      <c r="M150" s="24" t="str">
        <f>IF($C150="","",$E150*VLOOKUP($C150,aliments!$B$2:$AZ$70,9,0)/100)</f>
        <v/>
      </c>
      <c r="N150" s="24" t="str">
        <f>IF($C150="","",$E150*VLOOKUP($C150,aliments!$B$2:$AZ$70,10,0)/100)</f>
        <v/>
      </c>
      <c r="O150" s="24" t="str">
        <f>IF($C150="","",$E150*VLOOKUP($C150,aliments!$B$2:$AZ$70,11,0)/100)</f>
        <v/>
      </c>
      <c r="P150" s="24" t="str">
        <f>IF($C150="","",$E150*VLOOKUP($C150,aliments!$B$2:$AZ$70,12,0)/100)</f>
        <v/>
      </c>
      <c r="Q150" s="24" t="str">
        <f>IF($C150="","",$E150*VLOOKUP($C150,aliments!$B$2:$AZ$70,13,0)/100)</f>
        <v/>
      </c>
      <c r="R150" s="24" t="str">
        <f>IF($C150="","",$E150*VLOOKUP($C150,aliments!$B$2:$AZ$70,14,0)/100)</f>
        <v/>
      </c>
      <c r="S150" s="24" t="str">
        <f>IF($C150="","",$E150*VLOOKUP($C150,aliments!$B$2:$AZ$70,15,0)/100)</f>
        <v/>
      </c>
      <c r="T150" s="24" t="str">
        <f>IF($C150="","",$E150*VLOOKUP($C150,aliments!$B$2:$AZ$70,16,0)/100)</f>
        <v/>
      </c>
      <c r="U150" s="24" t="str">
        <f>IF($C150="","",$E150*VLOOKUP($C150,aliments!$B$2:$AZ$70,17,0)/100)</f>
        <v/>
      </c>
      <c r="V150" s="24" t="str">
        <f>IF($C150="","",$E150*VLOOKUP($C150,aliments!$B$2:$AZ$70,18,0)/100)</f>
        <v/>
      </c>
      <c r="W150" s="24" t="str">
        <f>IF($C150="","",$E150*VLOOKUP($C150,aliments!$B$2:$AZ$70,19,0)/100)</f>
        <v/>
      </c>
      <c r="X150" s="24" t="str">
        <f>IF($C150="","",$E150*VLOOKUP($C150,aliments!$B$2:$AZ$70,20,0)/100)</f>
        <v/>
      </c>
      <c r="Y150" s="24" t="str">
        <f>IF($C150="","",$E150*VLOOKUP($C150,aliments!$B$2:$AZ$70,21,0)/100)</f>
        <v/>
      </c>
      <c r="Z150" s="24" t="str">
        <f>IF($C150="","",$E150*VLOOKUP($C150,aliments!$B$2:$AZ$70,22,0)/100)</f>
        <v/>
      </c>
      <c r="AA150" s="24" t="str">
        <f>IF($C150="","",$E150*VLOOKUP($C150,aliments!$B$2:$AZ$70,23,0)/100)</f>
        <v/>
      </c>
      <c r="AB150" s="24" t="str">
        <f>IF($C150="","",$E150*VLOOKUP($C150,aliments!$B$2:$AZ$70,24,0)/100)</f>
        <v/>
      </c>
      <c r="AC150" s="24" t="str">
        <f>IF($C150="","",$E150*VLOOKUP($C150,aliments!$B$2:$AZ$70,25,0)/100)</f>
        <v/>
      </c>
      <c r="AD150" s="24" t="str">
        <f>IF($C150="","",$E150*VLOOKUP($C150,aliments!$B$2:$AZ$70,26,0)/100)</f>
        <v/>
      </c>
      <c r="AE150" s="24" t="str">
        <f>IF($C150="","",$E150*VLOOKUP($C150,aliments!$B$2:$AZ$70,27,0)/100)</f>
        <v/>
      </c>
      <c r="AF150" s="24" t="str">
        <f>IF($C150="","",$E150*VLOOKUP($C150,aliments!$B$2:$AZ$70,28,0)/100)</f>
        <v/>
      </c>
      <c r="AG150" s="24" t="str">
        <f>IF($C150="","",$E150*VLOOKUP($C150,aliments!$B$2:$AZ$70,29,0)/100)</f>
        <v/>
      </c>
      <c r="AH150" s="24" t="str">
        <f>IF($C150="","",$E150*VLOOKUP($C150,aliments!$B$2:$AZ$70,30,0)/100)</f>
        <v/>
      </c>
      <c r="AI150" s="24" t="str">
        <f>IF($C150="","",$E150*VLOOKUP($C150,aliments!$B$2:$AZ$70,31,0)/100)</f>
        <v/>
      </c>
      <c r="AJ150" s="24" t="str">
        <f>IF($C150="","",$E150*VLOOKUP($C150,aliments!$B$2:$AZ$70,32,0)/100)</f>
        <v/>
      </c>
      <c r="AK150" s="24" t="str">
        <f>IF($C150="","",$E150*VLOOKUP($C150,aliments!$B$2:$AZ$70,33,0)/100)</f>
        <v/>
      </c>
      <c r="AL150" s="24" t="str">
        <f>IF($C150="","",$E150*VLOOKUP($C150,aliments!$B$2:$AZ$70,34,0)/100)</f>
        <v/>
      </c>
      <c r="AM150" s="24" t="str">
        <f>IF($C150="","",$E150*VLOOKUP($C150,aliments!$B$2:$AZ$70,35,0)/100)</f>
        <v/>
      </c>
      <c r="AN150" s="24" t="str">
        <f>IF($C150="","",$E150*VLOOKUP($C150,aliments!$B$2:$AZ$70,36,0)/100)</f>
        <v/>
      </c>
      <c r="AO150" s="24" t="str">
        <f>IF($C150="","",$E150*VLOOKUP($C150,aliments!$B$2:$AZ$70,37,0)/100)</f>
        <v/>
      </c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9"/>
      <c r="BK150" s="19"/>
      <c r="BL150" s="19"/>
      <c r="BM150" s="19"/>
      <c r="BN150" s="19"/>
      <c r="BO150" s="19"/>
      <c r="BP150" s="19"/>
      <c r="BQ150" s="19"/>
      <c r="BR150" s="19"/>
      <c r="BS150" s="19"/>
      <c r="BT150" s="19"/>
      <c r="BU150" s="19"/>
      <c r="BV150" s="19"/>
      <c r="BW150" s="19"/>
      <c r="BX150" s="19"/>
    </row>
    <row r="151" spans="1:79" x14ac:dyDescent="0.2">
      <c r="C151" s="23"/>
      <c r="F151" s="24" t="str">
        <f>IF($C151="","",$E151*VLOOKUP($C151,aliments!$B$2:$AZ$70,2,0)/100)</f>
        <v/>
      </c>
      <c r="G151" s="24" t="str">
        <f>IF($C151="","",$E151*VLOOKUP($C151,aliments!$B$2:$AZ$70,3,0)/100)</f>
        <v/>
      </c>
      <c r="H151" s="24" t="str">
        <f>IF($C151="","",$E151*VLOOKUP($C151,aliments!$B$2:$AZ$70,4,0)/100)</f>
        <v/>
      </c>
      <c r="I151" s="24" t="str">
        <f>IF($C151="","",$E151*VLOOKUP($C151,aliments!$B$2:$AZ$70,5,0)/100)</f>
        <v/>
      </c>
      <c r="J151" s="24" t="str">
        <f>IF($C151="","",$E151*VLOOKUP($C151,aliments!$B$2:$AZ$70,6,0)/100)</f>
        <v/>
      </c>
      <c r="K151" s="24" t="str">
        <f>IF($C151="","",$E151*VLOOKUP($C151,aliments!$B$2:$AZ$70,7,0)/100)</f>
        <v/>
      </c>
      <c r="L151" s="24" t="str">
        <f>IF($C151="","",$E151*VLOOKUP($C151,aliments!$B$2:$AZ$70,8,0)/100)</f>
        <v/>
      </c>
      <c r="M151" s="24" t="str">
        <f>IF($C151="","",$E151*VLOOKUP($C151,aliments!$B$2:$AZ$70,9,0)/100)</f>
        <v/>
      </c>
      <c r="N151" s="24" t="str">
        <f>IF($C151="","",$E151*VLOOKUP($C151,aliments!$B$2:$AZ$70,10,0)/100)</f>
        <v/>
      </c>
      <c r="O151" s="24" t="str">
        <f>IF($C151="","",$E151*VLOOKUP($C151,aliments!$B$2:$AZ$70,11,0)/100)</f>
        <v/>
      </c>
      <c r="P151" s="24" t="str">
        <f>IF($C151="","",$E151*VLOOKUP($C151,aliments!$B$2:$AZ$70,12,0)/100)</f>
        <v/>
      </c>
      <c r="Q151" s="24" t="str">
        <f>IF($C151="","",$E151*VLOOKUP($C151,aliments!$B$2:$AZ$70,13,0)/100)</f>
        <v/>
      </c>
      <c r="R151" s="24" t="str">
        <f>IF($C151="","",$E151*VLOOKUP($C151,aliments!$B$2:$AZ$70,14,0)/100)</f>
        <v/>
      </c>
      <c r="S151" s="24" t="str">
        <f>IF($C151="","",$E151*VLOOKUP($C151,aliments!$B$2:$AZ$70,15,0)/100)</f>
        <v/>
      </c>
      <c r="T151" s="24" t="str">
        <f>IF($C151="","",$E151*VLOOKUP($C151,aliments!$B$2:$AZ$70,16,0)/100)</f>
        <v/>
      </c>
      <c r="U151" s="24" t="str">
        <f>IF($C151="","",$E151*VLOOKUP($C151,aliments!$B$2:$AZ$70,17,0)/100)</f>
        <v/>
      </c>
      <c r="V151" s="24" t="str">
        <f>IF($C151="","",$E151*VLOOKUP($C151,aliments!$B$2:$AZ$70,18,0)/100)</f>
        <v/>
      </c>
      <c r="W151" s="24" t="str">
        <f>IF($C151="","",$E151*VLOOKUP($C151,aliments!$B$2:$AZ$70,19,0)/100)</f>
        <v/>
      </c>
      <c r="X151" s="24" t="str">
        <f>IF($C151="","",$E151*VLOOKUP($C151,aliments!$B$2:$AZ$70,20,0)/100)</f>
        <v/>
      </c>
      <c r="Y151" s="24" t="str">
        <f>IF($C151="","",$E151*VLOOKUP($C151,aliments!$B$2:$AZ$70,21,0)/100)</f>
        <v/>
      </c>
      <c r="Z151" s="24" t="str">
        <f>IF($C151="","",$E151*VLOOKUP($C151,aliments!$B$2:$AZ$70,22,0)/100)</f>
        <v/>
      </c>
      <c r="AA151" s="24" t="str">
        <f>IF($C151="","",$E151*VLOOKUP($C151,aliments!$B$2:$AZ$70,23,0)/100)</f>
        <v/>
      </c>
      <c r="AB151" s="24" t="str">
        <f>IF($C151="","",$E151*VLOOKUP($C151,aliments!$B$2:$AZ$70,24,0)/100)</f>
        <v/>
      </c>
      <c r="AC151" s="24" t="str">
        <f>IF($C151="","",$E151*VLOOKUP($C151,aliments!$B$2:$AZ$70,25,0)/100)</f>
        <v/>
      </c>
      <c r="AD151" s="24" t="str">
        <f>IF($C151="","",$E151*VLOOKUP($C151,aliments!$B$2:$AZ$70,26,0)/100)</f>
        <v/>
      </c>
      <c r="AE151" s="24" t="str">
        <f>IF($C151="","",$E151*VLOOKUP($C151,aliments!$B$2:$AZ$70,27,0)/100)</f>
        <v/>
      </c>
      <c r="AF151" s="24" t="str">
        <f>IF($C151="","",$E151*VLOOKUP($C151,aliments!$B$2:$AZ$70,28,0)/100)</f>
        <v/>
      </c>
      <c r="AG151" s="24" t="str">
        <f>IF($C151="","",$E151*VLOOKUP($C151,aliments!$B$2:$AZ$70,29,0)/100)</f>
        <v/>
      </c>
      <c r="AH151" s="24" t="str">
        <f>IF($C151="","",$E151*VLOOKUP($C151,aliments!$B$2:$AZ$70,30,0)/100)</f>
        <v/>
      </c>
      <c r="AI151" s="24" t="str">
        <f>IF($C151="","",$E151*VLOOKUP($C151,aliments!$B$2:$AZ$70,31,0)/100)</f>
        <v/>
      </c>
      <c r="AJ151" s="24" t="str">
        <f>IF($C151="","",$E151*VLOOKUP($C151,aliments!$B$2:$AZ$70,32,0)/100)</f>
        <v/>
      </c>
      <c r="AK151" s="24" t="str">
        <f>IF($C151="","",$E151*VLOOKUP($C151,aliments!$B$2:$AZ$70,33,0)/100)</f>
        <v/>
      </c>
      <c r="AL151" s="24" t="str">
        <f>IF($C151="","",$E151*VLOOKUP($C151,aliments!$B$2:$AZ$70,34,0)/100)</f>
        <v/>
      </c>
      <c r="AM151" s="24" t="str">
        <f>IF($C151="","",$E151*VLOOKUP($C151,aliments!$B$2:$AZ$70,35,0)/100)</f>
        <v/>
      </c>
      <c r="AN151" s="24" t="str">
        <f>IF($C151="","",$E151*VLOOKUP($C151,aliments!$B$2:$AZ$70,36,0)/100)</f>
        <v/>
      </c>
      <c r="AO151" s="24" t="str">
        <f>IF($C151="","",$E151*VLOOKUP($C151,aliments!$B$2:$AZ$70,37,0)/100)</f>
        <v/>
      </c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  <c r="BL151" s="19"/>
      <c r="BM151" s="19"/>
      <c r="BN151" s="19"/>
      <c r="BO151" s="19"/>
      <c r="BP151" s="19"/>
      <c r="BQ151" s="19"/>
      <c r="BR151" s="19"/>
      <c r="BS151" s="19"/>
      <c r="BT151" s="19"/>
      <c r="BU151" s="19"/>
      <c r="BV151" s="19"/>
      <c r="BW151" s="19"/>
      <c r="BX151" s="19"/>
    </row>
    <row r="152" spans="1:79" x14ac:dyDescent="0.2">
      <c r="C152" s="23"/>
      <c r="F152" s="24" t="str">
        <f>IF($C152="","",$E152*VLOOKUP($C152,aliments!$B$2:$AZ$70,2,0)/100)</f>
        <v/>
      </c>
      <c r="G152" s="24" t="str">
        <f>IF($C152="","",$E152*VLOOKUP($C152,aliments!$B$2:$AZ$70,3,0)/100)</f>
        <v/>
      </c>
      <c r="H152" s="24" t="str">
        <f>IF($C152="","",$E152*VLOOKUP($C152,aliments!$B$2:$AZ$70,4,0)/100)</f>
        <v/>
      </c>
      <c r="I152" s="24" t="str">
        <f>IF($C152="","",$E152*VLOOKUP($C152,aliments!$B$2:$AZ$70,5,0)/100)</f>
        <v/>
      </c>
      <c r="J152" s="24" t="str">
        <f>IF($C152="","",$E152*VLOOKUP($C152,aliments!$B$2:$AZ$70,6,0)/100)</f>
        <v/>
      </c>
      <c r="K152" s="24" t="str">
        <f>IF($C152="","",$E152*VLOOKUP($C152,aliments!$B$2:$AZ$70,7,0)/100)</f>
        <v/>
      </c>
      <c r="L152" s="24" t="str">
        <f>IF($C152="","",$E152*VLOOKUP($C152,aliments!$B$2:$AZ$70,8,0)/100)</f>
        <v/>
      </c>
      <c r="M152" s="24" t="str">
        <f>IF($C152="","",$E152*VLOOKUP($C152,aliments!$B$2:$AZ$70,9,0)/100)</f>
        <v/>
      </c>
      <c r="N152" s="24" t="str">
        <f>IF($C152="","",$E152*VLOOKUP($C152,aliments!$B$2:$AZ$70,10,0)/100)</f>
        <v/>
      </c>
      <c r="O152" s="24" t="str">
        <f>IF($C152="","",$E152*VLOOKUP($C152,aliments!$B$2:$AZ$70,11,0)/100)</f>
        <v/>
      </c>
      <c r="P152" s="24" t="str">
        <f>IF($C152="","",$E152*VLOOKUP($C152,aliments!$B$2:$AZ$70,12,0)/100)</f>
        <v/>
      </c>
      <c r="Q152" s="24" t="str">
        <f>IF($C152="","",$E152*VLOOKUP($C152,aliments!$B$2:$AZ$70,13,0)/100)</f>
        <v/>
      </c>
      <c r="R152" s="24" t="str">
        <f>IF($C152="","",$E152*VLOOKUP($C152,aliments!$B$2:$AZ$70,14,0)/100)</f>
        <v/>
      </c>
      <c r="S152" s="24" t="str">
        <f>IF($C152="","",$E152*VLOOKUP($C152,aliments!$B$2:$AZ$70,15,0)/100)</f>
        <v/>
      </c>
      <c r="T152" s="24" t="str">
        <f>IF($C152="","",$E152*VLOOKUP($C152,aliments!$B$2:$AZ$70,16,0)/100)</f>
        <v/>
      </c>
      <c r="U152" s="24" t="str">
        <f>IF($C152="","",$E152*VLOOKUP($C152,aliments!$B$2:$AZ$70,17,0)/100)</f>
        <v/>
      </c>
      <c r="V152" s="24" t="str">
        <f>IF($C152="","",$E152*VLOOKUP($C152,aliments!$B$2:$AZ$70,18,0)/100)</f>
        <v/>
      </c>
      <c r="W152" s="24" t="str">
        <f>IF($C152="","",$E152*VLOOKUP($C152,aliments!$B$2:$AZ$70,19,0)/100)</f>
        <v/>
      </c>
      <c r="X152" s="24" t="str">
        <f>IF($C152="","",$E152*VLOOKUP($C152,aliments!$B$2:$AZ$70,20,0)/100)</f>
        <v/>
      </c>
      <c r="Y152" s="24" t="str">
        <f>IF($C152="","",$E152*VLOOKUP($C152,aliments!$B$2:$AZ$70,21,0)/100)</f>
        <v/>
      </c>
      <c r="Z152" s="24" t="str">
        <f>IF($C152="","",$E152*VLOOKUP($C152,aliments!$B$2:$AZ$70,22,0)/100)</f>
        <v/>
      </c>
      <c r="AA152" s="24" t="str">
        <f>IF($C152="","",$E152*VLOOKUP($C152,aliments!$B$2:$AZ$70,23,0)/100)</f>
        <v/>
      </c>
      <c r="AB152" s="24" t="str">
        <f>IF($C152="","",$E152*VLOOKUP($C152,aliments!$B$2:$AZ$70,24,0)/100)</f>
        <v/>
      </c>
      <c r="AC152" s="24" t="str">
        <f>IF($C152="","",$E152*VLOOKUP($C152,aliments!$B$2:$AZ$70,25,0)/100)</f>
        <v/>
      </c>
      <c r="AD152" s="24" t="str">
        <f>IF($C152="","",$E152*VLOOKUP($C152,aliments!$B$2:$AZ$70,26,0)/100)</f>
        <v/>
      </c>
      <c r="AE152" s="24" t="str">
        <f>IF($C152="","",$E152*VLOOKUP($C152,aliments!$B$2:$AZ$70,27,0)/100)</f>
        <v/>
      </c>
      <c r="AF152" s="24" t="str">
        <f>IF($C152="","",$E152*VLOOKUP($C152,aliments!$B$2:$AZ$70,28,0)/100)</f>
        <v/>
      </c>
      <c r="AG152" s="24" t="str">
        <f>IF($C152="","",$E152*VLOOKUP($C152,aliments!$B$2:$AZ$70,29,0)/100)</f>
        <v/>
      </c>
      <c r="AH152" s="24" t="str">
        <f>IF($C152="","",$E152*VLOOKUP($C152,aliments!$B$2:$AZ$70,30,0)/100)</f>
        <v/>
      </c>
      <c r="AI152" s="24" t="str">
        <f>IF($C152="","",$E152*VLOOKUP($C152,aliments!$B$2:$AZ$70,31,0)/100)</f>
        <v/>
      </c>
      <c r="AJ152" s="24" t="str">
        <f>IF($C152="","",$E152*VLOOKUP($C152,aliments!$B$2:$AZ$70,32,0)/100)</f>
        <v/>
      </c>
      <c r="AK152" s="24" t="str">
        <f>IF($C152="","",$E152*VLOOKUP($C152,aliments!$B$2:$AZ$70,33,0)/100)</f>
        <v/>
      </c>
      <c r="AL152" s="24" t="str">
        <f>IF($C152="","",$E152*VLOOKUP($C152,aliments!$B$2:$AZ$70,34,0)/100)</f>
        <v/>
      </c>
      <c r="AM152" s="24" t="str">
        <f>IF($C152="","",$E152*VLOOKUP($C152,aliments!$B$2:$AZ$70,35,0)/100)</f>
        <v/>
      </c>
      <c r="AN152" s="24" t="str">
        <f>IF($C152="","",$E152*VLOOKUP($C152,aliments!$B$2:$AZ$70,36,0)/100)</f>
        <v/>
      </c>
      <c r="AO152" s="24" t="str">
        <f>IF($C152="","",$E152*VLOOKUP($C152,aliments!$B$2:$AZ$70,37,0)/100)</f>
        <v/>
      </c>
    </row>
    <row r="153" spans="1:79" x14ac:dyDescent="0.2">
      <c r="C153" s="23"/>
      <c r="F153" s="24" t="str">
        <f>IF($C153="","",$E153*VLOOKUP($C153,aliments!$B$2:$AZ$70,2,0)/100)</f>
        <v/>
      </c>
      <c r="G153" s="24" t="str">
        <f>IF($C153="","",$E153*VLOOKUP($C153,aliments!$B$2:$AZ$70,3,0)/100)</f>
        <v/>
      </c>
      <c r="H153" s="24" t="str">
        <f>IF($C153="","",$E153*VLOOKUP($C153,aliments!$B$2:$AZ$70,4,0)/100)</f>
        <v/>
      </c>
      <c r="I153" s="24" t="str">
        <f>IF($C153="","",$E153*VLOOKUP($C153,aliments!$B$2:$AZ$70,5,0)/100)</f>
        <v/>
      </c>
      <c r="J153" s="24" t="str">
        <f>IF($C153="","",$E153*VLOOKUP($C153,aliments!$B$2:$AZ$70,6,0)/100)</f>
        <v/>
      </c>
      <c r="K153" s="24" t="str">
        <f>IF($C153="","",$E153*VLOOKUP($C153,aliments!$B$2:$AZ$70,7,0)/100)</f>
        <v/>
      </c>
      <c r="L153" s="24" t="str">
        <f>IF($C153="","",$E153*VLOOKUP($C153,aliments!$B$2:$AZ$70,8,0)/100)</f>
        <v/>
      </c>
      <c r="M153" s="24" t="str">
        <f>IF($C153="","",$E153*VLOOKUP($C153,aliments!$B$2:$AZ$70,9,0)/100)</f>
        <v/>
      </c>
      <c r="N153" s="24" t="str">
        <f>IF($C153="","",$E153*VLOOKUP($C153,aliments!$B$2:$AZ$70,10,0)/100)</f>
        <v/>
      </c>
      <c r="O153" s="24" t="str">
        <f>IF($C153="","",$E153*VLOOKUP($C153,aliments!$B$2:$AZ$70,11,0)/100)</f>
        <v/>
      </c>
      <c r="P153" s="24" t="str">
        <f>IF($C153="","",$E153*VLOOKUP($C153,aliments!$B$2:$AZ$70,12,0)/100)</f>
        <v/>
      </c>
      <c r="Q153" s="24" t="str">
        <f>IF($C153="","",$E153*VLOOKUP($C153,aliments!$B$2:$AZ$70,13,0)/100)</f>
        <v/>
      </c>
      <c r="R153" s="24" t="str">
        <f>IF($C153="","",$E153*VLOOKUP($C153,aliments!$B$2:$AZ$70,14,0)/100)</f>
        <v/>
      </c>
      <c r="S153" s="24" t="str">
        <f>IF($C153="","",$E153*VLOOKUP($C153,aliments!$B$2:$AZ$70,15,0)/100)</f>
        <v/>
      </c>
      <c r="T153" s="24" t="str">
        <f>IF($C153="","",$E153*VLOOKUP($C153,aliments!$B$2:$AZ$70,16,0)/100)</f>
        <v/>
      </c>
      <c r="U153" s="24" t="str">
        <f>IF($C153="","",$E153*VLOOKUP($C153,aliments!$B$2:$AZ$70,17,0)/100)</f>
        <v/>
      </c>
      <c r="V153" s="24" t="str">
        <f>IF($C153="","",$E153*VLOOKUP($C153,aliments!$B$2:$AZ$70,18,0)/100)</f>
        <v/>
      </c>
      <c r="W153" s="24" t="str">
        <f>IF($C153="","",$E153*VLOOKUP($C153,aliments!$B$2:$AZ$70,19,0)/100)</f>
        <v/>
      </c>
      <c r="X153" s="24" t="str">
        <f>IF($C153="","",$E153*VLOOKUP($C153,aliments!$B$2:$AZ$70,20,0)/100)</f>
        <v/>
      </c>
      <c r="Y153" s="24" t="str">
        <f>IF($C153="","",$E153*VLOOKUP($C153,aliments!$B$2:$AZ$70,21,0)/100)</f>
        <v/>
      </c>
      <c r="Z153" s="24" t="str">
        <f>IF($C153="","",$E153*VLOOKUP($C153,aliments!$B$2:$AZ$70,22,0)/100)</f>
        <v/>
      </c>
      <c r="AA153" s="24" t="str">
        <f>IF($C153="","",$E153*VLOOKUP($C153,aliments!$B$2:$AZ$70,23,0)/100)</f>
        <v/>
      </c>
      <c r="AB153" s="24" t="str">
        <f>IF($C153="","",$E153*VLOOKUP($C153,aliments!$B$2:$AZ$70,24,0)/100)</f>
        <v/>
      </c>
      <c r="AC153" s="24" t="str">
        <f>IF($C153="","",$E153*VLOOKUP($C153,aliments!$B$2:$AZ$70,25,0)/100)</f>
        <v/>
      </c>
      <c r="AD153" s="24" t="str">
        <f>IF($C153="","",$E153*VLOOKUP($C153,aliments!$B$2:$AZ$70,26,0)/100)</f>
        <v/>
      </c>
      <c r="AE153" s="24" t="str">
        <f>IF($C153="","",$E153*VLOOKUP($C153,aliments!$B$2:$AZ$70,27,0)/100)</f>
        <v/>
      </c>
      <c r="AF153" s="24" t="str">
        <f>IF($C153="","",$E153*VLOOKUP($C153,aliments!$B$2:$AZ$70,28,0)/100)</f>
        <v/>
      </c>
      <c r="AG153" s="24" t="str">
        <f>IF($C153="","",$E153*VLOOKUP($C153,aliments!$B$2:$AZ$70,29,0)/100)</f>
        <v/>
      </c>
      <c r="AH153" s="24" t="str">
        <f>IF($C153="","",$E153*VLOOKUP($C153,aliments!$B$2:$AZ$70,30,0)/100)</f>
        <v/>
      </c>
      <c r="AI153" s="24" t="str">
        <f>IF($C153="","",$E153*VLOOKUP($C153,aliments!$B$2:$AZ$70,31,0)/100)</f>
        <v/>
      </c>
      <c r="AJ153" s="24" t="str">
        <f>IF($C153="","",$E153*VLOOKUP($C153,aliments!$B$2:$AZ$70,32,0)/100)</f>
        <v/>
      </c>
      <c r="AK153" s="24" t="str">
        <f>IF($C153="","",$E153*VLOOKUP($C153,aliments!$B$2:$AZ$70,33,0)/100)</f>
        <v/>
      </c>
      <c r="AL153" s="24" t="str">
        <f>IF($C153="","",$E153*VLOOKUP($C153,aliments!$B$2:$AZ$70,34,0)/100)</f>
        <v/>
      </c>
      <c r="AM153" s="24" t="str">
        <f>IF($C153="","",$E153*VLOOKUP($C153,aliments!$B$2:$AZ$70,35,0)/100)</f>
        <v/>
      </c>
      <c r="AN153" s="24" t="str">
        <f>IF($C153="","",$E153*VLOOKUP($C153,aliments!$B$2:$AZ$70,36,0)/100)</f>
        <v/>
      </c>
      <c r="AO153" s="24" t="str">
        <f>IF($C153="","",$E153*VLOOKUP($C153,aliments!$B$2:$AZ$70,37,0)/100)</f>
        <v/>
      </c>
    </row>
    <row r="154" spans="1:79" s="17" customFormat="1" x14ac:dyDescent="0.2">
      <c r="A154" s="1"/>
      <c r="B154" s="1"/>
      <c r="C154" s="23"/>
      <c r="D154" s="1"/>
      <c r="E154" s="1"/>
      <c r="F154" s="24" t="str">
        <f>IF($C154="","",$E154*VLOOKUP($C154,aliments!$B$2:$AZ$70,2,0)/100)</f>
        <v/>
      </c>
      <c r="G154" s="24" t="str">
        <f>IF($C154="","",$E154*VLOOKUP($C154,aliments!$B$2:$AZ$70,3,0)/100)</f>
        <v/>
      </c>
      <c r="H154" s="24" t="str">
        <f>IF($C154="","",$E154*VLOOKUP($C154,aliments!$B$2:$AZ$70,4,0)/100)</f>
        <v/>
      </c>
      <c r="I154" s="24" t="str">
        <f>IF($C154="","",$E154*VLOOKUP($C154,aliments!$B$2:$AZ$70,5,0)/100)</f>
        <v/>
      </c>
      <c r="J154" s="24" t="str">
        <f>IF($C154="","",$E154*VLOOKUP($C154,aliments!$B$2:$AZ$70,6,0)/100)</f>
        <v/>
      </c>
      <c r="K154" s="24" t="str">
        <f>IF($C154="","",$E154*VLOOKUP($C154,aliments!$B$2:$AZ$70,7,0)/100)</f>
        <v/>
      </c>
      <c r="L154" s="24" t="str">
        <f>IF($C154="","",$E154*VLOOKUP($C154,aliments!$B$2:$AZ$70,8,0)/100)</f>
        <v/>
      </c>
      <c r="M154" s="24" t="str">
        <f>IF($C154="","",$E154*VLOOKUP($C154,aliments!$B$2:$AZ$70,9,0)/100)</f>
        <v/>
      </c>
      <c r="N154" s="24" t="str">
        <f>IF($C154="","",$E154*VLOOKUP($C154,aliments!$B$2:$AZ$70,10,0)/100)</f>
        <v/>
      </c>
      <c r="O154" s="24" t="str">
        <f>IF($C154="","",$E154*VLOOKUP($C154,aliments!$B$2:$AZ$70,11,0)/100)</f>
        <v/>
      </c>
      <c r="P154" s="24" t="str">
        <f>IF($C154="","",$E154*VLOOKUP($C154,aliments!$B$2:$AZ$70,12,0)/100)</f>
        <v/>
      </c>
      <c r="Q154" s="24" t="str">
        <f>IF($C154="","",$E154*VLOOKUP($C154,aliments!$B$2:$AZ$70,13,0)/100)</f>
        <v/>
      </c>
      <c r="R154" s="24" t="str">
        <f>IF($C154="","",$E154*VLOOKUP($C154,aliments!$B$2:$AZ$70,14,0)/100)</f>
        <v/>
      </c>
      <c r="S154" s="24" t="str">
        <f>IF($C154="","",$E154*VLOOKUP($C154,aliments!$B$2:$AZ$70,15,0)/100)</f>
        <v/>
      </c>
      <c r="T154" s="24" t="str">
        <f>IF($C154="","",$E154*VLOOKUP($C154,aliments!$B$2:$AZ$70,16,0)/100)</f>
        <v/>
      </c>
      <c r="U154" s="24" t="str">
        <f>IF($C154="","",$E154*VLOOKUP($C154,aliments!$B$2:$AZ$70,17,0)/100)</f>
        <v/>
      </c>
      <c r="V154" s="24" t="str">
        <f>IF($C154="","",$E154*VLOOKUP($C154,aliments!$B$2:$AZ$70,18,0)/100)</f>
        <v/>
      </c>
      <c r="W154" s="24" t="str">
        <f>IF($C154="","",$E154*VLOOKUP($C154,aliments!$B$2:$AZ$70,19,0)/100)</f>
        <v/>
      </c>
      <c r="X154" s="24" t="str">
        <f>IF($C154="","",$E154*VLOOKUP($C154,aliments!$B$2:$AZ$70,20,0)/100)</f>
        <v/>
      </c>
      <c r="Y154" s="24" t="str">
        <f>IF($C154="","",$E154*VLOOKUP($C154,aliments!$B$2:$AZ$70,21,0)/100)</f>
        <v/>
      </c>
      <c r="Z154" s="24" t="str">
        <f>IF($C154="","",$E154*VLOOKUP($C154,aliments!$B$2:$AZ$70,22,0)/100)</f>
        <v/>
      </c>
      <c r="AA154" s="24" t="str">
        <f>IF($C154="","",$E154*VLOOKUP($C154,aliments!$B$2:$AZ$70,23,0)/100)</f>
        <v/>
      </c>
      <c r="AB154" s="24" t="str">
        <f>IF($C154="","",$E154*VLOOKUP($C154,aliments!$B$2:$AZ$70,24,0)/100)</f>
        <v/>
      </c>
      <c r="AC154" s="24" t="str">
        <f>IF($C154="","",$E154*VLOOKUP($C154,aliments!$B$2:$AZ$70,25,0)/100)</f>
        <v/>
      </c>
      <c r="AD154" s="24" t="str">
        <f>IF($C154="","",$E154*VLOOKUP($C154,aliments!$B$2:$AZ$70,26,0)/100)</f>
        <v/>
      </c>
      <c r="AE154" s="24" t="str">
        <f>IF($C154="","",$E154*VLOOKUP($C154,aliments!$B$2:$AZ$70,27,0)/100)</f>
        <v/>
      </c>
      <c r="AF154" s="24" t="str">
        <f>IF($C154="","",$E154*VLOOKUP($C154,aliments!$B$2:$AZ$70,28,0)/100)</f>
        <v/>
      </c>
      <c r="AG154" s="24" t="str">
        <f>IF($C154="","",$E154*VLOOKUP($C154,aliments!$B$2:$AZ$70,29,0)/100)</f>
        <v/>
      </c>
      <c r="AH154" s="24" t="str">
        <f>IF($C154="","",$E154*VLOOKUP($C154,aliments!$B$2:$AZ$70,30,0)/100)</f>
        <v/>
      </c>
      <c r="AI154" s="24" t="str">
        <f>IF($C154="","",$E154*VLOOKUP($C154,aliments!$B$2:$AZ$70,31,0)/100)</f>
        <v/>
      </c>
      <c r="AJ154" s="24" t="str">
        <f>IF($C154="","",$E154*VLOOKUP($C154,aliments!$B$2:$AZ$70,32,0)/100)</f>
        <v/>
      </c>
      <c r="AK154" s="24" t="str">
        <f>IF($C154="","",$E154*VLOOKUP($C154,aliments!$B$2:$AZ$70,33,0)/100)</f>
        <v/>
      </c>
      <c r="AL154" s="24" t="str">
        <f>IF($C154="","",$E154*VLOOKUP($C154,aliments!$B$2:$AZ$70,34,0)/100)</f>
        <v/>
      </c>
      <c r="AM154" s="24" t="str">
        <f>IF($C154="","",$E154*VLOOKUP($C154,aliments!$B$2:$AZ$70,35,0)/100)</f>
        <v/>
      </c>
      <c r="AN154" s="24" t="str">
        <f>IF($C154="","",$E154*VLOOKUP($C154,aliments!$B$2:$AZ$70,36,0)/100)</f>
        <v/>
      </c>
      <c r="AO154" s="24" t="str">
        <f>IF($C154="","",$E154*VLOOKUP($C154,aliments!$B$2:$AZ$70,37,0)/100)</f>
        <v/>
      </c>
      <c r="AP154" s="5"/>
      <c r="AQ154" s="19"/>
      <c r="AR154" s="19"/>
      <c r="AS154" s="19"/>
      <c r="AT154" s="19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31"/>
    </row>
    <row r="155" spans="1:79" ht="13.5" thickBot="1" x14ac:dyDescent="0.25">
      <c r="C155" s="23"/>
      <c r="F155" s="24" t="str">
        <f>IF($C155="","",$E155*VLOOKUP($C155,aliments!$B$2:$AZ$70,2,0)/100)</f>
        <v/>
      </c>
      <c r="G155" s="24" t="str">
        <f>IF($C155="","",$E155*VLOOKUP($C155,aliments!$B$2:$AZ$70,3,0)/100)</f>
        <v/>
      </c>
      <c r="H155" s="24" t="str">
        <f>IF($C155="","",$E155*VLOOKUP($C155,aliments!$B$2:$AZ$70,4,0)/100)</f>
        <v/>
      </c>
      <c r="I155" s="24" t="str">
        <f>IF($C155="","",$E155*VLOOKUP($C155,aliments!$B$2:$AZ$70,5,0)/100)</f>
        <v/>
      </c>
      <c r="J155" s="24" t="str">
        <f>IF($C155="","",$E155*VLOOKUP($C155,aliments!$B$2:$AZ$70,6,0)/100)</f>
        <v/>
      </c>
      <c r="K155" s="24" t="str">
        <f>IF($C155="","",$E155*VLOOKUP($C155,aliments!$B$2:$AZ$70,7,0)/100)</f>
        <v/>
      </c>
      <c r="L155" s="24" t="str">
        <f>IF($C155="","",$E155*VLOOKUP($C155,aliments!$B$2:$AZ$70,8,0)/100)</f>
        <v/>
      </c>
      <c r="M155" s="24" t="str">
        <f>IF($C155="","",$E155*VLOOKUP($C155,aliments!$B$2:$AZ$70,9,0)/100)</f>
        <v/>
      </c>
      <c r="N155" s="24" t="str">
        <f>IF($C155="","",$E155*VLOOKUP($C155,aliments!$B$2:$AZ$70,10,0)/100)</f>
        <v/>
      </c>
      <c r="O155" s="24" t="str">
        <f>IF($C155="","",$E155*VLOOKUP($C155,aliments!$B$2:$AZ$70,11,0)/100)</f>
        <v/>
      </c>
      <c r="P155" s="24" t="str">
        <f>IF($C155="","",$E155*VLOOKUP($C155,aliments!$B$2:$AZ$70,12,0)/100)</f>
        <v/>
      </c>
      <c r="Q155" s="24" t="str">
        <f>IF($C155="","",$E155*VLOOKUP($C155,aliments!$B$2:$AZ$70,13,0)/100)</f>
        <v/>
      </c>
      <c r="R155" s="24" t="str">
        <f>IF($C155="","",$E155*VLOOKUP($C155,aliments!$B$2:$AZ$70,14,0)/100)</f>
        <v/>
      </c>
      <c r="S155" s="24" t="str">
        <f>IF($C155="","",$E155*VLOOKUP($C155,aliments!$B$2:$AZ$70,15,0)/100)</f>
        <v/>
      </c>
      <c r="T155" s="24" t="str">
        <f>IF($C155="","",$E155*VLOOKUP($C155,aliments!$B$2:$AZ$70,16,0)/100)</f>
        <v/>
      </c>
      <c r="U155" s="24" t="str">
        <f>IF($C155="","",$E155*VLOOKUP($C155,aliments!$B$2:$AZ$70,17,0)/100)</f>
        <v/>
      </c>
      <c r="V155" s="24" t="str">
        <f>IF($C155="","",$E155*VLOOKUP($C155,aliments!$B$2:$AZ$70,18,0)/100)</f>
        <v/>
      </c>
      <c r="W155" s="24" t="str">
        <f>IF($C155="","",$E155*VLOOKUP($C155,aliments!$B$2:$AZ$70,19,0)/100)</f>
        <v/>
      </c>
      <c r="X155" s="24" t="str">
        <f>IF($C155="","",$E155*VLOOKUP($C155,aliments!$B$2:$AZ$70,20,0)/100)</f>
        <v/>
      </c>
      <c r="Y155" s="24" t="str">
        <f>IF($C155="","",$E155*VLOOKUP($C155,aliments!$B$2:$AZ$70,21,0)/100)</f>
        <v/>
      </c>
      <c r="Z155" s="24" t="str">
        <f>IF($C155="","",$E155*VLOOKUP($C155,aliments!$B$2:$AZ$70,22,0)/100)</f>
        <v/>
      </c>
      <c r="AA155" s="24" t="str">
        <f>IF($C155="","",$E155*VLOOKUP($C155,aliments!$B$2:$AZ$70,23,0)/100)</f>
        <v/>
      </c>
      <c r="AB155" s="24" t="str">
        <f>IF($C155="","",$E155*VLOOKUP($C155,aliments!$B$2:$AZ$70,24,0)/100)</f>
        <v/>
      </c>
      <c r="AC155" s="24" t="str">
        <f>IF($C155="","",$E155*VLOOKUP($C155,aliments!$B$2:$AZ$70,25,0)/100)</f>
        <v/>
      </c>
      <c r="AD155" s="24" t="str">
        <f>IF($C155="","",$E155*VLOOKUP($C155,aliments!$B$2:$AZ$70,26,0)/100)</f>
        <v/>
      </c>
      <c r="AE155" s="24" t="str">
        <f>IF($C155="","",$E155*VLOOKUP($C155,aliments!$B$2:$AZ$70,27,0)/100)</f>
        <v/>
      </c>
      <c r="AF155" s="24" t="str">
        <f>IF($C155="","",$E155*VLOOKUP($C155,aliments!$B$2:$AZ$70,28,0)/100)</f>
        <v/>
      </c>
      <c r="AG155" s="24" t="str">
        <f>IF($C155="","",$E155*VLOOKUP($C155,aliments!$B$2:$AZ$70,29,0)/100)</f>
        <v/>
      </c>
      <c r="AH155" s="24" t="str">
        <f>IF($C155="","",$E155*VLOOKUP($C155,aliments!$B$2:$AZ$70,30,0)/100)</f>
        <v/>
      </c>
      <c r="AI155" s="24" t="str">
        <f>IF($C155="","",$E155*VLOOKUP($C155,aliments!$B$2:$AZ$70,31,0)/100)</f>
        <v/>
      </c>
      <c r="AJ155" s="24" t="str">
        <f>IF($C155="","",$E155*VLOOKUP($C155,aliments!$B$2:$AZ$70,32,0)/100)</f>
        <v/>
      </c>
      <c r="AK155" s="24" t="str">
        <f>IF($C155="","",$E155*VLOOKUP($C155,aliments!$B$2:$AZ$70,33,0)/100)</f>
        <v/>
      </c>
      <c r="AL155" s="24" t="str">
        <f>IF($C155="","",$E155*VLOOKUP($C155,aliments!$B$2:$AZ$70,34,0)/100)</f>
        <v/>
      </c>
      <c r="AM155" s="24" t="str">
        <f>IF($C155="","",$E155*VLOOKUP($C155,aliments!$B$2:$AZ$70,35,0)/100)</f>
        <v/>
      </c>
      <c r="AN155" s="24" t="str">
        <f>IF($C155="","",$E155*VLOOKUP($C155,aliments!$B$2:$AZ$70,36,0)/100)</f>
        <v/>
      </c>
      <c r="AO155" s="24" t="str">
        <f>IF($C155="","",$E155*VLOOKUP($C155,aliments!$B$2:$AZ$70,37,0)/100)</f>
        <v/>
      </c>
    </row>
    <row r="156" spans="1:79" ht="13.5" thickBot="1" x14ac:dyDescent="0.25">
      <c r="A156" s="12" t="s">
        <v>4</v>
      </c>
      <c r="D156" s="72"/>
      <c r="F156" s="28" t="str">
        <f>IF(SUM(F149:F155)=0,"",AVERAGE(F149:F155))</f>
        <v/>
      </c>
      <c r="G156" s="28">
        <f>SUM(G149:G155)</f>
        <v>0</v>
      </c>
      <c r="H156" s="13">
        <f>SUM(H149:H155)</f>
        <v>0</v>
      </c>
      <c r="I156" s="13">
        <f t="shared" ref="I156" si="432">SUM(I149:I155)</f>
        <v>0</v>
      </c>
      <c r="J156" s="13">
        <f t="shared" ref="J156" si="433">SUM(J149:J155)</f>
        <v>0</v>
      </c>
      <c r="K156" s="13">
        <f t="shared" ref="K156" si="434">SUM(K149:K155)</f>
        <v>0</v>
      </c>
      <c r="L156" s="13">
        <f t="shared" ref="L156" si="435">SUM(L149:L155)</f>
        <v>0</v>
      </c>
      <c r="M156" s="13">
        <f t="shared" ref="M156" si="436">SUM(M149:M155)</f>
        <v>0</v>
      </c>
      <c r="N156" s="13">
        <f t="shared" ref="N156" si="437">SUM(N149:N155)</f>
        <v>0</v>
      </c>
      <c r="O156" s="13">
        <f t="shared" ref="O156" si="438">SUM(O149:O155)</f>
        <v>0</v>
      </c>
      <c r="P156" s="13">
        <f t="shared" ref="P156" si="439">SUM(P149:P155)</f>
        <v>0</v>
      </c>
      <c r="Q156" s="13">
        <f t="shared" ref="Q156" si="440">SUM(Q149:Q155)</f>
        <v>0</v>
      </c>
      <c r="R156" s="13">
        <f t="shared" ref="R156" si="441">SUM(R149:R155)</f>
        <v>0</v>
      </c>
      <c r="S156" s="13">
        <f t="shared" ref="S156" si="442">SUM(S149:S155)</f>
        <v>0</v>
      </c>
      <c r="T156" s="13">
        <f t="shared" ref="T156" si="443">SUM(T149:T155)</f>
        <v>0</v>
      </c>
      <c r="U156" s="13">
        <f t="shared" ref="U156" si="444">SUM(U149:U155)</f>
        <v>0</v>
      </c>
      <c r="V156" s="13">
        <f t="shared" ref="V156" si="445">SUM(V149:V155)</f>
        <v>0</v>
      </c>
      <c r="W156" s="13">
        <f t="shared" ref="W156" si="446">SUM(W149:W155)</f>
        <v>0</v>
      </c>
      <c r="X156" s="13">
        <f t="shared" ref="X156" si="447">SUM(X149:X155)</f>
        <v>0</v>
      </c>
      <c r="Y156" s="13">
        <f t="shared" ref="Y156" si="448">SUM(Y149:Y155)</f>
        <v>0</v>
      </c>
      <c r="Z156" s="13">
        <f t="shared" ref="Z156" si="449">SUM(Z149:Z155)</f>
        <v>0</v>
      </c>
      <c r="AA156" s="13">
        <f t="shared" ref="AA156" si="450">SUM(AA149:AA155)</f>
        <v>0</v>
      </c>
      <c r="AB156" s="13">
        <f t="shared" ref="AB156" si="451">SUM(AB149:AB155)</f>
        <v>0</v>
      </c>
      <c r="AC156" s="13">
        <f t="shared" ref="AC156" si="452">SUM(AC149:AC155)</f>
        <v>0</v>
      </c>
      <c r="AD156" s="13">
        <f t="shared" ref="AD156" si="453">SUM(AD149:AD155)</f>
        <v>0</v>
      </c>
      <c r="AE156" s="13">
        <f t="shared" ref="AE156" si="454">SUM(AE149:AE155)</f>
        <v>0</v>
      </c>
      <c r="AF156" s="13">
        <f t="shared" ref="AF156" si="455">SUM(AF149:AF155)</f>
        <v>0</v>
      </c>
      <c r="AG156" s="13">
        <f t="shared" ref="AG156" si="456">SUM(AG149:AG155)</f>
        <v>0</v>
      </c>
      <c r="AH156" s="13">
        <f t="shared" ref="AH156" si="457">SUM(AH149:AH155)</f>
        <v>0</v>
      </c>
      <c r="AI156" s="13">
        <f t="shared" ref="AI156" si="458">SUM(AI149:AI155)</f>
        <v>0</v>
      </c>
      <c r="AJ156" s="13">
        <f t="shared" ref="AJ156" si="459">SUM(AJ149:AJ155)</f>
        <v>0</v>
      </c>
      <c r="AK156" s="13">
        <f t="shared" ref="AK156" si="460">SUM(AK149:AK155)</f>
        <v>0</v>
      </c>
      <c r="AL156" s="13">
        <f t="shared" ref="AL156" si="461">SUM(AL149:AL155)</f>
        <v>0</v>
      </c>
      <c r="AM156" s="13">
        <f t="shared" ref="AM156" si="462">SUM(AM149:AM155)</f>
        <v>0</v>
      </c>
      <c r="AN156" s="13">
        <f t="shared" ref="AN156" si="463">SUM(AN149:AN155)</f>
        <v>0</v>
      </c>
      <c r="AO156" s="13">
        <f t="shared" ref="AO156" si="464">SUM(AO149:AO155)</f>
        <v>0</v>
      </c>
    </row>
    <row r="157" spans="1:79" s="6" customFormat="1" ht="13.5" thickBot="1" x14ac:dyDescent="0.25">
      <c r="A157" s="5"/>
      <c r="B157" s="5"/>
      <c r="C157" s="5"/>
      <c r="D157" s="5"/>
      <c r="E157" s="5"/>
      <c r="F157" s="5"/>
      <c r="G157" s="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0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8"/>
      <c r="BX157" s="7"/>
      <c r="BY157" s="20"/>
      <c r="BZ157" s="20"/>
      <c r="CA157" s="31"/>
    </row>
    <row r="158" spans="1:79" s="17" customFormat="1" ht="13.5" thickBot="1" x14ac:dyDescent="0.25">
      <c r="A158" s="15" t="s">
        <v>168</v>
      </c>
      <c r="B158" s="16"/>
      <c r="C158" s="16"/>
      <c r="D158" s="16"/>
      <c r="E158" s="16"/>
      <c r="F158" s="16" t="str">
        <f>IF(ISERROR(AVERAGE(F116,F126,F136,F146,F156)),"",AVERAGE(F116,F126,F136,F146,F156))</f>
        <v/>
      </c>
      <c r="G158" s="16">
        <f>SUM(G116+G126+G136+G146+G156)</f>
        <v>0</v>
      </c>
      <c r="H158" s="16">
        <f>SUM(H116+H126+H136+H146+H156)</f>
        <v>0</v>
      </c>
      <c r="I158" s="16">
        <f t="shared" ref="I158:AO158" si="465">SUM(I116+I126+I136+I146+I156)</f>
        <v>0</v>
      </c>
      <c r="J158" s="16">
        <f t="shared" si="465"/>
        <v>0</v>
      </c>
      <c r="K158" s="16">
        <f t="shared" si="465"/>
        <v>0</v>
      </c>
      <c r="L158" s="16">
        <f t="shared" si="465"/>
        <v>0</v>
      </c>
      <c r="M158" s="16">
        <f t="shared" si="465"/>
        <v>0</v>
      </c>
      <c r="N158" s="16">
        <f t="shared" si="465"/>
        <v>0</v>
      </c>
      <c r="O158" s="16">
        <f t="shared" si="465"/>
        <v>0</v>
      </c>
      <c r="P158" s="16">
        <f t="shared" si="465"/>
        <v>0</v>
      </c>
      <c r="Q158" s="16">
        <f t="shared" si="465"/>
        <v>0</v>
      </c>
      <c r="R158" s="16">
        <f t="shared" si="465"/>
        <v>0</v>
      </c>
      <c r="S158" s="16">
        <f t="shared" si="465"/>
        <v>0</v>
      </c>
      <c r="T158" s="16">
        <f t="shared" si="465"/>
        <v>0</v>
      </c>
      <c r="U158" s="16">
        <f t="shared" si="465"/>
        <v>0</v>
      </c>
      <c r="V158" s="16">
        <f t="shared" si="465"/>
        <v>0</v>
      </c>
      <c r="W158" s="16">
        <f t="shared" si="465"/>
        <v>0</v>
      </c>
      <c r="X158" s="16">
        <f t="shared" si="465"/>
        <v>0</v>
      </c>
      <c r="Y158" s="16">
        <f t="shared" si="465"/>
        <v>0</v>
      </c>
      <c r="Z158" s="16">
        <f t="shared" si="465"/>
        <v>0</v>
      </c>
      <c r="AA158" s="16">
        <f t="shared" si="465"/>
        <v>0</v>
      </c>
      <c r="AB158" s="16">
        <f t="shared" si="465"/>
        <v>0</v>
      </c>
      <c r="AC158" s="16">
        <f t="shared" si="465"/>
        <v>0</v>
      </c>
      <c r="AD158" s="16">
        <f t="shared" si="465"/>
        <v>0</v>
      </c>
      <c r="AE158" s="16">
        <f t="shared" si="465"/>
        <v>0</v>
      </c>
      <c r="AF158" s="16">
        <f t="shared" si="465"/>
        <v>0</v>
      </c>
      <c r="AG158" s="16">
        <f t="shared" si="465"/>
        <v>0</v>
      </c>
      <c r="AH158" s="16">
        <f t="shared" si="465"/>
        <v>0</v>
      </c>
      <c r="AI158" s="16">
        <f t="shared" si="465"/>
        <v>0</v>
      </c>
      <c r="AJ158" s="16">
        <f t="shared" si="465"/>
        <v>0</v>
      </c>
      <c r="AK158" s="16">
        <f t="shared" si="465"/>
        <v>0</v>
      </c>
      <c r="AL158" s="16">
        <f t="shared" si="465"/>
        <v>0</v>
      </c>
      <c r="AM158" s="16">
        <f t="shared" si="465"/>
        <v>0</v>
      </c>
      <c r="AN158" s="16">
        <f t="shared" si="465"/>
        <v>0</v>
      </c>
      <c r="AO158" s="26">
        <f t="shared" si="465"/>
        <v>0</v>
      </c>
      <c r="AP158" s="5"/>
      <c r="AQ158" s="19"/>
      <c r="AR158" s="19"/>
      <c r="AS158" s="19"/>
      <c r="AT158" s="19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31"/>
    </row>
    <row r="159" spans="1:79" x14ac:dyDescent="0.2"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9"/>
      <c r="BK159" s="19"/>
      <c r="BL159" s="19"/>
      <c r="BM159" s="19"/>
      <c r="BN159" s="19"/>
      <c r="BO159" s="19"/>
      <c r="BP159" s="19"/>
      <c r="BQ159" s="19"/>
      <c r="BR159" s="19"/>
      <c r="BS159" s="19"/>
      <c r="BT159" s="19"/>
      <c r="BU159" s="19"/>
      <c r="BV159" s="19"/>
      <c r="BW159" s="19"/>
      <c r="BX159" s="19"/>
    </row>
    <row r="160" spans="1:79" ht="13.5" thickBot="1" x14ac:dyDescent="0.25">
      <c r="A160" s="9" t="s">
        <v>171</v>
      </c>
      <c r="D160" s="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19"/>
      <c r="BK160" s="19"/>
      <c r="BL160" s="19"/>
      <c r="BM160" s="19"/>
      <c r="BN160" s="19"/>
      <c r="BO160" s="19"/>
      <c r="BP160" s="19"/>
      <c r="BQ160" s="19"/>
      <c r="BR160" s="19"/>
      <c r="BS160" s="19"/>
      <c r="BT160" s="19"/>
      <c r="BU160" s="19"/>
      <c r="BV160" s="19"/>
      <c r="BW160" s="19"/>
      <c r="BX160" s="19"/>
    </row>
    <row r="161" spans="1:76" ht="13.5" thickBot="1" x14ac:dyDescent="0.25">
      <c r="A161" s="2" t="s">
        <v>1</v>
      </c>
      <c r="B161" s="3"/>
      <c r="C161" s="3" t="s">
        <v>0</v>
      </c>
      <c r="D161" s="3"/>
      <c r="E161" s="3" t="s">
        <v>163</v>
      </c>
      <c r="F161" s="27" t="s">
        <v>179</v>
      </c>
      <c r="G161" s="27" t="s">
        <v>178</v>
      </c>
      <c r="H161" s="3" t="s">
        <v>164</v>
      </c>
      <c r="I161" s="3" t="s">
        <v>165</v>
      </c>
      <c r="J161" s="3" t="s">
        <v>166</v>
      </c>
      <c r="K161" s="3" t="s">
        <v>5</v>
      </c>
      <c r="L161" s="3" t="s">
        <v>159</v>
      </c>
      <c r="M161" s="3" t="s">
        <v>160</v>
      </c>
      <c r="N161" s="3" t="s">
        <v>150</v>
      </c>
      <c r="O161" s="3" t="s">
        <v>151</v>
      </c>
      <c r="P161" s="3" t="s">
        <v>152</v>
      </c>
      <c r="Q161" s="3" t="s">
        <v>153</v>
      </c>
      <c r="R161" s="3" t="s">
        <v>154</v>
      </c>
      <c r="S161" s="3" t="s">
        <v>155</v>
      </c>
      <c r="T161" s="3" t="s">
        <v>156</v>
      </c>
      <c r="U161" s="3" t="s">
        <v>157</v>
      </c>
      <c r="V161" s="3" t="s">
        <v>158</v>
      </c>
      <c r="W161" s="3" t="s">
        <v>177</v>
      </c>
      <c r="X161" s="3" t="s">
        <v>176</v>
      </c>
      <c r="Y161" s="3" t="s">
        <v>26</v>
      </c>
      <c r="Z161" s="3" t="s">
        <v>29</v>
      </c>
      <c r="AA161" s="3" t="s">
        <v>28</v>
      </c>
      <c r="AB161" s="3" t="s">
        <v>32</v>
      </c>
      <c r="AC161" s="3" t="s">
        <v>23</v>
      </c>
      <c r="AD161" s="3" t="s">
        <v>27</v>
      </c>
      <c r="AE161" s="3" t="s">
        <v>24</v>
      </c>
      <c r="AF161" s="3" t="s">
        <v>25</v>
      </c>
      <c r="AG161" s="3" t="s">
        <v>31</v>
      </c>
      <c r="AH161" s="3" t="s">
        <v>22</v>
      </c>
      <c r="AI161" s="3" t="s">
        <v>30</v>
      </c>
      <c r="AJ161" s="3" t="s">
        <v>36</v>
      </c>
      <c r="AK161" s="3" t="s">
        <v>37</v>
      </c>
      <c r="AL161" s="3" t="s">
        <v>38</v>
      </c>
      <c r="AM161" s="3" t="s">
        <v>40</v>
      </c>
      <c r="AN161" s="3" t="s">
        <v>41</v>
      </c>
      <c r="AO161" s="4" t="s">
        <v>21</v>
      </c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19"/>
      <c r="BK161" s="19"/>
      <c r="BL161" s="19"/>
      <c r="BM161" s="19"/>
      <c r="BN161" s="19"/>
      <c r="BO161" s="19"/>
      <c r="BP161" s="19"/>
      <c r="BQ161" s="19"/>
      <c r="BR161" s="19"/>
      <c r="BS161" s="19"/>
      <c r="BT161" s="19"/>
      <c r="BU161" s="19"/>
      <c r="BV161" s="19"/>
      <c r="BW161" s="19"/>
      <c r="BX161" s="19"/>
    </row>
    <row r="162" spans="1:76" x14ac:dyDescent="0.2">
      <c r="C162" s="23"/>
      <c r="F162" s="24" t="str">
        <f>IF($C162="","",$E162*VLOOKUP($C162,aliments!$B$2:$AZ$70,2,0)/100)</f>
        <v/>
      </c>
      <c r="G162" s="24" t="str">
        <f>IF($C162="","",$E162*VLOOKUP($C162,aliments!$B$2:$AZ$70,3,0)/100)</f>
        <v/>
      </c>
      <c r="H162" s="24" t="str">
        <f>IF($C162="","",$E162*VLOOKUP($C162,aliments!$B$2:$AZ$70,4,0)/100)</f>
        <v/>
      </c>
      <c r="I162" s="24" t="str">
        <f>IF($C162="","",$E162*VLOOKUP($C162,aliments!$B$2:$AZ$70,5,0)/100)</f>
        <v/>
      </c>
      <c r="J162" s="24" t="str">
        <f>IF($C162="","",$E162*VLOOKUP($C162,aliments!$B$2:$AZ$70,6,0)/100)</f>
        <v/>
      </c>
      <c r="K162" s="24" t="str">
        <f>IF($C162="","",$E162*VLOOKUP($C162,aliments!$B$2:$AZ$70,7,0)/100)</f>
        <v/>
      </c>
      <c r="L162" s="24" t="str">
        <f>IF($C162="","",$E162*VLOOKUP($C162,aliments!$B$2:$AZ$70,8,0)/100)</f>
        <v/>
      </c>
      <c r="M162" s="24" t="str">
        <f>IF($C162="","",$E162*VLOOKUP($C162,aliments!$B$2:$AZ$70,9,0)/100)</f>
        <v/>
      </c>
      <c r="N162" s="24" t="str">
        <f>IF($C162="","",$E162*VLOOKUP($C162,aliments!$B$2:$AZ$70,10,0)/100)</f>
        <v/>
      </c>
      <c r="O162" s="24" t="str">
        <f>IF($C162="","",$E162*VLOOKUP($C162,aliments!$B$2:$AZ$70,11,0)/100)</f>
        <v/>
      </c>
      <c r="P162" s="24" t="str">
        <f>IF($C162="","",$E162*VLOOKUP($C162,aliments!$B$2:$AZ$70,12,0)/100)</f>
        <v/>
      </c>
      <c r="Q162" s="24" t="str">
        <f>IF($C162="","",$E162*VLOOKUP($C162,aliments!$B$2:$AZ$70,13,0)/100)</f>
        <v/>
      </c>
      <c r="R162" s="24" t="str">
        <f>IF($C162="","",$E162*VLOOKUP($C162,aliments!$B$2:$AZ$70,14,0)/100)</f>
        <v/>
      </c>
      <c r="S162" s="24" t="str">
        <f>IF($C162="","",$E162*VLOOKUP($C162,aliments!$B$2:$AZ$70,15,0)/100)</f>
        <v/>
      </c>
      <c r="T162" s="24" t="str">
        <f>IF($C162="","",$E162*VLOOKUP($C162,aliments!$B$2:$AZ$70,16,0)/100)</f>
        <v/>
      </c>
      <c r="U162" s="24" t="str">
        <f>IF($C162="","",$E162*VLOOKUP($C162,aliments!$B$2:$AZ$70,17,0)/100)</f>
        <v/>
      </c>
      <c r="V162" s="24" t="str">
        <f>IF($C162="","",$E162*VLOOKUP($C162,aliments!$B$2:$AZ$70,18,0)/100)</f>
        <v/>
      </c>
      <c r="W162" s="24" t="str">
        <f>IF($C162="","",$E162*VLOOKUP($C162,aliments!$B$2:$AZ$70,19,0)/100)</f>
        <v/>
      </c>
      <c r="X162" s="24" t="str">
        <f>IF($C162="","",$E162*VLOOKUP($C162,aliments!$B$2:$AZ$70,20,0)/100)</f>
        <v/>
      </c>
      <c r="Y162" s="24" t="str">
        <f>IF($C162="","",$E162*VLOOKUP($C162,aliments!$B$2:$AZ$70,21,0)/100)</f>
        <v/>
      </c>
      <c r="Z162" s="24" t="str">
        <f>IF($C162="","",$E162*VLOOKUP($C162,aliments!$B$2:$AZ$70,22,0)/100)</f>
        <v/>
      </c>
      <c r="AA162" s="24" t="str">
        <f>IF($C162="","",$E162*VLOOKUP($C162,aliments!$B$2:$AZ$70,23,0)/100)</f>
        <v/>
      </c>
      <c r="AB162" s="24" t="str">
        <f>IF($C162="","",$E162*VLOOKUP($C162,aliments!$B$2:$AZ$70,24,0)/100)</f>
        <v/>
      </c>
      <c r="AC162" s="24" t="str">
        <f>IF($C162="","",$E162*VLOOKUP($C162,aliments!$B$2:$AZ$70,25,0)/100)</f>
        <v/>
      </c>
      <c r="AD162" s="24" t="str">
        <f>IF($C162="","",$E162*VLOOKUP($C162,aliments!$B$2:$AZ$70,26,0)/100)</f>
        <v/>
      </c>
      <c r="AE162" s="24" t="str">
        <f>IF($C162="","",$E162*VLOOKUP($C162,aliments!$B$2:$AZ$70,27,0)/100)</f>
        <v/>
      </c>
      <c r="AF162" s="24" t="str">
        <f>IF($C162="","",$E162*VLOOKUP($C162,aliments!$B$2:$AZ$70,28,0)/100)</f>
        <v/>
      </c>
      <c r="AG162" s="24" t="str">
        <f>IF($C162="","",$E162*VLOOKUP($C162,aliments!$B$2:$AZ$70,29,0)/100)</f>
        <v/>
      </c>
      <c r="AH162" s="24" t="str">
        <f>IF($C162="","",$E162*VLOOKUP($C162,aliments!$B$2:$AZ$70,30,0)/100)</f>
        <v/>
      </c>
      <c r="AI162" s="24" t="str">
        <f>IF($C162="","",$E162*VLOOKUP($C162,aliments!$B$2:$AZ$70,31,0)/100)</f>
        <v/>
      </c>
      <c r="AJ162" s="24" t="str">
        <f>IF($C162="","",$E162*VLOOKUP($C162,aliments!$B$2:$AZ$70,32,0)/100)</f>
        <v/>
      </c>
      <c r="AK162" s="24" t="str">
        <f>IF($C162="","",$E162*VLOOKUP($C162,aliments!$B$2:$AZ$70,33,0)/100)</f>
        <v/>
      </c>
      <c r="AL162" s="24" t="str">
        <f>IF($C162="","",$E162*VLOOKUP($C162,aliments!$B$2:$AZ$70,34,0)/100)</f>
        <v/>
      </c>
      <c r="AM162" s="24" t="str">
        <f>IF($C162="","",$E162*VLOOKUP($C162,aliments!$B$2:$AZ$70,35,0)/100)</f>
        <v/>
      </c>
      <c r="AN162" s="24" t="str">
        <f>IF($C162="","",$E162*VLOOKUP($C162,aliments!$B$2:$AZ$70,36,0)/100)</f>
        <v/>
      </c>
      <c r="AO162" s="24" t="str">
        <f>IF($C162="","",$E162*VLOOKUP($C162,aliments!$B$2:$AZ$70,37,0)/100)</f>
        <v/>
      </c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19"/>
      <c r="BK162" s="19"/>
      <c r="BL162" s="19"/>
      <c r="BM162" s="19"/>
      <c r="BN162" s="19"/>
      <c r="BO162" s="19"/>
      <c r="BP162" s="19"/>
      <c r="BQ162" s="19"/>
      <c r="BR162" s="19"/>
      <c r="BS162" s="19"/>
      <c r="BT162" s="19"/>
      <c r="BU162" s="19"/>
      <c r="BV162" s="19"/>
      <c r="BW162" s="19"/>
      <c r="BX162" s="19"/>
    </row>
    <row r="163" spans="1:76" x14ac:dyDescent="0.2">
      <c r="C163" s="23"/>
      <c r="F163" s="24" t="str">
        <f>IF($C163="","",$E163*VLOOKUP($C163,aliments!$B$2:$AZ$70,2,0)/100)</f>
        <v/>
      </c>
      <c r="G163" s="24" t="str">
        <f>IF($C163="","",$E163*VLOOKUP($C163,aliments!$B$2:$AZ$70,3,0)/100)</f>
        <v/>
      </c>
      <c r="H163" s="24" t="str">
        <f>IF($C163="","",$E163*VLOOKUP($C163,aliments!$B$2:$AZ$70,4,0)/100)</f>
        <v/>
      </c>
      <c r="I163" s="24" t="str">
        <f>IF($C163="","",$E163*VLOOKUP($C163,aliments!$B$2:$AZ$70,5,0)/100)</f>
        <v/>
      </c>
      <c r="J163" s="24" t="str">
        <f>IF($C163="","",$E163*VLOOKUP($C163,aliments!$B$2:$AZ$70,6,0)/100)</f>
        <v/>
      </c>
      <c r="K163" s="24" t="str">
        <f>IF($C163="","",$E163*VLOOKUP($C163,aliments!$B$2:$AZ$70,7,0)/100)</f>
        <v/>
      </c>
      <c r="L163" s="24" t="str">
        <f>IF($C163="","",$E163*VLOOKUP($C163,aliments!$B$2:$AZ$70,8,0)/100)</f>
        <v/>
      </c>
      <c r="M163" s="24" t="str">
        <f>IF($C163="","",$E163*VLOOKUP($C163,aliments!$B$2:$AZ$70,9,0)/100)</f>
        <v/>
      </c>
      <c r="N163" s="24" t="str">
        <f>IF($C163="","",$E163*VLOOKUP($C163,aliments!$B$2:$AZ$70,10,0)/100)</f>
        <v/>
      </c>
      <c r="O163" s="24" t="str">
        <f>IF($C163="","",$E163*VLOOKUP($C163,aliments!$B$2:$AZ$70,11,0)/100)</f>
        <v/>
      </c>
      <c r="P163" s="24" t="str">
        <f>IF($C163="","",$E163*VLOOKUP($C163,aliments!$B$2:$AZ$70,12,0)/100)</f>
        <v/>
      </c>
      <c r="Q163" s="24" t="str">
        <f>IF($C163="","",$E163*VLOOKUP($C163,aliments!$B$2:$AZ$70,13,0)/100)</f>
        <v/>
      </c>
      <c r="R163" s="24" t="str">
        <f>IF($C163="","",$E163*VLOOKUP($C163,aliments!$B$2:$AZ$70,14,0)/100)</f>
        <v/>
      </c>
      <c r="S163" s="24" t="str">
        <f>IF($C163="","",$E163*VLOOKUP($C163,aliments!$B$2:$AZ$70,15,0)/100)</f>
        <v/>
      </c>
      <c r="T163" s="24" t="str">
        <f>IF($C163="","",$E163*VLOOKUP($C163,aliments!$B$2:$AZ$70,16,0)/100)</f>
        <v/>
      </c>
      <c r="U163" s="24" t="str">
        <f>IF($C163="","",$E163*VLOOKUP($C163,aliments!$B$2:$AZ$70,17,0)/100)</f>
        <v/>
      </c>
      <c r="V163" s="24" t="str">
        <f>IF($C163="","",$E163*VLOOKUP($C163,aliments!$B$2:$AZ$70,18,0)/100)</f>
        <v/>
      </c>
      <c r="W163" s="24" t="str">
        <f>IF($C163="","",$E163*VLOOKUP($C163,aliments!$B$2:$AZ$70,19,0)/100)</f>
        <v/>
      </c>
      <c r="X163" s="24" t="str">
        <f>IF($C163="","",$E163*VLOOKUP($C163,aliments!$B$2:$AZ$70,20,0)/100)</f>
        <v/>
      </c>
      <c r="Y163" s="24" t="str">
        <f>IF($C163="","",$E163*VLOOKUP($C163,aliments!$B$2:$AZ$70,21,0)/100)</f>
        <v/>
      </c>
      <c r="Z163" s="24" t="str">
        <f>IF($C163="","",$E163*VLOOKUP($C163,aliments!$B$2:$AZ$70,22,0)/100)</f>
        <v/>
      </c>
      <c r="AA163" s="24" t="str">
        <f>IF($C163="","",$E163*VLOOKUP($C163,aliments!$B$2:$AZ$70,23,0)/100)</f>
        <v/>
      </c>
      <c r="AB163" s="24" t="str">
        <f>IF($C163="","",$E163*VLOOKUP($C163,aliments!$B$2:$AZ$70,24,0)/100)</f>
        <v/>
      </c>
      <c r="AC163" s="24" t="str">
        <f>IF($C163="","",$E163*VLOOKUP($C163,aliments!$B$2:$AZ$70,25,0)/100)</f>
        <v/>
      </c>
      <c r="AD163" s="24" t="str">
        <f>IF($C163="","",$E163*VLOOKUP($C163,aliments!$B$2:$AZ$70,26,0)/100)</f>
        <v/>
      </c>
      <c r="AE163" s="24" t="str">
        <f>IF($C163="","",$E163*VLOOKUP($C163,aliments!$B$2:$AZ$70,27,0)/100)</f>
        <v/>
      </c>
      <c r="AF163" s="24" t="str">
        <f>IF($C163="","",$E163*VLOOKUP($C163,aliments!$B$2:$AZ$70,28,0)/100)</f>
        <v/>
      </c>
      <c r="AG163" s="24" t="str">
        <f>IF($C163="","",$E163*VLOOKUP($C163,aliments!$B$2:$AZ$70,29,0)/100)</f>
        <v/>
      </c>
      <c r="AH163" s="24" t="str">
        <f>IF($C163="","",$E163*VLOOKUP($C163,aliments!$B$2:$AZ$70,30,0)/100)</f>
        <v/>
      </c>
      <c r="AI163" s="24" t="str">
        <f>IF($C163="","",$E163*VLOOKUP($C163,aliments!$B$2:$AZ$70,31,0)/100)</f>
        <v/>
      </c>
      <c r="AJ163" s="24" t="str">
        <f>IF($C163="","",$E163*VLOOKUP($C163,aliments!$B$2:$AZ$70,32,0)/100)</f>
        <v/>
      </c>
      <c r="AK163" s="24" t="str">
        <f>IF($C163="","",$E163*VLOOKUP($C163,aliments!$B$2:$AZ$70,33,0)/100)</f>
        <v/>
      </c>
      <c r="AL163" s="24" t="str">
        <f>IF($C163="","",$E163*VLOOKUP($C163,aliments!$B$2:$AZ$70,34,0)/100)</f>
        <v/>
      </c>
      <c r="AM163" s="24" t="str">
        <f>IF($C163="","",$E163*VLOOKUP($C163,aliments!$B$2:$AZ$70,35,0)/100)</f>
        <v/>
      </c>
      <c r="AN163" s="24" t="str">
        <f>IF($C163="","",$E163*VLOOKUP($C163,aliments!$B$2:$AZ$70,36,0)/100)</f>
        <v/>
      </c>
      <c r="AO163" s="24" t="str">
        <f>IF($C163="","",$E163*VLOOKUP($C163,aliments!$B$2:$AZ$70,37,0)/100)</f>
        <v/>
      </c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19"/>
      <c r="BK163" s="19"/>
      <c r="BL163" s="19"/>
      <c r="BM163" s="19"/>
      <c r="BN163" s="19"/>
      <c r="BO163" s="19"/>
      <c r="BP163" s="19"/>
      <c r="BQ163" s="19"/>
      <c r="BR163" s="19"/>
      <c r="BS163" s="19"/>
      <c r="BT163" s="19"/>
      <c r="BU163" s="19"/>
      <c r="BV163" s="19"/>
      <c r="BW163" s="19"/>
      <c r="BX163" s="19"/>
    </row>
    <row r="164" spans="1:76" x14ac:dyDescent="0.2">
      <c r="C164" s="23"/>
      <c r="F164" s="24" t="str">
        <f>IF($C164="","",$E164*VLOOKUP($C164,aliments!$B$2:$AZ$70,2,0)/100)</f>
        <v/>
      </c>
      <c r="G164" s="24" t="str">
        <f>IF($C164="","",$E164*VLOOKUP($C164,aliments!$B$2:$AZ$70,3,0)/100)</f>
        <v/>
      </c>
      <c r="H164" s="24" t="str">
        <f>IF($C164="","",$E164*VLOOKUP($C164,aliments!$B$2:$AZ$70,4,0)/100)</f>
        <v/>
      </c>
      <c r="I164" s="24" t="str">
        <f>IF($C164="","",$E164*VLOOKUP($C164,aliments!$B$2:$AZ$70,5,0)/100)</f>
        <v/>
      </c>
      <c r="J164" s="24" t="str">
        <f>IF($C164="","",$E164*VLOOKUP($C164,aliments!$B$2:$AZ$70,6,0)/100)</f>
        <v/>
      </c>
      <c r="K164" s="24" t="str">
        <f>IF($C164="","",$E164*VLOOKUP($C164,aliments!$B$2:$AZ$70,7,0)/100)</f>
        <v/>
      </c>
      <c r="L164" s="24" t="str">
        <f>IF($C164="","",$E164*VLOOKUP($C164,aliments!$B$2:$AZ$70,8,0)/100)</f>
        <v/>
      </c>
      <c r="M164" s="24" t="str">
        <f>IF($C164="","",$E164*VLOOKUP($C164,aliments!$B$2:$AZ$70,9,0)/100)</f>
        <v/>
      </c>
      <c r="N164" s="24" t="str">
        <f>IF($C164="","",$E164*VLOOKUP($C164,aliments!$B$2:$AZ$70,10,0)/100)</f>
        <v/>
      </c>
      <c r="O164" s="24" t="str">
        <f>IF($C164="","",$E164*VLOOKUP($C164,aliments!$B$2:$AZ$70,11,0)/100)</f>
        <v/>
      </c>
      <c r="P164" s="24" t="str">
        <f>IF($C164="","",$E164*VLOOKUP($C164,aliments!$B$2:$AZ$70,12,0)/100)</f>
        <v/>
      </c>
      <c r="Q164" s="24" t="str">
        <f>IF($C164="","",$E164*VLOOKUP($C164,aliments!$B$2:$AZ$70,13,0)/100)</f>
        <v/>
      </c>
      <c r="R164" s="24" t="str">
        <f>IF($C164="","",$E164*VLOOKUP($C164,aliments!$B$2:$AZ$70,14,0)/100)</f>
        <v/>
      </c>
      <c r="S164" s="24" t="str">
        <f>IF($C164="","",$E164*VLOOKUP($C164,aliments!$B$2:$AZ$70,15,0)/100)</f>
        <v/>
      </c>
      <c r="T164" s="24" t="str">
        <f>IF($C164="","",$E164*VLOOKUP($C164,aliments!$B$2:$AZ$70,16,0)/100)</f>
        <v/>
      </c>
      <c r="U164" s="24" t="str">
        <f>IF($C164="","",$E164*VLOOKUP($C164,aliments!$B$2:$AZ$70,17,0)/100)</f>
        <v/>
      </c>
      <c r="V164" s="24" t="str">
        <f>IF($C164="","",$E164*VLOOKUP($C164,aliments!$B$2:$AZ$70,18,0)/100)</f>
        <v/>
      </c>
      <c r="W164" s="24" t="str">
        <f>IF($C164="","",$E164*VLOOKUP($C164,aliments!$B$2:$AZ$70,19,0)/100)</f>
        <v/>
      </c>
      <c r="X164" s="24" t="str">
        <f>IF($C164="","",$E164*VLOOKUP($C164,aliments!$B$2:$AZ$70,20,0)/100)</f>
        <v/>
      </c>
      <c r="Y164" s="24" t="str">
        <f>IF($C164="","",$E164*VLOOKUP($C164,aliments!$B$2:$AZ$70,21,0)/100)</f>
        <v/>
      </c>
      <c r="Z164" s="24" t="str">
        <f>IF($C164="","",$E164*VLOOKUP($C164,aliments!$B$2:$AZ$70,22,0)/100)</f>
        <v/>
      </c>
      <c r="AA164" s="24" t="str">
        <f>IF($C164="","",$E164*VLOOKUP($C164,aliments!$B$2:$AZ$70,23,0)/100)</f>
        <v/>
      </c>
      <c r="AB164" s="24" t="str">
        <f>IF($C164="","",$E164*VLOOKUP($C164,aliments!$B$2:$AZ$70,24,0)/100)</f>
        <v/>
      </c>
      <c r="AC164" s="24" t="str">
        <f>IF($C164="","",$E164*VLOOKUP($C164,aliments!$B$2:$AZ$70,25,0)/100)</f>
        <v/>
      </c>
      <c r="AD164" s="24" t="str">
        <f>IF($C164="","",$E164*VLOOKUP($C164,aliments!$B$2:$AZ$70,26,0)/100)</f>
        <v/>
      </c>
      <c r="AE164" s="24" t="str">
        <f>IF($C164="","",$E164*VLOOKUP($C164,aliments!$B$2:$AZ$70,27,0)/100)</f>
        <v/>
      </c>
      <c r="AF164" s="24" t="str">
        <f>IF($C164="","",$E164*VLOOKUP($C164,aliments!$B$2:$AZ$70,28,0)/100)</f>
        <v/>
      </c>
      <c r="AG164" s="24" t="str">
        <f>IF($C164="","",$E164*VLOOKUP($C164,aliments!$B$2:$AZ$70,29,0)/100)</f>
        <v/>
      </c>
      <c r="AH164" s="24" t="str">
        <f>IF($C164="","",$E164*VLOOKUP($C164,aliments!$B$2:$AZ$70,30,0)/100)</f>
        <v/>
      </c>
      <c r="AI164" s="24" t="str">
        <f>IF($C164="","",$E164*VLOOKUP($C164,aliments!$B$2:$AZ$70,31,0)/100)</f>
        <v/>
      </c>
      <c r="AJ164" s="24" t="str">
        <f>IF($C164="","",$E164*VLOOKUP($C164,aliments!$B$2:$AZ$70,32,0)/100)</f>
        <v/>
      </c>
      <c r="AK164" s="24" t="str">
        <f>IF($C164="","",$E164*VLOOKUP($C164,aliments!$B$2:$AZ$70,33,0)/100)</f>
        <v/>
      </c>
      <c r="AL164" s="24" t="str">
        <f>IF($C164="","",$E164*VLOOKUP($C164,aliments!$B$2:$AZ$70,34,0)/100)</f>
        <v/>
      </c>
      <c r="AM164" s="24" t="str">
        <f>IF($C164="","",$E164*VLOOKUP($C164,aliments!$B$2:$AZ$70,35,0)/100)</f>
        <v/>
      </c>
      <c r="AN164" s="24" t="str">
        <f>IF($C164="","",$E164*VLOOKUP($C164,aliments!$B$2:$AZ$70,36,0)/100)</f>
        <v/>
      </c>
      <c r="AO164" s="24" t="str">
        <f>IF($C164="","",$E164*VLOOKUP($C164,aliments!$B$2:$AZ$70,37,0)/100)</f>
        <v/>
      </c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9"/>
      <c r="BK164" s="19"/>
      <c r="BL164" s="19"/>
      <c r="BM164" s="19"/>
      <c r="BN164" s="19"/>
      <c r="BO164" s="19"/>
      <c r="BP164" s="19"/>
      <c r="BQ164" s="19"/>
      <c r="BR164" s="19"/>
      <c r="BS164" s="19"/>
      <c r="BT164" s="19"/>
      <c r="BU164" s="19"/>
      <c r="BV164" s="19"/>
      <c r="BW164" s="19"/>
      <c r="BX164" s="19"/>
    </row>
    <row r="165" spans="1:76" x14ac:dyDescent="0.2">
      <c r="C165" s="23"/>
      <c r="F165" s="24" t="str">
        <f>IF($C165="","",$E165*VLOOKUP($C165,aliments!$B$2:$AZ$70,2,0)/100)</f>
        <v/>
      </c>
      <c r="G165" s="24" t="str">
        <f>IF($C165="","",$E165*VLOOKUP($C165,aliments!$B$2:$AZ$70,3,0)/100)</f>
        <v/>
      </c>
      <c r="H165" s="24" t="str">
        <f>IF($C165="","",$E165*VLOOKUP($C165,aliments!$B$2:$AZ$70,4,0)/100)</f>
        <v/>
      </c>
      <c r="I165" s="24" t="str">
        <f>IF($C165="","",$E165*VLOOKUP($C165,aliments!$B$2:$AZ$70,5,0)/100)</f>
        <v/>
      </c>
      <c r="J165" s="24" t="str">
        <f>IF($C165="","",$E165*VLOOKUP($C165,aliments!$B$2:$AZ$70,6,0)/100)</f>
        <v/>
      </c>
      <c r="K165" s="24" t="str">
        <f>IF($C165="","",$E165*VLOOKUP($C165,aliments!$B$2:$AZ$70,7,0)/100)</f>
        <v/>
      </c>
      <c r="L165" s="24" t="str">
        <f>IF($C165="","",$E165*VLOOKUP($C165,aliments!$B$2:$AZ$70,8,0)/100)</f>
        <v/>
      </c>
      <c r="M165" s="24" t="str">
        <f>IF($C165="","",$E165*VLOOKUP($C165,aliments!$B$2:$AZ$70,9,0)/100)</f>
        <v/>
      </c>
      <c r="N165" s="24" t="str">
        <f>IF($C165="","",$E165*VLOOKUP($C165,aliments!$B$2:$AZ$70,10,0)/100)</f>
        <v/>
      </c>
      <c r="O165" s="24" t="str">
        <f>IF($C165="","",$E165*VLOOKUP($C165,aliments!$B$2:$AZ$70,11,0)/100)</f>
        <v/>
      </c>
      <c r="P165" s="24" t="str">
        <f>IF($C165="","",$E165*VLOOKUP($C165,aliments!$B$2:$AZ$70,12,0)/100)</f>
        <v/>
      </c>
      <c r="Q165" s="24" t="str">
        <f>IF($C165="","",$E165*VLOOKUP($C165,aliments!$B$2:$AZ$70,13,0)/100)</f>
        <v/>
      </c>
      <c r="R165" s="24" t="str">
        <f>IF($C165="","",$E165*VLOOKUP($C165,aliments!$B$2:$AZ$70,14,0)/100)</f>
        <v/>
      </c>
      <c r="S165" s="24" t="str">
        <f>IF($C165="","",$E165*VLOOKUP($C165,aliments!$B$2:$AZ$70,15,0)/100)</f>
        <v/>
      </c>
      <c r="T165" s="24" t="str">
        <f>IF($C165="","",$E165*VLOOKUP($C165,aliments!$B$2:$AZ$70,16,0)/100)</f>
        <v/>
      </c>
      <c r="U165" s="24" t="str">
        <f>IF($C165="","",$E165*VLOOKUP($C165,aliments!$B$2:$AZ$70,17,0)/100)</f>
        <v/>
      </c>
      <c r="V165" s="24" t="str">
        <f>IF($C165="","",$E165*VLOOKUP($C165,aliments!$B$2:$AZ$70,18,0)/100)</f>
        <v/>
      </c>
      <c r="W165" s="24" t="str">
        <f>IF($C165="","",$E165*VLOOKUP($C165,aliments!$B$2:$AZ$70,19,0)/100)</f>
        <v/>
      </c>
      <c r="X165" s="24" t="str">
        <f>IF($C165="","",$E165*VLOOKUP($C165,aliments!$B$2:$AZ$70,20,0)/100)</f>
        <v/>
      </c>
      <c r="Y165" s="24" t="str">
        <f>IF($C165="","",$E165*VLOOKUP($C165,aliments!$B$2:$AZ$70,21,0)/100)</f>
        <v/>
      </c>
      <c r="Z165" s="24" t="str">
        <f>IF($C165="","",$E165*VLOOKUP($C165,aliments!$B$2:$AZ$70,22,0)/100)</f>
        <v/>
      </c>
      <c r="AA165" s="24" t="str">
        <f>IF($C165="","",$E165*VLOOKUP($C165,aliments!$B$2:$AZ$70,23,0)/100)</f>
        <v/>
      </c>
      <c r="AB165" s="24" t="str">
        <f>IF($C165="","",$E165*VLOOKUP($C165,aliments!$B$2:$AZ$70,24,0)/100)</f>
        <v/>
      </c>
      <c r="AC165" s="24" t="str">
        <f>IF($C165="","",$E165*VLOOKUP($C165,aliments!$B$2:$AZ$70,25,0)/100)</f>
        <v/>
      </c>
      <c r="AD165" s="24" t="str">
        <f>IF($C165="","",$E165*VLOOKUP($C165,aliments!$B$2:$AZ$70,26,0)/100)</f>
        <v/>
      </c>
      <c r="AE165" s="24" t="str">
        <f>IF($C165="","",$E165*VLOOKUP($C165,aliments!$B$2:$AZ$70,27,0)/100)</f>
        <v/>
      </c>
      <c r="AF165" s="24" t="str">
        <f>IF($C165="","",$E165*VLOOKUP($C165,aliments!$B$2:$AZ$70,28,0)/100)</f>
        <v/>
      </c>
      <c r="AG165" s="24" t="str">
        <f>IF($C165="","",$E165*VLOOKUP($C165,aliments!$B$2:$AZ$70,29,0)/100)</f>
        <v/>
      </c>
      <c r="AH165" s="24" t="str">
        <f>IF($C165="","",$E165*VLOOKUP($C165,aliments!$B$2:$AZ$70,30,0)/100)</f>
        <v/>
      </c>
      <c r="AI165" s="24" t="str">
        <f>IF($C165="","",$E165*VLOOKUP($C165,aliments!$B$2:$AZ$70,31,0)/100)</f>
        <v/>
      </c>
      <c r="AJ165" s="24" t="str">
        <f>IF($C165="","",$E165*VLOOKUP($C165,aliments!$B$2:$AZ$70,32,0)/100)</f>
        <v/>
      </c>
      <c r="AK165" s="24" t="str">
        <f>IF($C165="","",$E165*VLOOKUP($C165,aliments!$B$2:$AZ$70,33,0)/100)</f>
        <v/>
      </c>
      <c r="AL165" s="24" t="str">
        <f>IF($C165="","",$E165*VLOOKUP($C165,aliments!$B$2:$AZ$70,34,0)/100)</f>
        <v/>
      </c>
      <c r="AM165" s="24" t="str">
        <f>IF($C165="","",$E165*VLOOKUP($C165,aliments!$B$2:$AZ$70,35,0)/100)</f>
        <v/>
      </c>
      <c r="AN165" s="24" t="str">
        <f>IF($C165="","",$E165*VLOOKUP($C165,aliments!$B$2:$AZ$70,36,0)/100)</f>
        <v/>
      </c>
      <c r="AO165" s="24" t="str">
        <f>IF($C165="","",$E165*VLOOKUP($C165,aliments!$B$2:$AZ$70,37,0)/100)</f>
        <v/>
      </c>
    </row>
    <row r="166" spans="1:76" x14ac:dyDescent="0.2">
      <c r="C166" s="23"/>
      <c r="F166" s="24" t="str">
        <f>IF($C166="","",$E166*VLOOKUP($C166,aliments!$B$2:$AZ$70,2,0)/100)</f>
        <v/>
      </c>
      <c r="G166" s="24" t="str">
        <f>IF($C166="","",$E166*VLOOKUP($C166,aliments!$B$2:$AZ$70,3,0)/100)</f>
        <v/>
      </c>
      <c r="H166" s="24" t="str">
        <f>IF($C166="","",$E166*VLOOKUP($C166,aliments!$B$2:$AZ$70,4,0)/100)</f>
        <v/>
      </c>
      <c r="I166" s="24" t="str">
        <f>IF($C166="","",$E166*VLOOKUP($C166,aliments!$B$2:$AZ$70,5,0)/100)</f>
        <v/>
      </c>
      <c r="J166" s="24" t="str">
        <f>IF($C166="","",$E166*VLOOKUP($C166,aliments!$B$2:$AZ$70,6,0)/100)</f>
        <v/>
      </c>
      <c r="K166" s="24" t="str">
        <f>IF($C166="","",$E166*VLOOKUP($C166,aliments!$B$2:$AZ$70,7,0)/100)</f>
        <v/>
      </c>
      <c r="L166" s="24" t="str">
        <f>IF($C166="","",$E166*VLOOKUP($C166,aliments!$B$2:$AZ$70,8,0)/100)</f>
        <v/>
      </c>
      <c r="M166" s="24" t="str">
        <f>IF($C166="","",$E166*VLOOKUP($C166,aliments!$B$2:$AZ$70,9,0)/100)</f>
        <v/>
      </c>
      <c r="N166" s="24" t="str">
        <f>IF($C166="","",$E166*VLOOKUP($C166,aliments!$B$2:$AZ$70,10,0)/100)</f>
        <v/>
      </c>
      <c r="O166" s="24" t="str">
        <f>IF($C166="","",$E166*VLOOKUP($C166,aliments!$B$2:$AZ$70,11,0)/100)</f>
        <v/>
      </c>
      <c r="P166" s="24" t="str">
        <f>IF($C166="","",$E166*VLOOKUP($C166,aliments!$B$2:$AZ$70,12,0)/100)</f>
        <v/>
      </c>
      <c r="Q166" s="24" t="str">
        <f>IF($C166="","",$E166*VLOOKUP($C166,aliments!$B$2:$AZ$70,13,0)/100)</f>
        <v/>
      </c>
      <c r="R166" s="24" t="str">
        <f>IF($C166="","",$E166*VLOOKUP($C166,aliments!$B$2:$AZ$70,14,0)/100)</f>
        <v/>
      </c>
      <c r="S166" s="24" t="str">
        <f>IF($C166="","",$E166*VLOOKUP($C166,aliments!$B$2:$AZ$70,15,0)/100)</f>
        <v/>
      </c>
      <c r="T166" s="24" t="str">
        <f>IF($C166="","",$E166*VLOOKUP($C166,aliments!$B$2:$AZ$70,16,0)/100)</f>
        <v/>
      </c>
      <c r="U166" s="24" t="str">
        <f>IF($C166="","",$E166*VLOOKUP($C166,aliments!$B$2:$AZ$70,17,0)/100)</f>
        <v/>
      </c>
      <c r="V166" s="24" t="str">
        <f>IF($C166="","",$E166*VLOOKUP($C166,aliments!$B$2:$AZ$70,18,0)/100)</f>
        <v/>
      </c>
      <c r="W166" s="24" t="str">
        <f>IF($C166="","",$E166*VLOOKUP($C166,aliments!$B$2:$AZ$70,19,0)/100)</f>
        <v/>
      </c>
      <c r="X166" s="24" t="str">
        <f>IF($C166="","",$E166*VLOOKUP($C166,aliments!$B$2:$AZ$70,20,0)/100)</f>
        <v/>
      </c>
      <c r="Y166" s="24" t="str">
        <f>IF($C166="","",$E166*VLOOKUP($C166,aliments!$B$2:$AZ$70,21,0)/100)</f>
        <v/>
      </c>
      <c r="Z166" s="24" t="str">
        <f>IF($C166="","",$E166*VLOOKUP($C166,aliments!$B$2:$AZ$70,22,0)/100)</f>
        <v/>
      </c>
      <c r="AA166" s="24" t="str">
        <f>IF($C166="","",$E166*VLOOKUP($C166,aliments!$B$2:$AZ$70,23,0)/100)</f>
        <v/>
      </c>
      <c r="AB166" s="24" t="str">
        <f>IF($C166="","",$E166*VLOOKUP($C166,aliments!$B$2:$AZ$70,24,0)/100)</f>
        <v/>
      </c>
      <c r="AC166" s="24" t="str">
        <f>IF($C166="","",$E166*VLOOKUP($C166,aliments!$B$2:$AZ$70,25,0)/100)</f>
        <v/>
      </c>
      <c r="AD166" s="24" t="str">
        <f>IF($C166="","",$E166*VLOOKUP($C166,aliments!$B$2:$AZ$70,26,0)/100)</f>
        <v/>
      </c>
      <c r="AE166" s="24" t="str">
        <f>IF($C166="","",$E166*VLOOKUP($C166,aliments!$B$2:$AZ$70,27,0)/100)</f>
        <v/>
      </c>
      <c r="AF166" s="24" t="str">
        <f>IF($C166="","",$E166*VLOOKUP($C166,aliments!$B$2:$AZ$70,28,0)/100)</f>
        <v/>
      </c>
      <c r="AG166" s="24" t="str">
        <f>IF($C166="","",$E166*VLOOKUP($C166,aliments!$B$2:$AZ$70,29,0)/100)</f>
        <v/>
      </c>
      <c r="AH166" s="24" t="str">
        <f>IF($C166="","",$E166*VLOOKUP($C166,aliments!$B$2:$AZ$70,30,0)/100)</f>
        <v/>
      </c>
      <c r="AI166" s="24" t="str">
        <f>IF($C166="","",$E166*VLOOKUP($C166,aliments!$B$2:$AZ$70,31,0)/100)</f>
        <v/>
      </c>
      <c r="AJ166" s="24" t="str">
        <f>IF($C166="","",$E166*VLOOKUP($C166,aliments!$B$2:$AZ$70,32,0)/100)</f>
        <v/>
      </c>
      <c r="AK166" s="24" t="str">
        <f>IF($C166="","",$E166*VLOOKUP($C166,aliments!$B$2:$AZ$70,33,0)/100)</f>
        <v/>
      </c>
      <c r="AL166" s="24" t="str">
        <f>IF($C166="","",$E166*VLOOKUP($C166,aliments!$B$2:$AZ$70,34,0)/100)</f>
        <v/>
      </c>
      <c r="AM166" s="24" t="str">
        <f>IF($C166="","",$E166*VLOOKUP($C166,aliments!$B$2:$AZ$70,35,0)/100)</f>
        <v/>
      </c>
      <c r="AN166" s="24" t="str">
        <f>IF($C166="","",$E166*VLOOKUP($C166,aliments!$B$2:$AZ$70,36,0)/100)</f>
        <v/>
      </c>
      <c r="AO166" s="24" t="str">
        <f>IF($C166="","",$E166*VLOOKUP($C166,aliments!$B$2:$AZ$70,37,0)/100)</f>
        <v/>
      </c>
    </row>
    <row r="167" spans="1:76" x14ac:dyDescent="0.2">
      <c r="C167" s="23"/>
      <c r="F167" s="24" t="str">
        <f>IF($C167="","",$E167*VLOOKUP($C167,aliments!$B$2:$AZ$70,2,0)/100)</f>
        <v/>
      </c>
      <c r="G167" s="24" t="str">
        <f>IF($C167="","",$E167*VLOOKUP($C167,aliments!$B$2:$AZ$70,3,0)/100)</f>
        <v/>
      </c>
      <c r="H167" s="24" t="str">
        <f>IF($C167="","",$E167*VLOOKUP($C167,aliments!$B$2:$AZ$70,4,0)/100)</f>
        <v/>
      </c>
      <c r="I167" s="24" t="str">
        <f>IF($C167="","",$E167*VLOOKUP($C167,aliments!$B$2:$AZ$70,5,0)/100)</f>
        <v/>
      </c>
      <c r="J167" s="24" t="str">
        <f>IF($C167="","",$E167*VLOOKUP($C167,aliments!$B$2:$AZ$70,6,0)/100)</f>
        <v/>
      </c>
      <c r="K167" s="24" t="str">
        <f>IF($C167="","",$E167*VLOOKUP($C167,aliments!$B$2:$AZ$70,7,0)/100)</f>
        <v/>
      </c>
      <c r="L167" s="24" t="str">
        <f>IF($C167="","",$E167*VLOOKUP($C167,aliments!$B$2:$AZ$70,8,0)/100)</f>
        <v/>
      </c>
      <c r="M167" s="24" t="str">
        <f>IF($C167="","",$E167*VLOOKUP($C167,aliments!$B$2:$AZ$70,9,0)/100)</f>
        <v/>
      </c>
      <c r="N167" s="24" t="str">
        <f>IF($C167="","",$E167*VLOOKUP($C167,aliments!$B$2:$AZ$70,10,0)/100)</f>
        <v/>
      </c>
      <c r="O167" s="24" t="str">
        <f>IF($C167="","",$E167*VLOOKUP($C167,aliments!$B$2:$AZ$70,11,0)/100)</f>
        <v/>
      </c>
      <c r="P167" s="24" t="str">
        <f>IF($C167="","",$E167*VLOOKUP($C167,aliments!$B$2:$AZ$70,12,0)/100)</f>
        <v/>
      </c>
      <c r="Q167" s="24" t="str">
        <f>IF($C167="","",$E167*VLOOKUP($C167,aliments!$B$2:$AZ$70,13,0)/100)</f>
        <v/>
      </c>
      <c r="R167" s="24" t="str">
        <f>IF($C167="","",$E167*VLOOKUP($C167,aliments!$B$2:$AZ$70,14,0)/100)</f>
        <v/>
      </c>
      <c r="S167" s="24" t="str">
        <f>IF($C167="","",$E167*VLOOKUP($C167,aliments!$B$2:$AZ$70,15,0)/100)</f>
        <v/>
      </c>
      <c r="T167" s="24" t="str">
        <f>IF($C167="","",$E167*VLOOKUP($C167,aliments!$B$2:$AZ$70,16,0)/100)</f>
        <v/>
      </c>
      <c r="U167" s="24" t="str">
        <f>IF($C167="","",$E167*VLOOKUP($C167,aliments!$B$2:$AZ$70,17,0)/100)</f>
        <v/>
      </c>
      <c r="V167" s="24" t="str">
        <f>IF($C167="","",$E167*VLOOKUP($C167,aliments!$B$2:$AZ$70,18,0)/100)</f>
        <v/>
      </c>
      <c r="W167" s="24" t="str">
        <f>IF($C167="","",$E167*VLOOKUP($C167,aliments!$B$2:$AZ$70,19,0)/100)</f>
        <v/>
      </c>
      <c r="X167" s="24" t="str">
        <f>IF($C167="","",$E167*VLOOKUP($C167,aliments!$B$2:$AZ$70,20,0)/100)</f>
        <v/>
      </c>
      <c r="Y167" s="24" t="str">
        <f>IF($C167="","",$E167*VLOOKUP($C167,aliments!$B$2:$AZ$70,21,0)/100)</f>
        <v/>
      </c>
      <c r="Z167" s="24" t="str">
        <f>IF($C167="","",$E167*VLOOKUP($C167,aliments!$B$2:$AZ$70,22,0)/100)</f>
        <v/>
      </c>
      <c r="AA167" s="24" t="str">
        <f>IF($C167="","",$E167*VLOOKUP($C167,aliments!$B$2:$AZ$70,23,0)/100)</f>
        <v/>
      </c>
      <c r="AB167" s="24" t="str">
        <f>IF($C167="","",$E167*VLOOKUP($C167,aliments!$B$2:$AZ$70,24,0)/100)</f>
        <v/>
      </c>
      <c r="AC167" s="24" t="str">
        <f>IF($C167="","",$E167*VLOOKUP($C167,aliments!$B$2:$AZ$70,25,0)/100)</f>
        <v/>
      </c>
      <c r="AD167" s="24" t="str">
        <f>IF($C167="","",$E167*VLOOKUP($C167,aliments!$B$2:$AZ$70,26,0)/100)</f>
        <v/>
      </c>
      <c r="AE167" s="24" t="str">
        <f>IF($C167="","",$E167*VLOOKUP($C167,aliments!$B$2:$AZ$70,27,0)/100)</f>
        <v/>
      </c>
      <c r="AF167" s="24" t="str">
        <f>IF($C167="","",$E167*VLOOKUP($C167,aliments!$B$2:$AZ$70,28,0)/100)</f>
        <v/>
      </c>
      <c r="AG167" s="24" t="str">
        <f>IF($C167="","",$E167*VLOOKUP($C167,aliments!$B$2:$AZ$70,29,0)/100)</f>
        <v/>
      </c>
      <c r="AH167" s="24" t="str">
        <f>IF($C167="","",$E167*VLOOKUP($C167,aliments!$B$2:$AZ$70,30,0)/100)</f>
        <v/>
      </c>
      <c r="AI167" s="24" t="str">
        <f>IF($C167="","",$E167*VLOOKUP($C167,aliments!$B$2:$AZ$70,31,0)/100)</f>
        <v/>
      </c>
      <c r="AJ167" s="24" t="str">
        <f>IF($C167="","",$E167*VLOOKUP($C167,aliments!$B$2:$AZ$70,32,0)/100)</f>
        <v/>
      </c>
      <c r="AK167" s="24" t="str">
        <f>IF($C167="","",$E167*VLOOKUP($C167,aliments!$B$2:$AZ$70,33,0)/100)</f>
        <v/>
      </c>
      <c r="AL167" s="24" t="str">
        <f>IF($C167="","",$E167*VLOOKUP($C167,aliments!$B$2:$AZ$70,34,0)/100)</f>
        <v/>
      </c>
      <c r="AM167" s="24" t="str">
        <f>IF($C167="","",$E167*VLOOKUP($C167,aliments!$B$2:$AZ$70,35,0)/100)</f>
        <v/>
      </c>
      <c r="AN167" s="24" t="str">
        <f>IF($C167="","",$E167*VLOOKUP($C167,aliments!$B$2:$AZ$70,36,0)/100)</f>
        <v/>
      </c>
      <c r="AO167" s="24" t="str">
        <f>IF($C167="","",$E167*VLOOKUP($C167,aliments!$B$2:$AZ$70,37,0)/100)</f>
        <v/>
      </c>
    </row>
    <row r="168" spans="1:76" ht="13.5" thickBot="1" x14ac:dyDescent="0.25">
      <c r="C168" s="23"/>
      <c r="F168" s="24" t="str">
        <f>IF($C168="","",$E168*VLOOKUP($C168,aliments!$B$2:$AZ$70,2,0)/100)</f>
        <v/>
      </c>
      <c r="G168" s="24" t="str">
        <f>IF($C168="","",$E168*VLOOKUP($C168,aliments!$B$2:$AZ$70,3,0)/100)</f>
        <v/>
      </c>
      <c r="H168" s="24" t="str">
        <f>IF($C168="","",$E168*VLOOKUP($C168,aliments!$B$2:$AZ$70,4,0)/100)</f>
        <v/>
      </c>
      <c r="I168" s="24" t="str">
        <f>IF($C168="","",$E168*VLOOKUP($C168,aliments!$B$2:$AZ$70,5,0)/100)</f>
        <v/>
      </c>
      <c r="J168" s="24" t="str">
        <f>IF($C168="","",$E168*VLOOKUP($C168,aliments!$B$2:$AZ$70,6,0)/100)</f>
        <v/>
      </c>
      <c r="K168" s="24" t="str">
        <f>IF($C168="","",$E168*VLOOKUP($C168,aliments!$B$2:$AZ$70,7,0)/100)</f>
        <v/>
      </c>
      <c r="L168" s="24" t="str">
        <f>IF($C168="","",$E168*VLOOKUP($C168,aliments!$B$2:$AZ$70,8,0)/100)</f>
        <v/>
      </c>
      <c r="M168" s="24" t="str">
        <f>IF($C168="","",$E168*VLOOKUP($C168,aliments!$B$2:$AZ$70,9,0)/100)</f>
        <v/>
      </c>
      <c r="N168" s="24" t="str">
        <f>IF($C168="","",$E168*VLOOKUP($C168,aliments!$B$2:$AZ$70,10,0)/100)</f>
        <v/>
      </c>
      <c r="O168" s="24" t="str">
        <f>IF($C168="","",$E168*VLOOKUP($C168,aliments!$B$2:$AZ$70,11,0)/100)</f>
        <v/>
      </c>
      <c r="P168" s="24" t="str">
        <f>IF($C168="","",$E168*VLOOKUP($C168,aliments!$B$2:$AZ$70,12,0)/100)</f>
        <v/>
      </c>
      <c r="Q168" s="24" t="str">
        <f>IF($C168="","",$E168*VLOOKUP($C168,aliments!$B$2:$AZ$70,13,0)/100)</f>
        <v/>
      </c>
      <c r="R168" s="24" t="str">
        <f>IF($C168="","",$E168*VLOOKUP($C168,aliments!$B$2:$AZ$70,14,0)/100)</f>
        <v/>
      </c>
      <c r="S168" s="24" t="str">
        <f>IF($C168="","",$E168*VLOOKUP($C168,aliments!$B$2:$AZ$70,15,0)/100)</f>
        <v/>
      </c>
      <c r="T168" s="24" t="str">
        <f>IF($C168="","",$E168*VLOOKUP($C168,aliments!$B$2:$AZ$70,16,0)/100)</f>
        <v/>
      </c>
      <c r="U168" s="24" t="str">
        <f>IF($C168="","",$E168*VLOOKUP($C168,aliments!$B$2:$AZ$70,17,0)/100)</f>
        <v/>
      </c>
      <c r="V168" s="24" t="str">
        <f>IF($C168="","",$E168*VLOOKUP($C168,aliments!$B$2:$AZ$70,18,0)/100)</f>
        <v/>
      </c>
      <c r="W168" s="24" t="str">
        <f>IF($C168="","",$E168*VLOOKUP($C168,aliments!$B$2:$AZ$70,19,0)/100)</f>
        <v/>
      </c>
      <c r="X168" s="24" t="str">
        <f>IF($C168="","",$E168*VLOOKUP($C168,aliments!$B$2:$AZ$70,20,0)/100)</f>
        <v/>
      </c>
      <c r="Y168" s="24" t="str">
        <f>IF($C168="","",$E168*VLOOKUP($C168,aliments!$B$2:$AZ$70,21,0)/100)</f>
        <v/>
      </c>
      <c r="Z168" s="24" t="str">
        <f>IF($C168="","",$E168*VLOOKUP($C168,aliments!$B$2:$AZ$70,22,0)/100)</f>
        <v/>
      </c>
      <c r="AA168" s="24" t="str">
        <f>IF($C168="","",$E168*VLOOKUP($C168,aliments!$B$2:$AZ$70,23,0)/100)</f>
        <v/>
      </c>
      <c r="AB168" s="24" t="str">
        <f>IF($C168="","",$E168*VLOOKUP($C168,aliments!$B$2:$AZ$70,24,0)/100)</f>
        <v/>
      </c>
      <c r="AC168" s="24" t="str">
        <f>IF($C168="","",$E168*VLOOKUP($C168,aliments!$B$2:$AZ$70,25,0)/100)</f>
        <v/>
      </c>
      <c r="AD168" s="24" t="str">
        <f>IF($C168="","",$E168*VLOOKUP($C168,aliments!$B$2:$AZ$70,26,0)/100)</f>
        <v/>
      </c>
      <c r="AE168" s="24" t="str">
        <f>IF($C168="","",$E168*VLOOKUP($C168,aliments!$B$2:$AZ$70,27,0)/100)</f>
        <v/>
      </c>
      <c r="AF168" s="24" t="str">
        <f>IF($C168="","",$E168*VLOOKUP($C168,aliments!$B$2:$AZ$70,28,0)/100)</f>
        <v/>
      </c>
      <c r="AG168" s="24" t="str">
        <f>IF($C168="","",$E168*VLOOKUP($C168,aliments!$B$2:$AZ$70,29,0)/100)</f>
        <v/>
      </c>
      <c r="AH168" s="24" t="str">
        <f>IF($C168="","",$E168*VLOOKUP($C168,aliments!$B$2:$AZ$70,30,0)/100)</f>
        <v/>
      </c>
      <c r="AI168" s="24" t="str">
        <f>IF($C168="","",$E168*VLOOKUP($C168,aliments!$B$2:$AZ$70,31,0)/100)</f>
        <v/>
      </c>
      <c r="AJ168" s="24" t="str">
        <f>IF($C168="","",$E168*VLOOKUP($C168,aliments!$B$2:$AZ$70,32,0)/100)</f>
        <v/>
      </c>
      <c r="AK168" s="24" t="str">
        <f>IF($C168="","",$E168*VLOOKUP($C168,aliments!$B$2:$AZ$70,33,0)/100)</f>
        <v/>
      </c>
      <c r="AL168" s="24" t="str">
        <f>IF($C168="","",$E168*VLOOKUP($C168,aliments!$B$2:$AZ$70,34,0)/100)</f>
        <v/>
      </c>
      <c r="AM168" s="24" t="str">
        <f>IF($C168="","",$E168*VLOOKUP($C168,aliments!$B$2:$AZ$70,35,0)/100)</f>
        <v/>
      </c>
      <c r="AN168" s="24" t="str">
        <f>IF($C168="","",$E168*VLOOKUP($C168,aliments!$B$2:$AZ$70,36,0)/100)</f>
        <v/>
      </c>
      <c r="AO168" s="24" t="str">
        <f>IF($C168="","",$E168*VLOOKUP($C168,aliments!$B$2:$AZ$70,37,0)/100)</f>
        <v/>
      </c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9"/>
      <c r="BK168" s="19"/>
      <c r="BL168" s="19"/>
      <c r="BM168" s="19"/>
      <c r="BN168" s="19"/>
      <c r="BO168" s="19"/>
      <c r="BP168" s="19"/>
      <c r="BQ168" s="19"/>
      <c r="BR168" s="19"/>
      <c r="BS168" s="19"/>
      <c r="BT168" s="19"/>
      <c r="BU168" s="19"/>
      <c r="BV168" s="19"/>
      <c r="BW168" s="19"/>
      <c r="BX168" s="19"/>
    </row>
    <row r="169" spans="1:76" ht="13.5" thickBot="1" x14ac:dyDescent="0.25">
      <c r="A169" s="12" t="s">
        <v>4</v>
      </c>
      <c r="D169" s="72"/>
      <c r="F169" s="28" t="str">
        <f>IF(SUM(F162:F168)=0,"",AVERAGE(F162:F168))</f>
        <v/>
      </c>
      <c r="G169" s="28">
        <f>SUM(G162:G168)</f>
        <v>0</v>
      </c>
      <c r="H169" s="13">
        <f>SUM(H162:H168)</f>
        <v>0</v>
      </c>
      <c r="I169" s="13">
        <f t="shared" ref="I169" si="466">SUM(I162:I168)</f>
        <v>0</v>
      </c>
      <c r="J169" s="13">
        <f t="shared" ref="J169" si="467">SUM(J162:J168)</f>
        <v>0</v>
      </c>
      <c r="K169" s="13">
        <f t="shared" ref="K169" si="468">SUM(K162:K168)</f>
        <v>0</v>
      </c>
      <c r="L169" s="13">
        <f t="shared" ref="L169" si="469">SUM(L162:L168)</f>
        <v>0</v>
      </c>
      <c r="M169" s="13">
        <f t="shared" ref="M169" si="470">SUM(M162:M168)</f>
        <v>0</v>
      </c>
      <c r="N169" s="13">
        <f t="shared" ref="N169" si="471">SUM(N162:N168)</f>
        <v>0</v>
      </c>
      <c r="O169" s="13">
        <f t="shared" ref="O169" si="472">SUM(O162:O168)</f>
        <v>0</v>
      </c>
      <c r="P169" s="13">
        <f t="shared" ref="P169" si="473">SUM(P162:P168)</f>
        <v>0</v>
      </c>
      <c r="Q169" s="13">
        <f t="shared" ref="Q169" si="474">SUM(Q162:Q168)</f>
        <v>0</v>
      </c>
      <c r="R169" s="13">
        <f t="shared" ref="R169" si="475">SUM(R162:R168)</f>
        <v>0</v>
      </c>
      <c r="S169" s="13">
        <f t="shared" ref="S169" si="476">SUM(S162:S168)</f>
        <v>0</v>
      </c>
      <c r="T169" s="13">
        <f t="shared" ref="T169" si="477">SUM(T162:T168)</f>
        <v>0</v>
      </c>
      <c r="U169" s="13">
        <f t="shared" ref="U169" si="478">SUM(U162:U168)</f>
        <v>0</v>
      </c>
      <c r="V169" s="13">
        <f t="shared" ref="V169" si="479">SUM(V162:V168)</f>
        <v>0</v>
      </c>
      <c r="W169" s="13">
        <f t="shared" ref="W169" si="480">SUM(W162:W168)</f>
        <v>0</v>
      </c>
      <c r="X169" s="13">
        <f t="shared" ref="X169" si="481">SUM(X162:X168)</f>
        <v>0</v>
      </c>
      <c r="Y169" s="13">
        <f t="shared" ref="Y169" si="482">SUM(Y162:Y168)</f>
        <v>0</v>
      </c>
      <c r="Z169" s="13">
        <f t="shared" ref="Z169" si="483">SUM(Z162:Z168)</f>
        <v>0</v>
      </c>
      <c r="AA169" s="13">
        <f t="shared" ref="AA169" si="484">SUM(AA162:AA168)</f>
        <v>0</v>
      </c>
      <c r="AB169" s="13">
        <f t="shared" ref="AB169" si="485">SUM(AB162:AB168)</f>
        <v>0</v>
      </c>
      <c r="AC169" s="13">
        <f t="shared" ref="AC169" si="486">SUM(AC162:AC168)</f>
        <v>0</v>
      </c>
      <c r="AD169" s="13">
        <f t="shared" ref="AD169" si="487">SUM(AD162:AD168)</f>
        <v>0</v>
      </c>
      <c r="AE169" s="13">
        <f t="shared" ref="AE169" si="488">SUM(AE162:AE168)</f>
        <v>0</v>
      </c>
      <c r="AF169" s="13">
        <f t="shared" ref="AF169" si="489">SUM(AF162:AF168)</f>
        <v>0</v>
      </c>
      <c r="AG169" s="13">
        <f t="shared" ref="AG169" si="490">SUM(AG162:AG168)</f>
        <v>0</v>
      </c>
      <c r="AH169" s="13">
        <f t="shared" ref="AH169" si="491">SUM(AH162:AH168)</f>
        <v>0</v>
      </c>
      <c r="AI169" s="13">
        <f t="shared" ref="AI169" si="492">SUM(AI162:AI168)</f>
        <v>0</v>
      </c>
      <c r="AJ169" s="13">
        <f t="shared" ref="AJ169" si="493">SUM(AJ162:AJ168)</f>
        <v>0</v>
      </c>
      <c r="AK169" s="13">
        <f t="shared" ref="AK169" si="494">SUM(AK162:AK168)</f>
        <v>0</v>
      </c>
      <c r="AL169" s="13">
        <f t="shared" ref="AL169" si="495">SUM(AL162:AL168)</f>
        <v>0</v>
      </c>
      <c r="AM169" s="13">
        <f t="shared" ref="AM169" si="496">SUM(AM162:AM168)</f>
        <v>0</v>
      </c>
      <c r="AN169" s="13">
        <f t="shared" ref="AN169" si="497">SUM(AN162:AN168)</f>
        <v>0</v>
      </c>
      <c r="AO169" s="13">
        <f t="shared" ref="AO169" si="498">SUM(AO162:AO168)</f>
        <v>0</v>
      </c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19"/>
      <c r="BK169" s="19"/>
      <c r="BL169" s="19"/>
      <c r="BM169" s="19"/>
      <c r="BN169" s="19"/>
      <c r="BO169" s="19"/>
      <c r="BP169" s="19"/>
      <c r="BQ169" s="19"/>
      <c r="BR169" s="19"/>
      <c r="BS169" s="19"/>
      <c r="BT169" s="19"/>
      <c r="BU169" s="19"/>
      <c r="BV169" s="19"/>
      <c r="BW169" s="19"/>
      <c r="BX169" s="19"/>
    </row>
    <row r="170" spans="1:76" ht="13.5" thickBot="1" x14ac:dyDescent="0.25"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9"/>
      <c r="BK170" s="19"/>
      <c r="BL170" s="19"/>
      <c r="BM170" s="19"/>
      <c r="BN170" s="19"/>
      <c r="BO170" s="19"/>
      <c r="BP170" s="19"/>
      <c r="BQ170" s="19"/>
      <c r="BR170" s="19"/>
      <c r="BS170" s="19"/>
      <c r="BT170" s="19"/>
      <c r="BU170" s="19"/>
      <c r="BV170" s="19"/>
      <c r="BW170" s="19"/>
      <c r="BX170" s="19"/>
    </row>
    <row r="171" spans="1:76" ht="13.5" thickBot="1" x14ac:dyDescent="0.25">
      <c r="A171" s="2" t="s">
        <v>161</v>
      </c>
      <c r="B171" s="3"/>
      <c r="C171" s="3" t="s">
        <v>0</v>
      </c>
      <c r="D171" s="3"/>
      <c r="E171" s="3" t="s">
        <v>163</v>
      </c>
      <c r="F171" s="27" t="s">
        <v>179</v>
      </c>
      <c r="G171" s="27" t="s">
        <v>178</v>
      </c>
      <c r="H171" s="3" t="s">
        <v>164</v>
      </c>
      <c r="I171" s="3" t="s">
        <v>165</v>
      </c>
      <c r="J171" s="3" t="s">
        <v>166</v>
      </c>
      <c r="K171" s="3" t="s">
        <v>5</v>
      </c>
      <c r="L171" s="3" t="s">
        <v>159</v>
      </c>
      <c r="M171" s="3" t="s">
        <v>160</v>
      </c>
      <c r="N171" s="3" t="s">
        <v>150</v>
      </c>
      <c r="O171" s="3" t="s">
        <v>151</v>
      </c>
      <c r="P171" s="3" t="s">
        <v>152</v>
      </c>
      <c r="Q171" s="3" t="s">
        <v>153</v>
      </c>
      <c r="R171" s="3" t="s">
        <v>154</v>
      </c>
      <c r="S171" s="3" t="s">
        <v>155</v>
      </c>
      <c r="T171" s="3" t="s">
        <v>156</v>
      </c>
      <c r="U171" s="3" t="s">
        <v>157</v>
      </c>
      <c r="V171" s="3" t="s">
        <v>158</v>
      </c>
      <c r="W171" s="3" t="s">
        <v>177</v>
      </c>
      <c r="X171" s="3" t="s">
        <v>176</v>
      </c>
      <c r="Y171" s="3" t="s">
        <v>26</v>
      </c>
      <c r="Z171" s="3" t="s">
        <v>29</v>
      </c>
      <c r="AA171" s="3" t="s">
        <v>28</v>
      </c>
      <c r="AB171" s="3" t="s">
        <v>32</v>
      </c>
      <c r="AC171" s="3" t="s">
        <v>23</v>
      </c>
      <c r="AD171" s="3" t="s">
        <v>27</v>
      </c>
      <c r="AE171" s="3" t="s">
        <v>24</v>
      </c>
      <c r="AF171" s="3" t="s">
        <v>25</v>
      </c>
      <c r="AG171" s="3" t="s">
        <v>31</v>
      </c>
      <c r="AH171" s="3" t="s">
        <v>22</v>
      </c>
      <c r="AI171" s="3" t="s">
        <v>30</v>
      </c>
      <c r="AJ171" s="3" t="s">
        <v>36</v>
      </c>
      <c r="AK171" s="3" t="s">
        <v>37</v>
      </c>
      <c r="AL171" s="3" t="s">
        <v>38</v>
      </c>
      <c r="AM171" s="3" t="s">
        <v>40</v>
      </c>
      <c r="AN171" s="3" t="s">
        <v>41</v>
      </c>
      <c r="AO171" s="4" t="s">
        <v>21</v>
      </c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  <c r="BX171" s="19"/>
    </row>
    <row r="172" spans="1:76" x14ac:dyDescent="0.2">
      <c r="C172" s="23"/>
      <c r="F172" s="24" t="str">
        <f>IF($C172="","",$E172*VLOOKUP($C172,aliments!$B$2:$AZ$70,2,0)/100)</f>
        <v/>
      </c>
      <c r="G172" s="24" t="str">
        <f>IF($C172="","",$E172*VLOOKUP($C172,aliments!$B$2:$AZ$70,3,0)/100)</f>
        <v/>
      </c>
      <c r="H172" s="24" t="str">
        <f>IF($C172="","",$E172*VLOOKUP($C172,aliments!$B$2:$AZ$70,4,0)/100)</f>
        <v/>
      </c>
      <c r="I172" s="24" t="str">
        <f>IF($C172="","",$E172*VLOOKUP($C172,aliments!$B$2:$AZ$70,5,0)/100)</f>
        <v/>
      </c>
      <c r="J172" s="24" t="str">
        <f>IF($C172="","",$E172*VLOOKUP($C172,aliments!$B$2:$AZ$70,6,0)/100)</f>
        <v/>
      </c>
      <c r="K172" s="24" t="str">
        <f>IF($C172="","",$E172*VLOOKUP($C172,aliments!$B$2:$AZ$70,7,0)/100)</f>
        <v/>
      </c>
      <c r="L172" s="24" t="str">
        <f>IF($C172="","",$E172*VLOOKUP($C172,aliments!$B$2:$AZ$70,8,0)/100)</f>
        <v/>
      </c>
      <c r="M172" s="24" t="str">
        <f>IF($C172="","",$E172*VLOOKUP($C172,aliments!$B$2:$AZ$70,9,0)/100)</f>
        <v/>
      </c>
      <c r="N172" s="24" t="str">
        <f>IF($C172="","",$E172*VLOOKUP($C172,aliments!$B$2:$AZ$70,10,0)/100)</f>
        <v/>
      </c>
      <c r="O172" s="24" t="str">
        <f>IF($C172="","",$E172*VLOOKUP($C172,aliments!$B$2:$AZ$70,11,0)/100)</f>
        <v/>
      </c>
      <c r="P172" s="24" t="str">
        <f>IF($C172="","",$E172*VLOOKUP($C172,aliments!$B$2:$AZ$70,12,0)/100)</f>
        <v/>
      </c>
      <c r="Q172" s="24" t="str">
        <f>IF($C172="","",$E172*VLOOKUP($C172,aliments!$B$2:$AZ$70,13,0)/100)</f>
        <v/>
      </c>
      <c r="R172" s="24" t="str">
        <f>IF($C172="","",$E172*VLOOKUP($C172,aliments!$B$2:$AZ$70,14,0)/100)</f>
        <v/>
      </c>
      <c r="S172" s="24" t="str">
        <f>IF($C172="","",$E172*VLOOKUP($C172,aliments!$B$2:$AZ$70,15,0)/100)</f>
        <v/>
      </c>
      <c r="T172" s="24" t="str">
        <f>IF($C172="","",$E172*VLOOKUP($C172,aliments!$B$2:$AZ$70,16,0)/100)</f>
        <v/>
      </c>
      <c r="U172" s="24" t="str">
        <f>IF($C172="","",$E172*VLOOKUP($C172,aliments!$B$2:$AZ$70,17,0)/100)</f>
        <v/>
      </c>
      <c r="V172" s="24" t="str">
        <f>IF($C172="","",$E172*VLOOKUP($C172,aliments!$B$2:$AZ$70,18,0)/100)</f>
        <v/>
      </c>
      <c r="W172" s="24" t="str">
        <f>IF($C172="","",$E172*VLOOKUP($C172,aliments!$B$2:$AZ$70,19,0)/100)</f>
        <v/>
      </c>
      <c r="X172" s="24" t="str">
        <f>IF($C172="","",$E172*VLOOKUP($C172,aliments!$B$2:$AZ$70,20,0)/100)</f>
        <v/>
      </c>
      <c r="Y172" s="24" t="str">
        <f>IF($C172="","",$E172*VLOOKUP($C172,aliments!$B$2:$AZ$70,21,0)/100)</f>
        <v/>
      </c>
      <c r="Z172" s="24" t="str">
        <f>IF($C172="","",$E172*VLOOKUP($C172,aliments!$B$2:$AZ$70,22,0)/100)</f>
        <v/>
      </c>
      <c r="AA172" s="24" t="str">
        <f>IF($C172="","",$E172*VLOOKUP($C172,aliments!$B$2:$AZ$70,23,0)/100)</f>
        <v/>
      </c>
      <c r="AB172" s="24" t="str">
        <f>IF($C172="","",$E172*VLOOKUP($C172,aliments!$B$2:$AZ$70,24,0)/100)</f>
        <v/>
      </c>
      <c r="AC172" s="24" t="str">
        <f>IF($C172="","",$E172*VLOOKUP($C172,aliments!$B$2:$AZ$70,25,0)/100)</f>
        <v/>
      </c>
      <c r="AD172" s="24" t="str">
        <f>IF($C172="","",$E172*VLOOKUP($C172,aliments!$B$2:$AZ$70,26,0)/100)</f>
        <v/>
      </c>
      <c r="AE172" s="24" t="str">
        <f>IF($C172="","",$E172*VLOOKUP($C172,aliments!$B$2:$AZ$70,27,0)/100)</f>
        <v/>
      </c>
      <c r="AF172" s="24" t="str">
        <f>IF($C172="","",$E172*VLOOKUP($C172,aliments!$B$2:$AZ$70,28,0)/100)</f>
        <v/>
      </c>
      <c r="AG172" s="24" t="str">
        <f>IF($C172="","",$E172*VLOOKUP($C172,aliments!$B$2:$AZ$70,29,0)/100)</f>
        <v/>
      </c>
      <c r="AH172" s="24" t="str">
        <f>IF($C172="","",$E172*VLOOKUP($C172,aliments!$B$2:$AZ$70,30,0)/100)</f>
        <v/>
      </c>
      <c r="AI172" s="24" t="str">
        <f>IF($C172="","",$E172*VLOOKUP($C172,aliments!$B$2:$AZ$70,31,0)/100)</f>
        <v/>
      </c>
      <c r="AJ172" s="24" t="str">
        <f>IF($C172="","",$E172*VLOOKUP($C172,aliments!$B$2:$AZ$70,32,0)/100)</f>
        <v/>
      </c>
      <c r="AK172" s="24" t="str">
        <f>IF($C172="","",$E172*VLOOKUP($C172,aliments!$B$2:$AZ$70,33,0)/100)</f>
        <v/>
      </c>
      <c r="AL172" s="24" t="str">
        <f>IF($C172="","",$E172*VLOOKUP($C172,aliments!$B$2:$AZ$70,34,0)/100)</f>
        <v/>
      </c>
      <c r="AM172" s="24" t="str">
        <f>IF($C172="","",$E172*VLOOKUP($C172,aliments!$B$2:$AZ$70,35,0)/100)</f>
        <v/>
      </c>
      <c r="AN172" s="24" t="str">
        <f>IF($C172="","",$E172*VLOOKUP($C172,aliments!$B$2:$AZ$70,36,0)/100)</f>
        <v/>
      </c>
      <c r="AO172" s="24" t="str">
        <f>IF($C172="","",$E172*VLOOKUP($C172,aliments!$B$2:$AZ$70,37,0)/100)</f>
        <v/>
      </c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9"/>
      <c r="BK172" s="19"/>
      <c r="BL172" s="19"/>
      <c r="BM172" s="19"/>
      <c r="BN172" s="19"/>
      <c r="BO172" s="19"/>
      <c r="BP172" s="19"/>
      <c r="BQ172" s="19"/>
      <c r="BR172" s="19"/>
      <c r="BS172" s="19"/>
      <c r="BT172" s="19"/>
      <c r="BU172" s="19"/>
      <c r="BV172" s="19"/>
      <c r="BW172" s="19"/>
      <c r="BX172" s="19"/>
    </row>
    <row r="173" spans="1:76" x14ac:dyDescent="0.2">
      <c r="C173" s="23"/>
      <c r="F173" s="24" t="str">
        <f>IF($C173="","",$E173*VLOOKUP($C173,aliments!$B$2:$AZ$70,2,0)/100)</f>
        <v/>
      </c>
      <c r="G173" s="24" t="str">
        <f>IF($C173="","",$E173*VLOOKUP($C173,aliments!$B$2:$AZ$70,3,0)/100)</f>
        <v/>
      </c>
      <c r="H173" s="24" t="str">
        <f>IF($C173="","",$E173*VLOOKUP($C173,aliments!$B$2:$AZ$70,4,0)/100)</f>
        <v/>
      </c>
      <c r="I173" s="24" t="str">
        <f>IF($C173="","",$E173*VLOOKUP($C173,aliments!$B$2:$AZ$70,5,0)/100)</f>
        <v/>
      </c>
      <c r="J173" s="24" t="str">
        <f>IF($C173="","",$E173*VLOOKUP($C173,aliments!$B$2:$AZ$70,6,0)/100)</f>
        <v/>
      </c>
      <c r="K173" s="24" t="str">
        <f>IF($C173="","",$E173*VLOOKUP($C173,aliments!$B$2:$AZ$70,7,0)/100)</f>
        <v/>
      </c>
      <c r="L173" s="24" t="str">
        <f>IF($C173="","",$E173*VLOOKUP($C173,aliments!$B$2:$AZ$70,8,0)/100)</f>
        <v/>
      </c>
      <c r="M173" s="24" t="str">
        <f>IF($C173="","",$E173*VLOOKUP($C173,aliments!$B$2:$AZ$70,9,0)/100)</f>
        <v/>
      </c>
      <c r="N173" s="24" t="str">
        <f>IF($C173="","",$E173*VLOOKUP($C173,aliments!$B$2:$AZ$70,10,0)/100)</f>
        <v/>
      </c>
      <c r="O173" s="24" t="str">
        <f>IF($C173="","",$E173*VLOOKUP($C173,aliments!$B$2:$AZ$70,11,0)/100)</f>
        <v/>
      </c>
      <c r="P173" s="24" t="str">
        <f>IF($C173="","",$E173*VLOOKUP($C173,aliments!$B$2:$AZ$70,12,0)/100)</f>
        <v/>
      </c>
      <c r="Q173" s="24" t="str">
        <f>IF($C173="","",$E173*VLOOKUP($C173,aliments!$B$2:$AZ$70,13,0)/100)</f>
        <v/>
      </c>
      <c r="R173" s="24" t="str">
        <f>IF($C173="","",$E173*VLOOKUP($C173,aliments!$B$2:$AZ$70,14,0)/100)</f>
        <v/>
      </c>
      <c r="S173" s="24" t="str">
        <f>IF($C173="","",$E173*VLOOKUP($C173,aliments!$B$2:$AZ$70,15,0)/100)</f>
        <v/>
      </c>
      <c r="T173" s="24" t="str">
        <f>IF($C173="","",$E173*VLOOKUP($C173,aliments!$B$2:$AZ$70,16,0)/100)</f>
        <v/>
      </c>
      <c r="U173" s="24" t="str">
        <f>IF($C173="","",$E173*VLOOKUP($C173,aliments!$B$2:$AZ$70,17,0)/100)</f>
        <v/>
      </c>
      <c r="V173" s="24" t="str">
        <f>IF($C173="","",$E173*VLOOKUP($C173,aliments!$B$2:$AZ$70,18,0)/100)</f>
        <v/>
      </c>
      <c r="W173" s="24" t="str">
        <f>IF($C173="","",$E173*VLOOKUP($C173,aliments!$B$2:$AZ$70,19,0)/100)</f>
        <v/>
      </c>
      <c r="X173" s="24" t="str">
        <f>IF($C173="","",$E173*VLOOKUP($C173,aliments!$B$2:$AZ$70,20,0)/100)</f>
        <v/>
      </c>
      <c r="Y173" s="24" t="str">
        <f>IF($C173="","",$E173*VLOOKUP($C173,aliments!$B$2:$AZ$70,21,0)/100)</f>
        <v/>
      </c>
      <c r="Z173" s="24" t="str">
        <f>IF($C173="","",$E173*VLOOKUP($C173,aliments!$B$2:$AZ$70,22,0)/100)</f>
        <v/>
      </c>
      <c r="AA173" s="24" t="str">
        <f>IF($C173="","",$E173*VLOOKUP($C173,aliments!$B$2:$AZ$70,23,0)/100)</f>
        <v/>
      </c>
      <c r="AB173" s="24" t="str">
        <f>IF($C173="","",$E173*VLOOKUP($C173,aliments!$B$2:$AZ$70,24,0)/100)</f>
        <v/>
      </c>
      <c r="AC173" s="24" t="str">
        <f>IF($C173="","",$E173*VLOOKUP($C173,aliments!$B$2:$AZ$70,25,0)/100)</f>
        <v/>
      </c>
      <c r="AD173" s="24" t="str">
        <f>IF($C173="","",$E173*VLOOKUP($C173,aliments!$B$2:$AZ$70,26,0)/100)</f>
        <v/>
      </c>
      <c r="AE173" s="24" t="str">
        <f>IF($C173="","",$E173*VLOOKUP($C173,aliments!$B$2:$AZ$70,27,0)/100)</f>
        <v/>
      </c>
      <c r="AF173" s="24" t="str">
        <f>IF($C173="","",$E173*VLOOKUP($C173,aliments!$B$2:$AZ$70,28,0)/100)</f>
        <v/>
      </c>
      <c r="AG173" s="24" t="str">
        <f>IF($C173="","",$E173*VLOOKUP($C173,aliments!$B$2:$AZ$70,29,0)/100)</f>
        <v/>
      </c>
      <c r="AH173" s="24" t="str">
        <f>IF($C173="","",$E173*VLOOKUP($C173,aliments!$B$2:$AZ$70,30,0)/100)</f>
        <v/>
      </c>
      <c r="AI173" s="24" t="str">
        <f>IF($C173="","",$E173*VLOOKUP($C173,aliments!$B$2:$AZ$70,31,0)/100)</f>
        <v/>
      </c>
      <c r="AJ173" s="24" t="str">
        <f>IF($C173="","",$E173*VLOOKUP($C173,aliments!$B$2:$AZ$70,32,0)/100)</f>
        <v/>
      </c>
      <c r="AK173" s="24" t="str">
        <f>IF($C173="","",$E173*VLOOKUP($C173,aliments!$B$2:$AZ$70,33,0)/100)</f>
        <v/>
      </c>
      <c r="AL173" s="24" t="str">
        <f>IF($C173="","",$E173*VLOOKUP($C173,aliments!$B$2:$AZ$70,34,0)/100)</f>
        <v/>
      </c>
      <c r="AM173" s="24" t="str">
        <f>IF($C173="","",$E173*VLOOKUP($C173,aliments!$B$2:$AZ$70,35,0)/100)</f>
        <v/>
      </c>
      <c r="AN173" s="24" t="str">
        <f>IF($C173="","",$E173*VLOOKUP($C173,aliments!$B$2:$AZ$70,36,0)/100)</f>
        <v/>
      </c>
      <c r="AO173" s="24" t="str">
        <f>IF($C173="","",$E173*VLOOKUP($C173,aliments!$B$2:$AZ$70,37,0)/100)</f>
        <v/>
      </c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9"/>
      <c r="BK173" s="19"/>
      <c r="BL173" s="19"/>
      <c r="BM173" s="19"/>
      <c r="BN173" s="19"/>
      <c r="BO173" s="19"/>
      <c r="BP173" s="19"/>
      <c r="BQ173" s="19"/>
      <c r="BR173" s="19"/>
      <c r="BS173" s="19"/>
      <c r="BT173" s="19"/>
      <c r="BU173" s="19"/>
      <c r="BV173" s="19"/>
      <c r="BW173" s="19"/>
      <c r="BX173" s="19"/>
    </row>
    <row r="174" spans="1:76" x14ac:dyDescent="0.2">
      <c r="C174" s="23"/>
      <c r="F174" s="24" t="str">
        <f>IF($C174="","",$E174*VLOOKUP($C174,aliments!$B$2:$AZ$70,2,0)/100)</f>
        <v/>
      </c>
      <c r="G174" s="24" t="str">
        <f>IF($C174="","",$E174*VLOOKUP($C174,aliments!$B$2:$AZ$70,3,0)/100)</f>
        <v/>
      </c>
      <c r="H174" s="24" t="str">
        <f>IF($C174="","",$E174*VLOOKUP($C174,aliments!$B$2:$AZ$70,4,0)/100)</f>
        <v/>
      </c>
      <c r="I174" s="24" t="str">
        <f>IF($C174="","",$E174*VLOOKUP($C174,aliments!$B$2:$AZ$70,5,0)/100)</f>
        <v/>
      </c>
      <c r="J174" s="24" t="str">
        <f>IF($C174="","",$E174*VLOOKUP($C174,aliments!$B$2:$AZ$70,6,0)/100)</f>
        <v/>
      </c>
      <c r="K174" s="24" t="str">
        <f>IF($C174="","",$E174*VLOOKUP($C174,aliments!$B$2:$AZ$70,7,0)/100)</f>
        <v/>
      </c>
      <c r="L174" s="24" t="str">
        <f>IF($C174="","",$E174*VLOOKUP($C174,aliments!$B$2:$AZ$70,8,0)/100)</f>
        <v/>
      </c>
      <c r="M174" s="24" t="str">
        <f>IF($C174="","",$E174*VLOOKUP($C174,aliments!$B$2:$AZ$70,9,0)/100)</f>
        <v/>
      </c>
      <c r="N174" s="24" t="str">
        <f>IF($C174="","",$E174*VLOOKUP($C174,aliments!$B$2:$AZ$70,10,0)/100)</f>
        <v/>
      </c>
      <c r="O174" s="24" t="str">
        <f>IF($C174="","",$E174*VLOOKUP($C174,aliments!$B$2:$AZ$70,11,0)/100)</f>
        <v/>
      </c>
      <c r="P174" s="24" t="str">
        <f>IF($C174="","",$E174*VLOOKUP($C174,aliments!$B$2:$AZ$70,12,0)/100)</f>
        <v/>
      </c>
      <c r="Q174" s="24" t="str">
        <f>IF($C174="","",$E174*VLOOKUP($C174,aliments!$B$2:$AZ$70,13,0)/100)</f>
        <v/>
      </c>
      <c r="R174" s="24" t="str">
        <f>IF($C174="","",$E174*VLOOKUP($C174,aliments!$B$2:$AZ$70,14,0)/100)</f>
        <v/>
      </c>
      <c r="S174" s="24" t="str">
        <f>IF($C174="","",$E174*VLOOKUP($C174,aliments!$B$2:$AZ$70,15,0)/100)</f>
        <v/>
      </c>
      <c r="T174" s="24" t="str">
        <f>IF($C174="","",$E174*VLOOKUP($C174,aliments!$B$2:$AZ$70,16,0)/100)</f>
        <v/>
      </c>
      <c r="U174" s="24" t="str">
        <f>IF($C174="","",$E174*VLOOKUP($C174,aliments!$B$2:$AZ$70,17,0)/100)</f>
        <v/>
      </c>
      <c r="V174" s="24" t="str">
        <f>IF($C174="","",$E174*VLOOKUP($C174,aliments!$B$2:$AZ$70,18,0)/100)</f>
        <v/>
      </c>
      <c r="W174" s="24" t="str">
        <f>IF($C174="","",$E174*VLOOKUP($C174,aliments!$B$2:$AZ$70,19,0)/100)</f>
        <v/>
      </c>
      <c r="X174" s="24" t="str">
        <f>IF($C174="","",$E174*VLOOKUP($C174,aliments!$B$2:$AZ$70,20,0)/100)</f>
        <v/>
      </c>
      <c r="Y174" s="24" t="str">
        <f>IF($C174="","",$E174*VLOOKUP($C174,aliments!$B$2:$AZ$70,21,0)/100)</f>
        <v/>
      </c>
      <c r="Z174" s="24" t="str">
        <f>IF($C174="","",$E174*VLOOKUP($C174,aliments!$B$2:$AZ$70,22,0)/100)</f>
        <v/>
      </c>
      <c r="AA174" s="24" t="str">
        <f>IF($C174="","",$E174*VLOOKUP($C174,aliments!$B$2:$AZ$70,23,0)/100)</f>
        <v/>
      </c>
      <c r="AB174" s="24" t="str">
        <f>IF($C174="","",$E174*VLOOKUP($C174,aliments!$B$2:$AZ$70,24,0)/100)</f>
        <v/>
      </c>
      <c r="AC174" s="24" t="str">
        <f>IF($C174="","",$E174*VLOOKUP($C174,aliments!$B$2:$AZ$70,25,0)/100)</f>
        <v/>
      </c>
      <c r="AD174" s="24" t="str">
        <f>IF($C174="","",$E174*VLOOKUP($C174,aliments!$B$2:$AZ$70,26,0)/100)</f>
        <v/>
      </c>
      <c r="AE174" s="24" t="str">
        <f>IF($C174="","",$E174*VLOOKUP($C174,aliments!$B$2:$AZ$70,27,0)/100)</f>
        <v/>
      </c>
      <c r="AF174" s="24" t="str">
        <f>IF($C174="","",$E174*VLOOKUP($C174,aliments!$B$2:$AZ$70,28,0)/100)</f>
        <v/>
      </c>
      <c r="AG174" s="24" t="str">
        <f>IF($C174="","",$E174*VLOOKUP($C174,aliments!$B$2:$AZ$70,29,0)/100)</f>
        <v/>
      </c>
      <c r="AH174" s="24" t="str">
        <f>IF($C174="","",$E174*VLOOKUP($C174,aliments!$B$2:$AZ$70,30,0)/100)</f>
        <v/>
      </c>
      <c r="AI174" s="24" t="str">
        <f>IF($C174="","",$E174*VLOOKUP($C174,aliments!$B$2:$AZ$70,31,0)/100)</f>
        <v/>
      </c>
      <c r="AJ174" s="24" t="str">
        <f>IF($C174="","",$E174*VLOOKUP($C174,aliments!$B$2:$AZ$70,32,0)/100)</f>
        <v/>
      </c>
      <c r="AK174" s="24" t="str">
        <f>IF($C174="","",$E174*VLOOKUP($C174,aliments!$B$2:$AZ$70,33,0)/100)</f>
        <v/>
      </c>
      <c r="AL174" s="24" t="str">
        <f>IF($C174="","",$E174*VLOOKUP($C174,aliments!$B$2:$AZ$70,34,0)/100)</f>
        <v/>
      </c>
      <c r="AM174" s="24" t="str">
        <f>IF($C174="","",$E174*VLOOKUP($C174,aliments!$B$2:$AZ$70,35,0)/100)</f>
        <v/>
      </c>
      <c r="AN174" s="24" t="str">
        <f>IF($C174="","",$E174*VLOOKUP($C174,aliments!$B$2:$AZ$70,36,0)/100)</f>
        <v/>
      </c>
      <c r="AO174" s="24" t="str">
        <f>IF($C174="","",$E174*VLOOKUP($C174,aliments!$B$2:$AZ$70,37,0)/100)</f>
        <v/>
      </c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9"/>
      <c r="BK174" s="19"/>
      <c r="BL174" s="19"/>
      <c r="BM174" s="19"/>
      <c r="BN174" s="19"/>
      <c r="BO174" s="19"/>
      <c r="BP174" s="19"/>
      <c r="BQ174" s="19"/>
      <c r="BR174" s="19"/>
      <c r="BS174" s="19"/>
      <c r="BT174" s="19"/>
      <c r="BU174" s="19"/>
      <c r="BV174" s="19"/>
      <c r="BW174" s="19"/>
      <c r="BX174" s="19"/>
    </row>
    <row r="175" spans="1:76" x14ac:dyDescent="0.2">
      <c r="C175" s="23"/>
      <c r="F175" s="24" t="str">
        <f>IF($C175="","",$E175*VLOOKUP($C175,aliments!$B$2:$AZ$70,2,0)/100)</f>
        <v/>
      </c>
      <c r="G175" s="24" t="str">
        <f>IF($C175="","",$E175*VLOOKUP($C175,aliments!$B$2:$AZ$70,3,0)/100)</f>
        <v/>
      </c>
      <c r="H175" s="24" t="str">
        <f>IF($C175="","",$E175*VLOOKUP($C175,aliments!$B$2:$AZ$70,4,0)/100)</f>
        <v/>
      </c>
      <c r="I175" s="24" t="str">
        <f>IF($C175="","",$E175*VLOOKUP($C175,aliments!$B$2:$AZ$70,5,0)/100)</f>
        <v/>
      </c>
      <c r="J175" s="24" t="str">
        <f>IF($C175="","",$E175*VLOOKUP($C175,aliments!$B$2:$AZ$70,6,0)/100)</f>
        <v/>
      </c>
      <c r="K175" s="24" t="str">
        <f>IF($C175="","",$E175*VLOOKUP($C175,aliments!$B$2:$AZ$70,7,0)/100)</f>
        <v/>
      </c>
      <c r="L175" s="24" t="str">
        <f>IF($C175="","",$E175*VLOOKUP($C175,aliments!$B$2:$AZ$70,8,0)/100)</f>
        <v/>
      </c>
      <c r="M175" s="24" t="str">
        <f>IF($C175="","",$E175*VLOOKUP($C175,aliments!$B$2:$AZ$70,9,0)/100)</f>
        <v/>
      </c>
      <c r="N175" s="24" t="str">
        <f>IF($C175="","",$E175*VLOOKUP($C175,aliments!$B$2:$AZ$70,10,0)/100)</f>
        <v/>
      </c>
      <c r="O175" s="24" t="str">
        <f>IF($C175="","",$E175*VLOOKUP($C175,aliments!$B$2:$AZ$70,11,0)/100)</f>
        <v/>
      </c>
      <c r="P175" s="24" t="str">
        <f>IF($C175="","",$E175*VLOOKUP($C175,aliments!$B$2:$AZ$70,12,0)/100)</f>
        <v/>
      </c>
      <c r="Q175" s="24" t="str">
        <f>IF($C175="","",$E175*VLOOKUP($C175,aliments!$B$2:$AZ$70,13,0)/100)</f>
        <v/>
      </c>
      <c r="R175" s="24" t="str">
        <f>IF($C175="","",$E175*VLOOKUP($C175,aliments!$B$2:$AZ$70,14,0)/100)</f>
        <v/>
      </c>
      <c r="S175" s="24" t="str">
        <f>IF($C175="","",$E175*VLOOKUP($C175,aliments!$B$2:$AZ$70,15,0)/100)</f>
        <v/>
      </c>
      <c r="T175" s="24" t="str">
        <f>IF($C175="","",$E175*VLOOKUP($C175,aliments!$B$2:$AZ$70,16,0)/100)</f>
        <v/>
      </c>
      <c r="U175" s="24" t="str">
        <f>IF($C175="","",$E175*VLOOKUP($C175,aliments!$B$2:$AZ$70,17,0)/100)</f>
        <v/>
      </c>
      <c r="V175" s="24" t="str">
        <f>IF($C175="","",$E175*VLOOKUP($C175,aliments!$B$2:$AZ$70,18,0)/100)</f>
        <v/>
      </c>
      <c r="W175" s="24" t="str">
        <f>IF($C175="","",$E175*VLOOKUP($C175,aliments!$B$2:$AZ$70,19,0)/100)</f>
        <v/>
      </c>
      <c r="X175" s="24" t="str">
        <f>IF($C175="","",$E175*VLOOKUP($C175,aliments!$B$2:$AZ$70,20,0)/100)</f>
        <v/>
      </c>
      <c r="Y175" s="24" t="str">
        <f>IF($C175="","",$E175*VLOOKUP($C175,aliments!$B$2:$AZ$70,21,0)/100)</f>
        <v/>
      </c>
      <c r="Z175" s="24" t="str">
        <f>IF($C175="","",$E175*VLOOKUP($C175,aliments!$B$2:$AZ$70,22,0)/100)</f>
        <v/>
      </c>
      <c r="AA175" s="24" t="str">
        <f>IF($C175="","",$E175*VLOOKUP($C175,aliments!$B$2:$AZ$70,23,0)/100)</f>
        <v/>
      </c>
      <c r="AB175" s="24" t="str">
        <f>IF($C175="","",$E175*VLOOKUP($C175,aliments!$B$2:$AZ$70,24,0)/100)</f>
        <v/>
      </c>
      <c r="AC175" s="24" t="str">
        <f>IF($C175="","",$E175*VLOOKUP($C175,aliments!$B$2:$AZ$70,25,0)/100)</f>
        <v/>
      </c>
      <c r="AD175" s="24" t="str">
        <f>IF($C175="","",$E175*VLOOKUP($C175,aliments!$B$2:$AZ$70,26,0)/100)</f>
        <v/>
      </c>
      <c r="AE175" s="24" t="str">
        <f>IF($C175="","",$E175*VLOOKUP($C175,aliments!$B$2:$AZ$70,27,0)/100)</f>
        <v/>
      </c>
      <c r="AF175" s="24" t="str">
        <f>IF($C175="","",$E175*VLOOKUP($C175,aliments!$B$2:$AZ$70,28,0)/100)</f>
        <v/>
      </c>
      <c r="AG175" s="24" t="str">
        <f>IF($C175="","",$E175*VLOOKUP($C175,aliments!$B$2:$AZ$70,29,0)/100)</f>
        <v/>
      </c>
      <c r="AH175" s="24" t="str">
        <f>IF($C175="","",$E175*VLOOKUP($C175,aliments!$B$2:$AZ$70,30,0)/100)</f>
        <v/>
      </c>
      <c r="AI175" s="24" t="str">
        <f>IF($C175="","",$E175*VLOOKUP($C175,aliments!$B$2:$AZ$70,31,0)/100)</f>
        <v/>
      </c>
      <c r="AJ175" s="24" t="str">
        <f>IF($C175="","",$E175*VLOOKUP($C175,aliments!$B$2:$AZ$70,32,0)/100)</f>
        <v/>
      </c>
      <c r="AK175" s="24" t="str">
        <f>IF($C175="","",$E175*VLOOKUP($C175,aliments!$B$2:$AZ$70,33,0)/100)</f>
        <v/>
      </c>
      <c r="AL175" s="24" t="str">
        <f>IF($C175="","",$E175*VLOOKUP($C175,aliments!$B$2:$AZ$70,34,0)/100)</f>
        <v/>
      </c>
      <c r="AM175" s="24" t="str">
        <f>IF($C175="","",$E175*VLOOKUP($C175,aliments!$B$2:$AZ$70,35,0)/100)</f>
        <v/>
      </c>
      <c r="AN175" s="24" t="str">
        <f>IF($C175="","",$E175*VLOOKUP($C175,aliments!$B$2:$AZ$70,36,0)/100)</f>
        <v/>
      </c>
      <c r="AO175" s="24" t="str">
        <f>IF($C175="","",$E175*VLOOKUP($C175,aliments!$B$2:$AZ$70,37,0)/100)</f>
        <v/>
      </c>
    </row>
    <row r="176" spans="1:76" x14ac:dyDescent="0.2">
      <c r="C176" s="23"/>
      <c r="F176" s="24" t="str">
        <f>IF($C176="","",$E176*VLOOKUP($C176,aliments!$B$2:$AZ$70,2,0)/100)</f>
        <v/>
      </c>
      <c r="G176" s="24" t="str">
        <f>IF($C176="","",$E176*VLOOKUP($C176,aliments!$B$2:$AZ$70,3,0)/100)</f>
        <v/>
      </c>
      <c r="H176" s="24" t="str">
        <f>IF($C176="","",$E176*VLOOKUP($C176,aliments!$B$2:$AZ$70,4,0)/100)</f>
        <v/>
      </c>
      <c r="I176" s="24" t="str">
        <f>IF($C176="","",$E176*VLOOKUP($C176,aliments!$B$2:$AZ$70,5,0)/100)</f>
        <v/>
      </c>
      <c r="J176" s="24" t="str">
        <f>IF($C176="","",$E176*VLOOKUP($C176,aliments!$B$2:$AZ$70,6,0)/100)</f>
        <v/>
      </c>
      <c r="K176" s="24" t="str">
        <f>IF($C176="","",$E176*VLOOKUP($C176,aliments!$B$2:$AZ$70,7,0)/100)</f>
        <v/>
      </c>
      <c r="L176" s="24" t="str">
        <f>IF($C176="","",$E176*VLOOKUP($C176,aliments!$B$2:$AZ$70,8,0)/100)</f>
        <v/>
      </c>
      <c r="M176" s="24" t="str">
        <f>IF($C176="","",$E176*VLOOKUP($C176,aliments!$B$2:$AZ$70,9,0)/100)</f>
        <v/>
      </c>
      <c r="N176" s="24" t="str">
        <f>IF($C176="","",$E176*VLOOKUP($C176,aliments!$B$2:$AZ$70,10,0)/100)</f>
        <v/>
      </c>
      <c r="O176" s="24" t="str">
        <f>IF($C176="","",$E176*VLOOKUP($C176,aliments!$B$2:$AZ$70,11,0)/100)</f>
        <v/>
      </c>
      <c r="P176" s="24" t="str">
        <f>IF($C176="","",$E176*VLOOKUP($C176,aliments!$B$2:$AZ$70,12,0)/100)</f>
        <v/>
      </c>
      <c r="Q176" s="24" t="str">
        <f>IF($C176="","",$E176*VLOOKUP($C176,aliments!$B$2:$AZ$70,13,0)/100)</f>
        <v/>
      </c>
      <c r="R176" s="24" t="str">
        <f>IF($C176="","",$E176*VLOOKUP($C176,aliments!$B$2:$AZ$70,14,0)/100)</f>
        <v/>
      </c>
      <c r="S176" s="24" t="str">
        <f>IF($C176="","",$E176*VLOOKUP($C176,aliments!$B$2:$AZ$70,15,0)/100)</f>
        <v/>
      </c>
      <c r="T176" s="24" t="str">
        <f>IF($C176="","",$E176*VLOOKUP($C176,aliments!$B$2:$AZ$70,16,0)/100)</f>
        <v/>
      </c>
      <c r="U176" s="24" t="str">
        <f>IF($C176="","",$E176*VLOOKUP($C176,aliments!$B$2:$AZ$70,17,0)/100)</f>
        <v/>
      </c>
      <c r="V176" s="24" t="str">
        <f>IF($C176="","",$E176*VLOOKUP($C176,aliments!$B$2:$AZ$70,18,0)/100)</f>
        <v/>
      </c>
      <c r="W176" s="24" t="str">
        <f>IF($C176="","",$E176*VLOOKUP($C176,aliments!$B$2:$AZ$70,19,0)/100)</f>
        <v/>
      </c>
      <c r="X176" s="24" t="str">
        <f>IF($C176="","",$E176*VLOOKUP($C176,aliments!$B$2:$AZ$70,20,0)/100)</f>
        <v/>
      </c>
      <c r="Y176" s="24" t="str">
        <f>IF($C176="","",$E176*VLOOKUP($C176,aliments!$B$2:$AZ$70,21,0)/100)</f>
        <v/>
      </c>
      <c r="Z176" s="24" t="str">
        <f>IF($C176="","",$E176*VLOOKUP($C176,aliments!$B$2:$AZ$70,22,0)/100)</f>
        <v/>
      </c>
      <c r="AA176" s="24" t="str">
        <f>IF($C176="","",$E176*VLOOKUP($C176,aliments!$B$2:$AZ$70,23,0)/100)</f>
        <v/>
      </c>
      <c r="AB176" s="24" t="str">
        <f>IF($C176="","",$E176*VLOOKUP($C176,aliments!$B$2:$AZ$70,24,0)/100)</f>
        <v/>
      </c>
      <c r="AC176" s="24" t="str">
        <f>IF($C176="","",$E176*VLOOKUP($C176,aliments!$B$2:$AZ$70,25,0)/100)</f>
        <v/>
      </c>
      <c r="AD176" s="24" t="str">
        <f>IF($C176="","",$E176*VLOOKUP($C176,aliments!$B$2:$AZ$70,26,0)/100)</f>
        <v/>
      </c>
      <c r="AE176" s="24" t="str">
        <f>IF($C176="","",$E176*VLOOKUP($C176,aliments!$B$2:$AZ$70,27,0)/100)</f>
        <v/>
      </c>
      <c r="AF176" s="24" t="str">
        <f>IF($C176="","",$E176*VLOOKUP($C176,aliments!$B$2:$AZ$70,28,0)/100)</f>
        <v/>
      </c>
      <c r="AG176" s="24" t="str">
        <f>IF($C176="","",$E176*VLOOKUP($C176,aliments!$B$2:$AZ$70,29,0)/100)</f>
        <v/>
      </c>
      <c r="AH176" s="24" t="str">
        <f>IF($C176="","",$E176*VLOOKUP($C176,aliments!$B$2:$AZ$70,30,0)/100)</f>
        <v/>
      </c>
      <c r="AI176" s="24" t="str">
        <f>IF($C176="","",$E176*VLOOKUP($C176,aliments!$B$2:$AZ$70,31,0)/100)</f>
        <v/>
      </c>
      <c r="AJ176" s="24" t="str">
        <f>IF($C176="","",$E176*VLOOKUP($C176,aliments!$B$2:$AZ$70,32,0)/100)</f>
        <v/>
      </c>
      <c r="AK176" s="24" t="str">
        <f>IF($C176="","",$E176*VLOOKUP($C176,aliments!$B$2:$AZ$70,33,0)/100)</f>
        <v/>
      </c>
      <c r="AL176" s="24" t="str">
        <f>IF($C176="","",$E176*VLOOKUP($C176,aliments!$B$2:$AZ$70,34,0)/100)</f>
        <v/>
      </c>
      <c r="AM176" s="24" t="str">
        <f>IF($C176="","",$E176*VLOOKUP($C176,aliments!$B$2:$AZ$70,35,0)/100)</f>
        <v/>
      </c>
      <c r="AN176" s="24" t="str">
        <f>IF($C176="","",$E176*VLOOKUP($C176,aliments!$B$2:$AZ$70,36,0)/100)</f>
        <v/>
      </c>
      <c r="AO176" s="24" t="str">
        <f>IF($C176="","",$E176*VLOOKUP($C176,aliments!$B$2:$AZ$70,37,0)/100)</f>
        <v/>
      </c>
    </row>
    <row r="177" spans="1:76" x14ac:dyDescent="0.2">
      <c r="C177" s="23"/>
      <c r="F177" s="24" t="str">
        <f>IF($C177="","",$E177*VLOOKUP($C177,aliments!$B$2:$AZ$70,2,0)/100)</f>
        <v/>
      </c>
      <c r="G177" s="24" t="str">
        <f>IF($C177="","",$E177*VLOOKUP($C177,aliments!$B$2:$AZ$70,3,0)/100)</f>
        <v/>
      </c>
      <c r="H177" s="24" t="str">
        <f>IF($C177="","",$E177*VLOOKUP($C177,aliments!$B$2:$AZ$70,4,0)/100)</f>
        <v/>
      </c>
      <c r="I177" s="24" t="str">
        <f>IF($C177="","",$E177*VLOOKUP($C177,aliments!$B$2:$AZ$70,5,0)/100)</f>
        <v/>
      </c>
      <c r="J177" s="24" t="str">
        <f>IF($C177="","",$E177*VLOOKUP($C177,aliments!$B$2:$AZ$70,6,0)/100)</f>
        <v/>
      </c>
      <c r="K177" s="24" t="str">
        <f>IF($C177="","",$E177*VLOOKUP($C177,aliments!$B$2:$AZ$70,7,0)/100)</f>
        <v/>
      </c>
      <c r="L177" s="24" t="str">
        <f>IF($C177="","",$E177*VLOOKUP($C177,aliments!$B$2:$AZ$70,8,0)/100)</f>
        <v/>
      </c>
      <c r="M177" s="24" t="str">
        <f>IF($C177="","",$E177*VLOOKUP($C177,aliments!$B$2:$AZ$70,9,0)/100)</f>
        <v/>
      </c>
      <c r="N177" s="24" t="str">
        <f>IF($C177="","",$E177*VLOOKUP($C177,aliments!$B$2:$AZ$70,10,0)/100)</f>
        <v/>
      </c>
      <c r="O177" s="24" t="str">
        <f>IF($C177="","",$E177*VLOOKUP($C177,aliments!$B$2:$AZ$70,11,0)/100)</f>
        <v/>
      </c>
      <c r="P177" s="24" t="str">
        <f>IF($C177="","",$E177*VLOOKUP($C177,aliments!$B$2:$AZ$70,12,0)/100)</f>
        <v/>
      </c>
      <c r="Q177" s="24" t="str">
        <f>IF($C177="","",$E177*VLOOKUP($C177,aliments!$B$2:$AZ$70,13,0)/100)</f>
        <v/>
      </c>
      <c r="R177" s="24" t="str">
        <f>IF($C177="","",$E177*VLOOKUP($C177,aliments!$B$2:$AZ$70,14,0)/100)</f>
        <v/>
      </c>
      <c r="S177" s="24" t="str">
        <f>IF($C177="","",$E177*VLOOKUP($C177,aliments!$B$2:$AZ$70,15,0)/100)</f>
        <v/>
      </c>
      <c r="T177" s="24" t="str">
        <f>IF($C177="","",$E177*VLOOKUP($C177,aliments!$B$2:$AZ$70,16,0)/100)</f>
        <v/>
      </c>
      <c r="U177" s="24" t="str">
        <f>IF($C177="","",$E177*VLOOKUP($C177,aliments!$B$2:$AZ$70,17,0)/100)</f>
        <v/>
      </c>
      <c r="V177" s="24" t="str">
        <f>IF($C177="","",$E177*VLOOKUP($C177,aliments!$B$2:$AZ$70,18,0)/100)</f>
        <v/>
      </c>
      <c r="W177" s="24" t="str">
        <f>IF($C177="","",$E177*VLOOKUP($C177,aliments!$B$2:$AZ$70,19,0)/100)</f>
        <v/>
      </c>
      <c r="X177" s="24" t="str">
        <f>IF($C177="","",$E177*VLOOKUP($C177,aliments!$B$2:$AZ$70,20,0)/100)</f>
        <v/>
      </c>
      <c r="Y177" s="24" t="str">
        <f>IF($C177="","",$E177*VLOOKUP($C177,aliments!$B$2:$AZ$70,21,0)/100)</f>
        <v/>
      </c>
      <c r="Z177" s="24" t="str">
        <f>IF($C177="","",$E177*VLOOKUP($C177,aliments!$B$2:$AZ$70,22,0)/100)</f>
        <v/>
      </c>
      <c r="AA177" s="24" t="str">
        <f>IF($C177="","",$E177*VLOOKUP($C177,aliments!$B$2:$AZ$70,23,0)/100)</f>
        <v/>
      </c>
      <c r="AB177" s="24" t="str">
        <f>IF($C177="","",$E177*VLOOKUP($C177,aliments!$B$2:$AZ$70,24,0)/100)</f>
        <v/>
      </c>
      <c r="AC177" s="24" t="str">
        <f>IF($C177="","",$E177*VLOOKUP($C177,aliments!$B$2:$AZ$70,25,0)/100)</f>
        <v/>
      </c>
      <c r="AD177" s="24" t="str">
        <f>IF($C177="","",$E177*VLOOKUP($C177,aliments!$B$2:$AZ$70,26,0)/100)</f>
        <v/>
      </c>
      <c r="AE177" s="24" t="str">
        <f>IF($C177="","",$E177*VLOOKUP($C177,aliments!$B$2:$AZ$70,27,0)/100)</f>
        <v/>
      </c>
      <c r="AF177" s="24" t="str">
        <f>IF($C177="","",$E177*VLOOKUP($C177,aliments!$B$2:$AZ$70,28,0)/100)</f>
        <v/>
      </c>
      <c r="AG177" s="24" t="str">
        <f>IF($C177="","",$E177*VLOOKUP($C177,aliments!$B$2:$AZ$70,29,0)/100)</f>
        <v/>
      </c>
      <c r="AH177" s="24" t="str">
        <f>IF($C177="","",$E177*VLOOKUP($C177,aliments!$B$2:$AZ$70,30,0)/100)</f>
        <v/>
      </c>
      <c r="AI177" s="24" t="str">
        <f>IF($C177="","",$E177*VLOOKUP($C177,aliments!$B$2:$AZ$70,31,0)/100)</f>
        <v/>
      </c>
      <c r="AJ177" s="24" t="str">
        <f>IF($C177="","",$E177*VLOOKUP($C177,aliments!$B$2:$AZ$70,32,0)/100)</f>
        <v/>
      </c>
      <c r="AK177" s="24" t="str">
        <f>IF($C177="","",$E177*VLOOKUP($C177,aliments!$B$2:$AZ$70,33,0)/100)</f>
        <v/>
      </c>
      <c r="AL177" s="24" t="str">
        <f>IF($C177="","",$E177*VLOOKUP($C177,aliments!$B$2:$AZ$70,34,0)/100)</f>
        <v/>
      </c>
      <c r="AM177" s="24" t="str">
        <f>IF($C177="","",$E177*VLOOKUP($C177,aliments!$B$2:$AZ$70,35,0)/100)</f>
        <v/>
      </c>
      <c r="AN177" s="24" t="str">
        <f>IF($C177="","",$E177*VLOOKUP($C177,aliments!$B$2:$AZ$70,36,0)/100)</f>
        <v/>
      </c>
      <c r="AO177" s="24" t="str">
        <f>IF($C177="","",$E177*VLOOKUP($C177,aliments!$B$2:$AZ$70,37,0)/100)</f>
        <v/>
      </c>
    </row>
    <row r="178" spans="1:76" ht="13.5" thickBot="1" x14ac:dyDescent="0.25">
      <c r="C178" s="23"/>
      <c r="F178" s="24" t="str">
        <f>IF($C178="","",$E178*VLOOKUP($C178,aliments!$B$2:$AZ$70,2,0)/100)</f>
        <v/>
      </c>
      <c r="G178" s="24" t="str">
        <f>IF($C178="","",$E178*VLOOKUP($C178,aliments!$B$2:$AZ$70,3,0)/100)</f>
        <v/>
      </c>
      <c r="H178" s="24" t="str">
        <f>IF($C178="","",$E178*VLOOKUP($C178,aliments!$B$2:$AZ$70,4,0)/100)</f>
        <v/>
      </c>
      <c r="I178" s="24" t="str">
        <f>IF($C178="","",$E178*VLOOKUP($C178,aliments!$B$2:$AZ$70,5,0)/100)</f>
        <v/>
      </c>
      <c r="J178" s="24" t="str">
        <f>IF($C178="","",$E178*VLOOKUP($C178,aliments!$B$2:$AZ$70,6,0)/100)</f>
        <v/>
      </c>
      <c r="K178" s="24" t="str">
        <f>IF($C178="","",$E178*VLOOKUP($C178,aliments!$B$2:$AZ$70,7,0)/100)</f>
        <v/>
      </c>
      <c r="L178" s="24" t="str">
        <f>IF($C178="","",$E178*VLOOKUP($C178,aliments!$B$2:$AZ$70,8,0)/100)</f>
        <v/>
      </c>
      <c r="M178" s="24" t="str">
        <f>IF($C178="","",$E178*VLOOKUP($C178,aliments!$B$2:$AZ$70,9,0)/100)</f>
        <v/>
      </c>
      <c r="N178" s="24" t="str">
        <f>IF($C178="","",$E178*VLOOKUP($C178,aliments!$B$2:$AZ$70,10,0)/100)</f>
        <v/>
      </c>
      <c r="O178" s="24" t="str">
        <f>IF($C178="","",$E178*VLOOKUP($C178,aliments!$B$2:$AZ$70,11,0)/100)</f>
        <v/>
      </c>
      <c r="P178" s="24" t="str">
        <f>IF($C178="","",$E178*VLOOKUP($C178,aliments!$B$2:$AZ$70,12,0)/100)</f>
        <v/>
      </c>
      <c r="Q178" s="24" t="str">
        <f>IF($C178="","",$E178*VLOOKUP($C178,aliments!$B$2:$AZ$70,13,0)/100)</f>
        <v/>
      </c>
      <c r="R178" s="24" t="str">
        <f>IF($C178="","",$E178*VLOOKUP($C178,aliments!$B$2:$AZ$70,14,0)/100)</f>
        <v/>
      </c>
      <c r="S178" s="24" t="str">
        <f>IF($C178="","",$E178*VLOOKUP($C178,aliments!$B$2:$AZ$70,15,0)/100)</f>
        <v/>
      </c>
      <c r="T178" s="24" t="str">
        <f>IF($C178="","",$E178*VLOOKUP($C178,aliments!$B$2:$AZ$70,16,0)/100)</f>
        <v/>
      </c>
      <c r="U178" s="24" t="str">
        <f>IF($C178="","",$E178*VLOOKUP($C178,aliments!$B$2:$AZ$70,17,0)/100)</f>
        <v/>
      </c>
      <c r="V178" s="24" t="str">
        <f>IF($C178="","",$E178*VLOOKUP($C178,aliments!$B$2:$AZ$70,18,0)/100)</f>
        <v/>
      </c>
      <c r="W178" s="24" t="str">
        <f>IF($C178="","",$E178*VLOOKUP($C178,aliments!$B$2:$AZ$70,19,0)/100)</f>
        <v/>
      </c>
      <c r="X178" s="24" t="str">
        <f>IF($C178="","",$E178*VLOOKUP($C178,aliments!$B$2:$AZ$70,20,0)/100)</f>
        <v/>
      </c>
      <c r="Y178" s="24" t="str">
        <f>IF($C178="","",$E178*VLOOKUP($C178,aliments!$B$2:$AZ$70,21,0)/100)</f>
        <v/>
      </c>
      <c r="Z178" s="24" t="str">
        <f>IF($C178="","",$E178*VLOOKUP($C178,aliments!$B$2:$AZ$70,22,0)/100)</f>
        <v/>
      </c>
      <c r="AA178" s="24" t="str">
        <f>IF($C178="","",$E178*VLOOKUP($C178,aliments!$B$2:$AZ$70,23,0)/100)</f>
        <v/>
      </c>
      <c r="AB178" s="24" t="str">
        <f>IF($C178="","",$E178*VLOOKUP($C178,aliments!$B$2:$AZ$70,24,0)/100)</f>
        <v/>
      </c>
      <c r="AC178" s="24" t="str">
        <f>IF($C178="","",$E178*VLOOKUP($C178,aliments!$B$2:$AZ$70,25,0)/100)</f>
        <v/>
      </c>
      <c r="AD178" s="24" t="str">
        <f>IF($C178="","",$E178*VLOOKUP($C178,aliments!$B$2:$AZ$70,26,0)/100)</f>
        <v/>
      </c>
      <c r="AE178" s="24" t="str">
        <f>IF($C178="","",$E178*VLOOKUP($C178,aliments!$B$2:$AZ$70,27,0)/100)</f>
        <v/>
      </c>
      <c r="AF178" s="24" t="str">
        <f>IF($C178="","",$E178*VLOOKUP($C178,aliments!$B$2:$AZ$70,28,0)/100)</f>
        <v/>
      </c>
      <c r="AG178" s="24" t="str">
        <f>IF($C178="","",$E178*VLOOKUP($C178,aliments!$B$2:$AZ$70,29,0)/100)</f>
        <v/>
      </c>
      <c r="AH178" s="24" t="str">
        <f>IF($C178="","",$E178*VLOOKUP($C178,aliments!$B$2:$AZ$70,30,0)/100)</f>
        <v/>
      </c>
      <c r="AI178" s="24" t="str">
        <f>IF($C178="","",$E178*VLOOKUP($C178,aliments!$B$2:$AZ$70,31,0)/100)</f>
        <v/>
      </c>
      <c r="AJ178" s="24" t="str">
        <f>IF($C178="","",$E178*VLOOKUP($C178,aliments!$B$2:$AZ$70,32,0)/100)</f>
        <v/>
      </c>
      <c r="AK178" s="24" t="str">
        <f>IF($C178="","",$E178*VLOOKUP($C178,aliments!$B$2:$AZ$70,33,0)/100)</f>
        <v/>
      </c>
      <c r="AL178" s="24" t="str">
        <f>IF($C178="","",$E178*VLOOKUP($C178,aliments!$B$2:$AZ$70,34,0)/100)</f>
        <v/>
      </c>
      <c r="AM178" s="24" t="str">
        <f>IF($C178="","",$E178*VLOOKUP($C178,aliments!$B$2:$AZ$70,35,0)/100)</f>
        <v/>
      </c>
      <c r="AN178" s="24" t="str">
        <f>IF($C178="","",$E178*VLOOKUP($C178,aliments!$B$2:$AZ$70,36,0)/100)</f>
        <v/>
      </c>
      <c r="AO178" s="24" t="str">
        <f>IF($C178="","",$E178*VLOOKUP($C178,aliments!$B$2:$AZ$70,37,0)/100)</f>
        <v/>
      </c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9"/>
      <c r="BK178" s="19"/>
      <c r="BL178" s="19"/>
      <c r="BM178" s="19"/>
      <c r="BN178" s="19"/>
      <c r="BO178" s="19"/>
      <c r="BP178" s="19"/>
      <c r="BQ178" s="19"/>
      <c r="BR178" s="19"/>
      <c r="BS178" s="19"/>
      <c r="BT178" s="19"/>
      <c r="BU178" s="19"/>
      <c r="BV178" s="19"/>
      <c r="BW178" s="19"/>
      <c r="BX178" s="19"/>
    </row>
    <row r="179" spans="1:76" ht="13.5" thickBot="1" x14ac:dyDescent="0.25">
      <c r="A179" s="12" t="s">
        <v>4</v>
      </c>
      <c r="D179" s="72"/>
      <c r="F179" s="28" t="str">
        <f>IF(SUM(F172:F178)=0,"",AVERAGE(F172:F178))</f>
        <v/>
      </c>
      <c r="G179" s="28">
        <f>SUM(G172:G178)</f>
        <v>0</v>
      </c>
      <c r="H179" s="13">
        <f>SUM(H172:H178)</f>
        <v>0</v>
      </c>
      <c r="I179" s="13">
        <f t="shared" ref="I179" si="499">SUM(I172:I178)</f>
        <v>0</v>
      </c>
      <c r="J179" s="13">
        <f t="shared" ref="J179" si="500">SUM(J172:J178)</f>
        <v>0</v>
      </c>
      <c r="K179" s="13">
        <f t="shared" ref="K179" si="501">SUM(K172:K178)</f>
        <v>0</v>
      </c>
      <c r="L179" s="13">
        <f t="shared" ref="L179" si="502">SUM(L172:L178)</f>
        <v>0</v>
      </c>
      <c r="M179" s="13">
        <f t="shared" ref="M179" si="503">SUM(M172:M178)</f>
        <v>0</v>
      </c>
      <c r="N179" s="13">
        <f t="shared" ref="N179" si="504">SUM(N172:N178)</f>
        <v>0</v>
      </c>
      <c r="O179" s="13">
        <f t="shared" ref="O179" si="505">SUM(O172:O178)</f>
        <v>0</v>
      </c>
      <c r="P179" s="13">
        <f t="shared" ref="P179" si="506">SUM(P172:P178)</f>
        <v>0</v>
      </c>
      <c r="Q179" s="13">
        <f t="shared" ref="Q179" si="507">SUM(Q172:Q178)</f>
        <v>0</v>
      </c>
      <c r="R179" s="13">
        <f t="shared" ref="R179" si="508">SUM(R172:R178)</f>
        <v>0</v>
      </c>
      <c r="S179" s="13">
        <f t="shared" ref="S179" si="509">SUM(S172:S178)</f>
        <v>0</v>
      </c>
      <c r="T179" s="13">
        <f t="shared" ref="T179" si="510">SUM(T172:T178)</f>
        <v>0</v>
      </c>
      <c r="U179" s="13">
        <f t="shared" ref="U179" si="511">SUM(U172:U178)</f>
        <v>0</v>
      </c>
      <c r="V179" s="13">
        <f t="shared" ref="V179" si="512">SUM(V172:V178)</f>
        <v>0</v>
      </c>
      <c r="W179" s="13">
        <f t="shared" ref="W179" si="513">SUM(W172:W178)</f>
        <v>0</v>
      </c>
      <c r="X179" s="13">
        <f t="shared" ref="X179" si="514">SUM(X172:X178)</f>
        <v>0</v>
      </c>
      <c r="Y179" s="13">
        <f t="shared" ref="Y179" si="515">SUM(Y172:Y178)</f>
        <v>0</v>
      </c>
      <c r="Z179" s="13">
        <f t="shared" ref="Z179" si="516">SUM(Z172:Z178)</f>
        <v>0</v>
      </c>
      <c r="AA179" s="13">
        <f t="shared" ref="AA179" si="517">SUM(AA172:AA178)</f>
        <v>0</v>
      </c>
      <c r="AB179" s="13">
        <f t="shared" ref="AB179" si="518">SUM(AB172:AB178)</f>
        <v>0</v>
      </c>
      <c r="AC179" s="13">
        <f t="shared" ref="AC179" si="519">SUM(AC172:AC178)</f>
        <v>0</v>
      </c>
      <c r="AD179" s="13">
        <f t="shared" ref="AD179" si="520">SUM(AD172:AD178)</f>
        <v>0</v>
      </c>
      <c r="AE179" s="13">
        <f t="shared" ref="AE179" si="521">SUM(AE172:AE178)</f>
        <v>0</v>
      </c>
      <c r="AF179" s="13">
        <f t="shared" ref="AF179" si="522">SUM(AF172:AF178)</f>
        <v>0</v>
      </c>
      <c r="AG179" s="13">
        <f t="shared" ref="AG179" si="523">SUM(AG172:AG178)</f>
        <v>0</v>
      </c>
      <c r="AH179" s="13">
        <f t="shared" ref="AH179" si="524">SUM(AH172:AH178)</f>
        <v>0</v>
      </c>
      <c r="AI179" s="13">
        <f t="shared" ref="AI179" si="525">SUM(AI172:AI178)</f>
        <v>0</v>
      </c>
      <c r="AJ179" s="13">
        <f t="shared" ref="AJ179" si="526">SUM(AJ172:AJ178)</f>
        <v>0</v>
      </c>
      <c r="AK179" s="13">
        <f t="shared" ref="AK179" si="527">SUM(AK172:AK178)</f>
        <v>0</v>
      </c>
      <c r="AL179" s="13">
        <f t="shared" ref="AL179" si="528">SUM(AL172:AL178)</f>
        <v>0</v>
      </c>
      <c r="AM179" s="13">
        <f t="shared" ref="AM179" si="529">SUM(AM172:AM178)</f>
        <v>0</v>
      </c>
      <c r="AN179" s="13">
        <f t="shared" ref="AN179" si="530">SUM(AN172:AN178)</f>
        <v>0</v>
      </c>
      <c r="AO179" s="13">
        <f t="shared" ref="AO179" si="531">SUM(AO172:AO178)</f>
        <v>0</v>
      </c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19"/>
      <c r="BT179" s="19"/>
      <c r="BU179" s="19"/>
      <c r="BV179" s="19"/>
      <c r="BW179" s="19"/>
      <c r="BX179" s="19"/>
    </row>
    <row r="180" spans="1:76" ht="13.5" thickBot="1" x14ac:dyDescent="0.25">
      <c r="A180" s="5"/>
      <c r="D180" s="5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19"/>
      <c r="BT180" s="19"/>
      <c r="BU180" s="19"/>
      <c r="BV180" s="19"/>
      <c r="BW180" s="19"/>
      <c r="BX180" s="19"/>
    </row>
    <row r="181" spans="1:76" ht="13.5" thickBot="1" x14ac:dyDescent="0.25">
      <c r="A181" s="2" t="s">
        <v>2</v>
      </c>
      <c r="B181" s="3"/>
      <c r="C181" s="3" t="s">
        <v>0</v>
      </c>
      <c r="D181" s="3"/>
      <c r="E181" s="3" t="s">
        <v>163</v>
      </c>
      <c r="F181" s="27" t="s">
        <v>179</v>
      </c>
      <c r="G181" s="27" t="s">
        <v>178</v>
      </c>
      <c r="H181" s="3" t="s">
        <v>164</v>
      </c>
      <c r="I181" s="3" t="s">
        <v>165</v>
      </c>
      <c r="J181" s="3" t="s">
        <v>166</v>
      </c>
      <c r="K181" s="3" t="s">
        <v>5</v>
      </c>
      <c r="L181" s="3" t="s">
        <v>159</v>
      </c>
      <c r="M181" s="3" t="s">
        <v>160</v>
      </c>
      <c r="N181" s="3" t="s">
        <v>150</v>
      </c>
      <c r="O181" s="3" t="s">
        <v>151</v>
      </c>
      <c r="P181" s="3" t="s">
        <v>152</v>
      </c>
      <c r="Q181" s="3" t="s">
        <v>153</v>
      </c>
      <c r="R181" s="3" t="s">
        <v>154</v>
      </c>
      <c r="S181" s="3" t="s">
        <v>155</v>
      </c>
      <c r="T181" s="3" t="s">
        <v>156</v>
      </c>
      <c r="U181" s="3" t="s">
        <v>157</v>
      </c>
      <c r="V181" s="3" t="s">
        <v>158</v>
      </c>
      <c r="W181" s="3" t="s">
        <v>177</v>
      </c>
      <c r="X181" s="3" t="s">
        <v>176</v>
      </c>
      <c r="Y181" s="3" t="s">
        <v>26</v>
      </c>
      <c r="Z181" s="3" t="s">
        <v>29</v>
      </c>
      <c r="AA181" s="3" t="s">
        <v>28</v>
      </c>
      <c r="AB181" s="3" t="s">
        <v>32</v>
      </c>
      <c r="AC181" s="3" t="s">
        <v>23</v>
      </c>
      <c r="AD181" s="3" t="s">
        <v>27</v>
      </c>
      <c r="AE181" s="3" t="s">
        <v>24</v>
      </c>
      <c r="AF181" s="3" t="s">
        <v>25</v>
      </c>
      <c r="AG181" s="3" t="s">
        <v>31</v>
      </c>
      <c r="AH181" s="3" t="s">
        <v>22</v>
      </c>
      <c r="AI181" s="3" t="s">
        <v>30</v>
      </c>
      <c r="AJ181" s="3" t="s">
        <v>36</v>
      </c>
      <c r="AK181" s="3" t="s">
        <v>37</v>
      </c>
      <c r="AL181" s="3" t="s">
        <v>38</v>
      </c>
      <c r="AM181" s="3" t="s">
        <v>40</v>
      </c>
      <c r="AN181" s="3" t="s">
        <v>41</v>
      </c>
      <c r="AO181" s="4" t="s">
        <v>21</v>
      </c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19"/>
      <c r="BO181" s="19"/>
      <c r="BP181" s="19"/>
      <c r="BQ181" s="19"/>
      <c r="BR181" s="19"/>
      <c r="BS181" s="19"/>
      <c r="BT181" s="19"/>
      <c r="BU181" s="19"/>
      <c r="BV181" s="19"/>
      <c r="BW181" s="19"/>
      <c r="BX181" s="19"/>
    </row>
    <row r="182" spans="1:76" x14ac:dyDescent="0.2">
      <c r="C182" s="23"/>
      <c r="F182" s="24" t="str">
        <f>IF($C182="","",$E182*VLOOKUP($C182,aliments!$B$2:$AZ$70,2,0)/100)</f>
        <v/>
      </c>
      <c r="G182" s="24" t="str">
        <f>IF($C182="","",$E182*VLOOKUP($C182,aliments!$B$2:$AZ$70,3,0)/100)</f>
        <v/>
      </c>
      <c r="H182" s="24" t="str">
        <f>IF($C182="","",$E182*VLOOKUP($C182,aliments!$B$2:$AZ$70,4,0)/100)</f>
        <v/>
      </c>
      <c r="I182" s="24" t="str">
        <f>IF($C182="","",$E182*VLOOKUP($C182,aliments!$B$2:$AZ$70,5,0)/100)</f>
        <v/>
      </c>
      <c r="J182" s="24" t="str">
        <f>IF($C182="","",$E182*VLOOKUP($C182,aliments!$B$2:$AZ$70,6,0)/100)</f>
        <v/>
      </c>
      <c r="K182" s="24" t="str">
        <f>IF($C182="","",$E182*VLOOKUP($C182,aliments!$B$2:$AZ$70,7,0)/100)</f>
        <v/>
      </c>
      <c r="L182" s="24" t="str">
        <f>IF($C182="","",$E182*VLOOKUP($C182,aliments!$B$2:$AZ$70,8,0)/100)</f>
        <v/>
      </c>
      <c r="M182" s="24" t="str">
        <f>IF($C182="","",$E182*VLOOKUP($C182,aliments!$B$2:$AZ$70,9,0)/100)</f>
        <v/>
      </c>
      <c r="N182" s="24" t="str">
        <f>IF($C182="","",$E182*VLOOKUP($C182,aliments!$B$2:$AZ$70,10,0)/100)</f>
        <v/>
      </c>
      <c r="O182" s="24" t="str">
        <f>IF($C182="","",$E182*VLOOKUP($C182,aliments!$B$2:$AZ$70,11,0)/100)</f>
        <v/>
      </c>
      <c r="P182" s="24" t="str">
        <f>IF($C182="","",$E182*VLOOKUP($C182,aliments!$B$2:$AZ$70,12,0)/100)</f>
        <v/>
      </c>
      <c r="Q182" s="24" t="str">
        <f>IF($C182="","",$E182*VLOOKUP($C182,aliments!$B$2:$AZ$70,13,0)/100)</f>
        <v/>
      </c>
      <c r="R182" s="24" t="str">
        <f>IF($C182="","",$E182*VLOOKUP($C182,aliments!$B$2:$AZ$70,14,0)/100)</f>
        <v/>
      </c>
      <c r="S182" s="24" t="str">
        <f>IF($C182="","",$E182*VLOOKUP($C182,aliments!$B$2:$AZ$70,15,0)/100)</f>
        <v/>
      </c>
      <c r="T182" s="24" t="str">
        <f>IF($C182="","",$E182*VLOOKUP($C182,aliments!$B$2:$AZ$70,16,0)/100)</f>
        <v/>
      </c>
      <c r="U182" s="24" t="str">
        <f>IF($C182="","",$E182*VLOOKUP($C182,aliments!$B$2:$AZ$70,17,0)/100)</f>
        <v/>
      </c>
      <c r="V182" s="24" t="str">
        <f>IF($C182="","",$E182*VLOOKUP($C182,aliments!$B$2:$AZ$70,18,0)/100)</f>
        <v/>
      </c>
      <c r="W182" s="24" t="str">
        <f>IF($C182="","",$E182*VLOOKUP($C182,aliments!$B$2:$AZ$70,19,0)/100)</f>
        <v/>
      </c>
      <c r="X182" s="24" t="str">
        <f>IF($C182="","",$E182*VLOOKUP($C182,aliments!$B$2:$AZ$70,20,0)/100)</f>
        <v/>
      </c>
      <c r="Y182" s="24" t="str">
        <f>IF($C182="","",$E182*VLOOKUP($C182,aliments!$B$2:$AZ$70,21,0)/100)</f>
        <v/>
      </c>
      <c r="Z182" s="24" t="str">
        <f>IF($C182="","",$E182*VLOOKUP($C182,aliments!$B$2:$AZ$70,22,0)/100)</f>
        <v/>
      </c>
      <c r="AA182" s="24" t="str">
        <f>IF($C182="","",$E182*VLOOKUP($C182,aliments!$B$2:$AZ$70,23,0)/100)</f>
        <v/>
      </c>
      <c r="AB182" s="24" t="str">
        <f>IF($C182="","",$E182*VLOOKUP($C182,aliments!$B$2:$AZ$70,24,0)/100)</f>
        <v/>
      </c>
      <c r="AC182" s="24" t="str">
        <f>IF($C182="","",$E182*VLOOKUP($C182,aliments!$B$2:$AZ$70,25,0)/100)</f>
        <v/>
      </c>
      <c r="AD182" s="24" t="str">
        <f>IF($C182="","",$E182*VLOOKUP($C182,aliments!$B$2:$AZ$70,26,0)/100)</f>
        <v/>
      </c>
      <c r="AE182" s="24" t="str">
        <f>IF($C182="","",$E182*VLOOKUP($C182,aliments!$B$2:$AZ$70,27,0)/100)</f>
        <v/>
      </c>
      <c r="AF182" s="24" t="str">
        <f>IF($C182="","",$E182*VLOOKUP($C182,aliments!$B$2:$AZ$70,28,0)/100)</f>
        <v/>
      </c>
      <c r="AG182" s="24" t="str">
        <f>IF($C182="","",$E182*VLOOKUP($C182,aliments!$B$2:$AZ$70,29,0)/100)</f>
        <v/>
      </c>
      <c r="AH182" s="24" t="str">
        <f>IF($C182="","",$E182*VLOOKUP($C182,aliments!$B$2:$AZ$70,30,0)/100)</f>
        <v/>
      </c>
      <c r="AI182" s="24" t="str">
        <f>IF($C182="","",$E182*VLOOKUP($C182,aliments!$B$2:$AZ$70,31,0)/100)</f>
        <v/>
      </c>
      <c r="AJ182" s="24" t="str">
        <f>IF($C182="","",$E182*VLOOKUP($C182,aliments!$B$2:$AZ$70,32,0)/100)</f>
        <v/>
      </c>
      <c r="AK182" s="24" t="str">
        <f>IF($C182="","",$E182*VLOOKUP($C182,aliments!$B$2:$AZ$70,33,0)/100)</f>
        <v/>
      </c>
      <c r="AL182" s="24" t="str">
        <f>IF($C182="","",$E182*VLOOKUP($C182,aliments!$B$2:$AZ$70,34,0)/100)</f>
        <v/>
      </c>
      <c r="AM182" s="24" t="str">
        <f>IF($C182="","",$E182*VLOOKUP($C182,aliments!$B$2:$AZ$70,35,0)/100)</f>
        <v/>
      </c>
      <c r="AN182" s="24" t="str">
        <f>IF($C182="","",$E182*VLOOKUP($C182,aliments!$B$2:$AZ$70,36,0)/100)</f>
        <v/>
      </c>
      <c r="AO182" s="24" t="str">
        <f>IF($C182="","",$E182*VLOOKUP($C182,aliments!$B$2:$AZ$70,37,0)/100)</f>
        <v/>
      </c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19"/>
      <c r="BT182" s="19"/>
      <c r="BU182" s="19"/>
      <c r="BV182" s="19"/>
      <c r="BW182" s="19"/>
      <c r="BX182" s="19"/>
    </row>
    <row r="183" spans="1:76" x14ac:dyDescent="0.2">
      <c r="C183" s="23"/>
      <c r="F183" s="24" t="str">
        <f>IF($C183="","",$E183*VLOOKUP($C183,aliments!$B$2:$AZ$70,2,0)/100)</f>
        <v/>
      </c>
      <c r="G183" s="24" t="str">
        <f>IF($C183="","",$E183*VLOOKUP($C183,aliments!$B$2:$AZ$70,3,0)/100)</f>
        <v/>
      </c>
      <c r="H183" s="24" t="str">
        <f>IF($C183="","",$E183*VLOOKUP($C183,aliments!$B$2:$AZ$70,4,0)/100)</f>
        <v/>
      </c>
      <c r="I183" s="24" t="str">
        <f>IF($C183="","",$E183*VLOOKUP($C183,aliments!$B$2:$AZ$70,5,0)/100)</f>
        <v/>
      </c>
      <c r="J183" s="24" t="str">
        <f>IF($C183="","",$E183*VLOOKUP($C183,aliments!$B$2:$AZ$70,6,0)/100)</f>
        <v/>
      </c>
      <c r="K183" s="24" t="str">
        <f>IF($C183="","",$E183*VLOOKUP($C183,aliments!$B$2:$AZ$70,7,0)/100)</f>
        <v/>
      </c>
      <c r="L183" s="24" t="str">
        <f>IF($C183="","",$E183*VLOOKUP($C183,aliments!$B$2:$AZ$70,8,0)/100)</f>
        <v/>
      </c>
      <c r="M183" s="24" t="str">
        <f>IF($C183="","",$E183*VLOOKUP($C183,aliments!$B$2:$AZ$70,9,0)/100)</f>
        <v/>
      </c>
      <c r="N183" s="24" t="str">
        <f>IF($C183="","",$E183*VLOOKUP($C183,aliments!$B$2:$AZ$70,10,0)/100)</f>
        <v/>
      </c>
      <c r="O183" s="24" t="str">
        <f>IF($C183="","",$E183*VLOOKUP($C183,aliments!$B$2:$AZ$70,11,0)/100)</f>
        <v/>
      </c>
      <c r="P183" s="24" t="str">
        <f>IF($C183="","",$E183*VLOOKUP($C183,aliments!$B$2:$AZ$70,12,0)/100)</f>
        <v/>
      </c>
      <c r="Q183" s="24" t="str">
        <f>IF($C183="","",$E183*VLOOKUP($C183,aliments!$B$2:$AZ$70,13,0)/100)</f>
        <v/>
      </c>
      <c r="R183" s="24" t="str">
        <f>IF($C183="","",$E183*VLOOKUP($C183,aliments!$B$2:$AZ$70,14,0)/100)</f>
        <v/>
      </c>
      <c r="S183" s="24" t="str">
        <f>IF($C183="","",$E183*VLOOKUP($C183,aliments!$B$2:$AZ$70,15,0)/100)</f>
        <v/>
      </c>
      <c r="T183" s="24" t="str">
        <f>IF($C183="","",$E183*VLOOKUP($C183,aliments!$B$2:$AZ$70,16,0)/100)</f>
        <v/>
      </c>
      <c r="U183" s="24" t="str">
        <f>IF($C183="","",$E183*VLOOKUP($C183,aliments!$B$2:$AZ$70,17,0)/100)</f>
        <v/>
      </c>
      <c r="V183" s="24" t="str">
        <f>IF($C183="","",$E183*VLOOKUP($C183,aliments!$B$2:$AZ$70,18,0)/100)</f>
        <v/>
      </c>
      <c r="W183" s="24" t="str">
        <f>IF($C183="","",$E183*VLOOKUP($C183,aliments!$B$2:$AZ$70,19,0)/100)</f>
        <v/>
      </c>
      <c r="X183" s="24" t="str">
        <f>IF($C183="","",$E183*VLOOKUP($C183,aliments!$B$2:$AZ$70,20,0)/100)</f>
        <v/>
      </c>
      <c r="Y183" s="24" t="str">
        <f>IF($C183="","",$E183*VLOOKUP($C183,aliments!$B$2:$AZ$70,21,0)/100)</f>
        <v/>
      </c>
      <c r="Z183" s="24" t="str">
        <f>IF($C183="","",$E183*VLOOKUP($C183,aliments!$B$2:$AZ$70,22,0)/100)</f>
        <v/>
      </c>
      <c r="AA183" s="24" t="str">
        <f>IF($C183="","",$E183*VLOOKUP($C183,aliments!$B$2:$AZ$70,23,0)/100)</f>
        <v/>
      </c>
      <c r="AB183" s="24" t="str">
        <f>IF($C183="","",$E183*VLOOKUP($C183,aliments!$B$2:$AZ$70,24,0)/100)</f>
        <v/>
      </c>
      <c r="AC183" s="24" t="str">
        <f>IF($C183="","",$E183*VLOOKUP($C183,aliments!$B$2:$AZ$70,25,0)/100)</f>
        <v/>
      </c>
      <c r="AD183" s="24" t="str">
        <f>IF($C183="","",$E183*VLOOKUP($C183,aliments!$B$2:$AZ$70,26,0)/100)</f>
        <v/>
      </c>
      <c r="AE183" s="24" t="str">
        <f>IF($C183="","",$E183*VLOOKUP($C183,aliments!$B$2:$AZ$70,27,0)/100)</f>
        <v/>
      </c>
      <c r="AF183" s="24" t="str">
        <f>IF($C183="","",$E183*VLOOKUP($C183,aliments!$B$2:$AZ$70,28,0)/100)</f>
        <v/>
      </c>
      <c r="AG183" s="24" t="str">
        <f>IF($C183="","",$E183*VLOOKUP($C183,aliments!$B$2:$AZ$70,29,0)/100)</f>
        <v/>
      </c>
      <c r="AH183" s="24" t="str">
        <f>IF($C183="","",$E183*VLOOKUP($C183,aliments!$B$2:$AZ$70,30,0)/100)</f>
        <v/>
      </c>
      <c r="AI183" s="24" t="str">
        <f>IF($C183="","",$E183*VLOOKUP($C183,aliments!$B$2:$AZ$70,31,0)/100)</f>
        <v/>
      </c>
      <c r="AJ183" s="24" t="str">
        <f>IF($C183="","",$E183*VLOOKUP($C183,aliments!$B$2:$AZ$70,32,0)/100)</f>
        <v/>
      </c>
      <c r="AK183" s="24" t="str">
        <f>IF($C183="","",$E183*VLOOKUP($C183,aliments!$B$2:$AZ$70,33,0)/100)</f>
        <v/>
      </c>
      <c r="AL183" s="24" t="str">
        <f>IF($C183="","",$E183*VLOOKUP($C183,aliments!$B$2:$AZ$70,34,0)/100)</f>
        <v/>
      </c>
      <c r="AM183" s="24" t="str">
        <f>IF($C183="","",$E183*VLOOKUP($C183,aliments!$B$2:$AZ$70,35,0)/100)</f>
        <v/>
      </c>
      <c r="AN183" s="24" t="str">
        <f>IF($C183="","",$E183*VLOOKUP($C183,aliments!$B$2:$AZ$70,36,0)/100)</f>
        <v/>
      </c>
      <c r="AO183" s="24" t="str">
        <f>IF($C183="","",$E183*VLOOKUP($C183,aliments!$B$2:$AZ$70,37,0)/100)</f>
        <v/>
      </c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  <c r="BX183" s="19"/>
    </row>
    <row r="184" spans="1:76" x14ac:dyDescent="0.2">
      <c r="C184" s="23"/>
      <c r="F184" s="24" t="str">
        <f>IF($C184="","",$E184*VLOOKUP($C184,aliments!$B$2:$AZ$70,2,0)/100)</f>
        <v/>
      </c>
      <c r="G184" s="24" t="str">
        <f>IF($C184="","",$E184*VLOOKUP($C184,aliments!$B$2:$AZ$70,3,0)/100)</f>
        <v/>
      </c>
      <c r="H184" s="24" t="str">
        <f>IF($C184="","",$E184*VLOOKUP($C184,aliments!$B$2:$AZ$70,4,0)/100)</f>
        <v/>
      </c>
      <c r="I184" s="24" t="str">
        <f>IF($C184="","",$E184*VLOOKUP($C184,aliments!$B$2:$AZ$70,5,0)/100)</f>
        <v/>
      </c>
      <c r="J184" s="24" t="str">
        <f>IF($C184="","",$E184*VLOOKUP($C184,aliments!$B$2:$AZ$70,6,0)/100)</f>
        <v/>
      </c>
      <c r="K184" s="24" t="str">
        <f>IF($C184="","",$E184*VLOOKUP($C184,aliments!$B$2:$AZ$70,7,0)/100)</f>
        <v/>
      </c>
      <c r="L184" s="24" t="str">
        <f>IF($C184="","",$E184*VLOOKUP($C184,aliments!$B$2:$AZ$70,8,0)/100)</f>
        <v/>
      </c>
      <c r="M184" s="24" t="str">
        <f>IF($C184="","",$E184*VLOOKUP($C184,aliments!$B$2:$AZ$70,9,0)/100)</f>
        <v/>
      </c>
      <c r="N184" s="24" t="str">
        <f>IF($C184="","",$E184*VLOOKUP($C184,aliments!$B$2:$AZ$70,10,0)/100)</f>
        <v/>
      </c>
      <c r="O184" s="24" t="str">
        <f>IF($C184="","",$E184*VLOOKUP($C184,aliments!$B$2:$AZ$70,11,0)/100)</f>
        <v/>
      </c>
      <c r="P184" s="24" t="str">
        <f>IF($C184="","",$E184*VLOOKUP($C184,aliments!$B$2:$AZ$70,12,0)/100)</f>
        <v/>
      </c>
      <c r="Q184" s="24" t="str">
        <f>IF($C184="","",$E184*VLOOKUP($C184,aliments!$B$2:$AZ$70,13,0)/100)</f>
        <v/>
      </c>
      <c r="R184" s="24" t="str">
        <f>IF($C184="","",$E184*VLOOKUP($C184,aliments!$B$2:$AZ$70,14,0)/100)</f>
        <v/>
      </c>
      <c r="S184" s="24" t="str">
        <f>IF($C184="","",$E184*VLOOKUP($C184,aliments!$B$2:$AZ$70,15,0)/100)</f>
        <v/>
      </c>
      <c r="T184" s="24" t="str">
        <f>IF($C184="","",$E184*VLOOKUP($C184,aliments!$B$2:$AZ$70,16,0)/100)</f>
        <v/>
      </c>
      <c r="U184" s="24" t="str">
        <f>IF($C184="","",$E184*VLOOKUP($C184,aliments!$B$2:$AZ$70,17,0)/100)</f>
        <v/>
      </c>
      <c r="V184" s="24" t="str">
        <f>IF($C184="","",$E184*VLOOKUP($C184,aliments!$B$2:$AZ$70,18,0)/100)</f>
        <v/>
      </c>
      <c r="W184" s="24" t="str">
        <f>IF($C184="","",$E184*VLOOKUP($C184,aliments!$B$2:$AZ$70,19,0)/100)</f>
        <v/>
      </c>
      <c r="X184" s="24" t="str">
        <f>IF($C184="","",$E184*VLOOKUP($C184,aliments!$B$2:$AZ$70,20,0)/100)</f>
        <v/>
      </c>
      <c r="Y184" s="24" t="str">
        <f>IF($C184="","",$E184*VLOOKUP($C184,aliments!$B$2:$AZ$70,21,0)/100)</f>
        <v/>
      </c>
      <c r="Z184" s="24" t="str">
        <f>IF($C184="","",$E184*VLOOKUP($C184,aliments!$B$2:$AZ$70,22,0)/100)</f>
        <v/>
      </c>
      <c r="AA184" s="24" t="str">
        <f>IF($C184="","",$E184*VLOOKUP($C184,aliments!$B$2:$AZ$70,23,0)/100)</f>
        <v/>
      </c>
      <c r="AB184" s="24" t="str">
        <f>IF($C184="","",$E184*VLOOKUP($C184,aliments!$B$2:$AZ$70,24,0)/100)</f>
        <v/>
      </c>
      <c r="AC184" s="24" t="str">
        <f>IF($C184="","",$E184*VLOOKUP($C184,aliments!$B$2:$AZ$70,25,0)/100)</f>
        <v/>
      </c>
      <c r="AD184" s="24" t="str">
        <f>IF($C184="","",$E184*VLOOKUP($C184,aliments!$B$2:$AZ$70,26,0)/100)</f>
        <v/>
      </c>
      <c r="AE184" s="24" t="str">
        <f>IF($C184="","",$E184*VLOOKUP($C184,aliments!$B$2:$AZ$70,27,0)/100)</f>
        <v/>
      </c>
      <c r="AF184" s="24" t="str">
        <f>IF($C184="","",$E184*VLOOKUP($C184,aliments!$B$2:$AZ$70,28,0)/100)</f>
        <v/>
      </c>
      <c r="AG184" s="24" t="str">
        <f>IF($C184="","",$E184*VLOOKUP($C184,aliments!$B$2:$AZ$70,29,0)/100)</f>
        <v/>
      </c>
      <c r="AH184" s="24" t="str">
        <f>IF($C184="","",$E184*VLOOKUP($C184,aliments!$B$2:$AZ$70,30,0)/100)</f>
        <v/>
      </c>
      <c r="AI184" s="24" t="str">
        <f>IF($C184="","",$E184*VLOOKUP($C184,aliments!$B$2:$AZ$70,31,0)/100)</f>
        <v/>
      </c>
      <c r="AJ184" s="24" t="str">
        <f>IF($C184="","",$E184*VLOOKUP($C184,aliments!$B$2:$AZ$70,32,0)/100)</f>
        <v/>
      </c>
      <c r="AK184" s="24" t="str">
        <f>IF($C184="","",$E184*VLOOKUP($C184,aliments!$B$2:$AZ$70,33,0)/100)</f>
        <v/>
      </c>
      <c r="AL184" s="24" t="str">
        <f>IF($C184="","",$E184*VLOOKUP($C184,aliments!$B$2:$AZ$70,34,0)/100)</f>
        <v/>
      </c>
      <c r="AM184" s="24" t="str">
        <f>IF($C184="","",$E184*VLOOKUP($C184,aliments!$B$2:$AZ$70,35,0)/100)</f>
        <v/>
      </c>
      <c r="AN184" s="24" t="str">
        <f>IF($C184="","",$E184*VLOOKUP($C184,aliments!$B$2:$AZ$70,36,0)/100)</f>
        <v/>
      </c>
      <c r="AO184" s="24" t="str">
        <f>IF($C184="","",$E184*VLOOKUP($C184,aliments!$B$2:$AZ$70,37,0)/100)</f>
        <v/>
      </c>
    </row>
    <row r="185" spans="1:76" x14ac:dyDescent="0.2">
      <c r="C185" s="23"/>
      <c r="F185" s="24" t="str">
        <f>IF($C185="","",$E185*VLOOKUP($C185,aliments!$B$2:$AZ$70,2,0)/100)</f>
        <v/>
      </c>
      <c r="G185" s="24" t="str">
        <f>IF($C185="","",$E185*VLOOKUP($C185,aliments!$B$2:$AZ$70,3,0)/100)</f>
        <v/>
      </c>
      <c r="H185" s="24" t="str">
        <f>IF($C185="","",$E185*VLOOKUP($C185,aliments!$B$2:$AZ$70,4,0)/100)</f>
        <v/>
      </c>
      <c r="I185" s="24" t="str">
        <f>IF($C185="","",$E185*VLOOKUP($C185,aliments!$B$2:$AZ$70,5,0)/100)</f>
        <v/>
      </c>
      <c r="J185" s="24" t="str">
        <f>IF($C185="","",$E185*VLOOKUP($C185,aliments!$B$2:$AZ$70,6,0)/100)</f>
        <v/>
      </c>
      <c r="K185" s="24" t="str">
        <f>IF($C185="","",$E185*VLOOKUP($C185,aliments!$B$2:$AZ$70,7,0)/100)</f>
        <v/>
      </c>
      <c r="L185" s="24" t="str">
        <f>IF($C185="","",$E185*VLOOKUP($C185,aliments!$B$2:$AZ$70,8,0)/100)</f>
        <v/>
      </c>
      <c r="M185" s="24" t="str">
        <f>IF($C185="","",$E185*VLOOKUP($C185,aliments!$B$2:$AZ$70,9,0)/100)</f>
        <v/>
      </c>
      <c r="N185" s="24" t="str">
        <f>IF($C185="","",$E185*VLOOKUP($C185,aliments!$B$2:$AZ$70,10,0)/100)</f>
        <v/>
      </c>
      <c r="O185" s="24" t="str">
        <f>IF($C185="","",$E185*VLOOKUP($C185,aliments!$B$2:$AZ$70,11,0)/100)</f>
        <v/>
      </c>
      <c r="P185" s="24" t="str">
        <f>IF($C185="","",$E185*VLOOKUP($C185,aliments!$B$2:$AZ$70,12,0)/100)</f>
        <v/>
      </c>
      <c r="Q185" s="24" t="str">
        <f>IF($C185="","",$E185*VLOOKUP($C185,aliments!$B$2:$AZ$70,13,0)/100)</f>
        <v/>
      </c>
      <c r="R185" s="24" t="str">
        <f>IF($C185="","",$E185*VLOOKUP($C185,aliments!$B$2:$AZ$70,14,0)/100)</f>
        <v/>
      </c>
      <c r="S185" s="24" t="str">
        <f>IF($C185="","",$E185*VLOOKUP($C185,aliments!$B$2:$AZ$70,15,0)/100)</f>
        <v/>
      </c>
      <c r="T185" s="24" t="str">
        <f>IF($C185="","",$E185*VLOOKUP($C185,aliments!$B$2:$AZ$70,16,0)/100)</f>
        <v/>
      </c>
      <c r="U185" s="24" t="str">
        <f>IF($C185="","",$E185*VLOOKUP($C185,aliments!$B$2:$AZ$70,17,0)/100)</f>
        <v/>
      </c>
      <c r="V185" s="24" t="str">
        <f>IF($C185="","",$E185*VLOOKUP($C185,aliments!$B$2:$AZ$70,18,0)/100)</f>
        <v/>
      </c>
      <c r="W185" s="24" t="str">
        <f>IF($C185="","",$E185*VLOOKUP($C185,aliments!$B$2:$AZ$70,19,0)/100)</f>
        <v/>
      </c>
      <c r="X185" s="24" t="str">
        <f>IF($C185="","",$E185*VLOOKUP($C185,aliments!$B$2:$AZ$70,20,0)/100)</f>
        <v/>
      </c>
      <c r="Y185" s="24" t="str">
        <f>IF($C185="","",$E185*VLOOKUP($C185,aliments!$B$2:$AZ$70,21,0)/100)</f>
        <v/>
      </c>
      <c r="Z185" s="24" t="str">
        <f>IF($C185="","",$E185*VLOOKUP($C185,aliments!$B$2:$AZ$70,22,0)/100)</f>
        <v/>
      </c>
      <c r="AA185" s="24" t="str">
        <f>IF($C185="","",$E185*VLOOKUP($C185,aliments!$B$2:$AZ$70,23,0)/100)</f>
        <v/>
      </c>
      <c r="AB185" s="24" t="str">
        <f>IF($C185="","",$E185*VLOOKUP($C185,aliments!$B$2:$AZ$70,24,0)/100)</f>
        <v/>
      </c>
      <c r="AC185" s="24" t="str">
        <f>IF($C185="","",$E185*VLOOKUP($C185,aliments!$B$2:$AZ$70,25,0)/100)</f>
        <v/>
      </c>
      <c r="AD185" s="24" t="str">
        <f>IF($C185="","",$E185*VLOOKUP($C185,aliments!$B$2:$AZ$70,26,0)/100)</f>
        <v/>
      </c>
      <c r="AE185" s="24" t="str">
        <f>IF($C185="","",$E185*VLOOKUP($C185,aliments!$B$2:$AZ$70,27,0)/100)</f>
        <v/>
      </c>
      <c r="AF185" s="24" t="str">
        <f>IF($C185="","",$E185*VLOOKUP($C185,aliments!$B$2:$AZ$70,28,0)/100)</f>
        <v/>
      </c>
      <c r="AG185" s="24" t="str">
        <f>IF($C185="","",$E185*VLOOKUP($C185,aliments!$B$2:$AZ$70,29,0)/100)</f>
        <v/>
      </c>
      <c r="AH185" s="24" t="str">
        <f>IF($C185="","",$E185*VLOOKUP($C185,aliments!$B$2:$AZ$70,30,0)/100)</f>
        <v/>
      </c>
      <c r="AI185" s="24" t="str">
        <f>IF($C185="","",$E185*VLOOKUP($C185,aliments!$B$2:$AZ$70,31,0)/100)</f>
        <v/>
      </c>
      <c r="AJ185" s="24" t="str">
        <f>IF($C185="","",$E185*VLOOKUP($C185,aliments!$B$2:$AZ$70,32,0)/100)</f>
        <v/>
      </c>
      <c r="AK185" s="24" t="str">
        <f>IF($C185="","",$E185*VLOOKUP($C185,aliments!$B$2:$AZ$70,33,0)/100)</f>
        <v/>
      </c>
      <c r="AL185" s="24" t="str">
        <f>IF($C185="","",$E185*VLOOKUP($C185,aliments!$B$2:$AZ$70,34,0)/100)</f>
        <v/>
      </c>
      <c r="AM185" s="24" t="str">
        <f>IF($C185="","",$E185*VLOOKUP($C185,aliments!$B$2:$AZ$70,35,0)/100)</f>
        <v/>
      </c>
      <c r="AN185" s="24" t="str">
        <f>IF($C185="","",$E185*VLOOKUP($C185,aliments!$B$2:$AZ$70,36,0)/100)</f>
        <v/>
      </c>
      <c r="AO185" s="24" t="str">
        <f>IF($C185="","",$E185*VLOOKUP($C185,aliments!$B$2:$AZ$70,37,0)/100)</f>
        <v/>
      </c>
    </row>
    <row r="186" spans="1:76" x14ac:dyDescent="0.2">
      <c r="C186" s="23"/>
      <c r="F186" s="24" t="str">
        <f>IF($C186="","",$E186*VLOOKUP($C186,aliments!$B$2:$AZ$70,2,0)/100)</f>
        <v/>
      </c>
      <c r="G186" s="24" t="str">
        <f>IF($C186="","",$E186*VLOOKUP($C186,aliments!$B$2:$AZ$70,3,0)/100)</f>
        <v/>
      </c>
      <c r="H186" s="24" t="str">
        <f>IF($C186="","",$E186*VLOOKUP($C186,aliments!$B$2:$AZ$70,4,0)/100)</f>
        <v/>
      </c>
      <c r="I186" s="24" t="str">
        <f>IF($C186="","",$E186*VLOOKUP($C186,aliments!$B$2:$AZ$70,5,0)/100)</f>
        <v/>
      </c>
      <c r="J186" s="24" t="str">
        <f>IF($C186="","",$E186*VLOOKUP($C186,aliments!$B$2:$AZ$70,6,0)/100)</f>
        <v/>
      </c>
      <c r="K186" s="24" t="str">
        <f>IF($C186="","",$E186*VLOOKUP($C186,aliments!$B$2:$AZ$70,7,0)/100)</f>
        <v/>
      </c>
      <c r="L186" s="24" t="str">
        <f>IF($C186="","",$E186*VLOOKUP($C186,aliments!$B$2:$AZ$70,8,0)/100)</f>
        <v/>
      </c>
      <c r="M186" s="24" t="str">
        <f>IF($C186="","",$E186*VLOOKUP($C186,aliments!$B$2:$AZ$70,9,0)/100)</f>
        <v/>
      </c>
      <c r="N186" s="24" t="str">
        <f>IF($C186="","",$E186*VLOOKUP($C186,aliments!$B$2:$AZ$70,10,0)/100)</f>
        <v/>
      </c>
      <c r="O186" s="24" t="str">
        <f>IF($C186="","",$E186*VLOOKUP($C186,aliments!$B$2:$AZ$70,11,0)/100)</f>
        <v/>
      </c>
      <c r="P186" s="24" t="str">
        <f>IF($C186="","",$E186*VLOOKUP($C186,aliments!$B$2:$AZ$70,12,0)/100)</f>
        <v/>
      </c>
      <c r="Q186" s="24" t="str">
        <f>IF($C186="","",$E186*VLOOKUP($C186,aliments!$B$2:$AZ$70,13,0)/100)</f>
        <v/>
      </c>
      <c r="R186" s="24" t="str">
        <f>IF($C186="","",$E186*VLOOKUP($C186,aliments!$B$2:$AZ$70,14,0)/100)</f>
        <v/>
      </c>
      <c r="S186" s="24" t="str">
        <f>IF($C186="","",$E186*VLOOKUP($C186,aliments!$B$2:$AZ$70,15,0)/100)</f>
        <v/>
      </c>
      <c r="T186" s="24" t="str">
        <f>IF($C186="","",$E186*VLOOKUP($C186,aliments!$B$2:$AZ$70,16,0)/100)</f>
        <v/>
      </c>
      <c r="U186" s="24" t="str">
        <f>IF($C186="","",$E186*VLOOKUP($C186,aliments!$B$2:$AZ$70,17,0)/100)</f>
        <v/>
      </c>
      <c r="V186" s="24" t="str">
        <f>IF($C186="","",$E186*VLOOKUP($C186,aliments!$B$2:$AZ$70,18,0)/100)</f>
        <v/>
      </c>
      <c r="W186" s="24" t="str">
        <f>IF($C186="","",$E186*VLOOKUP($C186,aliments!$B$2:$AZ$70,19,0)/100)</f>
        <v/>
      </c>
      <c r="X186" s="24" t="str">
        <f>IF($C186="","",$E186*VLOOKUP($C186,aliments!$B$2:$AZ$70,20,0)/100)</f>
        <v/>
      </c>
      <c r="Y186" s="24" t="str">
        <f>IF($C186="","",$E186*VLOOKUP($C186,aliments!$B$2:$AZ$70,21,0)/100)</f>
        <v/>
      </c>
      <c r="Z186" s="24" t="str">
        <f>IF($C186="","",$E186*VLOOKUP($C186,aliments!$B$2:$AZ$70,22,0)/100)</f>
        <v/>
      </c>
      <c r="AA186" s="24" t="str">
        <f>IF($C186="","",$E186*VLOOKUP($C186,aliments!$B$2:$AZ$70,23,0)/100)</f>
        <v/>
      </c>
      <c r="AB186" s="24" t="str">
        <f>IF($C186="","",$E186*VLOOKUP($C186,aliments!$B$2:$AZ$70,24,0)/100)</f>
        <v/>
      </c>
      <c r="AC186" s="24" t="str">
        <f>IF($C186="","",$E186*VLOOKUP($C186,aliments!$B$2:$AZ$70,25,0)/100)</f>
        <v/>
      </c>
      <c r="AD186" s="24" t="str">
        <f>IF($C186="","",$E186*VLOOKUP($C186,aliments!$B$2:$AZ$70,26,0)/100)</f>
        <v/>
      </c>
      <c r="AE186" s="24" t="str">
        <f>IF($C186="","",$E186*VLOOKUP($C186,aliments!$B$2:$AZ$70,27,0)/100)</f>
        <v/>
      </c>
      <c r="AF186" s="24" t="str">
        <f>IF($C186="","",$E186*VLOOKUP($C186,aliments!$B$2:$AZ$70,28,0)/100)</f>
        <v/>
      </c>
      <c r="AG186" s="24" t="str">
        <f>IF($C186="","",$E186*VLOOKUP($C186,aliments!$B$2:$AZ$70,29,0)/100)</f>
        <v/>
      </c>
      <c r="AH186" s="24" t="str">
        <f>IF($C186="","",$E186*VLOOKUP($C186,aliments!$B$2:$AZ$70,30,0)/100)</f>
        <v/>
      </c>
      <c r="AI186" s="24" t="str">
        <f>IF($C186="","",$E186*VLOOKUP($C186,aliments!$B$2:$AZ$70,31,0)/100)</f>
        <v/>
      </c>
      <c r="AJ186" s="24" t="str">
        <f>IF($C186="","",$E186*VLOOKUP($C186,aliments!$B$2:$AZ$70,32,0)/100)</f>
        <v/>
      </c>
      <c r="AK186" s="24" t="str">
        <f>IF($C186="","",$E186*VLOOKUP($C186,aliments!$B$2:$AZ$70,33,0)/100)</f>
        <v/>
      </c>
      <c r="AL186" s="24" t="str">
        <f>IF($C186="","",$E186*VLOOKUP($C186,aliments!$B$2:$AZ$70,34,0)/100)</f>
        <v/>
      </c>
      <c r="AM186" s="24" t="str">
        <f>IF($C186="","",$E186*VLOOKUP($C186,aliments!$B$2:$AZ$70,35,0)/100)</f>
        <v/>
      </c>
      <c r="AN186" s="24" t="str">
        <f>IF($C186="","",$E186*VLOOKUP($C186,aliments!$B$2:$AZ$70,36,0)/100)</f>
        <v/>
      </c>
      <c r="AO186" s="24" t="str">
        <f>IF($C186="","",$E186*VLOOKUP($C186,aliments!$B$2:$AZ$70,37,0)/100)</f>
        <v/>
      </c>
    </row>
    <row r="187" spans="1:76" x14ac:dyDescent="0.2">
      <c r="C187" s="23"/>
      <c r="F187" s="24" t="str">
        <f>IF($C187="","",$E187*VLOOKUP($C187,aliments!$B$2:$AZ$70,2,0)/100)</f>
        <v/>
      </c>
      <c r="G187" s="24" t="str">
        <f>IF($C187="","",$E187*VLOOKUP($C187,aliments!$B$2:$AZ$70,3,0)/100)</f>
        <v/>
      </c>
      <c r="H187" s="24" t="str">
        <f>IF($C187="","",$E187*VLOOKUP($C187,aliments!$B$2:$AZ$70,4,0)/100)</f>
        <v/>
      </c>
      <c r="I187" s="24" t="str">
        <f>IF($C187="","",$E187*VLOOKUP($C187,aliments!$B$2:$AZ$70,5,0)/100)</f>
        <v/>
      </c>
      <c r="J187" s="24" t="str">
        <f>IF($C187="","",$E187*VLOOKUP($C187,aliments!$B$2:$AZ$70,6,0)/100)</f>
        <v/>
      </c>
      <c r="K187" s="24" t="str">
        <f>IF($C187="","",$E187*VLOOKUP($C187,aliments!$B$2:$AZ$70,7,0)/100)</f>
        <v/>
      </c>
      <c r="L187" s="24" t="str">
        <f>IF($C187="","",$E187*VLOOKUP($C187,aliments!$B$2:$AZ$70,8,0)/100)</f>
        <v/>
      </c>
      <c r="M187" s="24" t="str">
        <f>IF($C187="","",$E187*VLOOKUP($C187,aliments!$B$2:$AZ$70,9,0)/100)</f>
        <v/>
      </c>
      <c r="N187" s="24" t="str">
        <f>IF($C187="","",$E187*VLOOKUP($C187,aliments!$B$2:$AZ$70,10,0)/100)</f>
        <v/>
      </c>
      <c r="O187" s="24" t="str">
        <f>IF($C187="","",$E187*VLOOKUP($C187,aliments!$B$2:$AZ$70,11,0)/100)</f>
        <v/>
      </c>
      <c r="P187" s="24" t="str">
        <f>IF($C187="","",$E187*VLOOKUP($C187,aliments!$B$2:$AZ$70,12,0)/100)</f>
        <v/>
      </c>
      <c r="Q187" s="24" t="str">
        <f>IF($C187="","",$E187*VLOOKUP($C187,aliments!$B$2:$AZ$70,13,0)/100)</f>
        <v/>
      </c>
      <c r="R187" s="24" t="str">
        <f>IF($C187="","",$E187*VLOOKUP($C187,aliments!$B$2:$AZ$70,14,0)/100)</f>
        <v/>
      </c>
      <c r="S187" s="24" t="str">
        <f>IF($C187="","",$E187*VLOOKUP($C187,aliments!$B$2:$AZ$70,15,0)/100)</f>
        <v/>
      </c>
      <c r="T187" s="24" t="str">
        <f>IF($C187="","",$E187*VLOOKUP($C187,aliments!$B$2:$AZ$70,16,0)/100)</f>
        <v/>
      </c>
      <c r="U187" s="24" t="str">
        <f>IF($C187="","",$E187*VLOOKUP($C187,aliments!$B$2:$AZ$70,17,0)/100)</f>
        <v/>
      </c>
      <c r="V187" s="24" t="str">
        <f>IF($C187="","",$E187*VLOOKUP($C187,aliments!$B$2:$AZ$70,18,0)/100)</f>
        <v/>
      </c>
      <c r="W187" s="24" t="str">
        <f>IF($C187="","",$E187*VLOOKUP($C187,aliments!$B$2:$AZ$70,19,0)/100)</f>
        <v/>
      </c>
      <c r="X187" s="24" t="str">
        <f>IF($C187="","",$E187*VLOOKUP($C187,aliments!$B$2:$AZ$70,20,0)/100)</f>
        <v/>
      </c>
      <c r="Y187" s="24" t="str">
        <f>IF($C187="","",$E187*VLOOKUP($C187,aliments!$B$2:$AZ$70,21,0)/100)</f>
        <v/>
      </c>
      <c r="Z187" s="24" t="str">
        <f>IF($C187="","",$E187*VLOOKUP($C187,aliments!$B$2:$AZ$70,22,0)/100)</f>
        <v/>
      </c>
      <c r="AA187" s="24" t="str">
        <f>IF($C187="","",$E187*VLOOKUP($C187,aliments!$B$2:$AZ$70,23,0)/100)</f>
        <v/>
      </c>
      <c r="AB187" s="24" t="str">
        <f>IF($C187="","",$E187*VLOOKUP($C187,aliments!$B$2:$AZ$70,24,0)/100)</f>
        <v/>
      </c>
      <c r="AC187" s="24" t="str">
        <f>IF($C187="","",$E187*VLOOKUP($C187,aliments!$B$2:$AZ$70,25,0)/100)</f>
        <v/>
      </c>
      <c r="AD187" s="24" t="str">
        <f>IF($C187="","",$E187*VLOOKUP($C187,aliments!$B$2:$AZ$70,26,0)/100)</f>
        <v/>
      </c>
      <c r="AE187" s="24" t="str">
        <f>IF($C187="","",$E187*VLOOKUP($C187,aliments!$B$2:$AZ$70,27,0)/100)</f>
        <v/>
      </c>
      <c r="AF187" s="24" t="str">
        <f>IF($C187="","",$E187*VLOOKUP($C187,aliments!$B$2:$AZ$70,28,0)/100)</f>
        <v/>
      </c>
      <c r="AG187" s="24" t="str">
        <f>IF($C187="","",$E187*VLOOKUP($C187,aliments!$B$2:$AZ$70,29,0)/100)</f>
        <v/>
      </c>
      <c r="AH187" s="24" t="str">
        <f>IF($C187="","",$E187*VLOOKUP($C187,aliments!$B$2:$AZ$70,30,0)/100)</f>
        <v/>
      </c>
      <c r="AI187" s="24" t="str">
        <f>IF($C187="","",$E187*VLOOKUP($C187,aliments!$B$2:$AZ$70,31,0)/100)</f>
        <v/>
      </c>
      <c r="AJ187" s="24" t="str">
        <f>IF($C187="","",$E187*VLOOKUP($C187,aliments!$B$2:$AZ$70,32,0)/100)</f>
        <v/>
      </c>
      <c r="AK187" s="24" t="str">
        <f>IF($C187="","",$E187*VLOOKUP($C187,aliments!$B$2:$AZ$70,33,0)/100)</f>
        <v/>
      </c>
      <c r="AL187" s="24" t="str">
        <f>IF($C187="","",$E187*VLOOKUP($C187,aliments!$B$2:$AZ$70,34,0)/100)</f>
        <v/>
      </c>
      <c r="AM187" s="24" t="str">
        <f>IF($C187="","",$E187*VLOOKUP($C187,aliments!$B$2:$AZ$70,35,0)/100)</f>
        <v/>
      </c>
      <c r="AN187" s="24" t="str">
        <f>IF($C187="","",$E187*VLOOKUP($C187,aliments!$B$2:$AZ$70,36,0)/100)</f>
        <v/>
      </c>
      <c r="AO187" s="24" t="str">
        <f>IF($C187="","",$E187*VLOOKUP($C187,aliments!$B$2:$AZ$70,37,0)/100)</f>
        <v/>
      </c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19"/>
      <c r="BT187" s="19"/>
      <c r="BU187" s="19"/>
      <c r="BV187" s="19"/>
      <c r="BW187" s="19"/>
      <c r="BX187" s="19"/>
    </row>
    <row r="188" spans="1:76" ht="13.5" thickBot="1" x14ac:dyDescent="0.25">
      <c r="C188" s="23"/>
      <c r="F188" s="24" t="str">
        <f>IF($C188="","",$E188*VLOOKUP($C188,aliments!$B$2:$AZ$70,2,0)/100)</f>
        <v/>
      </c>
      <c r="G188" s="24" t="str">
        <f>IF($C188="","",$E188*VLOOKUP($C188,aliments!$B$2:$AZ$70,3,0)/100)</f>
        <v/>
      </c>
      <c r="H188" s="24" t="str">
        <f>IF($C188="","",$E188*VLOOKUP($C188,aliments!$B$2:$AZ$70,4,0)/100)</f>
        <v/>
      </c>
      <c r="I188" s="24" t="str">
        <f>IF($C188="","",$E188*VLOOKUP($C188,aliments!$B$2:$AZ$70,5,0)/100)</f>
        <v/>
      </c>
      <c r="J188" s="24" t="str">
        <f>IF($C188="","",$E188*VLOOKUP($C188,aliments!$B$2:$AZ$70,6,0)/100)</f>
        <v/>
      </c>
      <c r="K188" s="24" t="str">
        <f>IF($C188="","",$E188*VLOOKUP($C188,aliments!$B$2:$AZ$70,7,0)/100)</f>
        <v/>
      </c>
      <c r="L188" s="24" t="str">
        <f>IF($C188="","",$E188*VLOOKUP($C188,aliments!$B$2:$AZ$70,8,0)/100)</f>
        <v/>
      </c>
      <c r="M188" s="24" t="str">
        <f>IF($C188="","",$E188*VLOOKUP($C188,aliments!$B$2:$AZ$70,9,0)/100)</f>
        <v/>
      </c>
      <c r="N188" s="24" t="str">
        <f>IF($C188="","",$E188*VLOOKUP($C188,aliments!$B$2:$AZ$70,10,0)/100)</f>
        <v/>
      </c>
      <c r="O188" s="24" t="str">
        <f>IF($C188="","",$E188*VLOOKUP($C188,aliments!$B$2:$AZ$70,11,0)/100)</f>
        <v/>
      </c>
      <c r="P188" s="24" t="str">
        <f>IF($C188="","",$E188*VLOOKUP($C188,aliments!$B$2:$AZ$70,12,0)/100)</f>
        <v/>
      </c>
      <c r="Q188" s="24" t="str">
        <f>IF($C188="","",$E188*VLOOKUP($C188,aliments!$B$2:$AZ$70,13,0)/100)</f>
        <v/>
      </c>
      <c r="R188" s="24" t="str">
        <f>IF($C188="","",$E188*VLOOKUP($C188,aliments!$B$2:$AZ$70,14,0)/100)</f>
        <v/>
      </c>
      <c r="S188" s="24" t="str">
        <f>IF($C188="","",$E188*VLOOKUP($C188,aliments!$B$2:$AZ$70,15,0)/100)</f>
        <v/>
      </c>
      <c r="T188" s="24" t="str">
        <f>IF($C188="","",$E188*VLOOKUP($C188,aliments!$B$2:$AZ$70,16,0)/100)</f>
        <v/>
      </c>
      <c r="U188" s="24" t="str">
        <f>IF($C188="","",$E188*VLOOKUP($C188,aliments!$B$2:$AZ$70,17,0)/100)</f>
        <v/>
      </c>
      <c r="V188" s="24" t="str">
        <f>IF($C188="","",$E188*VLOOKUP($C188,aliments!$B$2:$AZ$70,18,0)/100)</f>
        <v/>
      </c>
      <c r="W188" s="24" t="str">
        <f>IF($C188="","",$E188*VLOOKUP($C188,aliments!$B$2:$AZ$70,19,0)/100)</f>
        <v/>
      </c>
      <c r="X188" s="24" t="str">
        <f>IF($C188="","",$E188*VLOOKUP($C188,aliments!$B$2:$AZ$70,20,0)/100)</f>
        <v/>
      </c>
      <c r="Y188" s="24" t="str">
        <f>IF($C188="","",$E188*VLOOKUP($C188,aliments!$B$2:$AZ$70,21,0)/100)</f>
        <v/>
      </c>
      <c r="Z188" s="24" t="str">
        <f>IF($C188="","",$E188*VLOOKUP($C188,aliments!$B$2:$AZ$70,22,0)/100)</f>
        <v/>
      </c>
      <c r="AA188" s="24" t="str">
        <f>IF($C188="","",$E188*VLOOKUP($C188,aliments!$B$2:$AZ$70,23,0)/100)</f>
        <v/>
      </c>
      <c r="AB188" s="24" t="str">
        <f>IF($C188="","",$E188*VLOOKUP($C188,aliments!$B$2:$AZ$70,24,0)/100)</f>
        <v/>
      </c>
      <c r="AC188" s="24" t="str">
        <f>IF($C188="","",$E188*VLOOKUP($C188,aliments!$B$2:$AZ$70,25,0)/100)</f>
        <v/>
      </c>
      <c r="AD188" s="24" t="str">
        <f>IF($C188="","",$E188*VLOOKUP($C188,aliments!$B$2:$AZ$70,26,0)/100)</f>
        <v/>
      </c>
      <c r="AE188" s="24" t="str">
        <f>IF($C188="","",$E188*VLOOKUP($C188,aliments!$B$2:$AZ$70,27,0)/100)</f>
        <v/>
      </c>
      <c r="AF188" s="24" t="str">
        <f>IF($C188="","",$E188*VLOOKUP($C188,aliments!$B$2:$AZ$70,28,0)/100)</f>
        <v/>
      </c>
      <c r="AG188" s="24" t="str">
        <f>IF($C188="","",$E188*VLOOKUP($C188,aliments!$B$2:$AZ$70,29,0)/100)</f>
        <v/>
      </c>
      <c r="AH188" s="24" t="str">
        <f>IF($C188="","",$E188*VLOOKUP($C188,aliments!$B$2:$AZ$70,30,0)/100)</f>
        <v/>
      </c>
      <c r="AI188" s="24" t="str">
        <f>IF($C188="","",$E188*VLOOKUP($C188,aliments!$B$2:$AZ$70,31,0)/100)</f>
        <v/>
      </c>
      <c r="AJ188" s="24" t="str">
        <f>IF($C188="","",$E188*VLOOKUP($C188,aliments!$B$2:$AZ$70,32,0)/100)</f>
        <v/>
      </c>
      <c r="AK188" s="24" t="str">
        <f>IF($C188="","",$E188*VLOOKUP($C188,aliments!$B$2:$AZ$70,33,0)/100)</f>
        <v/>
      </c>
      <c r="AL188" s="24" t="str">
        <f>IF($C188="","",$E188*VLOOKUP($C188,aliments!$B$2:$AZ$70,34,0)/100)</f>
        <v/>
      </c>
      <c r="AM188" s="24" t="str">
        <f>IF($C188="","",$E188*VLOOKUP($C188,aliments!$B$2:$AZ$70,35,0)/100)</f>
        <v/>
      </c>
      <c r="AN188" s="24" t="str">
        <f>IF($C188="","",$E188*VLOOKUP($C188,aliments!$B$2:$AZ$70,36,0)/100)</f>
        <v/>
      </c>
      <c r="AO188" s="24" t="str">
        <f>IF($C188="","",$E188*VLOOKUP($C188,aliments!$B$2:$AZ$70,37,0)/100)</f>
        <v/>
      </c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19"/>
      <c r="BT188" s="19"/>
      <c r="BU188" s="19"/>
      <c r="BV188" s="19"/>
      <c r="BW188" s="19"/>
      <c r="BX188" s="19"/>
    </row>
    <row r="189" spans="1:76" ht="13.5" thickBot="1" x14ac:dyDescent="0.25">
      <c r="A189" s="12" t="s">
        <v>4</v>
      </c>
      <c r="D189" s="72"/>
      <c r="F189" s="28" t="str">
        <f>IF(SUM(F182:F188)=0,"",AVERAGE(F182:F188))</f>
        <v/>
      </c>
      <c r="G189" s="28">
        <f>SUM(G182:G188)</f>
        <v>0</v>
      </c>
      <c r="H189" s="13">
        <f>SUM(H182:H188)</f>
        <v>0</v>
      </c>
      <c r="I189" s="13">
        <f t="shared" ref="I189" si="532">SUM(I182:I188)</f>
        <v>0</v>
      </c>
      <c r="J189" s="13">
        <f t="shared" ref="J189" si="533">SUM(J182:J188)</f>
        <v>0</v>
      </c>
      <c r="K189" s="13">
        <f t="shared" ref="K189" si="534">SUM(K182:K188)</f>
        <v>0</v>
      </c>
      <c r="L189" s="13">
        <f t="shared" ref="L189" si="535">SUM(L182:L188)</f>
        <v>0</v>
      </c>
      <c r="M189" s="13">
        <f t="shared" ref="M189" si="536">SUM(M182:M188)</f>
        <v>0</v>
      </c>
      <c r="N189" s="13">
        <f t="shared" ref="N189" si="537">SUM(N182:N188)</f>
        <v>0</v>
      </c>
      <c r="O189" s="13">
        <f t="shared" ref="O189" si="538">SUM(O182:O188)</f>
        <v>0</v>
      </c>
      <c r="P189" s="13">
        <f t="shared" ref="P189" si="539">SUM(P182:P188)</f>
        <v>0</v>
      </c>
      <c r="Q189" s="13">
        <f t="shared" ref="Q189" si="540">SUM(Q182:Q188)</f>
        <v>0</v>
      </c>
      <c r="R189" s="13">
        <f t="shared" ref="R189" si="541">SUM(R182:R188)</f>
        <v>0</v>
      </c>
      <c r="S189" s="13">
        <f t="shared" ref="S189" si="542">SUM(S182:S188)</f>
        <v>0</v>
      </c>
      <c r="T189" s="13">
        <f t="shared" ref="T189" si="543">SUM(T182:T188)</f>
        <v>0</v>
      </c>
      <c r="U189" s="13">
        <f t="shared" ref="U189" si="544">SUM(U182:U188)</f>
        <v>0</v>
      </c>
      <c r="V189" s="13">
        <f t="shared" ref="V189" si="545">SUM(V182:V188)</f>
        <v>0</v>
      </c>
      <c r="W189" s="13">
        <f t="shared" ref="W189" si="546">SUM(W182:W188)</f>
        <v>0</v>
      </c>
      <c r="X189" s="13">
        <f t="shared" ref="X189" si="547">SUM(X182:X188)</f>
        <v>0</v>
      </c>
      <c r="Y189" s="13">
        <f t="shared" ref="Y189" si="548">SUM(Y182:Y188)</f>
        <v>0</v>
      </c>
      <c r="Z189" s="13">
        <f t="shared" ref="Z189" si="549">SUM(Z182:Z188)</f>
        <v>0</v>
      </c>
      <c r="AA189" s="13">
        <f t="shared" ref="AA189" si="550">SUM(AA182:AA188)</f>
        <v>0</v>
      </c>
      <c r="AB189" s="13">
        <f t="shared" ref="AB189" si="551">SUM(AB182:AB188)</f>
        <v>0</v>
      </c>
      <c r="AC189" s="13">
        <f t="shared" ref="AC189" si="552">SUM(AC182:AC188)</f>
        <v>0</v>
      </c>
      <c r="AD189" s="13">
        <f t="shared" ref="AD189" si="553">SUM(AD182:AD188)</f>
        <v>0</v>
      </c>
      <c r="AE189" s="13">
        <f t="shared" ref="AE189" si="554">SUM(AE182:AE188)</f>
        <v>0</v>
      </c>
      <c r="AF189" s="13">
        <f t="shared" ref="AF189" si="555">SUM(AF182:AF188)</f>
        <v>0</v>
      </c>
      <c r="AG189" s="13">
        <f t="shared" ref="AG189" si="556">SUM(AG182:AG188)</f>
        <v>0</v>
      </c>
      <c r="AH189" s="13">
        <f t="shared" ref="AH189" si="557">SUM(AH182:AH188)</f>
        <v>0</v>
      </c>
      <c r="AI189" s="13">
        <f t="shared" ref="AI189" si="558">SUM(AI182:AI188)</f>
        <v>0</v>
      </c>
      <c r="AJ189" s="13">
        <f t="shared" ref="AJ189" si="559">SUM(AJ182:AJ188)</f>
        <v>0</v>
      </c>
      <c r="AK189" s="13">
        <f t="shared" ref="AK189" si="560">SUM(AK182:AK188)</f>
        <v>0</v>
      </c>
      <c r="AL189" s="13">
        <f t="shared" ref="AL189" si="561">SUM(AL182:AL188)</f>
        <v>0</v>
      </c>
      <c r="AM189" s="13">
        <f t="shared" ref="AM189" si="562">SUM(AM182:AM188)</f>
        <v>0</v>
      </c>
      <c r="AN189" s="13">
        <f t="shared" ref="AN189" si="563">SUM(AN182:AN188)</f>
        <v>0</v>
      </c>
      <c r="AO189" s="13">
        <f t="shared" ref="AO189" si="564">SUM(AO182:AO188)</f>
        <v>0</v>
      </c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19"/>
      <c r="BK189" s="19"/>
      <c r="BL189" s="19"/>
      <c r="BM189" s="19"/>
      <c r="BN189" s="19"/>
      <c r="BO189" s="19"/>
      <c r="BP189" s="19"/>
      <c r="BQ189" s="19"/>
      <c r="BR189" s="19"/>
      <c r="BS189" s="19"/>
      <c r="BT189" s="19"/>
      <c r="BU189" s="19"/>
      <c r="BV189" s="19"/>
      <c r="BW189" s="19"/>
      <c r="BX189" s="19"/>
    </row>
    <row r="190" spans="1:76" ht="13.5" thickBot="1" x14ac:dyDescent="0.25">
      <c r="A190" s="5"/>
      <c r="B190" s="5"/>
      <c r="C190" s="5"/>
      <c r="D190" s="5"/>
      <c r="E190" s="5"/>
      <c r="F190" s="5"/>
      <c r="G190" s="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9"/>
      <c r="BK190" s="19"/>
      <c r="BL190" s="19"/>
      <c r="BM190" s="19"/>
      <c r="BN190" s="19"/>
      <c r="BO190" s="19"/>
      <c r="BP190" s="19"/>
      <c r="BQ190" s="19"/>
      <c r="BR190" s="19"/>
      <c r="BS190" s="19"/>
      <c r="BT190" s="19"/>
      <c r="BU190" s="19"/>
      <c r="BV190" s="19"/>
      <c r="BW190" s="19"/>
      <c r="BX190" s="19"/>
    </row>
    <row r="191" spans="1:76" ht="13.5" thickBot="1" x14ac:dyDescent="0.25">
      <c r="A191" s="2" t="s">
        <v>162</v>
      </c>
      <c r="B191" s="3"/>
      <c r="C191" s="3" t="s">
        <v>0</v>
      </c>
      <c r="D191" s="3"/>
      <c r="E191" s="3" t="s">
        <v>163</v>
      </c>
      <c r="F191" s="27" t="s">
        <v>179</v>
      </c>
      <c r="G191" s="27" t="s">
        <v>178</v>
      </c>
      <c r="H191" s="3" t="s">
        <v>164</v>
      </c>
      <c r="I191" s="3" t="s">
        <v>165</v>
      </c>
      <c r="J191" s="3" t="s">
        <v>166</v>
      </c>
      <c r="K191" s="3" t="s">
        <v>5</v>
      </c>
      <c r="L191" s="3" t="s">
        <v>159</v>
      </c>
      <c r="M191" s="3" t="s">
        <v>160</v>
      </c>
      <c r="N191" s="3" t="s">
        <v>150</v>
      </c>
      <c r="O191" s="3" t="s">
        <v>151</v>
      </c>
      <c r="P191" s="3" t="s">
        <v>152</v>
      </c>
      <c r="Q191" s="3" t="s">
        <v>153</v>
      </c>
      <c r="R191" s="3" t="s">
        <v>154</v>
      </c>
      <c r="S191" s="3" t="s">
        <v>155</v>
      </c>
      <c r="T191" s="3" t="s">
        <v>156</v>
      </c>
      <c r="U191" s="3" t="s">
        <v>157</v>
      </c>
      <c r="V191" s="3" t="s">
        <v>158</v>
      </c>
      <c r="W191" s="3" t="s">
        <v>177</v>
      </c>
      <c r="X191" s="3" t="s">
        <v>176</v>
      </c>
      <c r="Y191" s="3" t="s">
        <v>26</v>
      </c>
      <c r="Z191" s="3" t="s">
        <v>29</v>
      </c>
      <c r="AA191" s="3" t="s">
        <v>28</v>
      </c>
      <c r="AB191" s="3" t="s">
        <v>32</v>
      </c>
      <c r="AC191" s="3" t="s">
        <v>23</v>
      </c>
      <c r="AD191" s="3" t="s">
        <v>27</v>
      </c>
      <c r="AE191" s="3" t="s">
        <v>24</v>
      </c>
      <c r="AF191" s="3" t="s">
        <v>25</v>
      </c>
      <c r="AG191" s="3" t="s">
        <v>31</v>
      </c>
      <c r="AH191" s="3" t="s">
        <v>22</v>
      </c>
      <c r="AI191" s="3" t="s">
        <v>30</v>
      </c>
      <c r="AJ191" s="3" t="s">
        <v>36</v>
      </c>
      <c r="AK191" s="3" t="s">
        <v>37</v>
      </c>
      <c r="AL191" s="3" t="s">
        <v>38</v>
      </c>
      <c r="AM191" s="3" t="s">
        <v>40</v>
      </c>
      <c r="AN191" s="3" t="s">
        <v>41</v>
      </c>
      <c r="AO191" s="4" t="s">
        <v>21</v>
      </c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19"/>
      <c r="BO191" s="19"/>
      <c r="BP191" s="19"/>
      <c r="BQ191" s="19"/>
      <c r="BR191" s="19"/>
      <c r="BS191" s="19"/>
      <c r="BT191" s="19"/>
      <c r="BU191" s="19"/>
      <c r="BV191" s="19"/>
      <c r="BW191" s="19"/>
      <c r="BX191" s="19"/>
    </row>
    <row r="192" spans="1:76" x14ac:dyDescent="0.2">
      <c r="C192" s="23"/>
      <c r="F192" s="24" t="str">
        <f>IF($C192="","",$E192*VLOOKUP($C192,aliments!$B$2:$AZ$70,2,0)/100)</f>
        <v/>
      </c>
      <c r="G192" s="24" t="str">
        <f>IF($C192="","",$E192*VLOOKUP($C192,aliments!$B$2:$AZ$70,3,0)/100)</f>
        <v/>
      </c>
      <c r="H192" s="24" t="str">
        <f>IF($C192="","",$E192*VLOOKUP($C192,aliments!$B$2:$AZ$70,4,0)/100)</f>
        <v/>
      </c>
      <c r="I192" s="24" t="str">
        <f>IF($C192="","",$E192*VLOOKUP($C192,aliments!$B$2:$AZ$70,5,0)/100)</f>
        <v/>
      </c>
      <c r="J192" s="24" t="str">
        <f>IF($C192="","",$E192*VLOOKUP($C192,aliments!$B$2:$AZ$70,6,0)/100)</f>
        <v/>
      </c>
      <c r="K192" s="24" t="str">
        <f>IF($C192="","",$E192*VLOOKUP($C192,aliments!$B$2:$AZ$70,7,0)/100)</f>
        <v/>
      </c>
      <c r="L192" s="24" t="str">
        <f>IF($C192="","",$E192*VLOOKUP($C192,aliments!$B$2:$AZ$70,8,0)/100)</f>
        <v/>
      </c>
      <c r="M192" s="24" t="str">
        <f>IF($C192="","",$E192*VLOOKUP($C192,aliments!$B$2:$AZ$70,9,0)/100)</f>
        <v/>
      </c>
      <c r="N192" s="24" t="str">
        <f>IF($C192="","",$E192*VLOOKUP($C192,aliments!$B$2:$AZ$70,10,0)/100)</f>
        <v/>
      </c>
      <c r="O192" s="24" t="str">
        <f>IF($C192="","",$E192*VLOOKUP($C192,aliments!$B$2:$AZ$70,11,0)/100)</f>
        <v/>
      </c>
      <c r="P192" s="24" t="str">
        <f>IF($C192="","",$E192*VLOOKUP($C192,aliments!$B$2:$AZ$70,12,0)/100)</f>
        <v/>
      </c>
      <c r="Q192" s="24" t="str">
        <f>IF($C192="","",$E192*VLOOKUP($C192,aliments!$B$2:$AZ$70,13,0)/100)</f>
        <v/>
      </c>
      <c r="R192" s="24" t="str">
        <f>IF($C192="","",$E192*VLOOKUP($C192,aliments!$B$2:$AZ$70,14,0)/100)</f>
        <v/>
      </c>
      <c r="S192" s="24" t="str">
        <f>IF($C192="","",$E192*VLOOKUP($C192,aliments!$B$2:$AZ$70,15,0)/100)</f>
        <v/>
      </c>
      <c r="T192" s="24" t="str">
        <f>IF($C192="","",$E192*VLOOKUP($C192,aliments!$B$2:$AZ$70,16,0)/100)</f>
        <v/>
      </c>
      <c r="U192" s="24" t="str">
        <f>IF($C192="","",$E192*VLOOKUP($C192,aliments!$B$2:$AZ$70,17,0)/100)</f>
        <v/>
      </c>
      <c r="V192" s="24" t="str">
        <f>IF($C192="","",$E192*VLOOKUP($C192,aliments!$B$2:$AZ$70,18,0)/100)</f>
        <v/>
      </c>
      <c r="W192" s="24" t="str">
        <f>IF($C192="","",$E192*VLOOKUP($C192,aliments!$B$2:$AZ$70,19,0)/100)</f>
        <v/>
      </c>
      <c r="X192" s="24" t="str">
        <f>IF($C192="","",$E192*VLOOKUP($C192,aliments!$B$2:$AZ$70,20,0)/100)</f>
        <v/>
      </c>
      <c r="Y192" s="24" t="str">
        <f>IF($C192="","",$E192*VLOOKUP($C192,aliments!$B$2:$AZ$70,21,0)/100)</f>
        <v/>
      </c>
      <c r="Z192" s="24" t="str">
        <f>IF($C192="","",$E192*VLOOKUP($C192,aliments!$B$2:$AZ$70,22,0)/100)</f>
        <v/>
      </c>
      <c r="AA192" s="24" t="str">
        <f>IF($C192="","",$E192*VLOOKUP($C192,aliments!$B$2:$AZ$70,23,0)/100)</f>
        <v/>
      </c>
      <c r="AB192" s="24" t="str">
        <f>IF($C192="","",$E192*VLOOKUP($C192,aliments!$B$2:$AZ$70,24,0)/100)</f>
        <v/>
      </c>
      <c r="AC192" s="24" t="str">
        <f>IF($C192="","",$E192*VLOOKUP($C192,aliments!$B$2:$AZ$70,25,0)/100)</f>
        <v/>
      </c>
      <c r="AD192" s="24" t="str">
        <f>IF($C192="","",$E192*VLOOKUP($C192,aliments!$B$2:$AZ$70,26,0)/100)</f>
        <v/>
      </c>
      <c r="AE192" s="24" t="str">
        <f>IF($C192="","",$E192*VLOOKUP($C192,aliments!$B$2:$AZ$70,27,0)/100)</f>
        <v/>
      </c>
      <c r="AF192" s="24" t="str">
        <f>IF($C192="","",$E192*VLOOKUP($C192,aliments!$B$2:$AZ$70,28,0)/100)</f>
        <v/>
      </c>
      <c r="AG192" s="24" t="str">
        <f>IF($C192="","",$E192*VLOOKUP($C192,aliments!$B$2:$AZ$70,29,0)/100)</f>
        <v/>
      </c>
      <c r="AH192" s="24" t="str">
        <f>IF($C192="","",$E192*VLOOKUP($C192,aliments!$B$2:$AZ$70,30,0)/100)</f>
        <v/>
      </c>
      <c r="AI192" s="24" t="str">
        <f>IF($C192="","",$E192*VLOOKUP($C192,aliments!$B$2:$AZ$70,31,0)/100)</f>
        <v/>
      </c>
      <c r="AJ192" s="24" t="str">
        <f>IF($C192="","",$E192*VLOOKUP($C192,aliments!$B$2:$AZ$70,32,0)/100)</f>
        <v/>
      </c>
      <c r="AK192" s="24" t="str">
        <f>IF($C192="","",$E192*VLOOKUP($C192,aliments!$B$2:$AZ$70,33,0)/100)</f>
        <v/>
      </c>
      <c r="AL192" s="24" t="str">
        <f>IF($C192="","",$E192*VLOOKUP($C192,aliments!$B$2:$AZ$70,34,0)/100)</f>
        <v/>
      </c>
      <c r="AM192" s="24" t="str">
        <f>IF($C192="","",$E192*VLOOKUP($C192,aliments!$B$2:$AZ$70,35,0)/100)</f>
        <v/>
      </c>
      <c r="AN192" s="24" t="str">
        <f>IF($C192="","",$E192*VLOOKUP($C192,aliments!$B$2:$AZ$70,36,0)/100)</f>
        <v/>
      </c>
      <c r="AO192" s="24" t="str">
        <f>IF($C192="","",$E192*VLOOKUP($C192,aliments!$B$2:$AZ$70,37,0)/100)</f>
        <v/>
      </c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9"/>
      <c r="BK192" s="19"/>
      <c r="BL192" s="19"/>
      <c r="BM192" s="19"/>
      <c r="BN192" s="19"/>
      <c r="BO192" s="19"/>
      <c r="BP192" s="19"/>
      <c r="BQ192" s="19"/>
      <c r="BR192" s="19"/>
      <c r="BS192" s="19"/>
      <c r="BT192" s="19"/>
      <c r="BU192" s="19"/>
      <c r="BV192" s="19"/>
      <c r="BW192" s="19"/>
      <c r="BX192" s="19"/>
    </row>
    <row r="193" spans="1:79" x14ac:dyDescent="0.2">
      <c r="C193" s="23"/>
      <c r="F193" s="24" t="str">
        <f>IF($C193="","",$E193*VLOOKUP($C193,aliments!$B$2:$AZ$70,2,0)/100)</f>
        <v/>
      </c>
      <c r="G193" s="24" t="str">
        <f>IF($C193="","",$E193*VLOOKUP($C193,aliments!$B$2:$AZ$70,3,0)/100)</f>
        <v/>
      </c>
      <c r="H193" s="24" t="str">
        <f>IF($C193="","",$E193*VLOOKUP($C193,aliments!$B$2:$AZ$70,4,0)/100)</f>
        <v/>
      </c>
      <c r="I193" s="24" t="str">
        <f>IF($C193="","",$E193*VLOOKUP($C193,aliments!$B$2:$AZ$70,5,0)/100)</f>
        <v/>
      </c>
      <c r="J193" s="24" t="str">
        <f>IF($C193="","",$E193*VLOOKUP($C193,aliments!$B$2:$AZ$70,6,0)/100)</f>
        <v/>
      </c>
      <c r="K193" s="24" t="str">
        <f>IF($C193="","",$E193*VLOOKUP($C193,aliments!$B$2:$AZ$70,7,0)/100)</f>
        <v/>
      </c>
      <c r="L193" s="24" t="str">
        <f>IF($C193="","",$E193*VLOOKUP($C193,aliments!$B$2:$AZ$70,8,0)/100)</f>
        <v/>
      </c>
      <c r="M193" s="24" t="str">
        <f>IF($C193="","",$E193*VLOOKUP($C193,aliments!$B$2:$AZ$70,9,0)/100)</f>
        <v/>
      </c>
      <c r="N193" s="24" t="str">
        <f>IF($C193="","",$E193*VLOOKUP($C193,aliments!$B$2:$AZ$70,10,0)/100)</f>
        <v/>
      </c>
      <c r="O193" s="24" t="str">
        <f>IF($C193="","",$E193*VLOOKUP($C193,aliments!$B$2:$AZ$70,11,0)/100)</f>
        <v/>
      </c>
      <c r="P193" s="24" t="str">
        <f>IF($C193="","",$E193*VLOOKUP($C193,aliments!$B$2:$AZ$70,12,0)/100)</f>
        <v/>
      </c>
      <c r="Q193" s="24" t="str">
        <f>IF($C193="","",$E193*VLOOKUP($C193,aliments!$B$2:$AZ$70,13,0)/100)</f>
        <v/>
      </c>
      <c r="R193" s="24" t="str">
        <f>IF($C193="","",$E193*VLOOKUP($C193,aliments!$B$2:$AZ$70,14,0)/100)</f>
        <v/>
      </c>
      <c r="S193" s="24" t="str">
        <f>IF($C193="","",$E193*VLOOKUP($C193,aliments!$B$2:$AZ$70,15,0)/100)</f>
        <v/>
      </c>
      <c r="T193" s="24" t="str">
        <f>IF($C193="","",$E193*VLOOKUP($C193,aliments!$B$2:$AZ$70,16,0)/100)</f>
        <v/>
      </c>
      <c r="U193" s="24" t="str">
        <f>IF($C193="","",$E193*VLOOKUP($C193,aliments!$B$2:$AZ$70,17,0)/100)</f>
        <v/>
      </c>
      <c r="V193" s="24" t="str">
        <f>IF($C193="","",$E193*VLOOKUP($C193,aliments!$B$2:$AZ$70,18,0)/100)</f>
        <v/>
      </c>
      <c r="W193" s="24" t="str">
        <f>IF($C193="","",$E193*VLOOKUP($C193,aliments!$B$2:$AZ$70,19,0)/100)</f>
        <v/>
      </c>
      <c r="X193" s="24" t="str">
        <f>IF($C193="","",$E193*VLOOKUP($C193,aliments!$B$2:$AZ$70,20,0)/100)</f>
        <v/>
      </c>
      <c r="Y193" s="24" t="str">
        <f>IF($C193="","",$E193*VLOOKUP($C193,aliments!$B$2:$AZ$70,21,0)/100)</f>
        <v/>
      </c>
      <c r="Z193" s="24" t="str">
        <f>IF($C193="","",$E193*VLOOKUP($C193,aliments!$B$2:$AZ$70,22,0)/100)</f>
        <v/>
      </c>
      <c r="AA193" s="24" t="str">
        <f>IF($C193="","",$E193*VLOOKUP($C193,aliments!$B$2:$AZ$70,23,0)/100)</f>
        <v/>
      </c>
      <c r="AB193" s="24" t="str">
        <f>IF($C193="","",$E193*VLOOKUP($C193,aliments!$B$2:$AZ$70,24,0)/100)</f>
        <v/>
      </c>
      <c r="AC193" s="24" t="str">
        <f>IF($C193="","",$E193*VLOOKUP($C193,aliments!$B$2:$AZ$70,25,0)/100)</f>
        <v/>
      </c>
      <c r="AD193" s="24" t="str">
        <f>IF($C193="","",$E193*VLOOKUP($C193,aliments!$B$2:$AZ$70,26,0)/100)</f>
        <v/>
      </c>
      <c r="AE193" s="24" t="str">
        <f>IF($C193="","",$E193*VLOOKUP($C193,aliments!$B$2:$AZ$70,27,0)/100)</f>
        <v/>
      </c>
      <c r="AF193" s="24" t="str">
        <f>IF($C193="","",$E193*VLOOKUP($C193,aliments!$B$2:$AZ$70,28,0)/100)</f>
        <v/>
      </c>
      <c r="AG193" s="24" t="str">
        <f>IF($C193="","",$E193*VLOOKUP($C193,aliments!$B$2:$AZ$70,29,0)/100)</f>
        <v/>
      </c>
      <c r="AH193" s="24" t="str">
        <f>IF($C193="","",$E193*VLOOKUP($C193,aliments!$B$2:$AZ$70,30,0)/100)</f>
        <v/>
      </c>
      <c r="AI193" s="24" t="str">
        <f>IF($C193="","",$E193*VLOOKUP($C193,aliments!$B$2:$AZ$70,31,0)/100)</f>
        <v/>
      </c>
      <c r="AJ193" s="24" t="str">
        <f>IF($C193="","",$E193*VLOOKUP($C193,aliments!$B$2:$AZ$70,32,0)/100)</f>
        <v/>
      </c>
      <c r="AK193" s="24" t="str">
        <f>IF($C193="","",$E193*VLOOKUP($C193,aliments!$B$2:$AZ$70,33,0)/100)</f>
        <v/>
      </c>
      <c r="AL193" s="24" t="str">
        <f>IF($C193="","",$E193*VLOOKUP($C193,aliments!$B$2:$AZ$70,34,0)/100)</f>
        <v/>
      </c>
      <c r="AM193" s="24" t="str">
        <f>IF($C193="","",$E193*VLOOKUP($C193,aliments!$B$2:$AZ$70,35,0)/100)</f>
        <v/>
      </c>
      <c r="AN193" s="24" t="str">
        <f>IF($C193="","",$E193*VLOOKUP($C193,aliments!$B$2:$AZ$70,36,0)/100)</f>
        <v/>
      </c>
      <c r="AO193" s="24" t="str">
        <f>IF($C193="","",$E193*VLOOKUP($C193,aliments!$B$2:$AZ$70,37,0)/100)</f>
        <v/>
      </c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19"/>
      <c r="BK193" s="19"/>
      <c r="BL193" s="19"/>
      <c r="BM193" s="19"/>
      <c r="BN193" s="19"/>
      <c r="BO193" s="19"/>
      <c r="BP193" s="19"/>
      <c r="BQ193" s="19"/>
      <c r="BR193" s="19"/>
      <c r="BS193" s="19"/>
      <c r="BT193" s="19"/>
      <c r="BU193" s="19"/>
      <c r="BV193" s="19"/>
      <c r="BW193" s="19"/>
      <c r="BX193" s="19"/>
    </row>
    <row r="194" spans="1:79" x14ac:dyDescent="0.2">
      <c r="C194" s="23"/>
      <c r="F194" s="24" t="str">
        <f>IF($C194="","",$E194*VLOOKUP($C194,aliments!$B$2:$AZ$70,2,0)/100)</f>
        <v/>
      </c>
      <c r="G194" s="24" t="str">
        <f>IF($C194="","",$E194*VLOOKUP($C194,aliments!$B$2:$AZ$70,3,0)/100)</f>
        <v/>
      </c>
      <c r="H194" s="24" t="str">
        <f>IF($C194="","",$E194*VLOOKUP($C194,aliments!$B$2:$AZ$70,4,0)/100)</f>
        <v/>
      </c>
      <c r="I194" s="24" t="str">
        <f>IF($C194="","",$E194*VLOOKUP($C194,aliments!$B$2:$AZ$70,5,0)/100)</f>
        <v/>
      </c>
      <c r="J194" s="24" t="str">
        <f>IF($C194="","",$E194*VLOOKUP($C194,aliments!$B$2:$AZ$70,6,0)/100)</f>
        <v/>
      </c>
      <c r="K194" s="24" t="str">
        <f>IF($C194="","",$E194*VLOOKUP($C194,aliments!$B$2:$AZ$70,7,0)/100)</f>
        <v/>
      </c>
      <c r="L194" s="24" t="str">
        <f>IF($C194="","",$E194*VLOOKUP($C194,aliments!$B$2:$AZ$70,8,0)/100)</f>
        <v/>
      </c>
      <c r="M194" s="24" t="str">
        <f>IF($C194="","",$E194*VLOOKUP($C194,aliments!$B$2:$AZ$70,9,0)/100)</f>
        <v/>
      </c>
      <c r="N194" s="24" t="str">
        <f>IF($C194="","",$E194*VLOOKUP($C194,aliments!$B$2:$AZ$70,10,0)/100)</f>
        <v/>
      </c>
      <c r="O194" s="24" t="str">
        <f>IF($C194="","",$E194*VLOOKUP($C194,aliments!$B$2:$AZ$70,11,0)/100)</f>
        <v/>
      </c>
      <c r="P194" s="24" t="str">
        <f>IF($C194="","",$E194*VLOOKUP($C194,aliments!$B$2:$AZ$70,12,0)/100)</f>
        <v/>
      </c>
      <c r="Q194" s="24" t="str">
        <f>IF($C194="","",$E194*VLOOKUP($C194,aliments!$B$2:$AZ$70,13,0)/100)</f>
        <v/>
      </c>
      <c r="R194" s="24" t="str">
        <f>IF($C194="","",$E194*VLOOKUP($C194,aliments!$B$2:$AZ$70,14,0)/100)</f>
        <v/>
      </c>
      <c r="S194" s="24" t="str">
        <f>IF($C194="","",$E194*VLOOKUP($C194,aliments!$B$2:$AZ$70,15,0)/100)</f>
        <v/>
      </c>
      <c r="T194" s="24" t="str">
        <f>IF($C194="","",$E194*VLOOKUP($C194,aliments!$B$2:$AZ$70,16,0)/100)</f>
        <v/>
      </c>
      <c r="U194" s="24" t="str">
        <f>IF($C194="","",$E194*VLOOKUP($C194,aliments!$B$2:$AZ$70,17,0)/100)</f>
        <v/>
      </c>
      <c r="V194" s="24" t="str">
        <f>IF($C194="","",$E194*VLOOKUP($C194,aliments!$B$2:$AZ$70,18,0)/100)</f>
        <v/>
      </c>
      <c r="W194" s="24" t="str">
        <f>IF($C194="","",$E194*VLOOKUP($C194,aliments!$B$2:$AZ$70,19,0)/100)</f>
        <v/>
      </c>
      <c r="X194" s="24" t="str">
        <f>IF($C194="","",$E194*VLOOKUP($C194,aliments!$B$2:$AZ$70,20,0)/100)</f>
        <v/>
      </c>
      <c r="Y194" s="24" t="str">
        <f>IF($C194="","",$E194*VLOOKUP($C194,aliments!$B$2:$AZ$70,21,0)/100)</f>
        <v/>
      </c>
      <c r="Z194" s="24" t="str">
        <f>IF($C194="","",$E194*VLOOKUP($C194,aliments!$B$2:$AZ$70,22,0)/100)</f>
        <v/>
      </c>
      <c r="AA194" s="24" t="str">
        <f>IF($C194="","",$E194*VLOOKUP($C194,aliments!$B$2:$AZ$70,23,0)/100)</f>
        <v/>
      </c>
      <c r="AB194" s="24" t="str">
        <f>IF($C194="","",$E194*VLOOKUP($C194,aliments!$B$2:$AZ$70,24,0)/100)</f>
        <v/>
      </c>
      <c r="AC194" s="24" t="str">
        <f>IF($C194="","",$E194*VLOOKUP($C194,aliments!$B$2:$AZ$70,25,0)/100)</f>
        <v/>
      </c>
      <c r="AD194" s="24" t="str">
        <f>IF($C194="","",$E194*VLOOKUP($C194,aliments!$B$2:$AZ$70,26,0)/100)</f>
        <v/>
      </c>
      <c r="AE194" s="24" t="str">
        <f>IF($C194="","",$E194*VLOOKUP($C194,aliments!$B$2:$AZ$70,27,0)/100)</f>
        <v/>
      </c>
      <c r="AF194" s="24" t="str">
        <f>IF($C194="","",$E194*VLOOKUP($C194,aliments!$B$2:$AZ$70,28,0)/100)</f>
        <v/>
      </c>
      <c r="AG194" s="24" t="str">
        <f>IF($C194="","",$E194*VLOOKUP($C194,aliments!$B$2:$AZ$70,29,0)/100)</f>
        <v/>
      </c>
      <c r="AH194" s="24" t="str">
        <f>IF($C194="","",$E194*VLOOKUP($C194,aliments!$B$2:$AZ$70,30,0)/100)</f>
        <v/>
      </c>
      <c r="AI194" s="24" t="str">
        <f>IF($C194="","",$E194*VLOOKUP($C194,aliments!$B$2:$AZ$70,31,0)/100)</f>
        <v/>
      </c>
      <c r="AJ194" s="24" t="str">
        <f>IF($C194="","",$E194*VLOOKUP($C194,aliments!$B$2:$AZ$70,32,0)/100)</f>
        <v/>
      </c>
      <c r="AK194" s="24" t="str">
        <f>IF($C194="","",$E194*VLOOKUP($C194,aliments!$B$2:$AZ$70,33,0)/100)</f>
        <v/>
      </c>
      <c r="AL194" s="24" t="str">
        <f>IF($C194="","",$E194*VLOOKUP($C194,aliments!$B$2:$AZ$70,34,0)/100)</f>
        <v/>
      </c>
      <c r="AM194" s="24" t="str">
        <f>IF($C194="","",$E194*VLOOKUP($C194,aliments!$B$2:$AZ$70,35,0)/100)</f>
        <v/>
      </c>
      <c r="AN194" s="24" t="str">
        <f>IF($C194="","",$E194*VLOOKUP($C194,aliments!$B$2:$AZ$70,36,0)/100)</f>
        <v/>
      </c>
      <c r="AO194" s="24" t="str">
        <f>IF($C194="","",$E194*VLOOKUP($C194,aliments!$B$2:$AZ$70,37,0)/100)</f>
        <v/>
      </c>
    </row>
    <row r="195" spans="1:79" x14ac:dyDescent="0.2">
      <c r="C195" s="23"/>
      <c r="F195" s="24" t="str">
        <f>IF($C195="","",$E195*VLOOKUP($C195,aliments!$B$2:$AZ$70,2,0)/100)</f>
        <v/>
      </c>
      <c r="G195" s="24" t="str">
        <f>IF($C195="","",$E195*VLOOKUP($C195,aliments!$B$2:$AZ$70,3,0)/100)</f>
        <v/>
      </c>
      <c r="H195" s="24" t="str">
        <f>IF($C195="","",$E195*VLOOKUP($C195,aliments!$B$2:$AZ$70,4,0)/100)</f>
        <v/>
      </c>
      <c r="I195" s="24" t="str">
        <f>IF($C195="","",$E195*VLOOKUP($C195,aliments!$B$2:$AZ$70,5,0)/100)</f>
        <v/>
      </c>
      <c r="J195" s="24" t="str">
        <f>IF($C195="","",$E195*VLOOKUP($C195,aliments!$B$2:$AZ$70,6,0)/100)</f>
        <v/>
      </c>
      <c r="K195" s="24" t="str">
        <f>IF($C195="","",$E195*VLOOKUP($C195,aliments!$B$2:$AZ$70,7,0)/100)</f>
        <v/>
      </c>
      <c r="L195" s="24" t="str">
        <f>IF($C195="","",$E195*VLOOKUP($C195,aliments!$B$2:$AZ$70,8,0)/100)</f>
        <v/>
      </c>
      <c r="M195" s="24" t="str">
        <f>IF($C195="","",$E195*VLOOKUP($C195,aliments!$B$2:$AZ$70,9,0)/100)</f>
        <v/>
      </c>
      <c r="N195" s="24" t="str">
        <f>IF($C195="","",$E195*VLOOKUP($C195,aliments!$B$2:$AZ$70,10,0)/100)</f>
        <v/>
      </c>
      <c r="O195" s="24" t="str">
        <f>IF($C195="","",$E195*VLOOKUP($C195,aliments!$B$2:$AZ$70,11,0)/100)</f>
        <v/>
      </c>
      <c r="P195" s="24" t="str">
        <f>IF($C195="","",$E195*VLOOKUP($C195,aliments!$B$2:$AZ$70,12,0)/100)</f>
        <v/>
      </c>
      <c r="Q195" s="24" t="str">
        <f>IF($C195="","",$E195*VLOOKUP($C195,aliments!$B$2:$AZ$70,13,0)/100)</f>
        <v/>
      </c>
      <c r="R195" s="24" t="str">
        <f>IF($C195="","",$E195*VLOOKUP($C195,aliments!$B$2:$AZ$70,14,0)/100)</f>
        <v/>
      </c>
      <c r="S195" s="24" t="str">
        <f>IF($C195="","",$E195*VLOOKUP($C195,aliments!$B$2:$AZ$70,15,0)/100)</f>
        <v/>
      </c>
      <c r="T195" s="24" t="str">
        <f>IF($C195="","",$E195*VLOOKUP($C195,aliments!$B$2:$AZ$70,16,0)/100)</f>
        <v/>
      </c>
      <c r="U195" s="24" t="str">
        <f>IF($C195="","",$E195*VLOOKUP($C195,aliments!$B$2:$AZ$70,17,0)/100)</f>
        <v/>
      </c>
      <c r="V195" s="24" t="str">
        <f>IF($C195="","",$E195*VLOOKUP($C195,aliments!$B$2:$AZ$70,18,0)/100)</f>
        <v/>
      </c>
      <c r="W195" s="24" t="str">
        <f>IF($C195="","",$E195*VLOOKUP($C195,aliments!$B$2:$AZ$70,19,0)/100)</f>
        <v/>
      </c>
      <c r="X195" s="24" t="str">
        <f>IF($C195="","",$E195*VLOOKUP($C195,aliments!$B$2:$AZ$70,20,0)/100)</f>
        <v/>
      </c>
      <c r="Y195" s="24" t="str">
        <f>IF($C195="","",$E195*VLOOKUP($C195,aliments!$B$2:$AZ$70,21,0)/100)</f>
        <v/>
      </c>
      <c r="Z195" s="24" t="str">
        <f>IF($C195="","",$E195*VLOOKUP($C195,aliments!$B$2:$AZ$70,22,0)/100)</f>
        <v/>
      </c>
      <c r="AA195" s="24" t="str">
        <f>IF($C195="","",$E195*VLOOKUP($C195,aliments!$B$2:$AZ$70,23,0)/100)</f>
        <v/>
      </c>
      <c r="AB195" s="24" t="str">
        <f>IF($C195="","",$E195*VLOOKUP($C195,aliments!$B$2:$AZ$70,24,0)/100)</f>
        <v/>
      </c>
      <c r="AC195" s="24" t="str">
        <f>IF($C195="","",$E195*VLOOKUP($C195,aliments!$B$2:$AZ$70,25,0)/100)</f>
        <v/>
      </c>
      <c r="AD195" s="24" t="str">
        <f>IF($C195="","",$E195*VLOOKUP($C195,aliments!$B$2:$AZ$70,26,0)/100)</f>
        <v/>
      </c>
      <c r="AE195" s="24" t="str">
        <f>IF($C195="","",$E195*VLOOKUP($C195,aliments!$B$2:$AZ$70,27,0)/100)</f>
        <v/>
      </c>
      <c r="AF195" s="24" t="str">
        <f>IF($C195="","",$E195*VLOOKUP($C195,aliments!$B$2:$AZ$70,28,0)/100)</f>
        <v/>
      </c>
      <c r="AG195" s="24" t="str">
        <f>IF($C195="","",$E195*VLOOKUP($C195,aliments!$B$2:$AZ$70,29,0)/100)</f>
        <v/>
      </c>
      <c r="AH195" s="24" t="str">
        <f>IF($C195="","",$E195*VLOOKUP($C195,aliments!$B$2:$AZ$70,30,0)/100)</f>
        <v/>
      </c>
      <c r="AI195" s="24" t="str">
        <f>IF($C195="","",$E195*VLOOKUP($C195,aliments!$B$2:$AZ$70,31,0)/100)</f>
        <v/>
      </c>
      <c r="AJ195" s="24" t="str">
        <f>IF($C195="","",$E195*VLOOKUP($C195,aliments!$B$2:$AZ$70,32,0)/100)</f>
        <v/>
      </c>
      <c r="AK195" s="24" t="str">
        <f>IF($C195="","",$E195*VLOOKUP($C195,aliments!$B$2:$AZ$70,33,0)/100)</f>
        <v/>
      </c>
      <c r="AL195" s="24" t="str">
        <f>IF($C195="","",$E195*VLOOKUP($C195,aliments!$B$2:$AZ$70,34,0)/100)</f>
        <v/>
      </c>
      <c r="AM195" s="24" t="str">
        <f>IF($C195="","",$E195*VLOOKUP($C195,aliments!$B$2:$AZ$70,35,0)/100)</f>
        <v/>
      </c>
      <c r="AN195" s="24" t="str">
        <f>IF($C195="","",$E195*VLOOKUP($C195,aliments!$B$2:$AZ$70,36,0)/100)</f>
        <v/>
      </c>
      <c r="AO195" s="24" t="str">
        <f>IF($C195="","",$E195*VLOOKUP($C195,aliments!$B$2:$AZ$70,37,0)/100)</f>
        <v/>
      </c>
    </row>
    <row r="196" spans="1:79" x14ac:dyDescent="0.2">
      <c r="C196" s="23"/>
      <c r="F196" s="24" t="str">
        <f>IF($C196="","",$E196*VLOOKUP($C196,aliments!$B$2:$AZ$70,2,0)/100)</f>
        <v/>
      </c>
      <c r="G196" s="24" t="str">
        <f>IF($C196="","",$E196*VLOOKUP($C196,aliments!$B$2:$AZ$70,3,0)/100)</f>
        <v/>
      </c>
      <c r="H196" s="24" t="str">
        <f>IF($C196="","",$E196*VLOOKUP($C196,aliments!$B$2:$AZ$70,4,0)/100)</f>
        <v/>
      </c>
      <c r="I196" s="24" t="str">
        <f>IF($C196="","",$E196*VLOOKUP($C196,aliments!$B$2:$AZ$70,5,0)/100)</f>
        <v/>
      </c>
      <c r="J196" s="24" t="str">
        <f>IF($C196="","",$E196*VLOOKUP($C196,aliments!$B$2:$AZ$70,6,0)/100)</f>
        <v/>
      </c>
      <c r="K196" s="24" t="str">
        <f>IF($C196="","",$E196*VLOOKUP($C196,aliments!$B$2:$AZ$70,7,0)/100)</f>
        <v/>
      </c>
      <c r="L196" s="24" t="str">
        <f>IF($C196="","",$E196*VLOOKUP($C196,aliments!$B$2:$AZ$70,8,0)/100)</f>
        <v/>
      </c>
      <c r="M196" s="24" t="str">
        <f>IF($C196="","",$E196*VLOOKUP($C196,aliments!$B$2:$AZ$70,9,0)/100)</f>
        <v/>
      </c>
      <c r="N196" s="24" t="str">
        <f>IF($C196="","",$E196*VLOOKUP($C196,aliments!$B$2:$AZ$70,10,0)/100)</f>
        <v/>
      </c>
      <c r="O196" s="24" t="str">
        <f>IF($C196="","",$E196*VLOOKUP($C196,aliments!$B$2:$AZ$70,11,0)/100)</f>
        <v/>
      </c>
      <c r="P196" s="24" t="str">
        <f>IF($C196="","",$E196*VLOOKUP($C196,aliments!$B$2:$AZ$70,12,0)/100)</f>
        <v/>
      </c>
      <c r="Q196" s="24" t="str">
        <f>IF($C196="","",$E196*VLOOKUP($C196,aliments!$B$2:$AZ$70,13,0)/100)</f>
        <v/>
      </c>
      <c r="R196" s="24" t="str">
        <f>IF($C196="","",$E196*VLOOKUP($C196,aliments!$B$2:$AZ$70,14,0)/100)</f>
        <v/>
      </c>
      <c r="S196" s="24" t="str">
        <f>IF($C196="","",$E196*VLOOKUP($C196,aliments!$B$2:$AZ$70,15,0)/100)</f>
        <v/>
      </c>
      <c r="T196" s="24" t="str">
        <f>IF($C196="","",$E196*VLOOKUP($C196,aliments!$B$2:$AZ$70,16,0)/100)</f>
        <v/>
      </c>
      <c r="U196" s="24" t="str">
        <f>IF($C196="","",$E196*VLOOKUP($C196,aliments!$B$2:$AZ$70,17,0)/100)</f>
        <v/>
      </c>
      <c r="V196" s="24" t="str">
        <f>IF($C196="","",$E196*VLOOKUP($C196,aliments!$B$2:$AZ$70,18,0)/100)</f>
        <v/>
      </c>
      <c r="W196" s="24" t="str">
        <f>IF($C196="","",$E196*VLOOKUP($C196,aliments!$B$2:$AZ$70,19,0)/100)</f>
        <v/>
      </c>
      <c r="X196" s="24" t="str">
        <f>IF($C196="","",$E196*VLOOKUP($C196,aliments!$B$2:$AZ$70,20,0)/100)</f>
        <v/>
      </c>
      <c r="Y196" s="24" t="str">
        <f>IF($C196="","",$E196*VLOOKUP($C196,aliments!$B$2:$AZ$70,21,0)/100)</f>
        <v/>
      </c>
      <c r="Z196" s="24" t="str">
        <f>IF($C196="","",$E196*VLOOKUP($C196,aliments!$B$2:$AZ$70,22,0)/100)</f>
        <v/>
      </c>
      <c r="AA196" s="24" t="str">
        <f>IF($C196="","",$E196*VLOOKUP($C196,aliments!$B$2:$AZ$70,23,0)/100)</f>
        <v/>
      </c>
      <c r="AB196" s="24" t="str">
        <f>IF($C196="","",$E196*VLOOKUP($C196,aliments!$B$2:$AZ$70,24,0)/100)</f>
        <v/>
      </c>
      <c r="AC196" s="24" t="str">
        <f>IF($C196="","",$E196*VLOOKUP($C196,aliments!$B$2:$AZ$70,25,0)/100)</f>
        <v/>
      </c>
      <c r="AD196" s="24" t="str">
        <f>IF($C196="","",$E196*VLOOKUP($C196,aliments!$B$2:$AZ$70,26,0)/100)</f>
        <v/>
      </c>
      <c r="AE196" s="24" t="str">
        <f>IF($C196="","",$E196*VLOOKUP($C196,aliments!$B$2:$AZ$70,27,0)/100)</f>
        <v/>
      </c>
      <c r="AF196" s="24" t="str">
        <f>IF($C196="","",$E196*VLOOKUP($C196,aliments!$B$2:$AZ$70,28,0)/100)</f>
        <v/>
      </c>
      <c r="AG196" s="24" t="str">
        <f>IF($C196="","",$E196*VLOOKUP($C196,aliments!$B$2:$AZ$70,29,0)/100)</f>
        <v/>
      </c>
      <c r="AH196" s="24" t="str">
        <f>IF($C196="","",$E196*VLOOKUP($C196,aliments!$B$2:$AZ$70,30,0)/100)</f>
        <v/>
      </c>
      <c r="AI196" s="24" t="str">
        <f>IF($C196="","",$E196*VLOOKUP($C196,aliments!$B$2:$AZ$70,31,0)/100)</f>
        <v/>
      </c>
      <c r="AJ196" s="24" t="str">
        <f>IF($C196="","",$E196*VLOOKUP($C196,aliments!$B$2:$AZ$70,32,0)/100)</f>
        <v/>
      </c>
      <c r="AK196" s="24" t="str">
        <f>IF($C196="","",$E196*VLOOKUP($C196,aliments!$B$2:$AZ$70,33,0)/100)</f>
        <v/>
      </c>
      <c r="AL196" s="24" t="str">
        <f>IF($C196="","",$E196*VLOOKUP($C196,aliments!$B$2:$AZ$70,34,0)/100)</f>
        <v/>
      </c>
      <c r="AM196" s="24" t="str">
        <f>IF($C196="","",$E196*VLOOKUP($C196,aliments!$B$2:$AZ$70,35,0)/100)</f>
        <v/>
      </c>
      <c r="AN196" s="24" t="str">
        <f>IF($C196="","",$E196*VLOOKUP($C196,aliments!$B$2:$AZ$70,36,0)/100)</f>
        <v/>
      </c>
      <c r="AO196" s="24" t="str">
        <f>IF($C196="","",$E196*VLOOKUP($C196,aliments!$B$2:$AZ$70,37,0)/100)</f>
        <v/>
      </c>
    </row>
    <row r="197" spans="1:79" x14ac:dyDescent="0.2">
      <c r="C197" s="23"/>
      <c r="F197" s="24" t="str">
        <f>IF($C197="","",$E197*VLOOKUP($C197,aliments!$B$2:$AZ$70,2,0)/100)</f>
        <v/>
      </c>
      <c r="G197" s="24" t="str">
        <f>IF($C197="","",$E197*VLOOKUP($C197,aliments!$B$2:$AZ$70,3,0)/100)</f>
        <v/>
      </c>
      <c r="H197" s="24" t="str">
        <f>IF($C197="","",$E197*VLOOKUP($C197,aliments!$B$2:$AZ$70,4,0)/100)</f>
        <v/>
      </c>
      <c r="I197" s="24" t="str">
        <f>IF($C197="","",$E197*VLOOKUP($C197,aliments!$B$2:$AZ$70,5,0)/100)</f>
        <v/>
      </c>
      <c r="J197" s="24" t="str">
        <f>IF($C197="","",$E197*VLOOKUP($C197,aliments!$B$2:$AZ$70,6,0)/100)</f>
        <v/>
      </c>
      <c r="K197" s="24" t="str">
        <f>IF($C197="","",$E197*VLOOKUP($C197,aliments!$B$2:$AZ$70,7,0)/100)</f>
        <v/>
      </c>
      <c r="L197" s="24" t="str">
        <f>IF($C197="","",$E197*VLOOKUP($C197,aliments!$B$2:$AZ$70,8,0)/100)</f>
        <v/>
      </c>
      <c r="M197" s="24" t="str">
        <f>IF($C197="","",$E197*VLOOKUP($C197,aliments!$B$2:$AZ$70,9,0)/100)</f>
        <v/>
      </c>
      <c r="N197" s="24" t="str">
        <f>IF($C197="","",$E197*VLOOKUP($C197,aliments!$B$2:$AZ$70,10,0)/100)</f>
        <v/>
      </c>
      <c r="O197" s="24" t="str">
        <f>IF($C197="","",$E197*VLOOKUP($C197,aliments!$B$2:$AZ$70,11,0)/100)</f>
        <v/>
      </c>
      <c r="P197" s="24" t="str">
        <f>IF($C197="","",$E197*VLOOKUP($C197,aliments!$B$2:$AZ$70,12,0)/100)</f>
        <v/>
      </c>
      <c r="Q197" s="24" t="str">
        <f>IF($C197="","",$E197*VLOOKUP($C197,aliments!$B$2:$AZ$70,13,0)/100)</f>
        <v/>
      </c>
      <c r="R197" s="24" t="str">
        <f>IF($C197="","",$E197*VLOOKUP($C197,aliments!$B$2:$AZ$70,14,0)/100)</f>
        <v/>
      </c>
      <c r="S197" s="24" t="str">
        <f>IF($C197="","",$E197*VLOOKUP($C197,aliments!$B$2:$AZ$70,15,0)/100)</f>
        <v/>
      </c>
      <c r="T197" s="24" t="str">
        <f>IF($C197="","",$E197*VLOOKUP($C197,aliments!$B$2:$AZ$70,16,0)/100)</f>
        <v/>
      </c>
      <c r="U197" s="24" t="str">
        <f>IF($C197="","",$E197*VLOOKUP($C197,aliments!$B$2:$AZ$70,17,0)/100)</f>
        <v/>
      </c>
      <c r="V197" s="24" t="str">
        <f>IF($C197="","",$E197*VLOOKUP($C197,aliments!$B$2:$AZ$70,18,0)/100)</f>
        <v/>
      </c>
      <c r="W197" s="24" t="str">
        <f>IF($C197="","",$E197*VLOOKUP($C197,aliments!$B$2:$AZ$70,19,0)/100)</f>
        <v/>
      </c>
      <c r="X197" s="24" t="str">
        <f>IF($C197="","",$E197*VLOOKUP($C197,aliments!$B$2:$AZ$70,20,0)/100)</f>
        <v/>
      </c>
      <c r="Y197" s="24" t="str">
        <f>IF($C197="","",$E197*VLOOKUP($C197,aliments!$B$2:$AZ$70,21,0)/100)</f>
        <v/>
      </c>
      <c r="Z197" s="24" t="str">
        <f>IF($C197="","",$E197*VLOOKUP($C197,aliments!$B$2:$AZ$70,22,0)/100)</f>
        <v/>
      </c>
      <c r="AA197" s="24" t="str">
        <f>IF($C197="","",$E197*VLOOKUP($C197,aliments!$B$2:$AZ$70,23,0)/100)</f>
        <v/>
      </c>
      <c r="AB197" s="24" t="str">
        <f>IF($C197="","",$E197*VLOOKUP($C197,aliments!$B$2:$AZ$70,24,0)/100)</f>
        <v/>
      </c>
      <c r="AC197" s="24" t="str">
        <f>IF($C197="","",$E197*VLOOKUP($C197,aliments!$B$2:$AZ$70,25,0)/100)</f>
        <v/>
      </c>
      <c r="AD197" s="24" t="str">
        <f>IF($C197="","",$E197*VLOOKUP($C197,aliments!$B$2:$AZ$70,26,0)/100)</f>
        <v/>
      </c>
      <c r="AE197" s="24" t="str">
        <f>IF($C197="","",$E197*VLOOKUP($C197,aliments!$B$2:$AZ$70,27,0)/100)</f>
        <v/>
      </c>
      <c r="AF197" s="24" t="str">
        <f>IF($C197="","",$E197*VLOOKUP($C197,aliments!$B$2:$AZ$70,28,0)/100)</f>
        <v/>
      </c>
      <c r="AG197" s="24" t="str">
        <f>IF($C197="","",$E197*VLOOKUP($C197,aliments!$B$2:$AZ$70,29,0)/100)</f>
        <v/>
      </c>
      <c r="AH197" s="24" t="str">
        <f>IF($C197="","",$E197*VLOOKUP($C197,aliments!$B$2:$AZ$70,30,0)/100)</f>
        <v/>
      </c>
      <c r="AI197" s="24" t="str">
        <f>IF($C197="","",$E197*VLOOKUP($C197,aliments!$B$2:$AZ$70,31,0)/100)</f>
        <v/>
      </c>
      <c r="AJ197" s="24" t="str">
        <f>IF($C197="","",$E197*VLOOKUP($C197,aliments!$B$2:$AZ$70,32,0)/100)</f>
        <v/>
      </c>
      <c r="AK197" s="24" t="str">
        <f>IF($C197="","",$E197*VLOOKUP($C197,aliments!$B$2:$AZ$70,33,0)/100)</f>
        <v/>
      </c>
      <c r="AL197" s="24" t="str">
        <f>IF($C197="","",$E197*VLOOKUP($C197,aliments!$B$2:$AZ$70,34,0)/100)</f>
        <v/>
      </c>
      <c r="AM197" s="24" t="str">
        <f>IF($C197="","",$E197*VLOOKUP($C197,aliments!$B$2:$AZ$70,35,0)/100)</f>
        <v/>
      </c>
      <c r="AN197" s="24" t="str">
        <f>IF($C197="","",$E197*VLOOKUP($C197,aliments!$B$2:$AZ$70,36,0)/100)</f>
        <v/>
      </c>
      <c r="AO197" s="24" t="str">
        <f>IF($C197="","",$E197*VLOOKUP($C197,aliments!$B$2:$AZ$70,37,0)/100)</f>
        <v/>
      </c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19"/>
      <c r="BK197" s="19"/>
      <c r="BL197" s="19"/>
      <c r="BM197" s="19"/>
      <c r="BN197" s="19"/>
      <c r="BO197" s="19"/>
      <c r="BP197" s="19"/>
      <c r="BQ197" s="19"/>
      <c r="BR197" s="19"/>
      <c r="BS197" s="19"/>
      <c r="BT197" s="19"/>
      <c r="BU197" s="19"/>
      <c r="BV197" s="19"/>
      <c r="BW197" s="19"/>
      <c r="BX197" s="19"/>
    </row>
    <row r="198" spans="1:79" ht="13.5" thickBot="1" x14ac:dyDescent="0.25">
      <c r="C198" s="23"/>
      <c r="F198" s="24" t="str">
        <f>IF($C198="","",$E198*VLOOKUP($C198,aliments!$B$2:$AZ$70,2,0)/100)</f>
        <v/>
      </c>
      <c r="G198" s="24" t="str">
        <f>IF($C198="","",$E198*VLOOKUP($C198,aliments!$B$2:$AZ$70,3,0)/100)</f>
        <v/>
      </c>
      <c r="H198" s="24" t="str">
        <f>IF($C198="","",$E198*VLOOKUP($C198,aliments!$B$2:$AZ$70,4,0)/100)</f>
        <v/>
      </c>
      <c r="I198" s="24" t="str">
        <f>IF($C198="","",$E198*VLOOKUP($C198,aliments!$B$2:$AZ$70,5,0)/100)</f>
        <v/>
      </c>
      <c r="J198" s="24" t="str">
        <f>IF($C198="","",$E198*VLOOKUP($C198,aliments!$B$2:$AZ$70,6,0)/100)</f>
        <v/>
      </c>
      <c r="K198" s="24" t="str">
        <f>IF($C198="","",$E198*VLOOKUP($C198,aliments!$B$2:$AZ$70,7,0)/100)</f>
        <v/>
      </c>
      <c r="L198" s="24" t="str">
        <f>IF($C198="","",$E198*VLOOKUP($C198,aliments!$B$2:$AZ$70,8,0)/100)</f>
        <v/>
      </c>
      <c r="M198" s="24" t="str">
        <f>IF($C198="","",$E198*VLOOKUP($C198,aliments!$B$2:$AZ$70,9,0)/100)</f>
        <v/>
      </c>
      <c r="N198" s="24" t="str">
        <f>IF($C198="","",$E198*VLOOKUP($C198,aliments!$B$2:$AZ$70,10,0)/100)</f>
        <v/>
      </c>
      <c r="O198" s="24" t="str">
        <f>IF($C198="","",$E198*VLOOKUP($C198,aliments!$B$2:$AZ$70,11,0)/100)</f>
        <v/>
      </c>
      <c r="P198" s="24" t="str">
        <f>IF($C198="","",$E198*VLOOKUP($C198,aliments!$B$2:$AZ$70,12,0)/100)</f>
        <v/>
      </c>
      <c r="Q198" s="24" t="str">
        <f>IF($C198="","",$E198*VLOOKUP($C198,aliments!$B$2:$AZ$70,13,0)/100)</f>
        <v/>
      </c>
      <c r="R198" s="24" t="str">
        <f>IF($C198="","",$E198*VLOOKUP($C198,aliments!$B$2:$AZ$70,14,0)/100)</f>
        <v/>
      </c>
      <c r="S198" s="24" t="str">
        <f>IF($C198="","",$E198*VLOOKUP($C198,aliments!$B$2:$AZ$70,15,0)/100)</f>
        <v/>
      </c>
      <c r="T198" s="24" t="str">
        <f>IF($C198="","",$E198*VLOOKUP($C198,aliments!$B$2:$AZ$70,16,0)/100)</f>
        <v/>
      </c>
      <c r="U198" s="24" t="str">
        <f>IF($C198="","",$E198*VLOOKUP($C198,aliments!$B$2:$AZ$70,17,0)/100)</f>
        <v/>
      </c>
      <c r="V198" s="24" t="str">
        <f>IF($C198="","",$E198*VLOOKUP($C198,aliments!$B$2:$AZ$70,18,0)/100)</f>
        <v/>
      </c>
      <c r="W198" s="24" t="str">
        <f>IF($C198="","",$E198*VLOOKUP($C198,aliments!$B$2:$AZ$70,19,0)/100)</f>
        <v/>
      </c>
      <c r="X198" s="24" t="str">
        <f>IF($C198="","",$E198*VLOOKUP($C198,aliments!$B$2:$AZ$70,20,0)/100)</f>
        <v/>
      </c>
      <c r="Y198" s="24" t="str">
        <f>IF($C198="","",$E198*VLOOKUP($C198,aliments!$B$2:$AZ$70,21,0)/100)</f>
        <v/>
      </c>
      <c r="Z198" s="24" t="str">
        <f>IF($C198="","",$E198*VLOOKUP($C198,aliments!$B$2:$AZ$70,22,0)/100)</f>
        <v/>
      </c>
      <c r="AA198" s="24" t="str">
        <f>IF($C198="","",$E198*VLOOKUP($C198,aliments!$B$2:$AZ$70,23,0)/100)</f>
        <v/>
      </c>
      <c r="AB198" s="24" t="str">
        <f>IF($C198="","",$E198*VLOOKUP($C198,aliments!$B$2:$AZ$70,24,0)/100)</f>
        <v/>
      </c>
      <c r="AC198" s="24" t="str">
        <f>IF($C198="","",$E198*VLOOKUP($C198,aliments!$B$2:$AZ$70,25,0)/100)</f>
        <v/>
      </c>
      <c r="AD198" s="24" t="str">
        <f>IF($C198="","",$E198*VLOOKUP($C198,aliments!$B$2:$AZ$70,26,0)/100)</f>
        <v/>
      </c>
      <c r="AE198" s="24" t="str">
        <f>IF($C198="","",$E198*VLOOKUP($C198,aliments!$B$2:$AZ$70,27,0)/100)</f>
        <v/>
      </c>
      <c r="AF198" s="24" t="str">
        <f>IF($C198="","",$E198*VLOOKUP($C198,aliments!$B$2:$AZ$70,28,0)/100)</f>
        <v/>
      </c>
      <c r="AG198" s="24" t="str">
        <f>IF($C198="","",$E198*VLOOKUP($C198,aliments!$B$2:$AZ$70,29,0)/100)</f>
        <v/>
      </c>
      <c r="AH198" s="24" t="str">
        <f>IF($C198="","",$E198*VLOOKUP($C198,aliments!$B$2:$AZ$70,30,0)/100)</f>
        <v/>
      </c>
      <c r="AI198" s="24" t="str">
        <f>IF($C198="","",$E198*VLOOKUP($C198,aliments!$B$2:$AZ$70,31,0)/100)</f>
        <v/>
      </c>
      <c r="AJ198" s="24" t="str">
        <f>IF($C198="","",$E198*VLOOKUP($C198,aliments!$B$2:$AZ$70,32,0)/100)</f>
        <v/>
      </c>
      <c r="AK198" s="24" t="str">
        <f>IF($C198="","",$E198*VLOOKUP($C198,aliments!$B$2:$AZ$70,33,0)/100)</f>
        <v/>
      </c>
      <c r="AL198" s="24" t="str">
        <f>IF($C198="","",$E198*VLOOKUP($C198,aliments!$B$2:$AZ$70,34,0)/100)</f>
        <v/>
      </c>
      <c r="AM198" s="24" t="str">
        <f>IF($C198="","",$E198*VLOOKUP($C198,aliments!$B$2:$AZ$70,35,0)/100)</f>
        <v/>
      </c>
      <c r="AN198" s="24" t="str">
        <f>IF($C198="","",$E198*VLOOKUP($C198,aliments!$B$2:$AZ$70,36,0)/100)</f>
        <v/>
      </c>
      <c r="AO198" s="24" t="str">
        <f>IF($C198="","",$E198*VLOOKUP($C198,aliments!$B$2:$AZ$70,37,0)/100)</f>
        <v/>
      </c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19"/>
      <c r="BK198" s="19"/>
      <c r="BL198" s="19"/>
      <c r="BM198" s="19"/>
      <c r="BN198" s="19"/>
      <c r="BO198" s="19"/>
      <c r="BP198" s="19"/>
      <c r="BQ198" s="19"/>
      <c r="BR198" s="19"/>
      <c r="BS198" s="19"/>
      <c r="BT198" s="19"/>
      <c r="BU198" s="19"/>
      <c r="BV198" s="19"/>
      <c r="BW198" s="19"/>
      <c r="BX198" s="19"/>
    </row>
    <row r="199" spans="1:79" ht="13.5" thickBot="1" x14ac:dyDescent="0.25">
      <c r="A199" s="12" t="s">
        <v>4</v>
      </c>
      <c r="D199" s="72"/>
      <c r="F199" s="28" t="str">
        <f>IF(SUM(F192:F198)=0,"",AVERAGE(F192:F198))</f>
        <v/>
      </c>
      <c r="G199" s="28">
        <f>SUM(G192:G198)</f>
        <v>0</v>
      </c>
      <c r="H199" s="13">
        <f>SUM(H192:H198)</f>
        <v>0</v>
      </c>
      <c r="I199" s="13">
        <f t="shared" ref="I199" si="565">SUM(I192:I198)</f>
        <v>0</v>
      </c>
      <c r="J199" s="13">
        <f t="shared" ref="J199" si="566">SUM(J192:J198)</f>
        <v>0</v>
      </c>
      <c r="K199" s="13">
        <f t="shared" ref="K199" si="567">SUM(K192:K198)</f>
        <v>0</v>
      </c>
      <c r="L199" s="13">
        <f t="shared" ref="L199" si="568">SUM(L192:L198)</f>
        <v>0</v>
      </c>
      <c r="M199" s="13">
        <f t="shared" ref="M199" si="569">SUM(M192:M198)</f>
        <v>0</v>
      </c>
      <c r="N199" s="13">
        <f t="shared" ref="N199" si="570">SUM(N192:N198)</f>
        <v>0</v>
      </c>
      <c r="O199" s="13">
        <f t="shared" ref="O199" si="571">SUM(O192:O198)</f>
        <v>0</v>
      </c>
      <c r="P199" s="13">
        <f t="shared" ref="P199" si="572">SUM(P192:P198)</f>
        <v>0</v>
      </c>
      <c r="Q199" s="13">
        <f t="shared" ref="Q199" si="573">SUM(Q192:Q198)</f>
        <v>0</v>
      </c>
      <c r="R199" s="13">
        <f t="shared" ref="R199" si="574">SUM(R192:R198)</f>
        <v>0</v>
      </c>
      <c r="S199" s="13">
        <f t="shared" ref="S199" si="575">SUM(S192:S198)</f>
        <v>0</v>
      </c>
      <c r="T199" s="13">
        <f t="shared" ref="T199" si="576">SUM(T192:T198)</f>
        <v>0</v>
      </c>
      <c r="U199" s="13">
        <f t="shared" ref="U199" si="577">SUM(U192:U198)</f>
        <v>0</v>
      </c>
      <c r="V199" s="13">
        <f t="shared" ref="V199" si="578">SUM(V192:V198)</f>
        <v>0</v>
      </c>
      <c r="W199" s="13">
        <f t="shared" ref="W199" si="579">SUM(W192:W198)</f>
        <v>0</v>
      </c>
      <c r="X199" s="13">
        <f t="shared" ref="X199" si="580">SUM(X192:X198)</f>
        <v>0</v>
      </c>
      <c r="Y199" s="13">
        <f t="shared" ref="Y199" si="581">SUM(Y192:Y198)</f>
        <v>0</v>
      </c>
      <c r="Z199" s="13">
        <f t="shared" ref="Z199" si="582">SUM(Z192:Z198)</f>
        <v>0</v>
      </c>
      <c r="AA199" s="13">
        <f t="shared" ref="AA199" si="583">SUM(AA192:AA198)</f>
        <v>0</v>
      </c>
      <c r="AB199" s="13">
        <f t="shared" ref="AB199" si="584">SUM(AB192:AB198)</f>
        <v>0</v>
      </c>
      <c r="AC199" s="13">
        <f t="shared" ref="AC199" si="585">SUM(AC192:AC198)</f>
        <v>0</v>
      </c>
      <c r="AD199" s="13">
        <f t="shared" ref="AD199" si="586">SUM(AD192:AD198)</f>
        <v>0</v>
      </c>
      <c r="AE199" s="13">
        <f t="shared" ref="AE199" si="587">SUM(AE192:AE198)</f>
        <v>0</v>
      </c>
      <c r="AF199" s="13">
        <f t="shared" ref="AF199" si="588">SUM(AF192:AF198)</f>
        <v>0</v>
      </c>
      <c r="AG199" s="13">
        <f t="shared" ref="AG199" si="589">SUM(AG192:AG198)</f>
        <v>0</v>
      </c>
      <c r="AH199" s="13">
        <f t="shared" ref="AH199" si="590">SUM(AH192:AH198)</f>
        <v>0</v>
      </c>
      <c r="AI199" s="13">
        <f t="shared" ref="AI199" si="591">SUM(AI192:AI198)</f>
        <v>0</v>
      </c>
      <c r="AJ199" s="13">
        <f t="shared" ref="AJ199" si="592">SUM(AJ192:AJ198)</f>
        <v>0</v>
      </c>
      <c r="AK199" s="13">
        <f t="shared" ref="AK199" si="593">SUM(AK192:AK198)</f>
        <v>0</v>
      </c>
      <c r="AL199" s="13">
        <f t="shared" ref="AL199" si="594">SUM(AL192:AL198)</f>
        <v>0</v>
      </c>
      <c r="AM199" s="13">
        <f t="shared" ref="AM199" si="595">SUM(AM192:AM198)</f>
        <v>0</v>
      </c>
      <c r="AN199" s="13">
        <f t="shared" ref="AN199" si="596">SUM(AN192:AN198)</f>
        <v>0</v>
      </c>
      <c r="AO199" s="13">
        <f t="shared" ref="AO199" si="597">SUM(AO192:AO198)</f>
        <v>0</v>
      </c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19"/>
      <c r="BK199" s="19"/>
      <c r="BL199" s="19"/>
      <c r="BM199" s="19"/>
      <c r="BN199" s="19"/>
      <c r="BO199" s="19"/>
      <c r="BP199" s="19"/>
      <c r="BQ199" s="19"/>
      <c r="BR199" s="19"/>
      <c r="BS199" s="19"/>
      <c r="BT199" s="19"/>
      <c r="BU199" s="19"/>
      <c r="BV199" s="19"/>
      <c r="BW199" s="19"/>
      <c r="BX199" s="19"/>
    </row>
    <row r="200" spans="1:79" ht="13.5" thickBot="1" x14ac:dyDescent="0.25"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9"/>
      <c r="BK200" s="19"/>
      <c r="BL200" s="19"/>
      <c r="BM200" s="19"/>
      <c r="BN200" s="19"/>
      <c r="BO200" s="19"/>
      <c r="BP200" s="19"/>
      <c r="BQ200" s="19"/>
      <c r="BR200" s="19"/>
      <c r="BS200" s="19"/>
      <c r="BT200" s="19"/>
      <c r="BU200" s="19"/>
      <c r="BV200" s="19"/>
      <c r="BW200" s="19"/>
      <c r="BX200" s="19"/>
    </row>
    <row r="201" spans="1:79" ht="13.5" thickBot="1" x14ac:dyDescent="0.25">
      <c r="A201" s="2" t="s">
        <v>3</v>
      </c>
      <c r="B201" s="3"/>
      <c r="C201" s="3" t="s">
        <v>0</v>
      </c>
      <c r="D201" s="3"/>
      <c r="E201" s="3" t="s">
        <v>163</v>
      </c>
      <c r="F201" s="27" t="s">
        <v>179</v>
      </c>
      <c r="G201" s="27" t="s">
        <v>178</v>
      </c>
      <c r="H201" s="3" t="s">
        <v>164</v>
      </c>
      <c r="I201" s="3" t="s">
        <v>165</v>
      </c>
      <c r="J201" s="3" t="s">
        <v>166</v>
      </c>
      <c r="K201" s="3" t="s">
        <v>5</v>
      </c>
      <c r="L201" s="3" t="s">
        <v>159</v>
      </c>
      <c r="M201" s="3" t="s">
        <v>160</v>
      </c>
      <c r="N201" s="3" t="s">
        <v>150</v>
      </c>
      <c r="O201" s="3" t="s">
        <v>151</v>
      </c>
      <c r="P201" s="3" t="s">
        <v>152</v>
      </c>
      <c r="Q201" s="3" t="s">
        <v>153</v>
      </c>
      <c r="R201" s="3" t="s">
        <v>154</v>
      </c>
      <c r="S201" s="3" t="s">
        <v>155</v>
      </c>
      <c r="T201" s="3" t="s">
        <v>156</v>
      </c>
      <c r="U201" s="3" t="s">
        <v>157</v>
      </c>
      <c r="V201" s="3" t="s">
        <v>158</v>
      </c>
      <c r="W201" s="3" t="s">
        <v>177</v>
      </c>
      <c r="X201" s="3" t="s">
        <v>176</v>
      </c>
      <c r="Y201" s="3" t="s">
        <v>26</v>
      </c>
      <c r="Z201" s="3" t="s">
        <v>29</v>
      </c>
      <c r="AA201" s="3" t="s">
        <v>28</v>
      </c>
      <c r="AB201" s="3" t="s">
        <v>32</v>
      </c>
      <c r="AC201" s="3" t="s">
        <v>23</v>
      </c>
      <c r="AD201" s="3" t="s">
        <v>27</v>
      </c>
      <c r="AE201" s="3" t="s">
        <v>24</v>
      </c>
      <c r="AF201" s="3" t="s">
        <v>25</v>
      </c>
      <c r="AG201" s="3" t="s">
        <v>31</v>
      </c>
      <c r="AH201" s="3" t="s">
        <v>22</v>
      </c>
      <c r="AI201" s="3" t="s">
        <v>30</v>
      </c>
      <c r="AJ201" s="3" t="s">
        <v>36</v>
      </c>
      <c r="AK201" s="3" t="s">
        <v>37</v>
      </c>
      <c r="AL201" s="3" t="s">
        <v>38</v>
      </c>
      <c r="AM201" s="3" t="s">
        <v>40</v>
      </c>
      <c r="AN201" s="3" t="s">
        <v>41</v>
      </c>
      <c r="AO201" s="4" t="s">
        <v>21</v>
      </c>
      <c r="AU201" s="19"/>
      <c r="AV201" s="19"/>
      <c r="AW201" s="19"/>
      <c r="AX201" s="19"/>
      <c r="AY201" s="19"/>
      <c r="AZ201" s="19"/>
      <c r="BA201" s="19"/>
      <c r="BB201" s="19"/>
      <c r="BC201" s="19"/>
      <c r="BD201" s="19"/>
      <c r="BE201" s="19"/>
      <c r="BF201" s="19"/>
      <c r="BG201" s="19"/>
      <c r="BH201" s="19"/>
      <c r="BI201" s="19"/>
      <c r="BJ201" s="19"/>
      <c r="BK201" s="19"/>
      <c r="BL201" s="19"/>
      <c r="BM201" s="19"/>
      <c r="BN201" s="19"/>
      <c r="BO201" s="19"/>
      <c r="BP201" s="19"/>
      <c r="BQ201" s="19"/>
      <c r="BR201" s="19"/>
      <c r="BS201" s="19"/>
      <c r="BT201" s="19"/>
      <c r="BU201" s="19"/>
      <c r="BV201" s="19"/>
      <c r="BW201" s="19"/>
      <c r="BX201" s="19"/>
    </row>
    <row r="202" spans="1:79" x14ac:dyDescent="0.2">
      <c r="C202" s="23"/>
      <c r="F202" s="24" t="str">
        <f>IF($C202="","",$E202*VLOOKUP($C202,aliments!$B$2:$AZ$70,2,0)/100)</f>
        <v/>
      </c>
      <c r="G202" s="24" t="str">
        <f>IF($C202="","",$E202*VLOOKUP($C202,aliments!$B$2:$AZ$70,3,0)/100)</f>
        <v/>
      </c>
      <c r="H202" s="24" t="str">
        <f>IF($C202="","",$E202*VLOOKUP($C202,aliments!$B$2:$AZ$70,4,0)/100)</f>
        <v/>
      </c>
      <c r="I202" s="24" t="str">
        <f>IF($C202="","",$E202*VLOOKUP($C202,aliments!$B$2:$AZ$70,5,0)/100)</f>
        <v/>
      </c>
      <c r="J202" s="24" t="str">
        <f>IF($C202="","",$E202*VLOOKUP($C202,aliments!$B$2:$AZ$70,6,0)/100)</f>
        <v/>
      </c>
      <c r="K202" s="24" t="str">
        <f>IF($C202="","",$E202*VLOOKUP($C202,aliments!$B$2:$AZ$70,7,0)/100)</f>
        <v/>
      </c>
      <c r="L202" s="24" t="str">
        <f>IF($C202="","",$E202*VLOOKUP($C202,aliments!$B$2:$AZ$70,8,0)/100)</f>
        <v/>
      </c>
      <c r="M202" s="24" t="str">
        <f>IF($C202="","",$E202*VLOOKUP($C202,aliments!$B$2:$AZ$70,9,0)/100)</f>
        <v/>
      </c>
      <c r="N202" s="24" t="str">
        <f>IF($C202="","",$E202*VLOOKUP($C202,aliments!$B$2:$AZ$70,10,0)/100)</f>
        <v/>
      </c>
      <c r="O202" s="24" t="str">
        <f>IF($C202="","",$E202*VLOOKUP($C202,aliments!$B$2:$AZ$70,11,0)/100)</f>
        <v/>
      </c>
      <c r="P202" s="24" t="str">
        <f>IF($C202="","",$E202*VLOOKUP($C202,aliments!$B$2:$AZ$70,12,0)/100)</f>
        <v/>
      </c>
      <c r="Q202" s="24" t="str">
        <f>IF($C202="","",$E202*VLOOKUP($C202,aliments!$B$2:$AZ$70,13,0)/100)</f>
        <v/>
      </c>
      <c r="R202" s="24" t="str">
        <f>IF($C202="","",$E202*VLOOKUP($C202,aliments!$B$2:$AZ$70,14,0)/100)</f>
        <v/>
      </c>
      <c r="S202" s="24" t="str">
        <f>IF($C202="","",$E202*VLOOKUP($C202,aliments!$B$2:$AZ$70,15,0)/100)</f>
        <v/>
      </c>
      <c r="T202" s="24" t="str">
        <f>IF($C202="","",$E202*VLOOKUP($C202,aliments!$B$2:$AZ$70,16,0)/100)</f>
        <v/>
      </c>
      <c r="U202" s="24" t="str">
        <f>IF($C202="","",$E202*VLOOKUP($C202,aliments!$B$2:$AZ$70,17,0)/100)</f>
        <v/>
      </c>
      <c r="V202" s="24" t="str">
        <f>IF($C202="","",$E202*VLOOKUP($C202,aliments!$B$2:$AZ$70,18,0)/100)</f>
        <v/>
      </c>
      <c r="W202" s="24" t="str">
        <f>IF($C202="","",$E202*VLOOKUP($C202,aliments!$B$2:$AZ$70,19,0)/100)</f>
        <v/>
      </c>
      <c r="X202" s="24" t="str">
        <f>IF($C202="","",$E202*VLOOKUP($C202,aliments!$B$2:$AZ$70,20,0)/100)</f>
        <v/>
      </c>
      <c r="Y202" s="24" t="str">
        <f>IF($C202="","",$E202*VLOOKUP($C202,aliments!$B$2:$AZ$70,21,0)/100)</f>
        <v/>
      </c>
      <c r="Z202" s="24" t="str">
        <f>IF($C202="","",$E202*VLOOKUP($C202,aliments!$B$2:$AZ$70,22,0)/100)</f>
        <v/>
      </c>
      <c r="AA202" s="24" t="str">
        <f>IF($C202="","",$E202*VLOOKUP($C202,aliments!$B$2:$AZ$70,23,0)/100)</f>
        <v/>
      </c>
      <c r="AB202" s="24" t="str">
        <f>IF($C202="","",$E202*VLOOKUP($C202,aliments!$B$2:$AZ$70,24,0)/100)</f>
        <v/>
      </c>
      <c r="AC202" s="24" t="str">
        <f>IF($C202="","",$E202*VLOOKUP($C202,aliments!$B$2:$AZ$70,25,0)/100)</f>
        <v/>
      </c>
      <c r="AD202" s="24" t="str">
        <f>IF($C202="","",$E202*VLOOKUP($C202,aliments!$B$2:$AZ$70,26,0)/100)</f>
        <v/>
      </c>
      <c r="AE202" s="24" t="str">
        <f>IF($C202="","",$E202*VLOOKUP($C202,aliments!$B$2:$AZ$70,27,0)/100)</f>
        <v/>
      </c>
      <c r="AF202" s="24" t="str">
        <f>IF($C202="","",$E202*VLOOKUP($C202,aliments!$B$2:$AZ$70,28,0)/100)</f>
        <v/>
      </c>
      <c r="AG202" s="24" t="str">
        <f>IF($C202="","",$E202*VLOOKUP($C202,aliments!$B$2:$AZ$70,29,0)/100)</f>
        <v/>
      </c>
      <c r="AH202" s="24" t="str">
        <f>IF($C202="","",$E202*VLOOKUP($C202,aliments!$B$2:$AZ$70,30,0)/100)</f>
        <v/>
      </c>
      <c r="AI202" s="24" t="str">
        <f>IF($C202="","",$E202*VLOOKUP($C202,aliments!$B$2:$AZ$70,31,0)/100)</f>
        <v/>
      </c>
      <c r="AJ202" s="24" t="str">
        <f>IF($C202="","",$E202*VLOOKUP($C202,aliments!$B$2:$AZ$70,32,0)/100)</f>
        <v/>
      </c>
      <c r="AK202" s="24" t="str">
        <f>IF($C202="","",$E202*VLOOKUP($C202,aliments!$B$2:$AZ$70,33,0)/100)</f>
        <v/>
      </c>
      <c r="AL202" s="24" t="str">
        <f>IF($C202="","",$E202*VLOOKUP($C202,aliments!$B$2:$AZ$70,34,0)/100)</f>
        <v/>
      </c>
      <c r="AM202" s="24" t="str">
        <f>IF($C202="","",$E202*VLOOKUP($C202,aliments!$B$2:$AZ$70,35,0)/100)</f>
        <v/>
      </c>
      <c r="AN202" s="24" t="str">
        <f>IF($C202="","",$E202*VLOOKUP($C202,aliments!$B$2:$AZ$70,36,0)/100)</f>
        <v/>
      </c>
      <c r="AO202" s="24" t="str">
        <f>IF($C202="","",$E202*VLOOKUP($C202,aliments!$B$2:$AZ$70,37,0)/100)</f>
        <v/>
      </c>
      <c r="AU202" s="19"/>
      <c r="AV202" s="19"/>
      <c r="AW202" s="19"/>
      <c r="AX202" s="19"/>
      <c r="AY202" s="19"/>
      <c r="AZ202" s="19"/>
      <c r="BA202" s="19"/>
      <c r="BB202" s="19"/>
      <c r="BC202" s="19"/>
      <c r="BD202" s="19"/>
      <c r="BE202" s="19"/>
      <c r="BF202" s="19"/>
      <c r="BG202" s="19"/>
      <c r="BH202" s="19"/>
      <c r="BI202" s="19"/>
      <c r="BJ202" s="19"/>
      <c r="BK202" s="19"/>
      <c r="BL202" s="19"/>
      <c r="BM202" s="19"/>
      <c r="BN202" s="19"/>
      <c r="BO202" s="19"/>
      <c r="BP202" s="19"/>
      <c r="BQ202" s="19"/>
      <c r="BR202" s="19"/>
      <c r="BS202" s="19"/>
      <c r="BT202" s="19"/>
      <c r="BU202" s="19"/>
      <c r="BV202" s="19"/>
      <c r="BW202" s="19"/>
      <c r="BX202" s="19"/>
    </row>
    <row r="203" spans="1:79" x14ac:dyDescent="0.2">
      <c r="C203" s="23"/>
      <c r="F203" s="24" t="str">
        <f>IF($C203="","",$E203*VLOOKUP($C203,aliments!$B$2:$AZ$70,2,0)/100)</f>
        <v/>
      </c>
      <c r="G203" s="24" t="str">
        <f>IF($C203="","",$E203*VLOOKUP($C203,aliments!$B$2:$AZ$70,3,0)/100)</f>
        <v/>
      </c>
      <c r="H203" s="24" t="str">
        <f>IF($C203="","",$E203*VLOOKUP($C203,aliments!$B$2:$AZ$70,4,0)/100)</f>
        <v/>
      </c>
      <c r="I203" s="24" t="str">
        <f>IF($C203="","",$E203*VLOOKUP($C203,aliments!$B$2:$AZ$70,5,0)/100)</f>
        <v/>
      </c>
      <c r="J203" s="24" t="str">
        <f>IF($C203="","",$E203*VLOOKUP($C203,aliments!$B$2:$AZ$70,6,0)/100)</f>
        <v/>
      </c>
      <c r="K203" s="24" t="str">
        <f>IF($C203="","",$E203*VLOOKUP($C203,aliments!$B$2:$AZ$70,7,0)/100)</f>
        <v/>
      </c>
      <c r="L203" s="24" t="str">
        <f>IF($C203="","",$E203*VLOOKUP($C203,aliments!$B$2:$AZ$70,8,0)/100)</f>
        <v/>
      </c>
      <c r="M203" s="24" t="str">
        <f>IF($C203="","",$E203*VLOOKUP($C203,aliments!$B$2:$AZ$70,9,0)/100)</f>
        <v/>
      </c>
      <c r="N203" s="24" t="str">
        <f>IF($C203="","",$E203*VLOOKUP($C203,aliments!$B$2:$AZ$70,10,0)/100)</f>
        <v/>
      </c>
      <c r="O203" s="24" t="str">
        <f>IF($C203="","",$E203*VLOOKUP($C203,aliments!$B$2:$AZ$70,11,0)/100)</f>
        <v/>
      </c>
      <c r="P203" s="24" t="str">
        <f>IF($C203="","",$E203*VLOOKUP($C203,aliments!$B$2:$AZ$70,12,0)/100)</f>
        <v/>
      </c>
      <c r="Q203" s="24" t="str">
        <f>IF($C203="","",$E203*VLOOKUP($C203,aliments!$B$2:$AZ$70,13,0)/100)</f>
        <v/>
      </c>
      <c r="R203" s="24" t="str">
        <f>IF($C203="","",$E203*VLOOKUP($C203,aliments!$B$2:$AZ$70,14,0)/100)</f>
        <v/>
      </c>
      <c r="S203" s="24" t="str">
        <f>IF($C203="","",$E203*VLOOKUP($C203,aliments!$B$2:$AZ$70,15,0)/100)</f>
        <v/>
      </c>
      <c r="T203" s="24" t="str">
        <f>IF($C203="","",$E203*VLOOKUP($C203,aliments!$B$2:$AZ$70,16,0)/100)</f>
        <v/>
      </c>
      <c r="U203" s="24" t="str">
        <f>IF($C203="","",$E203*VLOOKUP($C203,aliments!$B$2:$AZ$70,17,0)/100)</f>
        <v/>
      </c>
      <c r="V203" s="24" t="str">
        <f>IF($C203="","",$E203*VLOOKUP($C203,aliments!$B$2:$AZ$70,18,0)/100)</f>
        <v/>
      </c>
      <c r="W203" s="24" t="str">
        <f>IF($C203="","",$E203*VLOOKUP($C203,aliments!$B$2:$AZ$70,19,0)/100)</f>
        <v/>
      </c>
      <c r="X203" s="24" t="str">
        <f>IF($C203="","",$E203*VLOOKUP($C203,aliments!$B$2:$AZ$70,20,0)/100)</f>
        <v/>
      </c>
      <c r="Y203" s="24" t="str">
        <f>IF($C203="","",$E203*VLOOKUP($C203,aliments!$B$2:$AZ$70,21,0)/100)</f>
        <v/>
      </c>
      <c r="Z203" s="24" t="str">
        <f>IF($C203="","",$E203*VLOOKUP($C203,aliments!$B$2:$AZ$70,22,0)/100)</f>
        <v/>
      </c>
      <c r="AA203" s="24" t="str">
        <f>IF($C203="","",$E203*VLOOKUP($C203,aliments!$B$2:$AZ$70,23,0)/100)</f>
        <v/>
      </c>
      <c r="AB203" s="24" t="str">
        <f>IF($C203="","",$E203*VLOOKUP($C203,aliments!$B$2:$AZ$70,24,0)/100)</f>
        <v/>
      </c>
      <c r="AC203" s="24" t="str">
        <f>IF($C203="","",$E203*VLOOKUP($C203,aliments!$B$2:$AZ$70,25,0)/100)</f>
        <v/>
      </c>
      <c r="AD203" s="24" t="str">
        <f>IF($C203="","",$E203*VLOOKUP($C203,aliments!$B$2:$AZ$70,26,0)/100)</f>
        <v/>
      </c>
      <c r="AE203" s="24" t="str">
        <f>IF($C203="","",$E203*VLOOKUP($C203,aliments!$B$2:$AZ$70,27,0)/100)</f>
        <v/>
      </c>
      <c r="AF203" s="24" t="str">
        <f>IF($C203="","",$E203*VLOOKUP($C203,aliments!$B$2:$AZ$70,28,0)/100)</f>
        <v/>
      </c>
      <c r="AG203" s="24" t="str">
        <f>IF($C203="","",$E203*VLOOKUP($C203,aliments!$B$2:$AZ$70,29,0)/100)</f>
        <v/>
      </c>
      <c r="AH203" s="24" t="str">
        <f>IF($C203="","",$E203*VLOOKUP($C203,aliments!$B$2:$AZ$70,30,0)/100)</f>
        <v/>
      </c>
      <c r="AI203" s="24" t="str">
        <f>IF($C203="","",$E203*VLOOKUP($C203,aliments!$B$2:$AZ$70,31,0)/100)</f>
        <v/>
      </c>
      <c r="AJ203" s="24" t="str">
        <f>IF($C203="","",$E203*VLOOKUP($C203,aliments!$B$2:$AZ$70,32,0)/100)</f>
        <v/>
      </c>
      <c r="AK203" s="24" t="str">
        <f>IF($C203="","",$E203*VLOOKUP($C203,aliments!$B$2:$AZ$70,33,0)/100)</f>
        <v/>
      </c>
      <c r="AL203" s="24" t="str">
        <f>IF($C203="","",$E203*VLOOKUP($C203,aliments!$B$2:$AZ$70,34,0)/100)</f>
        <v/>
      </c>
      <c r="AM203" s="24" t="str">
        <f>IF($C203="","",$E203*VLOOKUP($C203,aliments!$B$2:$AZ$70,35,0)/100)</f>
        <v/>
      </c>
      <c r="AN203" s="24" t="str">
        <f>IF($C203="","",$E203*VLOOKUP($C203,aliments!$B$2:$AZ$70,36,0)/100)</f>
        <v/>
      </c>
      <c r="AO203" s="24" t="str">
        <f>IF($C203="","",$E203*VLOOKUP($C203,aliments!$B$2:$AZ$70,37,0)/100)</f>
        <v/>
      </c>
    </row>
    <row r="204" spans="1:79" x14ac:dyDescent="0.2">
      <c r="C204" s="23"/>
      <c r="F204" s="24" t="str">
        <f>IF($C204="","",$E204*VLOOKUP($C204,aliments!$B$2:$AZ$70,2,0)/100)</f>
        <v/>
      </c>
      <c r="G204" s="24" t="str">
        <f>IF($C204="","",$E204*VLOOKUP($C204,aliments!$B$2:$AZ$70,3,0)/100)</f>
        <v/>
      </c>
      <c r="H204" s="24" t="str">
        <f>IF($C204="","",$E204*VLOOKUP($C204,aliments!$B$2:$AZ$70,4,0)/100)</f>
        <v/>
      </c>
      <c r="I204" s="24" t="str">
        <f>IF($C204="","",$E204*VLOOKUP($C204,aliments!$B$2:$AZ$70,5,0)/100)</f>
        <v/>
      </c>
      <c r="J204" s="24" t="str">
        <f>IF($C204="","",$E204*VLOOKUP($C204,aliments!$B$2:$AZ$70,6,0)/100)</f>
        <v/>
      </c>
      <c r="K204" s="24" t="str">
        <f>IF($C204="","",$E204*VLOOKUP($C204,aliments!$B$2:$AZ$70,7,0)/100)</f>
        <v/>
      </c>
      <c r="L204" s="24" t="str">
        <f>IF($C204="","",$E204*VLOOKUP($C204,aliments!$B$2:$AZ$70,8,0)/100)</f>
        <v/>
      </c>
      <c r="M204" s="24" t="str">
        <f>IF($C204="","",$E204*VLOOKUP($C204,aliments!$B$2:$AZ$70,9,0)/100)</f>
        <v/>
      </c>
      <c r="N204" s="24" t="str">
        <f>IF($C204="","",$E204*VLOOKUP($C204,aliments!$B$2:$AZ$70,10,0)/100)</f>
        <v/>
      </c>
      <c r="O204" s="24" t="str">
        <f>IF($C204="","",$E204*VLOOKUP($C204,aliments!$B$2:$AZ$70,11,0)/100)</f>
        <v/>
      </c>
      <c r="P204" s="24" t="str">
        <f>IF($C204="","",$E204*VLOOKUP($C204,aliments!$B$2:$AZ$70,12,0)/100)</f>
        <v/>
      </c>
      <c r="Q204" s="24" t="str">
        <f>IF($C204="","",$E204*VLOOKUP($C204,aliments!$B$2:$AZ$70,13,0)/100)</f>
        <v/>
      </c>
      <c r="R204" s="24" t="str">
        <f>IF($C204="","",$E204*VLOOKUP($C204,aliments!$B$2:$AZ$70,14,0)/100)</f>
        <v/>
      </c>
      <c r="S204" s="24" t="str">
        <f>IF($C204="","",$E204*VLOOKUP($C204,aliments!$B$2:$AZ$70,15,0)/100)</f>
        <v/>
      </c>
      <c r="T204" s="24" t="str">
        <f>IF($C204="","",$E204*VLOOKUP($C204,aliments!$B$2:$AZ$70,16,0)/100)</f>
        <v/>
      </c>
      <c r="U204" s="24" t="str">
        <f>IF($C204="","",$E204*VLOOKUP($C204,aliments!$B$2:$AZ$70,17,0)/100)</f>
        <v/>
      </c>
      <c r="V204" s="24" t="str">
        <f>IF($C204="","",$E204*VLOOKUP($C204,aliments!$B$2:$AZ$70,18,0)/100)</f>
        <v/>
      </c>
      <c r="W204" s="24" t="str">
        <f>IF($C204="","",$E204*VLOOKUP($C204,aliments!$B$2:$AZ$70,19,0)/100)</f>
        <v/>
      </c>
      <c r="X204" s="24" t="str">
        <f>IF($C204="","",$E204*VLOOKUP($C204,aliments!$B$2:$AZ$70,20,0)/100)</f>
        <v/>
      </c>
      <c r="Y204" s="24" t="str">
        <f>IF($C204="","",$E204*VLOOKUP($C204,aliments!$B$2:$AZ$70,21,0)/100)</f>
        <v/>
      </c>
      <c r="Z204" s="24" t="str">
        <f>IF($C204="","",$E204*VLOOKUP($C204,aliments!$B$2:$AZ$70,22,0)/100)</f>
        <v/>
      </c>
      <c r="AA204" s="24" t="str">
        <f>IF($C204="","",$E204*VLOOKUP($C204,aliments!$B$2:$AZ$70,23,0)/100)</f>
        <v/>
      </c>
      <c r="AB204" s="24" t="str">
        <f>IF($C204="","",$E204*VLOOKUP($C204,aliments!$B$2:$AZ$70,24,0)/100)</f>
        <v/>
      </c>
      <c r="AC204" s="24" t="str">
        <f>IF($C204="","",$E204*VLOOKUP($C204,aliments!$B$2:$AZ$70,25,0)/100)</f>
        <v/>
      </c>
      <c r="AD204" s="24" t="str">
        <f>IF($C204="","",$E204*VLOOKUP($C204,aliments!$B$2:$AZ$70,26,0)/100)</f>
        <v/>
      </c>
      <c r="AE204" s="24" t="str">
        <f>IF($C204="","",$E204*VLOOKUP($C204,aliments!$B$2:$AZ$70,27,0)/100)</f>
        <v/>
      </c>
      <c r="AF204" s="24" t="str">
        <f>IF($C204="","",$E204*VLOOKUP($C204,aliments!$B$2:$AZ$70,28,0)/100)</f>
        <v/>
      </c>
      <c r="AG204" s="24" t="str">
        <f>IF($C204="","",$E204*VLOOKUP($C204,aliments!$B$2:$AZ$70,29,0)/100)</f>
        <v/>
      </c>
      <c r="AH204" s="24" t="str">
        <f>IF($C204="","",$E204*VLOOKUP($C204,aliments!$B$2:$AZ$70,30,0)/100)</f>
        <v/>
      </c>
      <c r="AI204" s="24" t="str">
        <f>IF($C204="","",$E204*VLOOKUP($C204,aliments!$B$2:$AZ$70,31,0)/100)</f>
        <v/>
      </c>
      <c r="AJ204" s="24" t="str">
        <f>IF($C204="","",$E204*VLOOKUP($C204,aliments!$B$2:$AZ$70,32,0)/100)</f>
        <v/>
      </c>
      <c r="AK204" s="24" t="str">
        <f>IF($C204="","",$E204*VLOOKUP($C204,aliments!$B$2:$AZ$70,33,0)/100)</f>
        <v/>
      </c>
      <c r="AL204" s="24" t="str">
        <f>IF($C204="","",$E204*VLOOKUP($C204,aliments!$B$2:$AZ$70,34,0)/100)</f>
        <v/>
      </c>
      <c r="AM204" s="24" t="str">
        <f>IF($C204="","",$E204*VLOOKUP($C204,aliments!$B$2:$AZ$70,35,0)/100)</f>
        <v/>
      </c>
      <c r="AN204" s="24" t="str">
        <f>IF($C204="","",$E204*VLOOKUP($C204,aliments!$B$2:$AZ$70,36,0)/100)</f>
        <v/>
      </c>
      <c r="AO204" s="24" t="str">
        <f>IF($C204="","",$E204*VLOOKUP($C204,aliments!$B$2:$AZ$70,37,0)/100)</f>
        <v/>
      </c>
    </row>
    <row r="205" spans="1:79" s="17" customFormat="1" x14ac:dyDescent="0.2">
      <c r="A205" s="1"/>
      <c r="B205" s="1"/>
      <c r="C205" s="23"/>
      <c r="D205" s="1"/>
      <c r="E205" s="1"/>
      <c r="F205" s="24" t="str">
        <f>IF($C205="","",$E205*VLOOKUP($C205,aliments!$B$2:$AZ$70,2,0)/100)</f>
        <v/>
      </c>
      <c r="G205" s="24" t="str">
        <f>IF($C205="","",$E205*VLOOKUP($C205,aliments!$B$2:$AZ$70,3,0)/100)</f>
        <v/>
      </c>
      <c r="H205" s="24" t="str">
        <f>IF($C205="","",$E205*VLOOKUP($C205,aliments!$B$2:$AZ$70,4,0)/100)</f>
        <v/>
      </c>
      <c r="I205" s="24" t="str">
        <f>IF($C205="","",$E205*VLOOKUP($C205,aliments!$B$2:$AZ$70,5,0)/100)</f>
        <v/>
      </c>
      <c r="J205" s="24" t="str">
        <f>IF($C205="","",$E205*VLOOKUP($C205,aliments!$B$2:$AZ$70,6,0)/100)</f>
        <v/>
      </c>
      <c r="K205" s="24" t="str">
        <f>IF($C205="","",$E205*VLOOKUP($C205,aliments!$B$2:$AZ$70,7,0)/100)</f>
        <v/>
      </c>
      <c r="L205" s="24" t="str">
        <f>IF($C205="","",$E205*VLOOKUP($C205,aliments!$B$2:$AZ$70,8,0)/100)</f>
        <v/>
      </c>
      <c r="M205" s="24" t="str">
        <f>IF($C205="","",$E205*VLOOKUP($C205,aliments!$B$2:$AZ$70,9,0)/100)</f>
        <v/>
      </c>
      <c r="N205" s="24" t="str">
        <f>IF($C205="","",$E205*VLOOKUP($C205,aliments!$B$2:$AZ$70,10,0)/100)</f>
        <v/>
      </c>
      <c r="O205" s="24" t="str">
        <f>IF($C205="","",$E205*VLOOKUP($C205,aliments!$B$2:$AZ$70,11,0)/100)</f>
        <v/>
      </c>
      <c r="P205" s="24" t="str">
        <f>IF($C205="","",$E205*VLOOKUP($C205,aliments!$B$2:$AZ$70,12,0)/100)</f>
        <v/>
      </c>
      <c r="Q205" s="24" t="str">
        <f>IF($C205="","",$E205*VLOOKUP($C205,aliments!$B$2:$AZ$70,13,0)/100)</f>
        <v/>
      </c>
      <c r="R205" s="24" t="str">
        <f>IF($C205="","",$E205*VLOOKUP($C205,aliments!$B$2:$AZ$70,14,0)/100)</f>
        <v/>
      </c>
      <c r="S205" s="24" t="str">
        <f>IF($C205="","",$E205*VLOOKUP($C205,aliments!$B$2:$AZ$70,15,0)/100)</f>
        <v/>
      </c>
      <c r="T205" s="24" t="str">
        <f>IF($C205="","",$E205*VLOOKUP($C205,aliments!$B$2:$AZ$70,16,0)/100)</f>
        <v/>
      </c>
      <c r="U205" s="24" t="str">
        <f>IF($C205="","",$E205*VLOOKUP($C205,aliments!$B$2:$AZ$70,17,0)/100)</f>
        <v/>
      </c>
      <c r="V205" s="24" t="str">
        <f>IF($C205="","",$E205*VLOOKUP($C205,aliments!$B$2:$AZ$70,18,0)/100)</f>
        <v/>
      </c>
      <c r="W205" s="24" t="str">
        <f>IF($C205="","",$E205*VLOOKUP($C205,aliments!$B$2:$AZ$70,19,0)/100)</f>
        <v/>
      </c>
      <c r="X205" s="24" t="str">
        <f>IF($C205="","",$E205*VLOOKUP($C205,aliments!$B$2:$AZ$70,20,0)/100)</f>
        <v/>
      </c>
      <c r="Y205" s="24" t="str">
        <f>IF($C205="","",$E205*VLOOKUP($C205,aliments!$B$2:$AZ$70,21,0)/100)</f>
        <v/>
      </c>
      <c r="Z205" s="24" t="str">
        <f>IF($C205="","",$E205*VLOOKUP($C205,aliments!$B$2:$AZ$70,22,0)/100)</f>
        <v/>
      </c>
      <c r="AA205" s="24" t="str">
        <f>IF($C205="","",$E205*VLOOKUP($C205,aliments!$B$2:$AZ$70,23,0)/100)</f>
        <v/>
      </c>
      <c r="AB205" s="24" t="str">
        <f>IF($C205="","",$E205*VLOOKUP($C205,aliments!$B$2:$AZ$70,24,0)/100)</f>
        <v/>
      </c>
      <c r="AC205" s="24" t="str">
        <f>IF($C205="","",$E205*VLOOKUP($C205,aliments!$B$2:$AZ$70,25,0)/100)</f>
        <v/>
      </c>
      <c r="AD205" s="24" t="str">
        <f>IF($C205="","",$E205*VLOOKUP($C205,aliments!$B$2:$AZ$70,26,0)/100)</f>
        <v/>
      </c>
      <c r="AE205" s="24" t="str">
        <f>IF($C205="","",$E205*VLOOKUP($C205,aliments!$B$2:$AZ$70,27,0)/100)</f>
        <v/>
      </c>
      <c r="AF205" s="24" t="str">
        <f>IF($C205="","",$E205*VLOOKUP($C205,aliments!$B$2:$AZ$70,28,0)/100)</f>
        <v/>
      </c>
      <c r="AG205" s="24" t="str">
        <f>IF($C205="","",$E205*VLOOKUP($C205,aliments!$B$2:$AZ$70,29,0)/100)</f>
        <v/>
      </c>
      <c r="AH205" s="24" t="str">
        <f>IF($C205="","",$E205*VLOOKUP($C205,aliments!$B$2:$AZ$70,30,0)/100)</f>
        <v/>
      </c>
      <c r="AI205" s="24" t="str">
        <f>IF($C205="","",$E205*VLOOKUP($C205,aliments!$B$2:$AZ$70,31,0)/100)</f>
        <v/>
      </c>
      <c r="AJ205" s="24" t="str">
        <f>IF($C205="","",$E205*VLOOKUP($C205,aliments!$B$2:$AZ$70,32,0)/100)</f>
        <v/>
      </c>
      <c r="AK205" s="24" t="str">
        <f>IF($C205="","",$E205*VLOOKUP($C205,aliments!$B$2:$AZ$70,33,0)/100)</f>
        <v/>
      </c>
      <c r="AL205" s="24" t="str">
        <f>IF($C205="","",$E205*VLOOKUP($C205,aliments!$B$2:$AZ$70,34,0)/100)</f>
        <v/>
      </c>
      <c r="AM205" s="24" t="str">
        <f>IF($C205="","",$E205*VLOOKUP($C205,aliments!$B$2:$AZ$70,35,0)/100)</f>
        <v/>
      </c>
      <c r="AN205" s="24" t="str">
        <f>IF($C205="","",$E205*VLOOKUP($C205,aliments!$B$2:$AZ$70,36,0)/100)</f>
        <v/>
      </c>
      <c r="AO205" s="24" t="str">
        <f>IF($C205="","",$E205*VLOOKUP($C205,aliments!$B$2:$AZ$70,37,0)/100)</f>
        <v/>
      </c>
      <c r="AP205" s="5"/>
      <c r="AQ205" s="19"/>
      <c r="AR205" s="19"/>
      <c r="AS205" s="19"/>
      <c r="AT205" s="19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31"/>
    </row>
    <row r="206" spans="1:79" x14ac:dyDescent="0.2">
      <c r="C206" s="23"/>
      <c r="F206" s="24" t="str">
        <f>IF($C206="","",$E206*VLOOKUP($C206,aliments!$B$2:$AZ$70,2,0)/100)</f>
        <v/>
      </c>
      <c r="G206" s="24" t="str">
        <f>IF($C206="","",$E206*VLOOKUP($C206,aliments!$B$2:$AZ$70,3,0)/100)</f>
        <v/>
      </c>
      <c r="H206" s="24" t="str">
        <f>IF($C206="","",$E206*VLOOKUP($C206,aliments!$B$2:$AZ$70,4,0)/100)</f>
        <v/>
      </c>
      <c r="I206" s="24" t="str">
        <f>IF($C206="","",$E206*VLOOKUP($C206,aliments!$B$2:$AZ$70,5,0)/100)</f>
        <v/>
      </c>
      <c r="J206" s="24" t="str">
        <f>IF($C206="","",$E206*VLOOKUP($C206,aliments!$B$2:$AZ$70,6,0)/100)</f>
        <v/>
      </c>
      <c r="K206" s="24" t="str">
        <f>IF($C206="","",$E206*VLOOKUP($C206,aliments!$B$2:$AZ$70,7,0)/100)</f>
        <v/>
      </c>
      <c r="L206" s="24" t="str">
        <f>IF($C206="","",$E206*VLOOKUP($C206,aliments!$B$2:$AZ$70,8,0)/100)</f>
        <v/>
      </c>
      <c r="M206" s="24" t="str">
        <f>IF($C206="","",$E206*VLOOKUP($C206,aliments!$B$2:$AZ$70,9,0)/100)</f>
        <v/>
      </c>
      <c r="N206" s="24" t="str">
        <f>IF($C206="","",$E206*VLOOKUP($C206,aliments!$B$2:$AZ$70,10,0)/100)</f>
        <v/>
      </c>
      <c r="O206" s="24" t="str">
        <f>IF($C206="","",$E206*VLOOKUP($C206,aliments!$B$2:$AZ$70,11,0)/100)</f>
        <v/>
      </c>
      <c r="P206" s="24" t="str">
        <f>IF($C206="","",$E206*VLOOKUP($C206,aliments!$B$2:$AZ$70,12,0)/100)</f>
        <v/>
      </c>
      <c r="Q206" s="24" t="str">
        <f>IF($C206="","",$E206*VLOOKUP($C206,aliments!$B$2:$AZ$70,13,0)/100)</f>
        <v/>
      </c>
      <c r="R206" s="24" t="str">
        <f>IF($C206="","",$E206*VLOOKUP($C206,aliments!$B$2:$AZ$70,14,0)/100)</f>
        <v/>
      </c>
      <c r="S206" s="24" t="str">
        <f>IF($C206="","",$E206*VLOOKUP($C206,aliments!$B$2:$AZ$70,15,0)/100)</f>
        <v/>
      </c>
      <c r="T206" s="24" t="str">
        <f>IF($C206="","",$E206*VLOOKUP($C206,aliments!$B$2:$AZ$70,16,0)/100)</f>
        <v/>
      </c>
      <c r="U206" s="24" t="str">
        <f>IF($C206="","",$E206*VLOOKUP($C206,aliments!$B$2:$AZ$70,17,0)/100)</f>
        <v/>
      </c>
      <c r="V206" s="24" t="str">
        <f>IF($C206="","",$E206*VLOOKUP($C206,aliments!$B$2:$AZ$70,18,0)/100)</f>
        <v/>
      </c>
      <c r="W206" s="24" t="str">
        <f>IF($C206="","",$E206*VLOOKUP($C206,aliments!$B$2:$AZ$70,19,0)/100)</f>
        <v/>
      </c>
      <c r="X206" s="24" t="str">
        <f>IF($C206="","",$E206*VLOOKUP($C206,aliments!$B$2:$AZ$70,20,0)/100)</f>
        <v/>
      </c>
      <c r="Y206" s="24" t="str">
        <f>IF($C206="","",$E206*VLOOKUP($C206,aliments!$B$2:$AZ$70,21,0)/100)</f>
        <v/>
      </c>
      <c r="Z206" s="24" t="str">
        <f>IF($C206="","",$E206*VLOOKUP($C206,aliments!$B$2:$AZ$70,22,0)/100)</f>
        <v/>
      </c>
      <c r="AA206" s="24" t="str">
        <f>IF($C206="","",$E206*VLOOKUP($C206,aliments!$B$2:$AZ$70,23,0)/100)</f>
        <v/>
      </c>
      <c r="AB206" s="24" t="str">
        <f>IF($C206="","",$E206*VLOOKUP($C206,aliments!$B$2:$AZ$70,24,0)/100)</f>
        <v/>
      </c>
      <c r="AC206" s="24" t="str">
        <f>IF($C206="","",$E206*VLOOKUP($C206,aliments!$B$2:$AZ$70,25,0)/100)</f>
        <v/>
      </c>
      <c r="AD206" s="24" t="str">
        <f>IF($C206="","",$E206*VLOOKUP($C206,aliments!$B$2:$AZ$70,26,0)/100)</f>
        <v/>
      </c>
      <c r="AE206" s="24" t="str">
        <f>IF($C206="","",$E206*VLOOKUP($C206,aliments!$B$2:$AZ$70,27,0)/100)</f>
        <v/>
      </c>
      <c r="AF206" s="24" t="str">
        <f>IF($C206="","",$E206*VLOOKUP($C206,aliments!$B$2:$AZ$70,28,0)/100)</f>
        <v/>
      </c>
      <c r="AG206" s="24" t="str">
        <f>IF($C206="","",$E206*VLOOKUP($C206,aliments!$B$2:$AZ$70,29,0)/100)</f>
        <v/>
      </c>
      <c r="AH206" s="24" t="str">
        <f>IF($C206="","",$E206*VLOOKUP($C206,aliments!$B$2:$AZ$70,30,0)/100)</f>
        <v/>
      </c>
      <c r="AI206" s="24" t="str">
        <f>IF($C206="","",$E206*VLOOKUP($C206,aliments!$B$2:$AZ$70,31,0)/100)</f>
        <v/>
      </c>
      <c r="AJ206" s="24" t="str">
        <f>IF($C206="","",$E206*VLOOKUP($C206,aliments!$B$2:$AZ$70,32,0)/100)</f>
        <v/>
      </c>
      <c r="AK206" s="24" t="str">
        <f>IF($C206="","",$E206*VLOOKUP($C206,aliments!$B$2:$AZ$70,33,0)/100)</f>
        <v/>
      </c>
      <c r="AL206" s="24" t="str">
        <f>IF($C206="","",$E206*VLOOKUP($C206,aliments!$B$2:$AZ$70,34,0)/100)</f>
        <v/>
      </c>
      <c r="AM206" s="24" t="str">
        <f>IF($C206="","",$E206*VLOOKUP($C206,aliments!$B$2:$AZ$70,35,0)/100)</f>
        <v/>
      </c>
      <c r="AN206" s="24" t="str">
        <f>IF($C206="","",$E206*VLOOKUP($C206,aliments!$B$2:$AZ$70,36,0)/100)</f>
        <v/>
      </c>
      <c r="AO206" s="24" t="str">
        <f>IF($C206="","",$E206*VLOOKUP($C206,aliments!$B$2:$AZ$70,37,0)/100)</f>
        <v/>
      </c>
    </row>
    <row r="207" spans="1:79" ht="13.5" thickBot="1" x14ac:dyDescent="0.25">
      <c r="C207" s="23"/>
      <c r="F207" s="24" t="str">
        <f>IF($C207="","",$E207*VLOOKUP($C207,aliments!$B$2:$AZ$70,2,0)/100)</f>
        <v/>
      </c>
      <c r="G207" s="24" t="str">
        <f>IF($C207="","",$E207*VLOOKUP($C207,aliments!$B$2:$AZ$70,3,0)/100)</f>
        <v/>
      </c>
      <c r="H207" s="24" t="str">
        <f>IF($C207="","",$E207*VLOOKUP($C207,aliments!$B$2:$AZ$70,4,0)/100)</f>
        <v/>
      </c>
      <c r="I207" s="24" t="str">
        <f>IF($C207="","",$E207*VLOOKUP($C207,aliments!$B$2:$AZ$70,5,0)/100)</f>
        <v/>
      </c>
      <c r="J207" s="24" t="str">
        <f>IF($C207="","",$E207*VLOOKUP($C207,aliments!$B$2:$AZ$70,6,0)/100)</f>
        <v/>
      </c>
      <c r="K207" s="24" t="str">
        <f>IF($C207="","",$E207*VLOOKUP($C207,aliments!$B$2:$AZ$70,7,0)/100)</f>
        <v/>
      </c>
      <c r="L207" s="24" t="str">
        <f>IF($C207="","",$E207*VLOOKUP($C207,aliments!$B$2:$AZ$70,8,0)/100)</f>
        <v/>
      </c>
      <c r="M207" s="24" t="str">
        <f>IF($C207="","",$E207*VLOOKUP($C207,aliments!$B$2:$AZ$70,9,0)/100)</f>
        <v/>
      </c>
      <c r="N207" s="24" t="str">
        <f>IF($C207="","",$E207*VLOOKUP($C207,aliments!$B$2:$AZ$70,10,0)/100)</f>
        <v/>
      </c>
      <c r="O207" s="24" t="str">
        <f>IF($C207="","",$E207*VLOOKUP($C207,aliments!$B$2:$AZ$70,11,0)/100)</f>
        <v/>
      </c>
      <c r="P207" s="24" t="str">
        <f>IF($C207="","",$E207*VLOOKUP($C207,aliments!$B$2:$AZ$70,12,0)/100)</f>
        <v/>
      </c>
      <c r="Q207" s="24" t="str">
        <f>IF($C207="","",$E207*VLOOKUP($C207,aliments!$B$2:$AZ$70,13,0)/100)</f>
        <v/>
      </c>
      <c r="R207" s="24" t="str">
        <f>IF($C207="","",$E207*VLOOKUP($C207,aliments!$B$2:$AZ$70,14,0)/100)</f>
        <v/>
      </c>
      <c r="S207" s="24" t="str">
        <f>IF($C207="","",$E207*VLOOKUP($C207,aliments!$B$2:$AZ$70,15,0)/100)</f>
        <v/>
      </c>
      <c r="T207" s="24" t="str">
        <f>IF($C207="","",$E207*VLOOKUP($C207,aliments!$B$2:$AZ$70,16,0)/100)</f>
        <v/>
      </c>
      <c r="U207" s="24" t="str">
        <f>IF($C207="","",$E207*VLOOKUP($C207,aliments!$B$2:$AZ$70,17,0)/100)</f>
        <v/>
      </c>
      <c r="V207" s="24" t="str">
        <f>IF($C207="","",$E207*VLOOKUP($C207,aliments!$B$2:$AZ$70,18,0)/100)</f>
        <v/>
      </c>
      <c r="W207" s="24" t="str">
        <f>IF($C207="","",$E207*VLOOKUP($C207,aliments!$B$2:$AZ$70,19,0)/100)</f>
        <v/>
      </c>
      <c r="X207" s="24" t="str">
        <f>IF($C207="","",$E207*VLOOKUP($C207,aliments!$B$2:$AZ$70,20,0)/100)</f>
        <v/>
      </c>
      <c r="Y207" s="24" t="str">
        <f>IF($C207="","",$E207*VLOOKUP($C207,aliments!$B$2:$AZ$70,21,0)/100)</f>
        <v/>
      </c>
      <c r="Z207" s="24" t="str">
        <f>IF($C207="","",$E207*VLOOKUP($C207,aliments!$B$2:$AZ$70,22,0)/100)</f>
        <v/>
      </c>
      <c r="AA207" s="24" t="str">
        <f>IF($C207="","",$E207*VLOOKUP($C207,aliments!$B$2:$AZ$70,23,0)/100)</f>
        <v/>
      </c>
      <c r="AB207" s="24" t="str">
        <f>IF($C207="","",$E207*VLOOKUP($C207,aliments!$B$2:$AZ$70,24,0)/100)</f>
        <v/>
      </c>
      <c r="AC207" s="24" t="str">
        <f>IF($C207="","",$E207*VLOOKUP($C207,aliments!$B$2:$AZ$70,25,0)/100)</f>
        <v/>
      </c>
      <c r="AD207" s="24" t="str">
        <f>IF($C207="","",$E207*VLOOKUP($C207,aliments!$B$2:$AZ$70,26,0)/100)</f>
        <v/>
      </c>
      <c r="AE207" s="24" t="str">
        <f>IF($C207="","",$E207*VLOOKUP($C207,aliments!$B$2:$AZ$70,27,0)/100)</f>
        <v/>
      </c>
      <c r="AF207" s="24" t="str">
        <f>IF($C207="","",$E207*VLOOKUP($C207,aliments!$B$2:$AZ$70,28,0)/100)</f>
        <v/>
      </c>
      <c r="AG207" s="24" t="str">
        <f>IF($C207="","",$E207*VLOOKUP($C207,aliments!$B$2:$AZ$70,29,0)/100)</f>
        <v/>
      </c>
      <c r="AH207" s="24" t="str">
        <f>IF($C207="","",$E207*VLOOKUP($C207,aliments!$B$2:$AZ$70,30,0)/100)</f>
        <v/>
      </c>
      <c r="AI207" s="24" t="str">
        <f>IF($C207="","",$E207*VLOOKUP($C207,aliments!$B$2:$AZ$70,31,0)/100)</f>
        <v/>
      </c>
      <c r="AJ207" s="24" t="str">
        <f>IF($C207="","",$E207*VLOOKUP($C207,aliments!$B$2:$AZ$70,32,0)/100)</f>
        <v/>
      </c>
      <c r="AK207" s="24" t="str">
        <f>IF($C207="","",$E207*VLOOKUP($C207,aliments!$B$2:$AZ$70,33,0)/100)</f>
        <v/>
      </c>
      <c r="AL207" s="24" t="str">
        <f>IF($C207="","",$E207*VLOOKUP($C207,aliments!$B$2:$AZ$70,34,0)/100)</f>
        <v/>
      </c>
      <c r="AM207" s="24" t="str">
        <f>IF($C207="","",$E207*VLOOKUP($C207,aliments!$B$2:$AZ$70,35,0)/100)</f>
        <v/>
      </c>
      <c r="AN207" s="24" t="str">
        <f>IF($C207="","",$E207*VLOOKUP($C207,aliments!$B$2:$AZ$70,36,0)/100)</f>
        <v/>
      </c>
      <c r="AO207" s="24" t="str">
        <f>IF($C207="","",$E207*VLOOKUP($C207,aliments!$B$2:$AZ$70,37,0)/100)</f>
        <v/>
      </c>
    </row>
    <row r="208" spans="1:79" s="6" customFormat="1" ht="13.5" thickBot="1" x14ac:dyDescent="0.25">
      <c r="A208" s="1"/>
      <c r="B208" s="1"/>
      <c r="C208" s="23"/>
      <c r="D208" s="1"/>
      <c r="E208" s="1"/>
      <c r="F208" s="24" t="str">
        <f>IF($C208="","",$E208*VLOOKUP($C208,aliments!$B$2:$AZ$70,2,0)/100)</f>
        <v/>
      </c>
      <c r="G208" s="24" t="str">
        <f>IF($C208="","",$E208*VLOOKUP($C208,aliments!$B$2:$AZ$70,3,0)/100)</f>
        <v/>
      </c>
      <c r="H208" s="24" t="str">
        <f>IF($C208="","",$E208*VLOOKUP($C208,aliments!$B$2:$AZ$70,4,0)/100)</f>
        <v/>
      </c>
      <c r="I208" s="24" t="str">
        <f>IF($C208="","",$E208*VLOOKUP($C208,aliments!$B$2:$AZ$70,5,0)/100)</f>
        <v/>
      </c>
      <c r="J208" s="24" t="str">
        <f>IF($C208="","",$E208*VLOOKUP($C208,aliments!$B$2:$AZ$70,6,0)/100)</f>
        <v/>
      </c>
      <c r="K208" s="24" t="str">
        <f>IF($C208="","",$E208*VLOOKUP($C208,aliments!$B$2:$AZ$70,7,0)/100)</f>
        <v/>
      </c>
      <c r="L208" s="24" t="str">
        <f>IF($C208="","",$E208*VLOOKUP($C208,aliments!$B$2:$AZ$70,8,0)/100)</f>
        <v/>
      </c>
      <c r="M208" s="24" t="str">
        <f>IF($C208="","",$E208*VLOOKUP($C208,aliments!$B$2:$AZ$70,9,0)/100)</f>
        <v/>
      </c>
      <c r="N208" s="24" t="str">
        <f>IF($C208="","",$E208*VLOOKUP($C208,aliments!$B$2:$AZ$70,10,0)/100)</f>
        <v/>
      </c>
      <c r="O208" s="24" t="str">
        <f>IF($C208="","",$E208*VLOOKUP($C208,aliments!$B$2:$AZ$70,11,0)/100)</f>
        <v/>
      </c>
      <c r="P208" s="24" t="str">
        <f>IF($C208="","",$E208*VLOOKUP($C208,aliments!$B$2:$AZ$70,12,0)/100)</f>
        <v/>
      </c>
      <c r="Q208" s="24" t="str">
        <f>IF($C208="","",$E208*VLOOKUP($C208,aliments!$B$2:$AZ$70,13,0)/100)</f>
        <v/>
      </c>
      <c r="R208" s="24" t="str">
        <f>IF($C208="","",$E208*VLOOKUP($C208,aliments!$B$2:$AZ$70,14,0)/100)</f>
        <v/>
      </c>
      <c r="S208" s="24" t="str">
        <f>IF($C208="","",$E208*VLOOKUP($C208,aliments!$B$2:$AZ$70,15,0)/100)</f>
        <v/>
      </c>
      <c r="T208" s="24" t="str">
        <f>IF($C208="","",$E208*VLOOKUP($C208,aliments!$B$2:$AZ$70,16,0)/100)</f>
        <v/>
      </c>
      <c r="U208" s="24" t="str">
        <f>IF($C208="","",$E208*VLOOKUP($C208,aliments!$B$2:$AZ$70,17,0)/100)</f>
        <v/>
      </c>
      <c r="V208" s="24" t="str">
        <f>IF($C208="","",$E208*VLOOKUP($C208,aliments!$B$2:$AZ$70,18,0)/100)</f>
        <v/>
      </c>
      <c r="W208" s="24" t="str">
        <f>IF($C208="","",$E208*VLOOKUP($C208,aliments!$B$2:$AZ$70,19,0)/100)</f>
        <v/>
      </c>
      <c r="X208" s="24" t="str">
        <f>IF($C208="","",$E208*VLOOKUP($C208,aliments!$B$2:$AZ$70,20,0)/100)</f>
        <v/>
      </c>
      <c r="Y208" s="24" t="str">
        <f>IF($C208="","",$E208*VLOOKUP($C208,aliments!$B$2:$AZ$70,21,0)/100)</f>
        <v/>
      </c>
      <c r="Z208" s="24" t="str">
        <f>IF($C208="","",$E208*VLOOKUP($C208,aliments!$B$2:$AZ$70,22,0)/100)</f>
        <v/>
      </c>
      <c r="AA208" s="24" t="str">
        <f>IF($C208="","",$E208*VLOOKUP($C208,aliments!$B$2:$AZ$70,23,0)/100)</f>
        <v/>
      </c>
      <c r="AB208" s="24" t="str">
        <f>IF($C208="","",$E208*VLOOKUP($C208,aliments!$B$2:$AZ$70,24,0)/100)</f>
        <v/>
      </c>
      <c r="AC208" s="24" t="str">
        <f>IF($C208="","",$E208*VLOOKUP($C208,aliments!$B$2:$AZ$70,25,0)/100)</f>
        <v/>
      </c>
      <c r="AD208" s="24" t="str">
        <f>IF($C208="","",$E208*VLOOKUP($C208,aliments!$B$2:$AZ$70,26,0)/100)</f>
        <v/>
      </c>
      <c r="AE208" s="24" t="str">
        <f>IF($C208="","",$E208*VLOOKUP($C208,aliments!$B$2:$AZ$70,27,0)/100)</f>
        <v/>
      </c>
      <c r="AF208" s="24" t="str">
        <f>IF($C208="","",$E208*VLOOKUP($C208,aliments!$B$2:$AZ$70,28,0)/100)</f>
        <v/>
      </c>
      <c r="AG208" s="24" t="str">
        <f>IF($C208="","",$E208*VLOOKUP($C208,aliments!$B$2:$AZ$70,29,0)/100)</f>
        <v/>
      </c>
      <c r="AH208" s="24" t="str">
        <f>IF($C208="","",$E208*VLOOKUP($C208,aliments!$B$2:$AZ$70,30,0)/100)</f>
        <v/>
      </c>
      <c r="AI208" s="24" t="str">
        <f>IF($C208="","",$E208*VLOOKUP($C208,aliments!$B$2:$AZ$70,31,0)/100)</f>
        <v/>
      </c>
      <c r="AJ208" s="24" t="str">
        <f>IF($C208="","",$E208*VLOOKUP($C208,aliments!$B$2:$AZ$70,32,0)/100)</f>
        <v/>
      </c>
      <c r="AK208" s="24" t="str">
        <f>IF($C208="","",$E208*VLOOKUP($C208,aliments!$B$2:$AZ$70,33,0)/100)</f>
        <v/>
      </c>
      <c r="AL208" s="24" t="str">
        <f>IF($C208="","",$E208*VLOOKUP($C208,aliments!$B$2:$AZ$70,34,0)/100)</f>
        <v/>
      </c>
      <c r="AM208" s="24" t="str">
        <f>IF($C208="","",$E208*VLOOKUP($C208,aliments!$B$2:$AZ$70,35,0)/100)</f>
        <v/>
      </c>
      <c r="AN208" s="24" t="str">
        <f>IF($C208="","",$E208*VLOOKUP($C208,aliments!$B$2:$AZ$70,36,0)/100)</f>
        <v/>
      </c>
      <c r="AO208" s="24" t="str">
        <f>IF($C208="","",$E208*VLOOKUP($C208,aliments!$B$2:$AZ$70,37,0)/100)</f>
        <v/>
      </c>
      <c r="AP208" s="20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7"/>
      <c r="BW208" s="8"/>
      <c r="BX208" s="7"/>
      <c r="BY208" s="20"/>
      <c r="BZ208" s="20"/>
      <c r="CA208" s="31"/>
    </row>
    <row r="209" spans="1:79" ht="13.5" thickBot="1" x14ac:dyDescent="0.25">
      <c r="A209" s="12" t="s">
        <v>4</v>
      </c>
      <c r="D209" s="72"/>
      <c r="F209" s="28" t="str">
        <f>IF(SUM(F202:F208)=0,"",AVERAGE(F202:F208))</f>
        <v/>
      </c>
      <c r="G209" s="28">
        <f>SUM(G202:G208)</f>
        <v>0</v>
      </c>
      <c r="H209" s="13">
        <f>SUM(H202:H208)</f>
        <v>0</v>
      </c>
      <c r="I209" s="13">
        <f t="shared" ref="I209" si="598">SUM(I202:I208)</f>
        <v>0</v>
      </c>
      <c r="J209" s="13">
        <f t="shared" ref="J209" si="599">SUM(J202:J208)</f>
        <v>0</v>
      </c>
      <c r="K209" s="13">
        <f t="shared" ref="K209" si="600">SUM(K202:K208)</f>
        <v>0</v>
      </c>
      <c r="L209" s="13">
        <f t="shared" ref="L209" si="601">SUM(L202:L208)</f>
        <v>0</v>
      </c>
      <c r="M209" s="13">
        <f t="shared" ref="M209" si="602">SUM(M202:M208)</f>
        <v>0</v>
      </c>
      <c r="N209" s="13">
        <f t="shared" ref="N209" si="603">SUM(N202:N208)</f>
        <v>0</v>
      </c>
      <c r="O209" s="13">
        <f t="shared" ref="O209" si="604">SUM(O202:O208)</f>
        <v>0</v>
      </c>
      <c r="P209" s="13">
        <f t="shared" ref="P209" si="605">SUM(P202:P208)</f>
        <v>0</v>
      </c>
      <c r="Q209" s="13">
        <f t="shared" ref="Q209" si="606">SUM(Q202:Q208)</f>
        <v>0</v>
      </c>
      <c r="R209" s="13">
        <f t="shared" ref="R209" si="607">SUM(R202:R208)</f>
        <v>0</v>
      </c>
      <c r="S209" s="13">
        <f t="shared" ref="S209" si="608">SUM(S202:S208)</f>
        <v>0</v>
      </c>
      <c r="T209" s="13">
        <f t="shared" ref="T209" si="609">SUM(T202:T208)</f>
        <v>0</v>
      </c>
      <c r="U209" s="13">
        <f t="shared" ref="U209" si="610">SUM(U202:U208)</f>
        <v>0</v>
      </c>
      <c r="V209" s="13">
        <f t="shared" ref="V209" si="611">SUM(V202:V208)</f>
        <v>0</v>
      </c>
      <c r="W209" s="13">
        <f t="shared" ref="W209" si="612">SUM(W202:W208)</f>
        <v>0</v>
      </c>
      <c r="X209" s="13">
        <f t="shared" ref="X209" si="613">SUM(X202:X208)</f>
        <v>0</v>
      </c>
      <c r="Y209" s="13">
        <f t="shared" ref="Y209" si="614">SUM(Y202:Y208)</f>
        <v>0</v>
      </c>
      <c r="Z209" s="13">
        <f t="shared" ref="Z209" si="615">SUM(Z202:Z208)</f>
        <v>0</v>
      </c>
      <c r="AA209" s="13">
        <f t="shared" ref="AA209" si="616">SUM(AA202:AA208)</f>
        <v>0</v>
      </c>
      <c r="AB209" s="13">
        <f t="shared" ref="AB209" si="617">SUM(AB202:AB208)</f>
        <v>0</v>
      </c>
      <c r="AC209" s="13">
        <f t="shared" ref="AC209" si="618">SUM(AC202:AC208)</f>
        <v>0</v>
      </c>
      <c r="AD209" s="13">
        <f t="shared" ref="AD209" si="619">SUM(AD202:AD208)</f>
        <v>0</v>
      </c>
      <c r="AE209" s="13">
        <f t="shared" ref="AE209" si="620">SUM(AE202:AE208)</f>
        <v>0</v>
      </c>
      <c r="AF209" s="13">
        <f t="shared" ref="AF209" si="621">SUM(AF202:AF208)</f>
        <v>0</v>
      </c>
      <c r="AG209" s="13">
        <f t="shared" ref="AG209" si="622">SUM(AG202:AG208)</f>
        <v>0</v>
      </c>
      <c r="AH209" s="13">
        <f t="shared" ref="AH209" si="623">SUM(AH202:AH208)</f>
        <v>0</v>
      </c>
      <c r="AI209" s="13">
        <f t="shared" ref="AI209" si="624">SUM(AI202:AI208)</f>
        <v>0</v>
      </c>
      <c r="AJ209" s="13">
        <f t="shared" ref="AJ209" si="625">SUM(AJ202:AJ208)</f>
        <v>0</v>
      </c>
      <c r="AK209" s="13">
        <f t="shared" ref="AK209" si="626">SUM(AK202:AK208)</f>
        <v>0</v>
      </c>
      <c r="AL209" s="13">
        <f t="shared" ref="AL209" si="627">SUM(AL202:AL208)</f>
        <v>0</v>
      </c>
      <c r="AM209" s="13">
        <f t="shared" ref="AM209" si="628">SUM(AM202:AM208)</f>
        <v>0</v>
      </c>
      <c r="AN209" s="13">
        <f t="shared" ref="AN209" si="629">SUM(AN202:AN208)</f>
        <v>0</v>
      </c>
      <c r="AO209" s="13">
        <f t="shared" ref="AO209" si="630">SUM(AO202:AO208)</f>
        <v>0</v>
      </c>
      <c r="AU209" s="19"/>
      <c r="AV209" s="19"/>
      <c r="AW209" s="19"/>
      <c r="AX209" s="19"/>
      <c r="AY209" s="19"/>
      <c r="AZ209" s="19"/>
      <c r="BA209" s="19"/>
      <c r="BB209" s="19"/>
      <c r="BC209" s="19"/>
      <c r="BD209" s="19"/>
      <c r="BE209" s="19"/>
      <c r="BF209" s="19"/>
      <c r="BG209" s="19"/>
      <c r="BH209" s="19"/>
      <c r="BI209" s="19"/>
      <c r="BJ209" s="19"/>
      <c r="BK209" s="19"/>
      <c r="BL209" s="19"/>
      <c r="BM209" s="19"/>
      <c r="BN209" s="19"/>
      <c r="BO209" s="19"/>
      <c r="BP209" s="19"/>
      <c r="BQ209" s="19"/>
      <c r="BR209" s="19"/>
      <c r="BS209" s="19"/>
      <c r="BT209" s="19"/>
      <c r="BU209" s="19"/>
      <c r="BV209" s="19"/>
      <c r="BW209" s="19"/>
      <c r="BX209" s="19"/>
    </row>
    <row r="210" spans="1:79" ht="13.5" thickBot="1" x14ac:dyDescent="0.25">
      <c r="A210" s="5"/>
      <c r="B210" s="5"/>
      <c r="C210" s="5"/>
      <c r="D210" s="5"/>
      <c r="E210" s="5"/>
      <c r="F210" s="5"/>
      <c r="G210" s="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U210" s="19"/>
      <c r="AV210" s="19"/>
      <c r="AW210" s="19"/>
      <c r="AX210" s="19"/>
      <c r="AY210" s="19"/>
      <c r="AZ210" s="19"/>
      <c r="BA210" s="19"/>
      <c r="BB210" s="19"/>
      <c r="BC210" s="19"/>
      <c r="BD210" s="19"/>
      <c r="BE210" s="19"/>
      <c r="BF210" s="19"/>
      <c r="BG210" s="19"/>
      <c r="BH210" s="19"/>
      <c r="BI210" s="19"/>
      <c r="BJ210" s="19"/>
      <c r="BK210" s="19"/>
      <c r="BL210" s="19"/>
      <c r="BM210" s="19"/>
      <c r="BN210" s="19"/>
      <c r="BO210" s="19"/>
      <c r="BP210" s="19"/>
      <c r="BQ210" s="19"/>
      <c r="BR210" s="19"/>
      <c r="BS210" s="19"/>
      <c r="BT210" s="19"/>
      <c r="BU210" s="19"/>
      <c r="BV210" s="19"/>
      <c r="BW210" s="19"/>
      <c r="BX210" s="19"/>
    </row>
    <row r="211" spans="1:79" s="17" customFormat="1" ht="13.5" thickBot="1" x14ac:dyDescent="0.25">
      <c r="A211" s="15" t="s">
        <v>168</v>
      </c>
      <c r="B211" s="16"/>
      <c r="C211" s="16"/>
      <c r="D211" s="16"/>
      <c r="E211" s="16"/>
      <c r="F211" s="16" t="str">
        <f>IF(ISERROR(AVERAGE(F169,F179,F189,F199,F209)),"",AVERAGE(F169,F179,F189,F199,F209))</f>
        <v/>
      </c>
      <c r="G211" s="16">
        <f>SUM(G169+G179+G189+G199+G209)</f>
        <v>0</v>
      </c>
      <c r="H211" s="16">
        <f>SUM(H169+H179+H189+H199+H209)</f>
        <v>0</v>
      </c>
      <c r="I211" s="16">
        <f t="shared" ref="I211:AO211" si="631">SUM(I169+I179+I189+I199+I209)</f>
        <v>0</v>
      </c>
      <c r="J211" s="16">
        <f t="shared" si="631"/>
        <v>0</v>
      </c>
      <c r="K211" s="16">
        <f t="shared" si="631"/>
        <v>0</v>
      </c>
      <c r="L211" s="16">
        <f t="shared" si="631"/>
        <v>0</v>
      </c>
      <c r="M211" s="16">
        <f t="shared" si="631"/>
        <v>0</v>
      </c>
      <c r="N211" s="16">
        <f t="shared" si="631"/>
        <v>0</v>
      </c>
      <c r="O211" s="16">
        <f t="shared" si="631"/>
        <v>0</v>
      </c>
      <c r="P211" s="16">
        <f t="shared" si="631"/>
        <v>0</v>
      </c>
      <c r="Q211" s="16">
        <f t="shared" si="631"/>
        <v>0</v>
      </c>
      <c r="R211" s="16">
        <f t="shared" si="631"/>
        <v>0</v>
      </c>
      <c r="S211" s="16">
        <f t="shared" si="631"/>
        <v>0</v>
      </c>
      <c r="T211" s="16">
        <f t="shared" si="631"/>
        <v>0</v>
      </c>
      <c r="U211" s="16">
        <f t="shared" si="631"/>
        <v>0</v>
      </c>
      <c r="V211" s="16">
        <f t="shared" si="631"/>
        <v>0</v>
      </c>
      <c r="W211" s="16">
        <f t="shared" si="631"/>
        <v>0</v>
      </c>
      <c r="X211" s="16">
        <f t="shared" si="631"/>
        <v>0</v>
      </c>
      <c r="Y211" s="16">
        <f t="shared" si="631"/>
        <v>0</v>
      </c>
      <c r="Z211" s="16">
        <f t="shared" si="631"/>
        <v>0</v>
      </c>
      <c r="AA211" s="16">
        <f t="shared" si="631"/>
        <v>0</v>
      </c>
      <c r="AB211" s="16">
        <f t="shared" si="631"/>
        <v>0</v>
      </c>
      <c r="AC211" s="16">
        <f t="shared" si="631"/>
        <v>0</v>
      </c>
      <c r="AD211" s="16">
        <f t="shared" si="631"/>
        <v>0</v>
      </c>
      <c r="AE211" s="16">
        <f t="shared" si="631"/>
        <v>0</v>
      </c>
      <c r="AF211" s="16">
        <f t="shared" si="631"/>
        <v>0</v>
      </c>
      <c r="AG211" s="16">
        <f t="shared" si="631"/>
        <v>0</v>
      </c>
      <c r="AH211" s="16">
        <f t="shared" si="631"/>
        <v>0</v>
      </c>
      <c r="AI211" s="16">
        <f t="shared" si="631"/>
        <v>0</v>
      </c>
      <c r="AJ211" s="16">
        <f t="shared" si="631"/>
        <v>0</v>
      </c>
      <c r="AK211" s="16">
        <f t="shared" si="631"/>
        <v>0</v>
      </c>
      <c r="AL211" s="16">
        <f t="shared" si="631"/>
        <v>0</v>
      </c>
      <c r="AM211" s="16">
        <f t="shared" si="631"/>
        <v>0</v>
      </c>
      <c r="AN211" s="16">
        <f t="shared" si="631"/>
        <v>0</v>
      </c>
      <c r="AO211" s="26">
        <f t="shared" si="631"/>
        <v>0</v>
      </c>
      <c r="AP211" s="5"/>
      <c r="AQ211" s="19"/>
      <c r="AR211" s="19"/>
      <c r="AS211" s="19"/>
      <c r="AT211" s="19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31"/>
    </row>
    <row r="212" spans="1:79" x14ac:dyDescent="0.2"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  <c r="BT212" s="19"/>
      <c r="BU212" s="19"/>
      <c r="BV212" s="19"/>
      <c r="BW212" s="19"/>
      <c r="BX212" s="19"/>
    </row>
    <row r="213" spans="1:79" ht="13.5" thickBot="1" x14ac:dyDescent="0.25">
      <c r="A213" s="9" t="s">
        <v>172</v>
      </c>
      <c r="D213" s="9"/>
      <c r="AU213" s="19"/>
      <c r="AV213" s="19"/>
      <c r="AW213" s="19"/>
      <c r="AX213" s="19"/>
      <c r="AY213" s="19"/>
      <c r="AZ213" s="19"/>
      <c r="BA213" s="19"/>
      <c r="BB213" s="19"/>
      <c r="BC213" s="19"/>
      <c r="BD213" s="19"/>
      <c r="BE213" s="19"/>
      <c r="BF213" s="19"/>
      <c r="BG213" s="19"/>
      <c r="BH213" s="19"/>
      <c r="BI213" s="19"/>
      <c r="BJ213" s="19"/>
      <c r="BK213" s="19"/>
      <c r="BL213" s="19"/>
      <c r="BM213" s="19"/>
      <c r="BN213" s="19"/>
      <c r="BO213" s="19"/>
      <c r="BP213" s="19"/>
      <c r="BQ213" s="19"/>
      <c r="BR213" s="19"/>
      <c r="BS213" s="19"/>
      <c r="BT213" s="19"/>
      <c r="BU213" s="19"/>
      <c r="BV213" s="19"/>
      <c r="BW213" s="19"/>
      <c r="BX213" s="19"/>
    </row>
    <row r="214" spans="1:79" ht="13.5" thickBot="1" x14ac:dyDescent="0.25">
      <c r="A214" s="2" t="s">
        <v>1</v>
      </c>
      <c r="B214" s="3"/>
      <c r="C214" s="3" t="s">
        <v>0</v>
      </c>
      <c r="D214" s="3"/>
      <c r="E214" s="3" t="s">
        <v>163</v>
      </c>
      <c r="F214" s="27" t="s">
        <v>179</v>
      </c>
      <c r="G214" s="27" t="s">
        <v>178</v>
      </c>
      <c r="H214" s="3" t="s">
        <v>164</v>
      </c>
      <c r="I214" s="3" t="s">
        <v>165</v>
      </c>
      <c r="J214" s="3" t="s">
        <v>166</v>
      </c>
      <c r="K214" s="3" t="s">
        <v>5</v>
      </c>
      <c r="L214" s="3" t="s">
        <v>159</v>
      </c>
      <c r="M214" s="3" t="s">
        <v>160</v>
      </c>
      <c r="N214" s="3" t="s">
        <v>150</v>
      </c>
      <c r="O214" s="3" t="s">
        <v>151</v>
      </c>
      <c r="P214" s="3" t="s">
        <v>152</v>
      </c>
      <c r="Q214" s="3" t="s">
        <v>153</v>
      </c>
      <c r="R214" s="3" t="s">
        <v>154</v>
      </c>
      <c r="S214" s="3" t="s">
        <v>155</v>
      </c>
      <c r="T214" s="3" t="s">
        <v>156</v>
      </c>
      <c r="U214" s="3" t="s">
        <v>157</v>
      </c>
      <c r="V214" s="3" t="s">
        <v>158</v>
      </c>
      <c r="W214" s="3" t="s">
        <v>177</v>
      </c>
      <c r="X214" s="3" t="s">
        <v>176</v>
      </c>
      <c r="Y214" s="3" t="s">
        <v>26</v>
      </c>
      <c r="Z214" s="3" t="s">
        <v>29</v>
      </c>
      <c r="AA214" s="3" t="s">
        <v>28</v>
      </c>
      <c r="AB214" s="3" t="s">
        <v>32</v>
      </c>
      <c r="AC214" s="3" t="s">
        <v>23</v>
      </c>
      <c r="AD214" s="3" t="s">
        <v>27</v>
      </c>
      <c r="AE214" s="3" t="s">
        <v>24</v>
      </c>
      <c r="AF214" s="3" t="s">
        <v>25</v>
      </c>
      <c r="AG214" s="3" t="s">
        <v>31</v>
      </c>
      <c r="AH214" s="3" t="s">
        <v>22</v>
      </c>
      <c r="AI214" s="3" t="s">
        <v>30</v>
      </c>
      <c r="AJ214" s="3" t="s">
        <v>36</v>
      </c>
      <c r="AK214" s="3" t="s">
        <v>37</v>
      </c>
      <c r="AL214" s="3" t="s">
        <v>38</v>
      </c>
      <c r="AM214" s="3" t="s">
        <v>40</v>
      </c>
      <c r="AN214" s="3" t="s">
        <v>41</v>
      </c>
      <c r="AO214" s="4" t="s">
        <v>21</v>
      </c>
      <c r="AU214" s="19"/>
      <c r="AV214" s="19"/>
      <c r="AW214" s="19"/>
      <c r="AX214" s="19"/>
      <c r="AY214" s="19"/>
      <c r="AZ214" s="19"/>
      <c r="BA214" s="19"/>
      <c r="BB214" s="19"/>
      <c r="BC214" s="19"/>
      <c r="BD214" s="19"/>
      <c r="BE214" s="19"/>
      <c r="BF214" s="19"/>
      <c r="BG214" s="19"/>
      <c r="BH214" s="19"/>
      <c r="BI214" s="19"/>
      <c r="BJ214" s="19"/>
      <c r="BK214" s="19"/>
      <c r="BL214" s="19"/>
      <c r="BM214" s="19"/>
      <c r="BN214" s="19"/>
      <c r="BO214" s="19"/>
      <c r="BP214" s="19"/>
      <c r="BQ214" s="19"/>
      <c r="BR214" s="19"/>
      <c r="BS214" s="19"/>
      <c r="BT214" s="19"/>
      <c r="BU214" s="19"/>
      <c r="BV214" s="19"/>
      <c r="BW214" s="19"/>
      <c r="BX214" s="19"/>
    </row>
    <row r="215" spans="1:79" x14ac:dyDescent="0.2">
      <c r="C215" s="23"/>
      <c r="F215" s="24" t="str">
        <f>IF($C215="","",$E215*VLOOKUP($C215,aliments!$B$2:$AZ$70,2,0)/100)</f>
        <v/>
      </c>
      <c r="G215" s="24" t="str">
        <f>IF($C215="","",$E215*VLOOKUP($C215,aliments!$B$2:$AZ$70,3,0)/100)</f>
        <v/>
      </c>
      <c r="H215" s="24" t="str">
        <f>IF($C215="","",$E215*VLOOKUP($C215,aliments!$B$2:$AZ$70,4,0)/100)</f>
        <v/>
      </c>
      <c r="I215" s="24" t="str">
        <f>IF($C215="","",$E215*VLOOKUP($C215,aliments!$B$2:$AZ$70,5,0)/100)</f>
        <v/>
      </c>
      <c r="J215" s="24" t="str">
        <f>IF($C215="","",$E215*VLOOKUP($C215,aliments!$B$2:$AZ$70,6,0)/100)</f>
        <v/>
      </c>
      <c r="K215" s="24" t="str">
        <f>IF($C215="","",$E215*VLOOKUP($C215,aliments!$B$2:$AZ$70,7,0)/100)</f>
        <v/>
      </c>
      <c r="L215" s="24" t="str">
        <f>IF($C215="","",$E215*VLOOKUP($C215,aliments!$B$2:$AZ$70,8,0)/100)</f>
        <v/>
      </c>
      <c r="M215" s="24" t="str">
        <f>IF($C215="","",$E215*VLOOKUP($C215,aliments!$B$2:$AZ$70,9,0)/100)</f>
        <v/>
      </c>
      <c r="N215" s="24" t="str">
        <f>IF($C215="","",$E215*VLOOKUP($C215,aliments!$B$2:$AZ$70,10,0)/100)</f>
        <v/>
      </c>
      <c r="O215" s="24" t="str">
        <f>IF($C215="","",$E215*VLOOKUP($C215,aliments!$B$2:$AZ$70,11,0)/100)</f>
        <v/>
      </c>
      <c r="P215" s="24" t="str">
        <f>IF($C215="","",$E215*VLOOKUP($C215,aliments!$B$2:$AZ$70,12,0)/100)</f>
        <v/>
      </c>
      <c r="Q215" s="24" t="str">
        <f>IF($C215="","",$E215*VLOOKUP($C215,aliments!$B$2:$AZ$70,13,0)/100)</f>
        <v/>
      </c>
      <c r="R215" s="24" t="str">
        <f>IF($C215="","",$E215*VLOOKUP($C215,aliments!$B$2:$AZ$70,14,0)/100)</f>
        <v/>
      </c>
      <c r="S215" s="24" t="str">
        <f>IF($C215="","",$E215*VLOOKUP($C215,aliments!$B$2:$AZ$70,15,0)/100)</f>
        <v/>
      </c>
      <c r="T215" s="24" t="str">
        <f>IF($C215="","",$E215*VLOOKUP($C215,aliments!$B$2:$AZ$70,16,0)/100)</f>
        <v/>
      </c>
      <c r="U215" s="24" t="str">
        <f>IF($C215="","",$E215*VLOOKUP($C215,aliments!$B$2:$AZ$70,17,0)/100)</f>
        <v/>
      </c>
      <c r="V215" s="24" t="str">
        <f>IF($C215="","",$E215*VLOOKUP($C215,aliments!$B$2:$AZ$70,18,0)/100)</f>
        <v/>
      </c>
      <c r="W215" s="24" t="str">
        <f>IF($C215="","",$E215*VLOOKUP($C215,aliments!$B$2:$AZ$70,19,0)/100)</f>
        <v/>
      </c>
      <c r="X215" s="24" t="str">
        <f>IF($C215="","",$E215*VLOOKUP($C215,aliments!$B$2:$AZ$70,20,0)/100)</f>
        <v/>
      </c>
      <c r="Y215" s="24" t="str">
        <f>IF($C215="","",$E215*VLOOKUP($C215,aliments!$B$2:$AZ$70,21,0)/100)</f>
        <v/>
      </c>
      <c r="Z215" s="24" t="str">
        <f>IF($C215="","",$E215*VLOOKUP($C215,aliments!$B$2:$AZ$70,22,0)/100)</f>
        <v/>
      </c>
      <c r="AA215" s="24" t="str">
        <f>IF($C215="","",$E215*VLOOKUP($C215,aliments!$B$2:$AZ$70,23,0)/100)</f>
        <v/>
      </c>
      <c r="AB215" s="24" t="str">
        <f>IF($C215="","",$E215*VLOOKUP($C215,aliments!$B$2:$AZ$70,24,0)/100)</f>
        <v/>
      </c>
      <c r="AC215" s="24" t="str">
        <f>IF($C215="","",$E215*VLOOKUP($C215,aliments!$B$2:$AZ$70,25,0)/100)</f>
        <v/>
      </c>
      <c r="AD215" s="24" t="str">
        <f>IF($C215="","",$E215*VLOOKUP($C215,aliments!$B$2:$AZ$70,26,0)/100)</f>
        <v/>
      </c>
      <c r="AE215" s="24" t="str">
        <f>IF($C215="","",$E215*VLOOKUP($C215,aliments!$B$2:$AZ$70,27,0)/100)</f>
        <v/>
      </c>
      <c r="AF215" s="24" t="str">
        <f>IF($C215="","",$E215*VLOOKUP($C215,aliments!$B$2:$AZ$70,28,0)/100)</f>
        <v/>
      </c>
      <c r="AG215" s="24" t="str">
        <f>IF($C215="","",$E215*VLOOKUP($C215,aliments!$B$2:$AZ$70,29,0)/100)</f>
        <v/>
      </c>
      <c r="AH215" s="24" t="str">
        <f>IF($C215="","",$E215*VLOOKUP($C215,aliments!$B$2:$AZ$70,30,0)/100)</f>
        <v/>
      </c>
      <c r="AI215" s="24" t="str">
        <f>IF($C215="","",$E215*VLOOKUP($C215,aliments!$B$2:$AZ$70,31,0)/100)</f>
        <v/>
      </c>
      <c r="AJ215" s="24" t="str">
        <f>IF($C215="","",$E215*VLOOKUP($C215,aliments!$B$2:$AZ$70,32,0)/100)</f>
        <v/>
      </c>
      <c r="AK215" s="24" t="str">
        <f>IF($C215="","",$E215*VLOOKUP($C215,aliments!$B$2:$AZ$70,33,0)/100)</f>
        <v/>
      </c>
      <c r="AL215" s="24" t="str">
        <f>IF($C215="","",$E215*VLOOKUP($C215,aliments!$B$2:$AZ$70,34,0)/100)</f>
        <v/>
      </c>
      <c r="AM215" s="24" t="str">
        <f>IF($C215="","",$E215*VLOOKUP($C215,aliments!$B$2:$AZ$70,35,0)/100)</f>
        <v/>
      </c>
      <c r="AN215" s="24" t="str">
        <f>IF($C215="","",$E215*VLOOKUP($C215,aliments!$B$2:$AZ$70,36,0)/100)</f>
        <v/>
      </c>
      <c r="AO215" s="24" t="str">
        <f>IF($C215="","",$E215*VLOOKUP($C215,aliments!$B$2:$AZ$70,37,0)/100)</f>
        <v/>
      </c>
      <c r="AU215" s="19"/>
      <c r="AV215" s="19"/>
      <c r="AW215" s="19"/>
      <c r="AX215" s="19"/>
      <c r="AY215" s="19"/>
      <c r="AZ215" s="19"/>
      <c r="BA215" s="19"/>
      <c r="BB215" s="19"/>
      <c r="BC215" s="19"/>
      <c r="BD215" s="19"/>
      <c r="BE215" s="19"/>
      <c r="BF215" s="19"/>
      <c r="BG215" s="19"/>
      <c r="BH215" s="19"/>
      <c r="BI215" s="19"/>
      <c r="BJ215" s="19"/>
      <c r="BK215" s="19"/>
      <c r="BL215" s="19"/>
      <c r="BM215" s="19"/>
      <c r="BN215" s="19"/>
      <c r="BO215" s="19"/>
      <c r="BP215" s="19"/>
      <c r="BQ215" s="19"/>
      <c r="BR215" s="19"/>
      <c r="BS215" s="19"/>
      <c r="BT215" s="19"/>
      <c r="BU215" s="19"/>
      <c r="BV215" s="19"/>
      <c r="BW215" s="19"/>
      <c r="BX215" s="19"/>
    </row>
    <row r="216" spans="1:79" x14ac:dyDescent="0.2">
      <c r="C216" s="23"/>
      <c r="F216" s="24" t="str">
        <f>IF($C216="","",$E216*VLOOKUP($C216,aliments!$B$2:$AZ$70,2,0)/100)</f>
        <v/>
      </c>
      <c r="G216" s="24" t="str">
        <f>IF($C216="","",$E216*VLOOKUP($C216,aliments!$B$2:$AZ$70,3,0)/100)</f>
        <v/>
      </c>
      <c r="H216" s="24" t="str">
        <f>IF($C216="","",$E216*VLOOKUP($C216,aliments!$B$2:$AZ$70,4,0)/100)</f>
        <v/>
      </c>
      <c r="I216" s="24" t="str">
        <f>IF($C216="","",$E216*VLOOKUP($C216,aliments!$B$2:$AZ$70,5,0)/100)</f>
        <v/>
      </c>
      <c r="J216" s="24" t="str">
        <f>IF($C216="","",$E216*VLOOKUP($C216,aliments!$B$2:$AZ$70,6,0)/100)</f>
        <v/>
      </c>
      <c r="K216" s="24" t="str">
        <f>IF($C216="","",$E216*VLOOKUP($C216,aliments!$B$2:$AZ$70,7,0)/100)</f>
        <v/>
      </c>
      <c r="L216" s="24" t="str">
        <f>IF($C216="","",$E216*VLOOKUP($C216,aliments!$B$2:$AZ$70,8,0)/100)</f>
        <v/>
      </c>
      <c r="M216" s="24" t="str">
        <f>IF($C216="","",$E216*VLOOKUP($C216,aliments!$B$2:$AZ$70,9,0)/100)</f>
        <v/>
      </c>
      <c r="N216" s="24" t="str">
        <f>IF($C216="","",$E216*VLOOKUP($C216,aliments!$B$2:$AZ$70,10,0)/100)</f>
        <v/>
      </c>
      <c r="O216" s="24" t="str">
        <f>IF($C216="","",$E216*VLOOKUP($C216,aliments!$B$2:$AZ$70,11,0)/100)</f>
        <v/>
      </c>
      <c r="P216" s="24" t="str">
        <f>IF($C216="","",$E216*VLOOKUP($C216,aliments!$B$2:$AZ$70,12,0)/100)</f>
        <v/>
      </c>
      <c r="Q216" s="24" t="str">
        <f>IF($C216="","",$E216*VLOOKUP($C216,aliments!$B$2:$AZ$70,13,0)/100)</f>
        <v/>
      </c>
      <c r="R216" s="24" t="str">
        <f>IF($C216="","",$E216*VLOOKUP($C216,aliments!$B$2:$AZ$70,14,0)/100)</f>
        <v/>
      </c>
      <c r="S216" s="24" t="str">
        <f>IF($C216="","",$E216*VLOOKUP($C216,aliments!$B$2:$AZ$70,15,0)/100)</f>
        <v/>
      </c>
      <c r="T216" s="24" t="str">
        <f>IF($C216="","",$E216*VLOOKUP($C216,aliments!$B$2:$AZ$70,16,0)/100)</f>
        <v/>
      </c>
      <c r="U216" s="24" t="str">
        <f>IF($C216="","",$E216*VLOOKUP($C216,aliments!$B$2:$AZ$70,17,0)/100)</f>
        <v/>
      </c>
      <c r="V216" s="24" t="str">
        <f>IF($C216="","",$E216*VLOOKUP($C216,aliments!$B$2:$AZ$70,18,0)/100)</f>
        <v/>
      </c>
      <c r="W216" s="24" t="str">
        <f>IF($C216="","",$E216*VLOOKUP($C216,aliments!$B$2:$AZ$70,19,0)/100)</f>
        <v/>
      </c>
      <c r="X216" s="24" t="str">
        <f>IF($C216="","",$E216*VLOOKUP($C216,aliments!$B$2:$AZ$70,20,0)/100)</f>
        <v/>
      </c>
      <c r="Y216" s="24" t="str">
        <f>IF($C216="","",$E216*VLOOKUP($C216,aliments!$B$2:$AZ$70,21,0)/100)</f>
        <v/>
      </c>
      <c r="Z216" s="24" t="str">
        <f>IF($C216="","",$E216*VLOOKUP($C216,aliments!$B$2:$AZ$70,22,0)/100)</f>
        <v/>
      </c>
      <c r="AA216" s="24" t="str">
        <f>IF($C216="","",$E216*VLOOKUP($C216,aliments!$B$2:$AZ$70,23,0)/100)</f>
        <v/>
      </c>
      <c r="AB216" s="24" t="str">
        <f>IF($C216="","",$E216*VLOOKUP($C216,aliments!$B$2:$AZ$70,24,0)/100)</f>
        <v/>
      </c>
      <c r="AC216" s="24" t="str">
        <f>IF($C216="","",$E216*VLOOKUP($C216,aliments!$B$2:$AZ$70,25,0)/100)</f>
        <v/>
      </c>
      <c r="AD216" s="24" t="str">
        <f>IF($C216="","",$E216*VLOOKUP($C216,aliments!$B$2:$AZ$70,26,0)/100)</f>
        <v/>
      </c>
      <c r="AE216" s="24" t="str">
        <f>IF($C216="","",$E216*VLOOKUP($C216,aliments!$B$2:$AZ$70,27,0)/100)</f>
        <v/>
      </c>
      <c r="AF216" s="24" t="str">
        <f>IF($C216="","",$E216*VLOOKUP($C216,aliments!$B$2:$AZ$70,28,0)/100)</f>
        <v/>
      </c>
      <c r="AG216" s="24" t="str">
        <f>IF($C216="","",$E216*VLOOKUP($C216,aliments!$B$2:$AZ$70,29,0)/100)</f>
        <v/>
      </c>
      <c r="AH216" s="24" t="str">
        <f>IF($C216="","",$E216*VLOOKUP($C216,aliments!$B$2:$AZ$70,30,0)/100)</f>
        <v/>
      </c>
      <c r="AI216" s="24" t="str">
        <f>IF($C216="","",$E216*VLOOKUP($C216,aliments!$B$2:$AZ$70,31,0)/100)</f>
        <v/>
      </c>
      <c r="AJ216" s="24" t="str">
        <f>IF($C216="","",$E216*VLOOKUP($C216,aliments!$B$2:$AZ$70,32,0)/100)</f>
        <v/>
      </c>
      <c r="AK216" s="24" t="str">
        <f>IF($C216="","",$E216*VLOOKUP($C216,aliments!$B$2:$AZ$70,33,0)/100)</f>
        <v/>
      </c>
      <c r="AL216" s="24" t="str">
        <f>IF($C216="","",$E216*VLOOKUP($C216,aliments!$B$2:$AZ$70,34,0)/100)</f>
        <v/>
      </c>
      <c r="AM216" s="24" t="str">
        <f>IF($C216="","",$E216*VLOOKUP($C216,aliments!$B$2:$AZ$70,35,0)/100)</f>
        <v/>
      </c>
      <c r="AN216" s="24" t="str">
        <f>IF($C216="","",$E216*VLOOKUP($C216,aliments!$B$2:$AZ$70,36,0)/100)</f>
        <v/>
      </c>
      <c r="AO216" s="24" t="str">
        <f>IF($C216="","",$E216*VLOOKUP($C216,aliments!$B$2:$AZ$70,37,0)/100)</f>
        <v/>
      </c>
    </row>
    <row r="217" spans="1:79" x14ac:dyDescent="0.2">
      <c r="C217" s="23"/>
      <c r="F217" s="24" t="str">
        <f>IF($C217="","",$E217*VLOOKUP($C217,aliments!$B$2:$AZ$70,2,0)/100)</f>
        <v/>
      </c>
      <c r="G217" s="24" t="str">
        <f>IF($C217="","",$E217*VLOOKUP($C217,aliments!$B$2:$AZ$70,3,0)/100)</f>
        <v/>
      </c>
      <c r="H217" s="24" t="str">
        <f>IF($C217="","",$E217*VLOOKUP($C217,aliments!$B$2:$AZ$70,4,0)/100)</f>
        <v/>
      </c>
      <c r="I217" s="24" t="str">
        <f>IF($C217="","",$E217*VLOOKUP($C217,aliments!$B$2:$AZ$70,5,0)/100)</f>
        <v/>
      </c>
      <c r="J217" s="24" t="str">
        <f>IF($C217="","",$E217*VLOOKUP($C217,aliments!$B$2:$AZ$70,6,0)/100)</f>
        <v/>
      </c>
      <c r="K217" s="24" t="str">
        <f>IF($C217="","",$E217*VLOOKUP($C217,aliments!$B$2:$AZ$70,7,0)/100)</f>
        <v/>
      </c>
      <c r="L217" s="24" t="str">
        <f>IF($C217="","",$E217*VLOOKUP($C217,aliments!$B$2:$AZ$70,8,0)/100)</f>
        <v/>
      </c>
      <c r="M217" s="24" t="str">
        <f>IF($C217="","",$E217*VLOOKUP($C217,aliments!$B$2:$AZ$70,9,0)/100)</f>
        <v/>
      </c>
      <c r="N217" s="24" t="str">
        <f>IF($C217="","",$E217*VLOOKUP($C217,aliments!$B$2:$AZ$70,10,0)/100)</f>
        <v/>
      </c>
      <c r="O217" s="24" t="str">
        <f>IF($C217="","",$E217*VLOOKUP($C217,aliments!$B$2:$AZ$70,11,0)/100)</f>
        <v/>
      </c>
      <c r="P217" s="24" t="str">
        <f>IF($C217="","",$E217*VLOOKUP($C217,aliments!$B$2:$AZ$70,12,0)/100)</f>
        <v/>
      </c>
      <c r="Q217" s="24" t="str">
        <f>IF($C217="","",$E217*VLOOKUP($C217,aliments!$B$2:$AZ$70,13,0)/100)</f>
        <v/>
      </c>
      <c r="R217" s="24" t="str">
        <f>IF($C217="","",$E217*VLOOKUP($C217,aliments!$B$2:$AZ$70,14,0)/100)</f>
        <v/>
      </c>
      <c r="S217" s="24" t="str">
        <f>IF($C217="","",$E217*VLOOKUP($C217,aliments!$B$2:$AZ$70,15,0)/100)</f>
        <v/>
      </c>
      <c r="T217" s="24" t="str">
        <f>IF($C217="","",$E217*VLOOKUP($C217,aliments!$B$2:$AZ$70,16,0)/100)</f>
        <v/>
      </c>
      <c r="U217" s="24" t="str">
        <f>IF($C217="","",$E217*VLOOKUP($C217,aliments!$B$2:$AZ$70,17,0)/100)</f>
        <v/>
      </c>
      <c r="V217" s="24" t="str">
        <f>IF($C217="","",$E217*VLOOKUP($C217,aliments!$B$2:$AZ$70,18,0)/100)</f>
        <v/>
      </c>
      <c r="W217" s="24" t="str">
        <f>IF($C217="","",$E217*VLOOKUP($C217,aliments!$B$2:$AZ$70,19,0)/100)</f>
        <v/>
      </c>
      <c r="X217" s="24" t="str">
        <f>IF($C217="","",$E217*VLOOKUP($C217,aliments!$B$2:$AZ$70,20,0)/100)</f>
        <v/>
      </c>
      <c r="Y217" s="24" t="str">
        <f>IF($C217="","",$E217*VLOOKUP($C217,aliments!$B$2:$AZ$70,21,0)/100)</f>
        <v/>
      </c>
      <c r="Z217" s="24" t="str">
        <f>IF($C217="","",$E217*VLOOKUP($C217,aliments!$B$2:$AZ$70,22,0)/100)</f>
        <v/>
      </c>
      <c r="AA217" s="24" t="str">
        <f>IF($C217="","",$E217*VLOOKUP($C217,aliments!$B$2:$AZ$70,23,0)/100)</f>
        <v/>
      </c>
      <c r="AB217" s="24" t="str">
        <f>IF($C217="","",$E217*VLOOKUP($C217,aliments!$B$2:$AZ$70,24,0)/100)</f>
        <v/>
      </c>
      <c r="AC217" s="24" t="str">
        <f>IF($C217="","",$E217*VLOOKUP($C217,aliments!$B$2:$AZ$70,25,0)/100)</f>
        <v/>
      </c>
      <c r="AD217" s="24" t="str">
        <f>IF($C217="","",$E217*VLOOKUP($C217,aliments!$B$2:$AZ$70,26,0)/100)</f>
        <v/>
      </c>
      <c r="AE217" s="24" t="str">
        <f>IF($C217="","",$E217*VLOOKUP($C217,aliments!$B$2:$AZ$70,27,0)/100)</f>
        <v/>
      </c>
      <c r="AF217" s="24" t="str">
        <f>IF($C217="","",$E217*VLOOKUP($C217,aliments!$B$2:$AZ$70,28,0)/100)</f>
        <v/>
      </c>
      <c r="AG217" s="24" t="str">
        <f>IF($C217="","",$E217*VLOOKUP($C217,aliments!$B$2:$AZ$70,29,0)/100)</f>
        <v/>
      </c>
      <c r="AH217" s="24" t="str">
        <f>IF($C217="","",$E217*VLOOKUP($C217,aliments!$B$2:$AZ$70,30,0)/100)</f>
        <v/>
      </c>
      <c r="AI217" s="24" t="str">
        <f>IF($C217="","",$E217*VLOOKUP($C217,aliments!$B$2:$AZ$70,31,0)/100)</f>
        <v/>
      </c>
      <c r="AJ217" s="24" t="str">
        <f>IF($C217="","",$E217*VLOOKUP($C217,aliments!$B$2:$AZ$70,32,0)/100)</f>
        <v/>
      </c>
      <c r="AK217" s="24" t="str">
        <f>IF($C217="","",$E217*VLOOKUP($C217,aliments!$B$2:$AZ$70,33,0)/100)</f>
        <v/>
      </c>
      <c r="AL217" s="24" t="str">
        <f>IF($C217="","",$E217*VLOOKUP($C217,aliments!$B$2:$AZ$70,34,0)/100)</f>
        <v/>
      </c>
      <c r="AM217" s="24" t="str">
        <f>IF($C217="","",$E217*VLOOKUP($C217,aliments!$B$2:$AZ$70,35,0)/100)</f>
        <v/>
      </c>
      <c r="AN217" s="24" t="str">
        <f>IF($C217="","",$E217*VLOOKUP($C217,aliments!$B$2:$AZ$70,36,0)/100)</f>
        <v/>
      </c>
      <c r="AO217" s="24" t="str">
        <f>IF($C217="","",$E217*VLOOKUP($C217,aliments!$B$2:$AZ$70,37,0)/100)</f>
        <v/>
      </c>
    </row>
    <row r="218" spans="1:79" x14ac:dyDescent="0.2">
      <c r="C218" s="23"/>
      <c r="F218" s="24" t="str">
        <f>IF($C218="","",$E218*VLOOKUP($C218,aliments!$B$2:$AZ$70,2,0)/100)</f>
        <v/>
      </c>
      <c r="G218" s="24" t="str">
        <f>IF($C218="","",$E218*VLOOKUP($C218,aliments!$B$2:$AZ$70,3,0)/100)</f>
        <v/>
      </c>
      <c r="H218" s="24" t="str">
        <f>IF($C218="","",$E218*VLOOKUP($C218,aliments!$B$2:$AZ$70,4,0)/100)</f>
        <v/>
      </c>
      <c r="I218" s="24" t="str">
        <f>IF($C218="","",$E218*VLOOKUP($C218,aliments!$B$2:$AZ$70,5,0)/100)</f>
        <v/>
      </c>
      <c r="J218" s="24" t="str">
        <f>IF($C218="","",$E218*VLOOKUP($C218,aliments!$B$2:$AZ$70,6,0)/100)</f>
        <v/>
      </c>
      <c r="K218" s="24" t="str">
        <f>IF($C218="","",$E218*VLOOKUP($C218,aliments!$B$2:$AZ$70,7,0)/100)</f>
        <v/>
      </c>
      <c r="L218" s="24" t="str">
        <f>IF($C218="","",$E218*VLOOKUP($C218,aliments!$B$2:$AZ$70,8,0)/100)</f>
        <v/>
      </c>
      <c r="M218" s="24" t="str">
        <f>IF($C218="","",$E218*VLOOKUP($C218,aliments!$B$2:$AZ$70,9,0)/100)</f>
        <v/>
      </c>
      <c r="N218" s="24" t="str">
        <f>IF($C218="","",$E218*VLOOKUP($C218,aliments!$B$2:$AZ$70,10,0)/100)</f>
        <v/>
      </c>
      <c r="O218" s="24" t="str">
        <f>IF($C218="","",$E218*VLOOKUP($C218,aliments!$B$2:$AZ$70,11,0)/100)</f>
        <v/>
      </c>
      <c r="P218" s="24" t="str">
        <f>IF($C218="","",$E218*VLOOKUP($C218,aliments!$B$2:$AZ$70,12,0)/100)</f>
        <v/>
      </c>
      <c r="Q218" s="24" t="str">
        <f>IF($C218="","",$E218*VLOOKUP($C218,aliments!$B$2:$AZ$70,13,0)/100)</f>
        <v/>
      </c>
      <c r="R218" s="24" t="str">
        <f>IF($C218="","",$E218*VLOOKUP($C218,aliments!$B$2:$AZ$70,14,0)/100)</f>
        <v/>
      </c>
      <c r="S218" s="24" t="str">
        <f>IF($C218="","",$E218*VLOOKUP($C218,aliments!$B$2:$AZ$70,15,0)/100)</f>
        <v/>
      </c>
      <c r="T218" s="24" t="str">
        <f>IF($C218="","",$E218*VLOOKUP($C218,aliments!$B$2:$AZ$70,16,0)/100)</f>
        <v/>
      </c>
      <c r="U218" s="24" t="str">
        <f>IF($C218="","",$E218*VLOOKUP($C218,aliments!$B$2:$AZ$70,17,0)/100)</f>
        <v/>
      </c>
      <c r="V218" s="24" t="str">
        <f>IF($C218="","",$E218*VLOOKUP($C218,aliments!$B$2:$AZ$70,18,0)/100)</f>
        <v/>
      </c>
      <c r="W218" s="24" t="str">
        <f>IF($C218="","",$E218*VLOOKUP($C218,aliments!$B$2:$AZ$70,19,0)/100)</f>
        <v/>
      </c>
      <c r="X218" s="24" t="str">
        <f>IF($C218="","",$E218*VLOOKUP($C218,aliments!$B$2:$AZ$70,20,0)/100)</f>
        <v/>
      </c>
      <c r="Y218" s="24" t="str">
        <f>IF($C218="","",$E218*VLOOKUP($C218,aliments!$B$2:$AZ$70,21,0)/100)</f>
        <v/>
      </c>
      <c r="Z218" s="24" t="str">
        <f>IF($C218="","",$E218*VLOOKUP($C218,aliments!$B$2:$AZ$70,22,0)/100)</f>
        <v/>
      </c>
      <c r="AA218" s="24" t="str">
        <f>IF($C218="","",$E218*VLOOKUP($C218,aliments!$B$2:$AZ$70,23,0)/100)</f>
        <v/>
      </c>
      <c r="AB218" s="24" t="str">
        <f>IF($C218="","",$E218*VLOOKUP($C218,aliments!$B$2:$AZ$70,24,0)/100)</f>
        <v/>
      </c>
      <c r="AC218" s="24" t="str">
        <f>IF($C218="","",$E218*VLOOKUP($C218,aliments!$B$2:$AZ$70,25,0)/100)</f>
        <v/>
      </c>
      <c r="AD218" s="24" t="str">
        <f>IF($C218="","",$E218*VLOOKUP($C218,aliments!$B$2:$AZ$70,26,0)/100)</f>
        <v/>
      </c>
      <c r="AE218" s="24" t="str">
        <f>IF($C218="","",$E218*VLOOKUP($C218,aliments!$B$2:$AZ$70,27,0)/100)</f>
        <v/>
      </c>
      <c r="AF218" s="24" t="str">
        <f>IF($C218="","",$E218*VLOOKUP($C218,aliments!$B$2:$AZ$70,28,0)/100)</f>
        <v/>
      </c>
      <c r="AG218" s="24" t="str">
        <f>IF($C218="","",$E218*VLOOKUP($C218,aliments!$B$2:$AZ$70,29,0)/100)</f>
        <v/>
      </c>
      <c r="AH218" s="24" t="str">
        <f>IF($C218="","",$E218*VLOOKUP($C218,aliments!$B$2:$AZ$70,30,0)/100)</f>
        <v/>
      </c>
      <c r="AI218" s="24" t="str">
        <f>IF($C218="","",$E218*VLOOKUP($C218,aliments!$B$2:$AZ$70,31,0)/100)</f>
        <v/>
      </c>
      <c r="AJ218" s="24" t="str">
        <f>IF($C218="","",$E218*VLOOKUP($C218,aliments!$B$2:$AZ$70,32,0)/100)</f>
        <v/>
      </c>
      <c r="AK218" s="24" t="str">
        <f>IF($C218="","",$E218*VLOOKUP($C218,aliments!$B$2:$AZ$70,33,0)/100)</f>
        <v/>
      </c>
      <c r="AL218" s="24" t="str">
        <f>IF($C218="","",$E218*VLOOKUP($C218,aliments!$B$2:$AZ$70,34,0)/100)</f>
        <v/>
      </c>
      <c r="AM218" s="24" t="str">
        <f>IF($C218="","",$E218*VLOOKUP($C218,aliments!$B$2:$AZ$70,35,0)/100)</f>
        <v/>
      </c>
      <c r="AN218" s="24" t="str">
        <f>IF($C218="","",$E218*VLOOKUP($C218,aliments!$B$2:$AZ$70,36,0)/100)</f>
        <v/>
      </c>
      <c r="AO218" s="24" t="str">
        <f>IF($C218="","",$E218*VLOOKUP($C218,aliments!$B$2:$AZ$70,37,0)/100)</f>
        <v/>
      </c>
    </row>
    <row r="219" spans="1:79" x14ac:dyDescent="0.2">
      <c r="C219" s="23"/>
      <c r="F219" s="24" t="str">
        <f>IF($C219="","",$E219*VLOOKUP($C219,aliments!$B$2:$AZ$70,2,0)/100)</f>
        <v/>
      </c>
      <c r="G219" s="24" t="str">
        <f>IF($C219="","",$E219*VLOOKUP($C219,aliments!$B$2:$AZ$70,3,0)/100)</f>
        <v/>
      </c>
      <c r="H219" s="24" t="str">
        <f>IF($C219="","",$E219*VLOOKUP($C219,aliments!$B$2:$AZ$70,4,0)/100)</f>
        <v/>
      </c>
      <c r="I219" s="24" t="str">
        <f>IF($C219="","",$E219*VLOOKUP($C219,aliments!$B$2:$AZ$70,5,0)/100)</f>
        <v/>
      </c>
      <c r="J219" s="24" t="str">
        <f>IF($C219="","",$E219*VLOOKUP($C219,aliments!$B$2:$AZ$70,6,0)/100)</f>
        <v/>
      </c>
      <c r="K219" s="24" t="str">
        <f>IF($C219="","",$E219*VLOOKUP($C219,aliments!$B$2:$AZ$70,7,0)/100)</f>
        <v/>
      </c>
      <c r="L219" s="24" t="str">
        <f>IF($C219="","",$E219*VLOOKUP($C219,aliments!$B$2:$AZ$70,8,0)/100)</f>
        <v/>
      </c>
      <c r="M219" s="24" t="str">
        <f>IF($C219="","",$E219*VLOOKUP($C219,aliments!$B$2:$AZ$70,9,0)/100)</f>
        <v/>
      </c>
      <c r="N219" s="24" t="str">
        <f>IF($C219="","",$E219*VLOOKUP($C219,aliments!$B$2:$AZ$70,10,0)/100)</f>
        <v/>
      </c>
      <c r="O219" s="24" t="str">
        <f>IF($C219="","",$E219*VLOOKUP($C219,aliments!$B$2:$AZ$70,11,0)/100)</f>
        <v/>
      </c>
      <c r="P219" s="24" t="str">
        <f>IF($C219="","",$E219*VLOOKUP($C219,aliments!$B$2:$AZ$70,12,0)/100)</f>
        <v/>
      </c>
      <c r="Q219" s="24" t="str">
        <f>IF($C219="","",$E219*VLOOKUP($C219,aliments!$B$2:$AZ$70,13,0)/100)</f>
        <v/>
      </c>
      <c r="R219" s="24" t="str">
        <f>IF($C219="","",$E219*VLOOKUP($C219,aliments!$B$2:$AZ$70,14,0)/100)</f>
        <v/>
      </c>
      <c r="S219" s="24" t="str">
        <f>IF($C219="","",$E219*VLOOKUP($C219,aliments!$B$2:$AZ$70,15,0)/100)</f>
        <v/>
      </c>
      <c r="T219" s="24" t="str">
        <f>IF($C219="","",$E219*VLOOKUP($C219,aliments!$B$2:$AZ$70,16,0)/100)</f>
        <v/>
      </c>
      <c r="U219" s="24" t="str">
        <f>IF($C219="","",$E219*VLOOKUP($C219,aliments!$B$2:$AZ$70,17,0)/100)</f>
        <v/>
      </c>
      <c r="V219" s="24" t="str">
        <f>IF($C219="","",$E219*VLOOKUP($C219,aliments!$B$2:$AZ$70,18,0)/100)</f>
        <v/>
      </c>
      <c r="W219" s="24" t="str">
        <f>IF($C219="","",$E219*VLOOKUP($C219,aliments!$B$2:$AZ$70,19,0)/100)</f>
        <v/>
      </c>
      <c r="X219" s="24" t="str">
        <f>IF($C219="","",$E219*VLOOKUP($C219,aliments!$B$2:$AZ$70,20,0)/100)</f>
        <v/>
      </c>
      <c r="Y219" s="24" t="str">
        <f>IF($C219="","",$E219*VLOOKUP($C219,aliments!$B$2:$AZ$70,21,0)/100)</f>
        <v/>
      </c>
      <c r="Z219" s="24" t="str">
        <f>IF($C219="","",$E219*VLOOKUP($C219,aliments!$B$2:$AZ$70,22,0)/100)</f>
        <v/>
      </c>
      <c r="AA219" s="24" t="str">
        <f>IF($C219="","",$E219*VLOOKUP($C219,aliments!$B$2:$AZ$70,23,0)/100)</f>
        <v/>
      </c>
      <c r="AB219" s="24" t="str">
        <f>IF($C219="","",$E219*VLOOKUP($C219,aliments!$B$2:$AZ$70,24,0)/100)</f>
        <v/>
      </c>
      <c r="AC219" s="24" t="str">
        <f>IF($C219="","",$E219*VLOOKUP($C219,aliments!$B$2:$AZ$70,25,0)/100)</f>
        <v/>
      </c>
      <c r="AD219" s="24" t="str">
        <f>IF($C219="","",$E219*VLOOKUP($C219,aliments!$B$2:$AZ$70,26,0)/100)</f>
        <v/>
      </c>
      <c r="AE219" s="24" t="str">
        <f>IF($C219="","",$E219*VLOOKUP($C219,aliments!$B$2:$AZ$70,27,0)/100)</f>
        <v/>
      </c>
      <c r="AF219" s="24" t="str">
        <f>IF($C219="","",$E219*VLOOKUP($C219,aliments!$B$2:$AZ$70,28,0)/100)</f>
        <v/>
      </c>
      <c r="AG219" s="24" t="str">
        <f>IF($C219="","",$E219*VLOOKUP($C219,aliments!$B$2:$AZ$70,29,0)/100)</f>
        <v/>
      </c>
      <c r="AH219" s="24" t="str">
        <f>IF($C219="","",$E219*VLOOKUP($C219,aliments!$B$2:$AZ$70,30,0)/100)</f>
        <v/>
      </c>
      <c r="AI219" s="24" t="str">
        <f>IF($C219="","",$E219*VLOOKUP($C219,aliments!$B$2:$AZ$70,31,0)/100)</f>
        <v/>
      </c>
      <c r="AJ219" s="24" t="str">
        <f>IF($C219="","",$E219*VLOOKUP($C219,aliments!$B$2:$AZ$70,32,0)/100)</f>
        <v/>
      </c>
      <c r="AK219" s="24" t="str">
        <f>IF($C219="","",$E219*VLOOKUP($C219,aliments!$B$2:$AZ$70,33,0)/100)</f>
        <v/>
      </c>
      <c r="AL219" s="24" t="str">
        <f>IF($C219="","",$E219*VLOOKUP($C219,aliments!$B$2:$AZ$70,34,0)/100)</f>
        <v/>
      </c>
      <c r="AM219" s="24" t="str">
        <f>IF($C219="","",$E219*VLOOKUP($C219,aliments!$B$2:$AZ$70,35,0)/100)</f>
        <v/>
      </c>
      <c r="AN219" s="24" t="str">
        <f>IF($C219="","",$E219*VLOOKUP($C219,aliments!$B$2:$AZ$70,36,0)/100)</f>
        <v/>
      </c>
      <c r="AO219" s="24" t="str">
        <f>IF($C219="","",$E219*VLOOKUP($C219,aliments!$B$2:$AZ$70,37,0)/100)</f>
        <v/>
      </c>
      <c r="AU219" s="19"/>
      <c r="AV219" s="19"/>
      <c r="AW219" s="19"/>
      <c r="AX219" s="19"/>
      <c r="AY219" s="19"/>
      <c r="AZ219" s="19"/>
      <c r="BA219" s="19"/>
      <c r="BB219" s="19"/>
      <c r="BC219" s="19"/>
      <c r="BD219" s="19"/>
      <c r="BE219" s="19"/>
      <c r="BF219" s="19"/>
      <c r="BG219" s="19"/>
      <c r="BH219" s="19"/>
      <c r="BI219" s="19"/>
      <c r="BJ219" s="19"/>
      <c r="BK219" s="19"/>
      <c r="BL219" s="19"/>
      <c r="BM219" s="19"/>
      <c r="BN219" s="19"/>
      <c r="BO219" s="19"/>
      <c r="BP219" s="19"/>
      <c r="BQ219" s="19"/>
      <c r="BR219" s="19"/>
      <c r="BS219" s="19"/>
      <c r="BT219" s="19"/>
      <c r="BU219" s="19"/>
      <c r="BV219" s="19"/>
      <c r="BW219" s="19"/>
      <c r="BX219" s="19"/>
    </row>
    <row r="220" spans="1:79" x14ac:dyDescent="0.2">
      <c r="C220" s="23"/>
      <c r="F220" s="24" t="str">
        <f>IF($C220="","",$E220*VLOOKUP($C220,aliments!$B$2:$AZ$70,2,0)/100)</f>
        <v/>
      </c>
      <c r="G220" s="24" t="str">
        <f>IF($C220="","",$E220*VLOOKUP($C220,aliments!$B$2:$AZ$70,3,0)/100)</f>
        <v/>
      </c>
      <c r="H220" s="24" t="str">
        <f>IF($C220="","",$E220*VLOOKUP($C220,aliments!$B$2:$AZ$70,4,0)/100)</f>
        <v/>
      </c>
      <c r="I220" s="24" t="str">
        <f>IF($C220="","",$E220*VLOOKUP($C220,aliments!$B$2:$AZ$70,5,0)/100)</f>
        <v/>
      </c>
      <c r="J220" s="24" t="str">
        <f>IF($C220="","",$E220*VLOOKUP($C220,aliments!$B$2:$AZ$70,6,0)/100)</f>
        <v/>
      </c>
      <c r="K220" s="24" t="str">
        <f>IF($C220="","",$E220*VLOOKUP($C220,aliments!$B$2:$AZ$70,7,0)/100)</f>
        <v/>
      </c>
      <c r="L220" s="24" t="str">
        <f>IF($C220="","",$E220*VLOOKUP($C220,aliments!$B$2:$AZ$70,8,0)/100)</f>
        <v/>
      </c>
      <c r="M220" s="24" t="str">
        <f>IF($C220="","",$E220*VLOOKUP($C220,aliments!$B$2:$AZ$70,9,0)/100)</f>
        <v/>
      </c>
      <c r="N220" s="24" t="str">
        <f>IF($C220="","",$E220*VLOOKUP($C220,aliments!$B$2:$AZ$70,10,0)/100)</f>
        <v/>
      </c>
      <c r="O220" s="24" t="str">
        <f>IF($C220="","",$E220*VLOOKUP($C220,aliments!$B$2:$AZ$70,11,0)/100)</f>
        <v/>
      </c>
      <c r="P220" s="24" t="str">
        <f>IF($C220="","",$E220*VLOOKUP($C220,aliments!$B$2:$AZ$70,12,0)/100)</f>
        <v/>
      </c>
      <c r="Q220" s="24" t="str">
        <f>IF($C220="","",$E220*VLOOKUP($C220,aliments!$B$2:$AZ$70,13,0)/100)</f>
        <v/>
      </c>
      <c r="R220" s="24" t="str">
        <f>IF($C220="","",$E220*VLOOKUP($C220,aliments!$B$2:$AZ$70,14,0)/100)</f>
        <v/>
      </c>
      <c r="S220" s="24" t="str">
        <f>IF($C220="","",$E220*VLOOKUP($C220,aliments!$B$2:$AZ$70,15,0)/100)</f>
        <v/>
      </c>
      <c r="T220" s="24" t="str">
        <f>IF($C220="","",$E220*VLOOKUP($C220,aliments!$B$2:$AZ$70,16,0)/100)</f>
        <v/>
      </c>
      <c r="U220" s="24" t="str">
        <f>IF($C220="","",$E220*VLOOKUP($C220,aliments!$B$2:$AZ$70,17,0)/100)</f>
        <v/>
      </c>
      <c r="V220" s="24" t="str">
        <f>IF($C220="","",$E220*VLOOKUP($C220,aliments!$B$2:$AZ$70,18,0)/100)</f>
        <v/>
      </c>
      <c r="W220" s="24" t="str">
        <f>IF($C220="","",$E220*VLOOKUP($C220,aliments!$B$2:$AZ$70,19,0)/100)</f>
        <v/>
      </c>
      <c r="X220" s="24" t="str">
        <f>IF($C220="","",$E220*VLOOKUP($C220,aliments!$B$2:$AZ$70,20,0)/100)</f>
        <v/>
      </c>
      <c r="Y220" s="24" t="str">
        <f>IF($C220="","",$E220*VLOOKUP($C220,aliments!$B$2:$AZ$70,21,0)/100)</f>
        <v/>
      </c>
      <c r="Z220" s="24" t="str">
        <f>IF($C220="","",$E220*VLOOKUP($C220,aliments!$B$2:$AZ$70,22,0)/100)</f>
        <v/>
      </c>
      <c r="AA220" s="24" t="str">
        <f>IF($C220="","",$E220*VLOOKUP($C220,aliments!$B$2:$AZ$70,23,0)/100)</f>
        <v/>
      </c>
      <c r="AB220" s="24" t="str">
        <f>IF($C220="","",$E220*VLOOKUP($C220,aliments!$B$2:$AZ$70,24,0)/100)</f>
        <v/>
      </c>
      <c r="AC220" s="24" t="str">
        <f>IF($C220="","",$E220*VLOOKUP($C220,aliments!$B$2:$AZ$70,25,0)/100)</f>
        <v/>
      </c>
      <c r="AD220" s="24" t="str">
        <f>IF($C220="","",$E220*VLOOKUP($C220,aliments!$B$2:$AZ$70,26,0)/100)</f>
        <v/>
      </c>
      <c r="AE220" s="24" t="str">
        <f>IF($C220="","",$E220*VLOOKUP($C220,aliments!$B$2:$AZ$70,27,0)/100)</f>
        <v/>
      </c>
      <c r="AF220" s="24" t="str">
        <f>IF($C220="","",$E220*VLOOKUP($C220,aliments!$B$2:$AZ$70,28,0)/100)</f>
        <v/>
      </c>
      <c r="AG220" s="24" t="str">
        <f>IF($C220="","",$E220*VLOOKUP($C220,aliments!$B$2:$AZ$70,29,0)/100)</f>
        <v/>
      </c>
      <c r="AH220" s="24" t="str">
        <f>IF($C220="","",$E220*VLOOKUP($C220,aliments!$B$2:$AZ$70,30,0)/100)</f>
        <v/>
      </c>
      <c r="AI220" s="24" t="str">
        <f>IF($C220="","",$E220*VLOOKUP($C220,aliments!$B$2:$AZ$70,31,0)/100)</f>
        <v/>
      </c>
      <c r="AJ220" s="24" t="str">
        <f>IF($C220="","",$E220*VLOOKUP($C220,aliments!$B$2:$AZ$70,32,0)/100)</f>
        <v/>
      </c>
      <c r="AK220" s="24" t="str">
        <f>IF($C220="","",$E220*VLOOKUP($C220,aliments!$B$2:$AZ$70,33,0)/100)</f>
        <v/>
      </c>
      <c r="AL220" s="24" t="str">
        <f>IF($C220="","",$E220*VLOOKUP($C220,aliments!$B$2:$AZ$70,34,0)/100)</f>
        <v/>
      </c>
      <c r="AM220" s="24" t="str">
        <f>IF($C220="","",$E220*VLOOKUP($C220,aliments!$B$2:$AZ$70,35,0)/100)</f>
        <v/>
      </c>
      <c r="AN220" s="24" t="str">
        <f>IF($C220="","",$E220*VLOOKUP($C220,aliments!$B$2:$AZ$70,36,0)/100)</f>
        <v/>
      </c>
      <c r="AO220" s="24" t="str">
        <f>IF($C220="","",$E220*VLOOKUP($C220,aliments!$B$2:$AZ$70,37,0)/100)</f>
        <v/>
      </c>
      <c r="AU220" s="19"/>
      <c r="AV220" s="19"/>
      <c r="AW220" s="19"/>
      <c r="AX220" s="19"/>
      <c r="AY220" s="19"/>
      <c r="AZ220" s="19"/>
      <c r="BA220" s="19"/>
      <c r="BB220" s="19"/>
      <c r="BC220" s="19"/>
      <c r="BD220" s="19"/>
      <c r="BE220" s="19"/>
      <c r="BF220" s="19"/>
      <c r="BG220" s="19"/>
      <c r="BH220" s="19"/>
      <c r="BI220" s="19"/>
      <c r="BJ220" s="19"/>
      <c r="BK220" s="19"/>
      <c r="BL220" s="19"/>
      <c r="BM220" s="19"/>
      <c r="BN220" s="19"/>
      <c r="BO220" s="19"/>
      <c r="BP220" s="19"/>
      <c r="BQ220" s="19"/>
      <c r="BR220" s="19"/>
      <c r="BS220" s="19"/>
      <c r="BT220" s="19"/>
      <c r="BU220" s="19"/>
      <c r="BV220" s="19"/>
      <c r="BW220" s="19"/>
      <c r="BX220" s="19"/>
    </row>
    <row r="221" spans="1:79" ht="13.5" thickBot="1" x14ac:dyDescent="0.25">
      <c r="C221" s="23"/>
      <c r="F221" s="24" t="str">
        <f>IF($C221="","",$E221*VLOOKUP($C221,aliments!$B$2:$AZ$70,2,0)/100)</f>
        <v/>
      </c>
      <c r="G221" s="24" t="str">
        <f>IF($C221="","",$E221*VLOOKUP($C221,aliments!$B$2:$AZ$70,3,0)/100)</f>
        <v/>
      </c>
      <c r="H221" s="24" t="str">
        <f>IF($C221="","",$E221*VLOOKUP($C221,aliments!$B$2:$AZ$70,4,0)/100)</f>
        <v/>
      </c>
      <c r="I221" s="24" t="str">
        <f>IF($C221="","",$E221*VLOOKUP($C221,aliments!$B$2:$AZ$70,5,0)/100)</f>
        <v/>
      </c>
      <c r="J221" s="24" t="str">
        <f>IF($C221="","",$E221*VLOOKUP($C221,aliments!$B$2:$AZ$70,6,0)/100)</f>
        <v/>
      </c>
      <c r="K221" s="24" t="str">
        <f>IF($C221="","",$E221*VLOOKUP($C221,aliments!$B$2:$AZ$70,7,0)/100)</f>
        <v/>
      </c>
      <c r="L221" s="24" t="str">
        <f>IF($C221="","",$E221*VLOOKUP($C221,aliments!$B$2:$AZ$70,8,0)/100)</f>
        <v/>
      </c>
      <c r="M221" s="24" t="str">
        <f>IF($C221="","",$E221*VLOOKUP($C221,aliments!$B$2:$AZ$70,9,0)/100)</f>
        <v/>
      </c>
      <c r="N221" s="24" t="str">
        <f>IF($C221="","",$E221*VLOOKUP($C221,aliments!$B$2:$AZ$70,10,0)/100)</f>
        <v/>
      </c>
      <c r="O221" s="24" t="str">
        <f>IF($C221="","",$E221*VLOOKUP($C221,aliments!$B$2:$AZ$70,11,0)/100)</f>
        <v/>
      </c>
      <c r="P221" s="24" t="str">
        <f>IF($C221="","",$E221*VLOOKUP($C221,aliments!$B$2:$AZ$70,12,0)/100)</f>
        <v/>
      </c>
      <c r="Q221" s="24" t="str">
        <f>IF($C221="","",$E221*VLOOKUP($C221,aliments!$B$2:$AZ$70,13,0)/100)</f>
        <v/>
      </c>
      <c r="R221" s="24" t="str">
        <f>IF($C221="","",$E221*VLOOKUP($C221,aliments!$B$2:$AZ$70,14,0)/100)</f>
        <v/>
      </c>
      <c r="S221" s="24" t="str">
        <f>IF($C221="","",$E221*VLOOKUP($C221,aliments!$B$2:$AZ$70,15,0)/100)</f>
        <v/>
      </c>
      <c r="T221" s="24" t="str">
        <f>IF($C221="","",$E221*VLOOKUP($C221,aliments!$B$2:$AZ$70,16,0)/100)</f>
        <v/>
      </c>
      <c r="U221" s="24" t="str">
        <f>IF($C221="","",$E221*VLOOKUP($C221,aliments!$B$2:$AZ$70,17,0)/100)</f>
        <v/>
      </c>
      <c r="V221" s="24" t="str">
        <f>IF($C221="","",$E221*VLOOKUP($C221,aliments!$B$2:$AZ$70,18,0)/100)</f>
        <v/>
      </c>
      <c r="W221" s="24" t="str">
        <f>IF($C221="","",$E221*VLOOKUP($C221,aliments!$B$2:$AZ$70,19,0)/100)</f>
        <v/>
      </c>
      <c r="X221" s="24" t="str">
        <f>IF($C221="","",$E221*VLOOKUP($C221,aliments!$B$2:$AZ$70,20,0)/100)</f>
        <v/>
      </c>
      <c r="Y221" s="24" t="str">
        <f>IF($C221="","",$E221*VLOOKUP($C221,aliments!$B$2:$AZ$70,21,0)/100)</f>
        <v/>
      </c>
      <c r="Z221" s="24" t="str">
        <f>IF($C221="","",$E221*VLOOKUP($C221,aliments!$B$2:$AZ$70,22,0)/100)</f>
        <v/>
      </c>
      <c r="AA221" s="24" t="str">
        <f>IF($C221="","",$E221*VLOOKUP($C221,aliments!$B$2:$AZ$70,23,0)/100)</f>
        <v/>
      </c>
      <c r="AB221" s="24" t="str">
        <f>IF($C221="","",$E221*VLOOKUP($C221,aliments!$B$2:$AZ$70,24,0)/100)</f>
        <v/>
      </c>
      <c r="AC221" s="24" t="str">
        <f>IF($C221="","",$E221*VLOOKUP($C221,aliments!$B$2:$AZ$70,25,0)/100)</f>
        <v/>
      </c>
      <c r="AD221" s="24" t="str">
        <f>IF($C221="","",$E221*VLOOKUP($C221,aliments!$B$2:$AZ$70,26,0)/100)</f>
        <v/>
      </c>
      <c r="AE221" s="24" t="str">
        <f>IF($C221="","",$E221*VLOOKUP($C221,aliments!$B$2:$AZ$70,27,0)/100)</f>
        <v/>
      </c>
      <c r="AF221" s="24" t="str">
        <f>IF($C221="","",$E221*VLOOKUP($C221,aliments!$B$2:$AZ$70,28,0)/100)</f>
        <v/>
      </c>
      <c r="AG221" s="24" t="str">
        <f>IF($C221="","",$E221*VLOOKUP($C221,aliments!$B$2:$AZ$70,29,0)/100)</f>
        <v/>
      </c>
      <c r="AH221" s="24" t="str">
        <f>IF($C221="","",$E221*VLOOKUP($C221,aliments!$B$2:$AZ$70,30,0)/100)</f>
        <v/>
      </c>
      <c r="AI221" s="24" t="str">
        <f>IF($C221="","",$E221*VLOOKUP($C221,aliments!$B$2:$AZ$70,31,0)/100)</f>
        <v/>
      </c>
      <c r="AJ221" s="24" t="str">
        <f>IF($C221="","",$E221*VLOOKUP($C221,aliments!$B$2:$AZ$70,32,0)/100)</f>
        <v/>
      </c>
      <c r="AK221" s="24" t="str">
        <f>IF($C221="","",$E221*VLOOKUP($C221,aliments!$B$2:$AZ$70,33,0)/100)</f>
        <v/>
      </c>
      <c r="AL221" s="24" t="str">
        <f>IF($C221="","",$E221*VLOOKUP($C221,aliments!$B$2:$AZ$70,34,0)/100)</f>
        <v/>
      </c>
      <c r="AM221" s="24" t="str">
        <f>IF($C221="","",$E221*VLOOKUP($C221,aliments!$B$2:$AZ$70,35,0)/100)</f>
        <v/>
      </c>
      <c r="AN221" s="24" t="str">
        <f>IF($C221="","",$E221*VLOOKUP($C221,aliments!$B$2:$AZ$70,36,0)/100)</f>
        <v/>
      </c>
      <c r="AO221" s="24" t="str">
        <f>IF($C221="","",$E221*VLOOKUP($C221,aliments!$B$2:$AZ$70,37,0)/100)</f>
        <v/>
      </c>
      <c r="AU221" s="19"/>
      <c r="AV221" s="19"/>
      <c r="AW221" s="19"/>
      <c r="AX221" s="19"/>
      <c r="AY221" s="19"/>
      <c r="AZ221" s="19"/>
      <c r="BA221" s="19"/>
      <c r="BB221" s="19"/>
      <c r="BC221" s="19"/>
      <c r="BD221" s="19"/>
      <c r="BE221" s="19"/>
      <c r="BF221" s="19"/>
      <c r="BG221" s="19"/>
      <c r="BH221" s="19"/>
      <c r="BI221" s="19"/>
      <c r="BJ221" s="19"/>
      <c r="BK221" s="19"/>
      <c r="BL221" s="19"/>
      <c r="BM221" s="19"/>
      <c r="BN221" s="19"/>
      <c r="BO221" s="19"/>
      <c r="BP221" s="19"/>
      <c r="BQ221" s="19"/>
      <c r="BR221" s="19"/>
      <c r="BS221" s="19"/>
      <c r="BT221" s="19"/>
      <c r="BU221" s="19"/>
      <c r="BV221" s="19"/>
      <c r="BW221" s="19"/>
      <c r="BX221" s="19"/>
    </row>
    <row r="222" spans="1:79" ht="13.5" thickBot="1" x14ac:dyDescent="0.25">
      <c r="A222" s="12" t="s">
        <v>4</v>
      </c>
      <c r="D222" s="72"/>
      <c r="F222" s="28" t="str">
        <f>IF(SUM(F215:F221)=0,"",AVERAGE(F215:F221))</f>
        <v/>
      </c>
      <c r="G222" s="28">
        <f>SUM(G215:G221)</f>
        <v>0</v>
      </c>
      <c r="H222" s="13">
        <f>SUM(H215:H221)</f>
        <v>0</v>
      </c>
      <c r="I222" s="13">
        <f t="shared" ref="I222" si="632">SUM(I215:I221)</f>
        <v>0</v>
      </c>
      <c r="J222" s="13">
        <f t="shared" ref="J222" si="633">SUM(J215:J221)</f>
        <v>0</v>
      </c>
      <c r="K222" s="13">
        <f t="shared" ref="K222" si="634">SUM(K215:K221)</f>
        <v>0</v>
      </c>
      <c r="L222" s="13">
        <f t="shared" ref="L222" si="635">SUM(L215:L221)</f>
        <v>0</v>
      </c>
      <c r="M222" s="13">
        <f t="shared" ref="M222" si="636">SUM(M215:M221)</f>
        <v>0</v>
      </c>
      <c r="N222" s="13">
        <f t="shared" ref="N222" si="637">SUM(N215:N221)</f>
        <v>0</v>
      </c>
      <c r="O222" s="13">
        <f t="shared" ref="O222" si="638">SUM(O215:O221)</f>
        <v>0</v>
      </c>
      <c r="P222" s="13">
        <f t="shared" ref="P222" si="639">SUM(P215:P221)</f>
        <v>0</v>
      </c>
      <c r="Q222" s="13">
        <f t="shared" ref="Q222" si="640">SUM(Q215:Q221)</f>
        <v>0</v>
      </c>
      <c r="R222" s="13">
        <f t="shared" ref="R222" si="641">SUM(R215:R221)</f>
        <v>0</v>
      </c>
      <c r="S222" s="13">
        <f t="shared" ref="S222" si="642">SUM(S215:S221)</f>
        <v>0</v>
      </c>
      <c r="T222" s="13">
        <f t="shared" ref="T222" si="643">SUM(T215:T221)</f>
        <v>0</v>
      </c>
      <c r="U222" s="13">
        <f t="shared" ref="U222" si="644">SUM(U215:U221)</f>
        <v>0</v>
      </c>
      <c r="V222" s="13">
        <f t="shared" ref="V222" si="645">SUM(V215:V221)</f>
        <v>0</v>
      </c>
      <c r="W222" s="13">
        <f t="shared" ref="W222" si="646">SUM(W215:W221)</f>
        <v>0</v>
      </c>
      <c r="X222" s="13">
        <f t="shared" ref="X222" si="647">SUM(X215:X221)</f>
        <v>0</v>
      </c>
      <c r="Y222" s="13">
        <f t="shared" ref="Y222" si="648">SUM(Y215:Y221)</f>
        <v>0</v>
      </c>
      <c r="Z222" s="13">
        <f t="shared" ref="Z222" si="649">SUM(Z215:Z221)</f>
        <v>0</v>
      </c>
      <c r="AA222" s="13">
        <f t="shared" ref="AA222" si="650">SUM(AA215:AA221)</f>
        <v>0</v>
      </c>
      <c r="AB222" s="13">
        <f t="shared" ref="AB222" si="651">SUM(AB215:AB221)</f>
        <v>0</v>
      </c>
      <c r="AC222" s="13">
        <f t="shared" ref="AC222" si="652">SUM(AC215:AC221)</f>
        <v>0</v>
      </c>
      <c r="AD222" s="13">
        <f t="shared" ref="AD222" si="653">SUM(AD215:AD221)</f>
        <v>0</v>
      </c>
      <c r="AE222" s="13">
        <f t="shared" ref="AE222" si="654">SUM(AE215:AE221)</f>
        <v>0</v>
      </c>
      <c r="AF222" s="13">
        <f t="shared" ref="AF222" si="655">SUM(AF215:AF221)</f>
        <v>0</v>
      </c>
      <c r="AG222" s="13">
        <f t="shared" ref="AG222" si="656">SUM(AG215:AG221)</f>
        <v>0</v>
      </c>
      <c r="AH222" s="13">
        <f t="shared" ref="AH222" si="657">SUM(AH215:AH221)</f>
        <v>0</v>
      </c>
      <c r="AI222" s="13">
        <f t="shared" ref="AI222" si="658">SUM(AI215:AI221)</f>
        <v>0</v>
      </c>
      <c r="AJ222" s="13">
        <f t="shared" ref="AJ222" si="659">SUM(AJ215:AJ221)</f>
        <v>0</v>
      </c>
      <c r="AK222" s="13">
        <f t="shared" ref="AK222" si="660">SUM(AK215:AK221)</f>
        <v>0</v>
      </c>
      <c r="AL222" s="13">
        <f t="shared" ref="AL222" si="661">SUM(AL215:AL221)</f>
        <v>0</v>
      </c>
      <c r="AM222" s="13">
        <f t="shared" ref="AM222" si="662">SUM(AM215:AM221)</f>
        <v>0</v>
      </c>
      <c r="AN222" s="13">
        <f t="shared" ref="AN222" si="663">SUM(AN215:AN221)</f>
        <v>0</v>
      </c>
      <c r="AO222" s="13">
        <f t="shared" ref="AO222" si="664">SUM(AO215:AO221)</f>
        <v>0</v>
      </c>
      <c r="AU222" s="19"/>
      <c r="AV222" s="19"/>
      <c r="AW222" s="19"/>
      <c r="AX222" s="19"/>
      <c r="AY222" s="19"/>
      <c r="AZ222" s="19"/>
      <c r="BA222" s="19"/>
      <c r="BB222" s="19"/>
      <c r="BC222" s="19"/>
      <c r="BD222" s="19"/>
      <c r="BE222" s="19"/>
      <c r="BF222" s="19"/>
      <c r="BG222" s="19"/>
      <c r="BH222" s="19"/>
      <c r="BI222" s="19"/>
      <c r="BJ222" s="19"/>
      <c r="BK222" s="19"/>
      <c r="BL222" s="19"/>
      <c r="BM222" s="19"/>
      <c r="BN222" s="19"/>
      <c r="BO222" s="19"/>
      <c r="BP222" s="19"/>
      <c r="BQ222" s="19"/>
      <c r="BR222" s="19"/>
      <c r="BS222" s="19"/>
      <c r="BT222" s="19"/>
      <c r="BU222" s="19"/>
      <c r="BV222" s="19"/>
      <c r="BW222" s="19"/>
      <c r="BX222" s="19"/>
    </row>
    <row r="223" spans="1:79" ht="13.5" thickBot="1" x14ac:dyDescent="0.25">
      <c r="AU223" s="19"/>
      <c r="AV223" s="19"/>
      <c r="AW223" s="19"/>
      <c r="AX223" s="19"/>
      <c r="AY223" s="19"/>
      <c r="AZ223" s="19"/>
      <c r="BA223" s="19"/>
      <c r="BB223" s="19"/>
      <c r="BC223" s="19"/>
      <c r="BD223" s="19"/>
      <c r="BE223" s="19"/>
      <c r="BF223" s="19"/>
      <c r="BG223" s="19"/>
      <c r="BH223" s="19"/>
      <c r="BI223" s="19"/>
      <c r="BJ223" s="19"/>
      <c r="BK223" s="19"/>
      <c r="BL223" s="19"/>
      <c r="BM223" s="19"/>
      <c r="BN223" s="19"/>
      <c r="BO223" s="19"/>
      <c r="BP223" s="19"/>
      <c r="BQ223" s="19"/>
      <c r="BR223" s="19"/>
      <c r="BS223" s="19"/>
      <c r="BT223" s="19"/>
      <c r="BU223" s="19"/>
      <c r="BV223" s="19"/>
      <c r="BW223" s="19"/>
      <c r="BX223" s="19"/>
    </row>
    <row r="224" spans="1:79" ht="13.5" thickBot="1" x14ac:dyDescent="0.25">
      <c r="A224" s="2" t="s">
        <v>161</v>
      </c>
      <c r="B224" s="3"/>
      <c r="C224" s="3" t="s">
        <v>0</v>
      </c>
      <c r="D224" s="3"/>
      <c r="E224" s="3" t="s">
        <v>163</v>
      </c>
      <c r="F224" s="27" t="s">
        <v>179</v>
      </c>
      <c r="G224" s="27" t="s">
        <v>178</v>
      </c>
      <c r="H224" s="3" t="s">
        <v>164</v>
      </c>
      <c r="I224" s="3" t="s">
        <v>165</v>
      </c>
      <c r="J224" s="3" t="s">
        <v>166</v>
      </c>
      <c r="K224" s="3" t="s">
        <v>5</v>
      </c>
      <c r="L224" s="3" t="s">
        <v>159</v>
      </c>
      <c r="M224" s="3" t="s">
        <v>160</v>
      </c>
      <c r="N224" s="3" t="s">
        <v>150</v>
      </c>
      <c r="O224" s="3" t="s">
        <v>151</v>
      </c>
      <c r="P224" s="3" t="s">
        <v>152</v>
      </c>
      <c r="Q224" s="3" t="s">
        <v>153</v>
      </c>
      <c r="R224" s="3" t="s">
        <v>154</v>
      </c>
      <c r="S224" s="3" t="s">
        <v>155</v>
      </c>
      <c r="T224" s="3" t="s">
        <v>156</v>
      </c>
      <c r="U224" s="3" t="s">
        <v>157</v>
      </c>
      <c r="V224" s="3" t="s">
        <v>158</v>
      </c>
      <c r="W224" s="3" t="s">
        <v>177</v>
      </c>
      <c r="X224" s="3" t="s">
        <v>176</v>
      </c>
      <c r="Y224" s="3" t="s">
        <v>26</v>
      </c>
      <c r="Z224" s="3" t="s">
        <v>29</v>
      </c>
      <c r="AA224" s="3" t="s">
        <v>28</v>
      </c>
      <c r="AB224" s="3" t="s">
        <v>32</v>
      </c>
      <c r="AC224" s="3" t="s">
        <v>23</v>
      </c>
      <c r="AD224" s="3" t="s">
        <v>27</v>
      </c>
      <c r="AE224" s="3" t="s">
        <v>24</v>
      </c>
      <c r="AF224" s="3" t="s">
        <v>25</v>
      </c>
      <c r="AG224" s="3" t="s">
        <v>31</v>
      </c>
      <c r="AH224" s="3" t="s">
        <v>22</v>
      </c>
      <c r="AI224" s="3" t="s">
        <v>30</v>
      </c>
      <c r="AJ224" s="3" t="s">
        <v>36</v>
      </c>
      <c r="AK224" s="3" t="s">
        <v>37</v>
      </c>
      <c r="AL224" s="3" t="s">
        <v>38</v>
      </c>
      <c r="AM224" s="3" t="s">
        <v>40</v>
      </c>
      <c r="AN224" s="3" t="s">
        <v>41</v>
      </c>
      <c r="AO224" s="4" t="s">
        <v>21</v>
      </c>
      <c r="AU224" s="19"/>
      <c r="AV224" s="19"/>
      <c r="AW224" s="19"/>
      <c r="AX224" s="19"/>
      <c r="AY224" s="19"/>
      <c r="AZ224" s="19"/>
      <c r="BA224" s="19"/>
      <c r="BB224" s="19"/>
      <c r="BC224" s="19"/>
      <c r="BD224" s="19"/>
      <c r="BE224" s="19"/>
      <c r="BF224" s="19"/>
      <c r="BG224" s="19"/>
      <c r="BH224" s="19"/>
      <c r="BI224" s="19"/>
      <c r="BJ224" s="19"/>
      <c r="BK224" s="19"/>
      <c r="BL224" s="19"/>
      <c r="BM224" s="19"/>
      <c r="BN224" s="19"/>
      <c r="BO224" s="19"/>
      <c r="BP224" s="19"/>
      <c r="BQ224" s="19"/>
      <c r="BR224" s="19"/>
      <c r="BS224" s="19"/>
      <c r="BT224" s="19"/>
      <c r="BU224" s="19"/>
      <c r="BV224" s="19"/>
      <c r="BW224" s="19"/>
      <c r="BX224" s="19"/>
    </row>
    <row r="225" spans="1:76" x14ac:dyDescent="0.2">
      <c r="C225" s="23"/>
      <c r="F225" s="24" t="str">
        <f>IF($C225="","",$E225*VLOOKUP($C225,aliments!$B$2:$AZ$70,2,0)/100)</f>
        <v/>
      </c>
      <c r="G225" s="24" t="str">
        <f>IF($C225="","",$E225*VLOOKUP($C225,aliments!$B$2:$AZ$70,3,0)/100)</f>
        <v/>
      </c>
      <c r="H225" s="24" t="str">
        <f>IF($C225="","",$E225*VLOOKUP($C225,aliments!$B$2:$AZ$70,4,0)/100)</f>
        <v/>
      </c>
      <c r="I225" s="24" t="str">
        <f>IF($C225="","",$E225*VLOOKUP($C225,aliments!$B$2:$AZ$70,5,0)/100)</f>
        <v/>
      </c>
      <c r="J225" s="24" t="str">
        <f>IF($C225="","",$E225*VLOOKUP($C225,aliments!$B$2:$AZ$70,6,0)/100)</f>
        <v/>
      </c>
      <c r="K225" s="24" t="str">
        <f>IF($C225="","",$E225*VLOOKUP($C225,aliments!$B$2:$AZ$70,7,0)/100)</f>
        <v/>
      </c>
      <c r="L225" s="24" t="str">
        <f>IF($C225="","",$E225*VLOOKUP($C225,aliments!$B$2:$AZ$70,8,0)/100)</f>
        <v/>
      </c>
      <c r="M225" s="24" t="str">
        <f>IF($C225="","",$E225*VLOOKUP($C225,aliments!$B$2:$AZ$70,9,0)/100)</f>
        <v/>
      </c>
      <c r="N225" s="24" t="str">
        <f>IF($C225="","",$E225*VLOOKUP($C225,aliments!$B$2:$AZ$70,10,0)/100)</f>
        <v/>
      </c>
      <c r="O225" s="24" t="str">
        <f>IF($C225="","",$E225*VLOOKUP($C225,aliments!$B$2:$AZ$70,11,0)/100)</f>
        <v/>
      </c>
      <c r="P225" s="24" t="str">
        <f>IF($C225="","",$E225*VLOOKUP($C225,aliments!$B$2:$AZ$70,12,0)/100)</f>
        <v/>
      </c>
      <c r="Q225" s="24" t="str">
        <f>IF($C225="","",$E225*VLOOKUP($C225,aliments!$B$2:$AZ$70,13,0)/100)</f>
        <v/>
      </c>
      <c r="R225" s="24" t="str">
        <f>IF($C225="","",$E225*VLOOKUP($C225,aliments!$B$2:$AZ$70,14,0)/100)</f>
        <v/>
      </c>
      <c r="S225" s="24" t="str">
        <f>IF($C225="","",$E225*VLOOKUP($C225,aliments!$B$2:$AZ$70,15,0)/100)</f>
        <v/>
      </c>
      <c r="T225" s="24" t="str">
        <f>IF($C225="","",$E225*VLOOKUP($C225,aliments!$B$2:$AZ$70,16,0)/100)</f>
        <v/>
      </c>
      <c r="U225" s="24" t="str">
        <f>IF($C225="","",$E225*VLOOKUP($C225,aliments!$B$2:$AZ$70,17,0)/100)</f>
        <v/>
      </c>
      <c r="V225" s="24" t="str">
        <f>IF($C225="","",$E225*VLOOKUP($C225,aliments!$B$2:$AZ$70,18,0)/100)</f>
        <v/>
      </c>
      <c r="W225" s="24" t="str">
        <f>IF($C225="","",$E225*VLOOKUP($C225,aliments!$B$2:$AZ$70,19,0)/100)</f>
        <v/>
      </c>
      <c r="X225" s="24" t="str">
        <f>IF($C225="","",$E225*VLOOKUP($C225,aliments!$B$2:$AZ$70,20,0)/100)</f>
        <v/>
      </c>
      <c r="Y225" s="24" t="str">
        <f>IF($C225="","",$E225*VLOOKUP($C225,aliments!$B$2:$AZ$70,21,0)/100)</f>
        <v/>
      </c>
      <c r="Z225" s="24" t="str">
        <f>IF($C225="","",$E225*VLOOKUP($C225,aliments!$B$2:$AZ$70,22,0)/100)</f>
        <v/>
      </c>
      <c r="AA225" s="24" t="str">
        <f>IF($C225="","",$E225*VLOOKUP($C225,aliments!$B$2:$AZ$70,23,0)/100)</f>
        <v/>
      </c>
      <c r="AB225" s="24" t="str">
        <f>IF($C225="","",$E225*VLOOKUP($C225,aliments!$B$2:$AZ$70,24,0)/100)</f>
        <v/>
      </c>
      <c r="AC225" s="24" t="str">
        <f>IF($C225="","",$E225*VLOOKUP($C225,aliments!$B$2:$AZ$70,25,0)/100)</f>
        <v/>
      </c>
      <c r="AD225" s="24" t="str">
        <f>IF($C225="","",$E225*VLOOKUP($C225,aliments!$B$2:$AZ$70,26,0)/100)</f>
        <v/>
      </c>
      <c r="AE225" s="24" t="str">
        <f>IF($C225="","",$E225*VLOOKUP($C225,aliments!$B$2:$AZ$70,27,0)/100)</f>
        <v/>
      </c>
      <c r="AF225" s="24" t="str">
        <f>IF($C225="","",$E225*VLOOKUP($C225,aliments!$B$2:$AZ$70,28,0)/100)</f>
        <v/>
      </c>
      <c r="AG225" s="24" t="str">
        <f>IF($C225="","",$E225*VLOOKUP($C225,aliments!$B$2:$AZ$70,29,0)/100)</f>
        <v/>
      </c>
      <c r="AH225" s="24" t="str">
        <f>IF($C225="","",$E225*VLOOKUP($C225,aliments!$B$2:$AZ$70,30,0)/100)</f>
        <v/>
      </c>
      <c r="AI225" s="24" t="str">
        <f>IF($C225="","",$E225*VLOOKUP($C225,aliments!$B$2:$AZ$70,31,0)/100)</f>
        <v/>
      </c>
      <c r="AJ225" s="24" t="str">
        <f>IF($C225="","",$E225*VLOOKUP($C225,aliments!$B$2:$AZ$70,32,0)/100)</f>
        <v/>
      </c>
      <c r="AK225" s="24" t="str">
        <f>IF($C225="","",$E225*VLOOKUP($C225,aliments!$B$2:$AZ$70,33,0)/100)</f>
        <v/>
      </c>
      <c r="AL225" s="24" t="str">
        <f>IF($C225="","",$E225*VLOOKUP($C225,aliments!$B$2:$AZ$70,34,0)/100)</f>
        <v/>
      </c>
      <c r="AM225" s="24" t="str">
        <f>IF($C225="","",$E225*VLOOKUP($C225,aliments!$B$2:$AZ$70,35,0)/100)</f>
        <v/>
      </c>
      <c r="AN225" s="24" t="str">
        <f>IF($C225="","",$E225*VLOOKUP($C225,aliments!$B$2:$AZ$70,36,0)/100)</f>
        <v/>
      </c>
      <c r="AO225" s="24" t="str">
        <f>IF($C225="","",$E225*VLOOKUP($C225,aliments!$B$2:$AZ$70,37,0)/100)</f>
        <v/>
      </c>
      <c r="AU225" s="19"/>
      <c r="AV225" s="19"/>
      <c r="AW225" s="19"/>
      <c r="AX225" s="19"/>
      <c r="AY225" s="19"/>
      <c r="AZ225" s="19"/>
      <c r="BA225" s="19"/>
      <c r="BB225" s="19"/>
      <c r="BC225" s="19"/>
      <c r="BD225" s="19"/>
      <c r="BE225" s="19"/>
      <c r="BF225" s="19"/>
      <c r="BG225" s="19"/>
      <c r="BH225" s="19"/>
      <c r="BI225" s="19"/>
      <c r="BJ225" s="19"/>
      <c r="BK225" s="19"/>
      <c r="BL225" s="19"/>
      <c r="BM225" s="19"/>
      <c r="BN225" s="19"/>
      <c r="BO225" s="19"/>
      <c r="BP225" s="19"/>
      <c r="BQ225" s="19"/>
      <c r="BR225" s="19"/>
      <c r="BS225" s="19"/>
      <c r="BT225" s="19"/>
      <c r="BU225" s="19"/>
      <c r="BV225" s="19"/>
      <c r="BW225" s="19"/>
      <c r="BX225" s="19"/>
    </row>
    <row r="226" spans="1:76" x14ac:dyDescent="0.2">
      <c r="C226" s="23"/>
      <c r="F226" s="24" t="str">
        <f>IF($C226="","",$E226*VLOOKUP($C226,aliments!$B$2:$AZ$70,2,0)/100)</f>
        <v/>
      </c>
      <c r="G226" s="24" t="str">
        <f>IF($C226="","",$E226*VLOOKUP($C226,aliments!$B$2:$AZ$70,3,0)/100)</f>
        <v/>
      </c>
      <c r="H226" s="24" t="str">
        <f>IF($C226="","",$E226*VLOOKUP($C226,aliments!$B$2:$AZ$70,4,0)/100)</f>
        <v/>
      </c>
      <c r="I226" s="24" t="str">
        <f>IF($C226="","",$E226*VLOOKUP($C226,aliments!$B$2:$AZ$70,5,0)/100)</f>
        <v/>
      </c>
      <c r="J226" s="24" t="str">
        <f>IF($C226="","",$E226*VLOOKUP($C226,aliments!$B$2:$AZ$70,6,0)/100)</f>
        <v/>
      </c>
      <c r="K226" s="24" t="str">
        <f>IF($C226="","",$E226*VLOOKUP($C226,aliments!$B$2:$AZ$70,7,0)/100)</f>
        <v/>
      </c>
      <c r="L226" s="24" t="str">
        <f>IF($C226="","",$E226*VLOOKUP($C226,aliments!$B$2:$AZ$70,8,0)/100)</f>
        <v/>
      </c>
      <c r="M226" s="24" t="str">
        <f>IF($C226="","",$E226*VLOOKUP($C226,aliments!$B$2:$AZ$70,9,0)/100)</f>
        <v/>
      </c>
      <c r="N226" s="24" t="str">
        <f>IF($C226="","",$E226*VLOOKUP($C226,aliments!$B$2:$AZ$70,10,0)/100)</f>
        <v/>
      </c>
      <c r="O226" s="24" t="str">
        <f>IF($C226="","",$E226*VLOOKUP($C226,aliments!$B$2:$AZ$70,11,0)/100)</f>
        <v/>
      </c>
      <c r="P226" s="24" t="str">
        <f>IF($C226="","",$E226*VLOOKUP($C226,aliments!$B$2:$AZ$70,12,0)/100)</f>
        <v/>
      </c>
      <c r="Q226" s="24" t="str">
        <f>IF($C226="","",$E226*VLOOKUP($C226,aliments!$B$2:$AZ$70,13,0)/100)</f>
        <v/>
      </c>
      <c r="R226" s="24" t="str">
        <f>IF($C226="","",$E226*VLOOKUP($C226,aliments!$B$2:$AZ$70,14,0)/100)</f>
        <v/>
      </c>
      <c r="S226" s="24" t="str">
        <f>IF($C226="","",$E226*VLOOKUP($C226,aliments!$B$2:$AZ$70,15,0)/100)</f>
        <v/>
      </c>
      <c r="T226" s="24" t="str">
        <f>IF($C226="","",$E226*VLOOKUP($C226,aliments!$B$2:$AZ$70,16,0)/100)</f>
        <v/>
      </c>
      <c r="U226" s="24" t="str">
        <f>IF($C226="","",$E226*VLOOKUP($C226,aliments!$B$2:$AZ$70,17,0)/100)</f>
        <v/>
      </c>
      <c r="V226" s="24" t="str">
        <f>IF($C226="","",$E226*VLOOKUP($C226,aliments!$B$2:$AZ$70,18,0)/100)</f>
        <v/>
      </c>
      <c r="W226" s="24" t="str">
        <f>IF($C226="","",$E226*VLOOKUP($C226,aliments!$B$2:$AZ$70,19,0)/100)</f>
        <v/>
      </c>
      <c r="X226" s="24" t="str">
        <f>IF($C226="","",$E226*VLOOKUP($C226,aliments!$B$2:$AZ$70,20,0)/100)</f>
        <v/>
      </c>
      <c r="Y226" s="24" t="str">
        <f>IF($C226="","",$E226*VLOOKUP($C226,aliments!$B$2:$AZ$70,21,0)/100)</f>
        <v/>
      </c>
      <c r="Z226" s="24" t="str">
        <f>IF($C226="","",$E226*VLOOKUP($C226,aliments!$B$2:$AZ$70,22,0)/100)</f>
        <v/>
      </c>
      <c r="AA226" s="24" t="str">
        <f>IF($C226="","",$E226*VLOOKUP($C226,aliments!$B$2:$AZ$70,23,0)/100)</f>
        <v/>
      </c>
      <c r="AB226" s="24" t="str">
        <f>IF($C226="","",$E226*VLOOKUP($C226,aliments!$B$2:$AZ$70,24,0)/100)</f>
        <v/>
      </c>
      <c r="AC226" s="24" t="str">
        <f>IF($C226="","",$E226*VLOOKUP($C226,aliments!$B$2:$AZ$70,25,0)/100)</f>
        <v/>
      </c>
      <c r="AD226" s="24" t="str">
        <f>IF($C226="","",$E226*VLOOKUP($C226,aliments!$B$2:$AZ$70,26,0)/100)</f>
        <v/>
      </c>
      <c r="AE226" s="24" t="str">
        <f>IF($C226="","",$E226*VLOOKUP($C226,aliments!$B$2:$AZ$70,27,0)/100)</f>
        <v/>
      </c>
      <c r="AF226" s="24" t="str">
        <f>IF($C226="","",$E226*VLOOKUP($C226,aliments!$B$2:$AZ$70,28,0)/100)</f>
        <v/>
      </c>
      <c r="AG226" s="24" t="str">
        <f>IF($C226="","",$E226*VLOOKUP($C226,aliments!$B$2:$AZ$70,29,0)/100)</f>
        <v/>
      </c>
      <c r="AH226" s="24" t="str">
        <f>IF($C226="","",$E226*VLOOKUP($C226,aliments!$B$2:$AZ$70,30,0)/100)</f>
        <v/>
      </c>
      <c r="AI226" s="24" t="str">
        <f>IF($C226="","",$E226*VLOOKUP($C226,aliments!$B$2:$AZ$70,31,0)/100)</f>
        <v/>
      </c>
      <c r="AJ226" s="24" t="str">
        <f>IF($C226="","",$E226*VLOOKUP($C226,aliments!$B$2:$AZ$70,32,0)/100)</f>
        <v/>
      </c>
      <c r="AK226" s="24" t="str">
        <f>IF($C226="","",$E226*VLOOKUP($C226,aliments!$B$2:$AZ$70,33,0)/100)</f>
        <v/>
      </c>
      <c r="AL226" s="24" t="str">
        <f>IF($C226="","",$E226*VLOOKUP($C226,aliments!$B$2:$AZ$70,34,0)/100)</f>
        <v/>
      </c>
      <c r="AM226" s="24" t="str">
        <f>IF($C226="","",$E226*VLOOKUP($C226,aliments!$B$2:$AZ$70,35,0)/100)</f>
        <v/>
      </c>
      <c r="AN226" s="24" t="str">
        <f>IF($C226="","",$E226*VLOOKUP($C226,aliments!$B$2:$AZ$70,36,0)/100)</f>
        <v/>
      </c>
      <c r="AO226" s="24" t="str">
        <f>IF($C226="","",$E226*VLOOKUP($C226,aliments!$B$2:$AZ$70,37,0)/100)</f>
        <v/>
      </c>
    </row>
    <row r="227" spans="1:76" x14ac:dyDescent="0.2">
      <c r="C227" s="23"/>
      <c r="F227" s="24" t="str">
        <f>IF($C227="","",$E227*VLOOKUP($C227,aliments!$B$2:$AZ$70,2,0)/100)</f>
        <v/>
      </c>
      <c r="G227" s="24" t="str">
        <f>IF($C227="","",$E227*VLOOKUP($C227,aliments!$B$2:$AZ$70,3,0)/100)</f>
        <v/>
      </c>
      <c r="H227" s="24" t="str">
        <f>IF($C227="","",$E227*VLOOKUP($C227,aliments!$B$2:$AZ$70,4,0)/100)</f>
        <v/>
      </c>
      <c r="I227" s="24" t="str">
        <f>IF($C227="","",$E227*VLOOKUP($C227,aliments!$B$2:$AZ$70,5,0)/100)</f>
        <v/>
      </c>
      <c r="J227" s="24" t="str">
        <f>IF($C227="","",$E227*VLOOKUP($C227,aliments!$B$2:$AZ$70,6,0)/100)</f>
        <v/>
      </c>
      <c r="K227" s="24" t="str">
        <f>IF($C227="","",$E227*VLOOKUP($C227,aliments!$B$2:$AZ$70,7,0)/100)</f>
        <v/>
      </c>
      <c r="L227" s="24" t="str">
        <f>IF($C227="","",$E227*VLOOKUP($C227,aliments!$B$2:$AZ$70,8,0)/100)</f>
        <v/>
      </c>
      <c r="M227" s="24" t="str">
        <f>IF($C227="","",$E227*VLOOKUP($C227,aliments!$B$2:$AZ$70,9,0)/100)</f>
        <v/>
      </c>
      <c r="N227" s="24" t="str">
        <f>IF($C227="","",$E227*VLOOKUP($C227,aliments!$B$2:$AZ$70,10,0)/100)</f>
        <v/>
      </c>
      <c r="O227" s="24" t="str">
        <f>IF($C227="","",$E227*VLOOKUP($C227,aliments!$B$2:$AZ$70,11,0)/100)</f>
        <v/>
      </c>
      <c r="P227" s="24" t="str">
        <f>IF($C227="","",$E227*VLOOKUP($C227,aliments!$B$2:$AZ$70,12,0)/100)</f>
        <v/>
      </c>
      <c r="Q227" s="24" t="str">
        <f>IF($C227="","",$E227*VLOOKUP($C227,aliments!$B$2:$AZ$70,13,0)/100)</f>
        <v/>
      </c>
      <c r="R227" s="24" t="str">
        <f>IF($C227="","",$E227*VLOOKUP($C227,aliments!$B$2:$AZ$70,14,0)/100)</f>
        <v/>
      </c>
      <c r="S227" s="24" t="str">
        <f>IF($C227="","",$E227*VLOOKUP($C227,aliments!$B$2:$AZ$70,15,0)/100)</f>
        <v/>
      </c>
      <c r="T227" s="24" t="str">
        <f>IF($C227="","",$E227*VLOOKUP($C227,aliments!$B$2:$AZ$70,16,0)/100)</f>
        <v/>
      </c>
      <c r="U227" s="24" t="str">
        <f>IF($C227="","",$E227*VLOOKUP($C227,aliments!$B$2:$AZ$70,17,0)/100)</f>
        <v/>
      </c>
      <c r="V227" s="24" t="str">
        <f>IF($C227="","",$E227*VLOOKUP($C227,aliments!$B$2:$AZ$70,18,0)/100)</f>
        <v/>
      </c>
      <c r="W227" s="24" t="str">
        <f>IF($C227="","",$E227*VLOOKUP($C227,aliments!$B$2:$AZ$70,19,0)/100)</f>
        <v/>
      </c>
      <c r="X227" s="24" t="str">
        <f>IF($C227="","",$E227*VLOOKUP($C227,aliments!$B$2:$AZ$70,20,0)/100)</f>
        <v/>
      </c>
      <c r="Y227" s="24" t="str">
        <f>IF($C227="","",$E227*VLOOKUP($C227,aliments!$B$2:$AZ$70,21,0)/100)</f>
        <v/>
      </c>
      <c r="Z227" s="24" t="str">
        <f>IF($C227="","",$E227*VLOOKUP($C227,aliments!$B$2:$AZ$70,22,0)/100)</f>
        <v/>
      </c>
      <c r="AA227" s="24" t="str">
        <f>IF($C227="","",$E227*VLOOKUP($C227,aliments!$B$2:$AZ$70,23,0)/100)</f>
        <v/>
      </c>
      <c r="AB227" s="24" t="str">
        <f>IF($C227="","",$E227*VLOOKUP($C227,aliments!$B$2:$AZ$70,24,0)/100)</f>
        <v/>
      </c>
      <c r="AC227" s="24" t="str">
        <f>IF($C227="","",$E227*VLOOKUP($C227,aliments!$B$2:$AZ$70,25,0)/100)</f>
        <v/>
      </c>
      <c r="AD227" s="24" t="str">
        <f>IF($C227="","",$E227*VLOOKUP($C227,aliments!$B$2:$AZ$70,26,0)/100)</f>
        <v/>
      </c>
      <c r="AE227" s="24" t="str">
        <f>IF($C227="","",$E227*VLOOKUP($C227,aliments!$B$2:$AZ$70,27,0)/100)</f>
        <v/>
      </c>
      <c r="AF227" s="24" t="str">
        <f>IF($C227="","",$E227*VLOOKUP($C227,aliments!$B$2:$AZ$70,28,0)/100)</f>
        <v/>
      </c>
      <c r="AG227" s="24" t="str">
        <f>IF($C227="","",$E227*VLOOKUP($C227,aliments!$B$2:$AZ$70,29,0)/100)</f>
        <v/>
      </c>
      <c r="AH227" s="24" t="str">
        <f>IF($C227="","",$E227*VLOOKUP($C227,aliments!$B$2:$AZ$70,30,0)/100)</f>
        <v/>
      </c>
      <c r="AI227" s="24" t="str">
        <f>IF($C227="","",$E227*VLOOKUP($C227,aliments!$B$2:$AZ$70,31,0)/100)</f>
        <v/>
      </c>
      <c r="AJ227" s="24" t="str">
        <f>IF($C227="","",$E227*VLOOKUP($C227,aliments!$B$2:$AZ$70,32,0)/100)</f>
        <v/>
      </c>
      <c r="AK227" s="24" t="str">
        <f>IF($C227="","",$E227*VLOOKUP($C227,aliments!$B$2:$AZ$70,33,0)/100)</f>
        <v/>
      </c>
      <c r="AL227" s="24" t="str">
        <f>IF($C227="","",$E227*VLOOKUP($C227,aliments!$B$2:$AZ$70,34,0)/100)</f>
        <v/>
      </c>
      <c r="AM227" s="24" t="str">
        <f>IF($C227="","",$E227*VLOOKUP($C227,aliments!$B$2:$AZ$70,35,0)/100)</f>
        <v/>
      </c>
      <c r="AN227" s="24" t="str">
        <f>IF($C227="","",$E227*VLOOKUP($C227,aliments!$B$2:$AZ$70,36,0)/100)</f>
        <v/>
      </c>
      <c r="AO227" s="24" t="str">
        <f>IF($C227="","",$E227*VLOOKUP($C227,aliments!$B$2:$AZ$70,37,0)/100)</f>
        <v/>
      </c>
    </row>
    <row r="228" spans="1:76" x14ac:dyDescent="0.2">
      <c r="C228" s="23"/>
      <c r="F228" s="24" t="str">
        <f>IF($C228="","",$E228*VLOOKUP($C228,aliments!$B$2:$AZ$70,2,0)/100)</f>
        <v/>
      </c>
      <c r="G228" s="24" t="str">
        <f>IF($C228="","",$E228*VLOOKUP($C228,aliments!$B$2:$AZ$70,3,0)/100)</f>
        <v/>
      </c>
      <c r="H228" s="24" t="str">
        <f>IF($C228="","",$E228*VLOOKUP($C228,aliments!$B$2:$AZ$70,4,0)/100)</f>
        <v/>
      </c>
      <c r="I228" s="24" t="str">
        <f>IF($C228="","",$E228*VLOOKUP($C228,aliments!$B$2:$AZ$70,5,0)/100)</f>
        <v/>
      </c>
      <c r="J228" s="24" t="str">
        <f>IF($C228="","",$E228*VLOOKUP($C228,aliments!$B$2:$AZ$70,6,0)/100)</f>
        <v/>
      </c>
      <c r="K228" s="24" t="str">
        <f>IF($C228="","",$E228*VLOOKUP($C228,aliments!$B$2:$AZ$70,7,0)/100)</f>
        <v/>
      </c>
      <c r="L228" s="24" t="str">
        <f>IF($C228="","",$E228*VLOOKUP($C228,aliments!$B$2:$AZ$70,8,0)/100)</f>
        <v/>
      </c>
      <c r="M228" s="24" t="str">
        <f>IF($C228="","",$E228*VLOOKUP($C228,aliments!$B$2:$AZ$70,9,0)/100)</f>
        <v/>
      </c>
      <c r="N228" s="24" t="str">
        <f>IF($C228="","",$E228*VLOOKUP($C228,aliments!$B$2:$AZ$70,10,0)/100)</f>
        <v/>
      </c>
      <c r="O228" s="24" t="str">
        <f>IF($C228="","",$E228*VLOOKUP($C228,aliments!$B$2:$AZ$70,11,0)/100)</f>
        <v/>
      </c>
      <c r="P228" s="24" t="str">
        <f>IF($C228="","",$E228*VLOOKUP($C228,aliments!$B$2:$AZ$70,12,0)/100)</f>
        <v/>
      </c>
      <c r="Q228" s="24" t="str">
        <f>IF($C228="","",$E228*VLOOKUP($C228,aliments!$B$2:$AZ$70,13,0)/100)</f>
        <v/>
      </c>
      <c r="R228" s="24" t="str">
        <f>IF($C228="","",$E228*VLOOKUP($C228,aliments!$B$2:$AZ$70,14,0)/100)</f>
        <v/>
      </c>
      <c r="S228" s="24" t="str">
        <f>IF($C228="","",$E228*VLOOKUP($C228,aliments!$B$2:$AZ$70,15,0)/100)</f>
        <v/>
      </c>
      <c r="T228" s="24" t="str">
        <f>IF($C228="","",$E228*VLOOKUP($C228,aliments!$B$2:$AZ$70,16,0)/100)</f>
        <v/>
      </c>
      <c r="U228" s="24" t="str">
        <f>IF($C228="","",$E228*VLOOKUP($C228,aliments!$B$2:$AZ$70,17,0)/100)</f>
        <v/>
      </c>
      <c r="V228" s="24" t="str">
        <f>IF($C228="","",$E228*VLOOKUP($C228,aliments!$B$2:$AZ$70,18,0)/100)</f>
        <v/>
      </c>
      <c r="W228" s="24" t="str">
        <f>IF($C228="","",$E228*VLOOKUP($C228,aliments!$B$2:$AZ$70,19,0)/100)</f>
        <v/>
      </c>
      <c r="X228" s="24" t="str">
        <f>IF($C228="","",$E228*VLOOKUP($C228,aliments!$B$2:$AZ$70,20,0)/100)</f>
        <v/>
      </c>
      <c r="Y228" s="24" t="str">
        <f>IF($C228="","",$E228*VLOOKUP($C228,aliments!$B$2:$AZ$70,21,0)/100)</f>
        <v/>
      </c>
      <c r="Z228" s="24" t="str">
        <f>IF($C228="","",$E228*VLOOKUP($C228,aliments!$B$2:$AZ$70,22,0)/100)</f>
        <v/>
      </c>
      <c r="AA228" s="24" t="str">
        <f>IF($C228="","",$E228*VLOOKUP($C228,aliments!$B$2:$AZ$70,23,0)/100)</f>
        <v/>
      </c>
      <c r="AB228" s="24" t="str">
        <f>IF($C228="","",$E228*VLOOKUP($C228,aliments!$B$2:$AZ$70,24,0)/100)</f>
        <v/>
      </c>
      <c r="AC228" s="24" t="str">
        <f>IF($C228="","",$E228*VLOOKUP($C228,aliments!$B$2:$AZ$70,25,0)/100)</f>
        <v/>
      </c>
      <c r="AD228" s="24" t="str">
        <f>IF($C228="","",$E228*VLOOKUP($C228,aliments!$B$2:$AZ$70,26,0)/100)</f>
        <v/>
      </c>
      <c r="AE228" s="24" t="str">
        <f>IF($C228="","",$E228*VLOOKUP($C228,aliments!$B$2:$AZ$70,27,0)/100)</f>
        <v/>
      </c>
      <c r="AF228" s="24" t="str">
        <f>IF($C228="","",$E228*VLOOKUP($C228,aliments!$B$2:$AZ$70,28,0)/100)</f>
        <v/>
      </c>
      <c r="AG228" s="24" t="str">
        <f>IF($C228="","",$E228*VLOOKUP($C228,aliments!$B$2:$AZ$70,29,0)/100)</f>
        <v/>
      </c>
      <c r="AH228" s="24" t="str">
        <f>IF($C228="","",$E228*VLOOKUP($C228,aliments!$B$2:$AZ$70,30,0)/100)</f>
        <v/>
      </c>
      <c r="AI228" s="24" t="str">
        <f>IF($C228="","",$E228*VLOOKUP($C228,aliments!$B$2:$AZ$70,31,0)/100)</f>
        <v/>
      </c>
      <c r="AJ228" s="24" t="str">
        <f>IF($C228="","",$E228*VLOOKUP($C228,aliments!$B$2:$AZ$70,32,0)/100)</f>
        <v/>
      </c>
      <c r="AK228" s="24" t="str">
        <f>IF($C228="","",$E228*VLOOKUP($C228,aliments!$B$2:$AZ$70,33,0)/100)</f>
        <v/>
      </c>
      <c r="AL228" s="24" t="str">
        <f>IF($C228="","",$E228*VLOOKUP($C228,aliments!$B$2:$AZ$70,34,0)/100)</f>
        <v/>
      </c>
      <c r="AM228" s="24" t="str">
        <f>IF($C228="","",$E228*VLOOKUP($C228,aliments!$B$2:$AZ$70,35,0)/100)</f>
        <v/>
      </c>
      <c r="AN228" s="24" t="str">
        <f>IF($C228="","",$E228*VLOOKUP($C228,aliments!$B$2:$AZ$70,36,0)/100)</f>
        <v/>
      </c>
      <c r="AO228" s="24" t="str">
        <f>IF($C228="","",$E228*VLOOKUP($C228,aliments!$B$2:$AZ$70,37,0)/100)</f>
        <v/>
      </c>
    </row>
    <row r="229" spans="1:76" x14ac:dyDescent="0.2">
      <c r="C229" s="23"/>
      <c r="F229" s="24" t="str">
        <f>IF($C229="","",$E229*VLOOKUP($C229,aliments!$B$2:$AZ$70,2,0)/100)</f>
        <v/>
      </c>
      <c r="G229" s="24" t="str">
        <f>IF($C229="","",$E229*VLOOKUP($C229,aliments!$B$2:$AZ$70,3,0)/100)</f>
        <v/>
      </c>
      <c r="H229" s="24" t="str">
        <f>IF($C229="","",$E229*VLOOKUP($C229,aliments!$B$2:$AZ$70,4,0)/100)</f>
        <v/>
      </c>
      <c r="I229" s="24" t="str">
        <f>IF($C229="","",$E229*VLOOKUP($C229,aliments!$B$2:$AZ$70,5,0)/100)</f>
        <v/>
      </c>
      <c r="J229" s="24" t="str">
        <f>IF($C229="","",$E229*VLOOKUP($C229,aliments!$B$2:$AZ$70,6,0)/100)</f>
        <v/>
      </c>
      <c r="K229" s="24" t="str">
        <f>IF($C229="","",$E229*VLOOKUP($C229,aliments!$B$2:$AZ$70,7,0)/100)</f>
        <v/>
      </c>
      <c r="L229" s="24" t="str">
        <f>IF($C229="","",$E229*VLOOKUP($C229,aliments!$B$2:$AZ$70,8,0)/100)</f>
        <v/>
      </c>
      <c r="M229" s="24" t="str">
        <f>IF($C229="","",$E229*VLOOKUP($C229,aliments!$B$2:$AZ$70,9,0)/100)</f>
        <v/>
      </c>
      <c r="N229" s="24" t="str">
        <f>IF($C229="","",$E229*VLOOKUP($C229,aliments!$B$2:$AZ$70,10,0)/100)</f>
        <v/>
      </c>
      <c r="O229" s="24" t="str">
        <f>IF($C229="","",$E229*VLOOKUP($C229,aliments!$B$2:$AZ$70,11,0)/100)</f>
        <v/>
      </c>
      <c r="P229" s="24" t="str">
        <f>IF($C229="","",$E229*VLOOKUP($C229,aliments!$B$2:$AZ$70,12,0)/100)</f>
        <v/>
      </c>
      <c r="Q229" s="24" t="str">
        <f>IF($C229="","",$E229*VLOOKUP($C229,aliments!$B$2:$AZ$70,13,0)/100)</f>
        <v/>
      </c>
      <c r="R229" s="24" t="str">
        <f>IF($C229="","",$E229*VLOOKUP($C229,aliments!$B$2:$AZ$70,14,0)/100)</f>
        <v/>
      </c>
      <c r="S229" s="24" t="str">
        <f>IF($C229="","",$E229*VLOOKUP($C229,aliments!$B$2:$AZ$70,15,0)/100)</f>
        <v/>
      </c>
      <c r="T229" s="24" t="str">
        <f>IF($C229="","",$E229*VLOOKUP($C229,aliments!$B$2:$AZ$70,16,0)/100)</f>
        <v/>
      </c>
      <c r="U229" s="24" t="str">
        <f>IF($C229="","",$E229*VLOOKUP($C229,aliments!$B$2:$AZ$70,17,0)/100)</f>
        <v/>
      </c>
      <c r="V229" s="24" t="str">
        <f>IF($C229="","",$E229*VLOOKUP($C229,aliments!$B$2:$AZ$70,18,0)/100)</f>
        <v/>
      </c>
      <c r="W229" s="24" t="str">
        <f>IF($C229="","",$E229*VLOOKUP($C229,aliments!$B$2:$AZ$70,19,0)/100)</f>
        <v/>
      </c>
      <c r="X229" s="24" t="str">
        <f>IF($C229="","",$E229*VLOOKUP($C229,aliments!$B$2:$AZ$70,20,0)/100)</f>
        <v/>
      </c>
      <c r="Y229" s="24" t="str">
        <f>IF($C229="","",$E229*VLOOKUP($C229,aliments!$B$2:$AZ$70,21,0)/100)</f>
        <v/>
      </c>
      <c r="Z229" s="24" t="str">
        <f>IF($C229="","",$E229*VLOOKUP($C229,aliments!$B$2:$AZ$70,22,0)/100)</f>
        <v/>
      </c>
      <c r="AA229" s="24" t="str">
        <f>IF($C229="","",$E229*VLOOKUP($C229,aliments!$B$2:$AZ$70,23,0)/100)</f>
        <v/>
      </c>
      <c r="AB229" s="24" t="str">
        <f>IF($C229="","",$E229*VLOOKUP($C229,aliments!$B$2:$AZ$70,24,0)/100)</f>
        <v/>
      </c>
      <c r="AC229" s="24" t="str">
        <f>IF($C229="","",$E229*VLOOKUP($C229,aliments!$B$2:$AZ$70,25,0)/100)</f>
        <v/>
      </c>
      <c r="AD229" s="24" t="str">
        <f>IF($C229="","",$E229*VLOOKUP($C229,aliments!$B$2:$AZ$70,26,0)/100)</f>
        <v/>
      </c>
      <c r="AE229" s="24" t="str">
        <f>IF($C229="","",$E229*VLOOKUP($C229,aliments!$B$2:$AZ$70,27,0)/100)</f>
        <v/>
      </c>
      <c r="AF229" s="24" t="str">
        <f>IF($C229="","",$E229*VLOOKUP($C229,aliments!$B$2:$AZ$70,28,0)/100)</f>
        <v/>
      </c>
      <c r="AG229" s="24" t="str">
        <f>IF($C229="","",$E229*VLOOKUP($C229,aliments!$B$2:$AZ$70,29,0)/100)</f>
        <v/>
      </c>
      <c r="AH229" s="24" t="str">
        <f>IF($C229="","",$E229*VLOOKUP($C229,aliments!$B$2:$AZ$70,30,0)/100)</f>
        <v/>
      </c>
      <c r="AI229" s="24" t="str">
        <f>IF($C229="","",$E229*VLOOKUP($C229,aliments!$B$2:$AZ$70,31,0)/100)</f>
        <v/>
      </c>
      <c r="AJ229" s="24" t="str">
        <f>IF($C229="","",$E229*VLOOKUP($C229,aliments!$B$2:$AZ$70,32,0)/100)</f>
        <v/>
      </c>
      <c r="AK229" s="24" t="str">
        <f>IF($C229="","",$E229*VLOOKUP($C229,aliments!$B$2:$AZ$70,33,0)/100)</f>
        <v/>
      </c>
      <c r="AL229" s="24" t="str">
        <f>IF($C229="","",$E229*VLOOKUP($C229,aliments!$B$2:$AZ$70,34,0)/100)</f>
        <v/>
      </c>
      <c r="AM229" s="24" t="str">
        <f>IF($C229="","",$E229*VLOOKUP($C229,aliments!$B$2:$AZ$70,35,0)/100)</f>
        <v/>
      </c>
      <c r="AN229" s="24" t="str">
        <f>IF($C229="","",$E229*VLOOKUP($C229,aliments!$B$2:$AZ$70,36,0)/100)</f>
        <v/>
      </c>
      <c r="AO229" s="24" t="str">
        <f>IF($C229="","",$E229*VLOOKUP($C229,aliments!$B$2:$AZ$70,37,0)/100)</f>
        <v/>
      </c>
      <c r="AU229" s="19"/>
      <c r="AV229" s="19"/>
      <c r="AW229" s="19"/>
      <c r="AX229" s="19"/>
      <c r="AY229" s="19"/>
      <c r="AZ229" s="19"/>
      <c r="BA229" s="19"/>
      <c r="BB229" s="19"/>
      <c r="BC229" s="19"/>
      <c r="BD229" s="19"/>
      <c r="BE229" s="19"/>
      <c r="BF229" s="19"/>
      <c r="BG229" s="19"/>
      <c r="BH229" s="19"/>
      <c r="BI229" s="19"/>
      <c r="BJ229" s="19"/>
      <c r="BK229" s="19"/>
      <c r="BL229" s="19"/>
      <c r="BM229" s="19"/>
      <c r="BN229" s="19"/>
      <c r="BO229" s="19"/>
      <c r="BP229" s="19"/>
      <c r="BQ229" s="19"/>
      <c r="BR229" s="19"/>
      <c r="BS229" s="19"/>
      <c r="BT229" s="19"/>
      <c r="BU229" s="19"/>
      <c r="BV229" s="19"/>
      <c r="BW229" s="19"/>
      <c r="BX229" s="19"/>
    </row>
    <row r="230" spans="1:76" x14ac:dyDescent="0.2">
      <c r="C230" s="23"/>
      <c r="F230" s="24" t="str">
        <f>IF($C230="","",$E230*VLOOKUP($C230,aliments!$B$2:$AZ$70,2,0)/100)</f>
        <v/>
      </c>
      <c r="G230" s="24" t="str">
        <f>IF($C230="","",$E230*VLOOKUP($C230,aliments!$B$2:$AZ$70,3,0)/100)</f>
        <v/>
      </c>
      <c r="H230" s="24" t="str">
        <f>IF($C230="","",$E230*VLOOKUP($C230,aliments!$B$2:$AZ$70,4,0)/100)</f>
        <v/>
      </c>
      <c r="I230" s="24" t="str">
        <f>IF($C230="","",$E230*VLOOKUP($C230,aliments!$B$2:$AZ$70,5,0)/100)</f>
        <v/>
      </c>
      <c r="J230" s="24" t="str">
        <f>IF($C230="","",$E230*VLOOKUP($C230,aliments!$B$2:$AZ$70,6,0)/100)</f>
        <v/>
      </c>
      <c r="K230" s="24" t="str">
        <f>IF($C230="","",$E230*VLOOKUP($C230,aliments!$B$2:$AZ$70,7,0)/100)</f>
        <v/>
      </c>
      <c r="L230" s="24" t="str">
        <f>IF($C230="","",$E230*VLOOKUP($C230,aliments!$B$2:$AZ$70,8,0)/100)</f>
        <v/>
      </c>
      <c r="M230" s="24" t="str">
        <f>IF($C230="","",$E230*VLOOKUP($C230,aliments!$B$2:$AZ$70,9,0)/100)</f>
        <v/>
      </c>
      <c r="N230" s="24" t="str">
        <f>IF($C230="","",$E230*VLOOKUP($C230,aliments!$B$2:$AZ$70,10,0)/100)</f>
        <v/>
      </c>
      <c r="O230" s="24" t="str">
        <f>IF($C230="","",$E230*VLOOKUP($C230,aliments!$B$2:$AZ$70,11,0)/100)</f>
        <v/>
      </c>
      <c r="P230" s="24" t="str">
        <f>IF($C230="","",$E230*VLOOKUP($C230,aliments!$B$2:$AZ$70,12,0)/100)</f>
        <v/>
      </c>
      <c r="Q230" s="24" t="str">
        <f>IF($C230="","",$E230*VLOOKUP($C230,aliments!$B$2:$AZ$70,13,0)/100)</f>
        <v/>
      </c>
      <c r="R230" s="24" t="str">
        <f>IF($C230="","",$E230*VLOOKUP($C230,aliments!$B$2:$AZ$70,14,0)/100)</f>
        <v/>
      </c>
      <c r="S230" s="24" t="str">
        <f>IF($C230="","",$E230*VLOOKUP($C230,aliments!$B$2:$AZ$70,15,0)/100)</f>
        <v/>
      </c>
      <c r="T230" s="24" t="str">
        <f>IF($C230="","",$E230*VLOOKUP($C230,aliments!$B$2:$AZ$70,16,0)/100)</f>
        <v/>
      </c>
      <c r="U230" s="24" t="str">
        <f>IF($C230="","",$E230*VLOOKUP($C230,aliments!$B$2:$AZ$70,17,0)/100)</f>
        <v/>
      </c>
      <c r="V230" s="24" t="str">
        <f>IF($C230="","",$E230*VLOOKUP($C230,aliments!$B$2:$AZ$70,18,0)/100)</f>
        <v/>
      </c>
      <c r="W230" s="24" t="str">
        <f>IF($C230="","",$E230*VLOOKUP($C230,aliments!$B$2:$AZ$70,19,0)/100)</f>
        <v/>
      </c>
      <c r="X230" s="24" t="str">
        <f>IF($C230="","",$E230*VLOOKUP($C230,aliments!$B$2:$AZ$70,20,0)/100)</f>
        <v/>
      </c>
      <c r="Y230" s="24" t="str">
        <f>IF($C230="","",$E230*VLOOKUP($C230,aliments!$B$2:$AZ$70,21,0)/100)</f>
        <v/>
      </c>
      <c r="Z230" s="24" t="str">
        <f>IF($C230="","",$E230*VLOOKUP($C230,aliments!$B$2:$AZ$70,22,0)/100)</f>
        <v/>
      </c>
      <c r="AA230" s="24" t="str">
        <f>IF($C230="","",$E230*VLOOKUP($C230,aliments!$B$2:$AZ$70,23,0)/100)</f>
        <v/>
      </c>
      <c r="AB230" s="24" t="str">
        <f>IF($C230="","",$E230*VLOOKUP($C230,aliments!$B$2:$AZ$70,24,0)/100)</f>
        <v/>
      </c>
      <c r="AC230" s="24" t="str">
        <f>IF($C230="","",$E230*VLOOKUP($C230,aliments!$B$2:$AZ$70,25,0)/100)</f>
        <v/>
      </c>
      <c r="AD230" s="24" t="str">
        <f>IF($C230="","",$E230*VLOOKUP($C230,aliments!$B$2:$AZ$70,26,0)/100)</f>
        <v/>
      </c>
      <c r="AE230" s="24" t="str">
        <f>IF($C230="","",$E230*VLOOKUP($C230,aliments!$B$2:$AZ$70,27,0)/100)</f>
        <v/>
      </c>
      <c r="AF230" s="24" t="str">
        <f>IF($C230="","",$E230*VLOOKUP($C230,aliments!$B$2:$AZ$70,28,0)/100)</f>
        <v/>
      </c>
      <c r="AG230" s="24" t="str">
        <f>IF($C230="","",$E230*VLOOKUP($C230,aliments!$B$2:$AZ$70,29,0)/100)</f>
        <v/>
      </c>
      <c r="AH230" s="24" t="str">
        <f>IF($C230="","",$E230*VLOOKUP($C230,aliments!$B$2:$AZ$70,30,0)/100)</f>
        <v/>
      </c>
      <c r="AI230" s="24" t="str">
        <f>IF($C230="","",$E230*VLOOKUP($C230,aliments!$B$2:$AZ$70,31,0)/100)</f>
        <v/>
      </c>
      <c r="AJ230" s="24" t="str">
        <f>IF($C230="","",$E230*VLOOKUP($C230,aliments!$B$2:$AZ$70,32,0)/100)</f>
        <v/>
      </c>
      <c r="AK230" s="24" t="str">
        <f>IF($C230="","",$E230*VLOOKUP($C230,aliments!$B$2:$AZ$70,33,0)/100)</f>
        <v/>
      </c>
      <c r="AL230" s="24" t="str">
        <f>IF($C230="","",$E230*VLOOKUP($C230,aliments!$B$2:$AZ$70,34,0)/100)</f>
        <v/>
      </c>
      <c r="AM230" s="24" t="str">
        <f>IF($C230="","",$E230*VLOOKUP($C230,aliments!$B$2:$AZ$70,35,0)/100)</f>
        <v/>
      </c>
      <c r="AN230" s="24" t="str">
        <f>IF($C230="","",$E230*VLOOKUP($C230,aliments!$B$2:$AZ$70,36,0)/100)</f>
        <v/>
      </c>
      <c r="AO230" s="24" t="str">
        <f>IF($C230="","",$E230*VLOOKUP($C230,aliments!$B$2:$AZ$70,37,0)/100)</f>
        <v/>
      </c>
      <c r="AU230" s="19"/>
      <c r="AV230" s="19"/>
      <c r="AW230" s="19"/>
      <c r="AX230" s="19"/>
      <c r="AY230" s="19"/>
      <c r="AZ230" s="19"/>
      <c r="BA230" s="19"/>
      <c r="BB230" s="19"/>
      <c r="BC230" s="19"/>
      <c r="BD230" s="19"/>
      <c r="BE230" s="19"/>
      <c r="BF230" s="19"/>
      <c r="BG230" s="19"/>
      <c r="BH230" s="19"/>
      <c r="BI230" s="19"/>
      <c r="BJ230" s="19"/>
      <c r="BK230" s="19"/>
      <c r="BL230" s="19"/>
      <c r="BM230" s="19"/>
      <c r="BN230" s="19"/>
      <c r="BO230" s="19"/>
      <c r="BP230" s="19"/>
      <c r="BQ230" s="19"/>
      <c r="BR230" s="19"/>
      <c r="BS230" s="19"/>
      <c r="BT230" s="19"/>
      <c r="BU230" s="19"/>
      <c r="BV230" s="19"/>
      <c r="BW230" s="19"/>
      <c r="BX230" s="19"/>
    </row>
    <row r="231" spans="1:76" ht="13.5" thickBot="1" x14ac:dyDescent="0.25">
      <c r="C231" s="23"/>
      <c r="F231" s="24" t="str">
        <f>IF($C231="","",$E231*VLOOKUP($C231,aliments!$B$2:$AZ$70,2,0)/100)</f>
        <v/>
      </c>
      <c r="G231" s="24" t="str">
        <f>IF($C231="","",$E231*VLOOKUP($C231,aliments!$B$2:$AZ$70,3,0)/100)</f>
        <v/>
      </c>
      <c r="H231" s="24" t="str">
        <f>IF($C231="","",$E231*VLOOKUP($C231,aliments!$B$2:$AZ$70,4,0)/100)</f>
        <v/>
      </c>
      <c r="I231" s="24" t="str">
        <f>IF($C231="","",$E231*VLOOKUP($C231,aliments!$B$2:$AZ$70,5,0)/100)</f>
        <v/>
      </c>
      <c r="J231" s="24" t="str">
        <f>IF($C231="","",$E231*VLOOKUP($C231,aliments!$B$2:$AZ$70,6,0)/100)</f>
        <v/>
      </c>
      <c r="K231" s="24" t="str">
        <f>IF($C231="","",$E231*VLOOKUP($C231,aliments!$B$2:$AZ$70,7,0)/100)</f>
        <v/>
      </c>
      <c r="L231" s="24" t="str">
        <f>IF($C231="","",$E231*VLOOKUP($C231,aliments!$B$2:$AZ$70,8,0)/100)</f>
        <v/>
      </c>
      <c r="M231" s="24" t="str">
        <f>IF($C231="","",$E231*VLOOKUP($C231,aliments!$B$2:$AZ$70,9,0)/100)</f>
        <v/>
      </c>
      <c r="N231" s="24" t="str">
        <f>IF($C231="","",$E231*VLOOKUP($C231,aliments!$B$2:$AZ$70,10,0)/100)</f>
        <v/>
      </c>
      <c r="O231" s="24" t="str">
        <f>IF($C231="","",$E231*VLOOKUP($C231,aliments!$B$2:$AZ$70,11,0)/100)</f>
        <v/>
      </c>
      <c r="P231" s="24" t="str">
        <f>IF($C231="","",$E231*VLOOKUP($C231,aliments!$B$2:$AZ$70,12,0)/100)</f>
        <v/>
      </c>
      <c r="Q231" s="24" t="str">
        <f>IF($C231="","",$E231*VLOOKUP($C231,aliments!$B$2:$AZ$70,13,0)/100)</f>
        <v/>
      </c>
      <c r="R231" s="24" t="str">
        <f>IF($C231="","",$E231*VLOOKUP($C231,aliments!$B$2:$AZ$70,14,0)/100)</f>
        <v/>
      </c>
      <c r="S231" s="24" t="str">
        <f>IF($C231="","",$E231*VLOOKUP($C231,aliments!$B$2:$AZ$70,15,0)/100)</f>
        <v/>
      </c>
      <c r="T231" s="24" t="str">
        <f>IF($C231="","",$E231*VLOOKUP($C231,aliments!$B$2:$AZ$70,16,0)/100)</f>
        <v/>
      </c>
      <c r="U231" s="24" t="str">
        <f>IF($C231="","",$E231*VLOOKUP($C231,aliments!$B$2:$AZ$70,17,0)/100)</f>
        <v/>
      </c>
      <c r="V231" s="24" t="str">
        <f>IF($C231="","",$E231*VLOOKUP($C231,aliments!$B$2:$AZ$70,18,0)/100)</f>
        <v/>
      </c>
      <c r="W231" s="24" t="str">
        <f>IF($C231="","",$E231*VLOOKUP($C231,aliments!$B$2:$AZ$70,19,0)/100)</f>
        <v/>
      </c>
      <c r="X231" s="24" t="str">
        <f>IF($C231="","",$E231*VLOOKUP($C231,aliments!$B$2:$AZ$70,20,0)/100)</f>
        <v/>
      </c>
      <c r="Y231" s="24" t="str">
        <f>IF($C231="","",$E231*VLOOKUP($C231,aliments!$B$2:$AZ$70,21,0)/100)</f>
        <v/>
      </c>
      <c r="Z231" s="24" t="str">
        <f>IF($C231="","",$E231*VLOOKUP($C231,aliments!$B$2:$AZ$70,22,0)/100)</f>
        <v/>
      </c>
      <c r="AA231" s="24" t="str">
        <f>IF($C231="","",$E231*VLOOKUP($C231,aliments!$B$2:$AZ$70,23,0)/100)</f>
        <v/>
      </c>
      <c r="AB231" s="24" t="str">
        <f>IF($C231="","",$E231*VLOOKUP($C231,aliments!$B$2:$AZ$70,24,0)/100)</f>
        <v/>
      </c>
      <c r="AC231" s="24" t="str">
        <f>IF($C231="","",$E231*VLOOKUP($C231,aliments!$B$2:$AZ$70,25,0)/100)</f>
        <v/>
      </c>
      <c r="AD231" s="24" t="str">
        <f>IF($C231="","",$E231*VLOOKUP($C231,aliments!$B$2:$AZ$70,26,0)/100)</f>
        <v/>
      </c>
      <c r="AE231" s="24" t="str">
        <f>IF($C231="","",$E231*VLOOKUP($C231,aliments!$B$2:$AZ$70,27,0)/100)</f>
        <v/>
      </c>
      <c r="AF231" s="24" t="str">
        <f>IF($C231="","",$E231*VLOOKUP($C231,aliments!$B$2:$AZ$70,28,0)/100)</f>
        <v/>
      </c>
      <c r="AG231" s="24" t="str">
        <f>IF($C231="","",$E231*VLOOKUP($C231,aliments!$B$2:$AZ$70,29,0)/100)</f>
        <v/>
      </c>
      <c r="AH231" s="24" t="str">
        <f>IF($C231="","",$E231*VLOOKUP($C231,aliments!$B$2:$AZ$70,30,0)/100)</f>
        <v/>
      </c>
      <c r="AI231" s="24" t="str">
        <f>IF($C231="","",$E231*VLOOKUP($C231,aliments!$B$2:$AZ$70,31,0)/100)</f>
        <v/>
      </c>
      <c r="AJ231" s="24" t="str">
        <f>IF($C231="","",$E231*VLOOKUP($C231,aliments!$B$2:$AZ$70,32,0)/100)</f>
        <v/>
      </c>
      <c r="AK231" s="24" t="str">
        <f>IF($C231="","",$E231*VLOOKUP($C231,aliments!$B$2:$AZ$70,33,0)/100)</f>
        <v/>
      </c>
      <c r="AL231" s="24" t="str">
        <f>IF($C231="","",$E231*VLOOKUP($C231,aliments!$B$2:$AZ$70,34,0)/100)</f>
        <v/>
      </c>
      <c r="AM231" s="24" t="str">
        <f>IF($C231="","",$E231*VLOOKUP($C231,aliments!$B$2:$AZ$70,35,0)/100)</f>
        <v/>
      </c>
      <c r="AN231" s="24" t="str">
        <f>IF($C231="","",$E231*VLOOKUP($C231,aliments!$B$2:$AZ$70,36,0)/100)</f>
        <v/>
      </c>
      <c r="AO231" s="24" t="str">
        <f>IF($C231="","",$E231*VLOOKUP($C231,aliments!$B$2:$AZ$70,37,0)/100)</f>
        <v/>
      </c>
      <c r="AU231" s="19"/>
      <c r="AV231" s="19"/>
      <c r="AW231" s="19"/>
      <c r="AX231" s="19"/>
      <c r="AY231" s="19"/>
      <c r="AZ231" s="19"/>
      <c r="BA231" s="19"/>
      <c r="BB231" s="19"/>
      <c r="BC231" s="19"/>
      <c r="BD231" s="19"/>
      <c r="BE231" s="19"/>
      <c r="BF231" s="19"/>
      <c r="BG231" s="19"/>
      <c r="BH231" s="19"/>
      <c r="BI231" s="19"/>
      <c r="BJ231" s="19"/>
      <c r="BK231" s="19"/>
      <c r="BL231" s="19"/>
      <c r="BM231" s="19"/>
      <c r="BN231" s="19"/>
      <c r="BO231" s="19"/>
      <c r="BP231" s="19"/>
      <c r="BQ231" s="19"/>
      <c r="BR231" s="19"/>
      <c r="BS231" s="19"/>
      <c r="BT231" s="19"/>
      <c r="BU231" s="19"/>
      <c r="BV231" s="19"/>
      <c r="BW231" s="19"/>
      <c r="BX231" s="19"/>
    </row>
    <row r="232" spans="1:76" ht="13.5" thickBot="1" x14ac:dyDescent="0.25">
      <c r="A232" s="12" t="s">
        <v>4</v>
      </c>
      <c r="D232" s="72"/>
      <c r="F232" s="28" t="str">
        <f>IF(SUM(F225:F231)=0,"",AVERAGE(F225:F231))</f>
        <v/>
      </c>
      <c r="G232" s="28">
        <f>SUM(G225:G231)</f>
        <v>0</v>
      </c>
      <c r="H232" s="13">
        <f>SUM(H225:H231)</f>
        <v>0</v>
      </c>
      <c r="I232" s="13">
        <f t="shared" ref="I232" si="665">SUM(I225:I231)</f>
        <v>0</v>
      </c>
      <c r="J232" s="13">
        <f t="shared" ref="J232" si="666">SUM(J225:J231)</f>
        <v>0</v>
      </c>
      <c r="K232" s="13">
        <f t="shared" ref="K232" si="667">SUM(K225:K231)</f>
        <v>0</v>
      </c>
      <c r="L232" s="13">
        <f t="shared" ref="L232" si="668">SUM(L225:L231)</f>
        <v>0</v>
      </c>
      <c r="M232" s="13">
        <f t="shared" ref="M232" si="669">SUM(M225:M231)</f>
        <v>0</v>
      </c>
      <c r="N232" s="13">
        <f t="shared" ref="N232" si="670">SUM(N225:N231)</f>
        <v>0</v>
      </c>
      <c r="O232" s="13">
        <f t="shared" ref="O232" si="671">SUM(O225:O231)</f>
        <v>0</v>
      </c>
      <c r="P232" s="13">
        <f t="shared" ref="P232" si="672">SUM(P225:P231)</f>
        <v>0</v>
      </c>
      <c r="Q232" s="13">
        <f t="shared" ref="Q232" si="673">SUM(Q225:Q231)</f>
        <v>0</v>
      </c>
      <c r="R232" s="13">
        <f t="shared" ref="R232" si="674">SUM(R225:R231)</f>
        <v>0</v>
      </c>
      <c r="S232" s="13">
        <f t="shared" ref="S232" si="675">SUM(S225:S231)</f>
        <v>0</v>
      </c>
      <c r="T232" s="13">
        <f t="shared" ref="T232" si="676">SUM(T225:T231)</f>
        <v>0</v>
      </c>
      <c r="U232" s="13">
        <f t="shared" ref="U232" si="677">SUM(U225:U231)</f>
        <v>0</v>
      </c>
      <c r="V232" s="13">
        <f t="shared" ref="V232" si="678">SUM(V225:V231)</f>
        <v>0</v>
      </c>
      <c r="W232" s="13">
        <f t="shared" ref="W232" si="679">SUM(W225:W231)</f>
        <v>0</v>
      </c>
      <c r="X232" s="13">
        <f t="shared" ref="X232" si="680">SUM(X225:X231)</f>
        <v>0</v>
      </c>
      <c r="Y232" s="13">
        <f t="shared" ref="Y232" si="681">SUM(Y225:Y231)</f>
        <v>0</v>
      </c>
      <c r="Z232" s="13">
        <f t="shared" ref="Z232" si="682">SUM(Z225:Z231)</f>
        <v>0</v>
      </c>
      <c r="AA232" s="13">
        <f t="shared" ref="AA232" si="683">SUM(AA225:AA231)</f>
        <v>0</v>
      </c>
      <c r="AB232" s="13">
        <f t="shared" ref="AB232" si="684">SUM(AB225:AB231)</f>
        <v>0</v>
      </c>
      <c r="AC232" s="13">
        <f t="shared" ref="AC232" si="685">SUM(AC225:AC231)</f>
        <v>0</v>
      </c>
      <c r="AD232" s="13">
        <f t="shared" ref="AD232" si="686">SUM(AD225:AD231)</f>
        <v>0</v>
      </c>
      <c r="AE232" s="13">
        <f t="shared" ref="AE232" si="687">SUM(AE225:AE231)</f>
        <v>0</v>
      </c>
      <c r="AF232" s="13">
        <f t="shared" ref="AF232" si="688">SUM(AF225:AF231)</f>
        <v>0</v>
      </c>
      <c r="AG232" s="13">
        <f t="shared" ref="AG232" si="689">SUM(AG225:AG231)</f>
        <v>0</v>
      </c>
      <c r="AH232" s="13">
        <f t="shared" ref="AH232" si="690">SUM(AH225:AH231)</f>
        <v>0</v>
      </c>
      <c r="AI232" s="13">
        <f t="shared" ref="AI232" si="691">SUM(AI225:AI231)</f>
        <v>0</v>
      </c>
      <c r="AJ232" s="13">
        <f t="shared" ref="AJ232" si="692">SUM(AJ225:AJ231)</f>
        <v>0</v>
      </c>
      <c r="AK232" s="13">
        <f t="shared" ref="AK232" si="693">SUM(AK225:AK231)</f>
        <v>0</v>
      </c>
      <c r="AL232" s="13">
        <f t="shared" ref="AL232" si="694">SUM(AL225:AL231)</f>
        <v>0</v>
      </c>
      <c r="AM232" s="13">
        <f t="shared" ref="AM232" si="695">SUM(AM225:AM231)</f>
        <v>0</v>
      </c>
      <c r="AN232" s="13">
        <f t="shared" ref="AN232" si="696">SUM(AN225:AN231)</f>
        <v>0</v>
      </c>
      <c r="AO232" s="13">
        <f t="shared" ref="AO232" si="697">SUM(AO225:AO231)</f>
        <v>0</v>
      </c>
      <c r="AU232" s="19"/>
      <c r="AV232" s="19"/>
      <c r="AW232" s="19"/>
      <c r="AX232" s="19"/>
      <c r="AY232" s="19"/>
      <c r="AZ232" s="19"/>
      <c r="BA232" s="19"/>
      <c r="BB232" s="19"/>
      <c r="BC232" s="19"/>
      <c r="BD232" s="19"/>
      <c r="BE232" s="19"/>
      <c r="BF232" s="19"/>
      <c r="BG232" s="19"/>
      <c r="BH232" s="19"/>
      <c r="BI232" s="19"/>
      <c r="BJ232" s="19"/>
      <c r="BK232" s="19"/>
      <c r="BL232" s="19"/>
      <c r="BM232" s="19"/>
      <c r="BN232" s="19"/>
      <c r="BO232" s="19"/>
      <c r="BP232" s="19"/>
      <c r="BQ232" s="19"/>
      <c r="BR232" s="19"/>
      <c r="BS232" s="19"/>
      <c r="BT232" s="19"/>
      <c r="BU232" s="19"/>
      <c r="BV232" s="19"/>
      <c r="BW232" s="19"/>
      <c r="BX232" s="19"/>
    </row>
    <row r="233" spans="1:76" ht="13.5" thickBot="1" x14ac:dyDescent="0.25">
      <c r="A233" s="5"/>
      <c r="D233" s="5"/>
      <c r="AU233" s="19"/>
      <c r="AV233" s="19"/>
      <c r="AW233" s="19"/>
      <c r="AX233" s="19"/>
      <c r="AY233" s="19"/>
      <c r="AZ233" s="19"/>
      <c r="BA233" s="19"/>
      <c r="BB233" s="19"/>
      <c r="BC233" s="19"/>
      <c r="BD233" s="19"/>
      <c r="BE233" s="19"/>
      <c r="BF233" s="19"/>
      <c r="BG233" s="19"/>
      <c r="BH233" s="19"/>
      <c r="BI233" s="19"/>
      <c r="BJ233" s="19"/>
      <c r="BK233" s="19"/>
      <c r="BL233" s="19"/>
      <c r="BM233" s="19"/>
      <c r="BN233" s="19"/>
      <c r="BO233" s="19"/>
      <c r="BP233" s="19"/>
      <c r="BQ233" s="19"/>
      <c r="BR233" s="19"/>
      <c r="BS233" s="19"/>
      <c r="BT233" s="19"/>
      <c r="BU233" s="19"/>
      <c r="BV233" s="19"/>
      <c r="BW233" s="19"/>
      <c r="BX233" s="19"/>
    </row>
    <row r="234" spans="1:76" ht="13.5" thickBot="1" x14ac:dyDescent="0.25">
      <c r="A234" s="2" t="s">
        <v>2</v>
      </c>
      <c r="B234" s="3"/>
      <c r="C234" s="3" t="s">
        <v>0</v>
      </c>
      <c r="D234" s="3"/>
      <c r="E234" s="3" t="s">
        <v>163</v>
      </c>
      <c r="F234" s="27" t="s">
        <v>179</v>
      </c>
      <c r="G234" s="27" t="s">
        <v>178</v>
      </c>
      <c r="H234" s="3" t="s">
        <v>164</v>
      </c>
      <c r="I234" s="3" t="s">
        <v>165</v>
      </c>
      <c r="J234" s="3" t="s">
        <v>166</v>
      </c>
      <c r="K234" s="3" t="s">
        <v>5</v>
      </c>
      <c r="L234" s="3" t="s">
        <v>159</v>
      </c>
      <c r="M234" s="3" t="s">
        <v>160</v>
      </c>
      <c r="N234" s="3" t="s">
        <v>150</v>
      </c>
      <c r="O234" s="3" t="s">
        <v>151</v>
      </c>
      <c r="P234" s="3" t="s">
        <v>152</v>
      </c>
      <c r="Q234" s="3" t="s">
        <v>153</v>
      </c>
      <c r="R234" s="3" t="s">
        <v>154</v>
      </c>
      <c r="S234" s="3" t="s">
        <v>155</v>
      </c>
      <c r="T234" s="3" t="s">
        <v>156</v>
      </c>
      <c r="U234" s="3" t="s">
        <v>157</v>
      </c>
      <c r="V234" s="3" t="s">
        <v>158</v>
      </c>
      <c r="W234" s="3" t="s">
        <v>177</v>
      </c>
      <c r="X234" s="3" t="s">
        <v>176</v>
      </c>
      <c r="Y234" s="3" t="s">
        <v>26</v>
      </c>
      <c r="Z234" s="3" t="s">
        <v>29</v>
      </c>
      <c r="AA234" s="3" t="s">
        <v>28</v>
      </c>
      <c r="AB234" s="3" t="s">
        <v>32</v>
      </c>
      <c r="AC234" s="3" t="s">
        <v>23</v>
      </c>
      <c r="AD234" s="3" t="s">
        <v>27</v>
      </c>
      <c r="AE234" s="3" t="s">
        <v>24</v>
      </c>
      <c r="AF234" s="3" t="s">
        <v>25</v>
      </c>
      <c r="AG234" s="3" t="s">
        <v>31</v>
      </c>
      <c r="AH234" s="3" t="s">
        <v>22</v>
      </c>
      <c r="AI234" s="3" t="s">
        <v>30</v>
      </c>
      <c r="AJ234" s="3" t="s">
        <v>36</v>
      </c>
      <c r="AK234" s="3" t="s">
        <v>37</v>
      </c>
      <c r="AL234" s="3" t="s">
        <v>38</v>
      </c>
      <c r="AM234" s="3" t="s">
        <v>40</v>
      </c>
      <c r="AN234" s="3" t="s">
        <v>41</v>
      </c>
      <c r="AO234" s="4" t="s">
        <v>21</v>
      </c>
      <c r="AU234" s="19"/>
      <c r="AV234" s="19"/>
      <c r="AW234" s="19"/>
      <c r="AX234" s="19"/>
      <c r="AY234" s="19"/>
      <c r="AZ234" s="19"/>
      <c r="BA234" s="19"/>
      <c r="BB234" s="19"/>
      <c r="BC234" s="19"/>
      <c r="BD234" s="19"/>
      <c r="BE234" s="19"/>
      <c r="BF234" s="19"/>
      <c r="BG234" s="19"/>
      <c r="BH234" s="19"/>
      <c r="BI234" s="19"/>
      <c r="BJ234" s="19"/>
      <c r="BK234" s="19"/>
      <c r="BL234" s="19"/>
      <c r="BM234" s="19"/>
      <c r="BN234" s="19"/>
      <c r="BO234" s="19"/>
      <c r="BP234" s="19"/>
      <c r="BQ234" s="19"/>
      <c r="BR234" s="19"/>
      <c r="BS234" s="19"/>
      <c r="BT234" s="19"/>
      <c r="BU234" s="19"/>
      <c r="BV234" s="19"/>
      <c r="BW234" s="19"/>
      <c r="BX234" s="19"/>
    </row>
    <row r="235" spans="1:76" x14ac:dyDescent="0.2">
      <c r="C235" s="23"/>
      <c r="F235" s="24" t="str">
        <f>IF($C235="","",$E235*VLOOKUP($C235,aliments!$B$2:$AZ$70,2,0)/100)</f>
        <v/>
      </c>
      <c r="G235" s="24" t="str">
        <f>IF($C235="","",$E235*VLOOKUP($C235,aliments!$B$2:$AZ$70,3,0)/100)</f>
        <v/>
      </c>
      <c r="H235" s="24" t="str">
        <f>IF($C235="","",$E235*VLOOKUP($C235,aliments!$B$2:$AZ$70,4,0)/100)</f>
        <v/>
      </c>
      <c r="I235" s="24" t="str">
        <f>IF($C235="","",$E235*VLOOKUP($C235,aliments!$B$2:$AZ$70,5,0)/100)</f>
        <v/>
      </c>
      <c r="J235" s="24" t="str">
        <f>IF($C235="","",$E235*VLOOKUP($C235,aliments!$B$2:$AZ$70,6,0)/100)</f>
        <v/>
      </c>
      <c r="K235" s="24" t="str">
        <f>IF($C235="","",$E235*VLOOKUP($C235,aliments!$B$2:$AZ$70,7,0)/100)</f>
        <v/>
      </c>
      <c r="L235" s="24" t="str">
        <f>IF($C235="","",$E235*VLOOKUP($C235,aliments!$B$2:$AZ$70,8,0)/100)</f>
        <v/>
      </c>
      <c r="M235" s="24" t="str">
        <f>IF($C235="","",$E235*VLOOKUP($C235,aliments!$B$2:$AZ$70,9,0)/100)</f>
        <v/>
      </c>
      <c r="N235" s="24" t="str">
        <f>IF($C235="","",$E235*VLOOKUP($C235,aliments!$B$2:$AZ$70,10,0)/100)</f>
        <v/>
      </c>
      <c r="O235" s="24" t="str">
        <f>IF($C235="","",$E235*VLOOKUP($C235,aliments!$B$2:$AZ$70,11,0)/100)</f>
        <v/>
      </c>
      <c r="P235" s="24" t="str">
        <f>IF($C235="","",$E235*VLOOKUP($C235,aliments!$B$2:$AZ$70,12,0)/100)</f>
        <v/>
      </c>
      <c r="Q235" s="24" t="str">
        <f>IF($C235="","",$E235*VLOOKUP($C235,aliments!$B$2:$AZ$70,13,0)/100)</f>
        <v/>
      </c>
      <c r="R235" s="24" t="str">
        <f>IF($C235="","",$E235*VLOOKUP($C235,aliments!$B$2:$AZ$70,14,0)/100)</f>
        <v/>
      </c>
      <c r="S235" s="24" t="str">
        <f>IF($C235="","",$E235*VLOOKUP($C235,aliments!$B$2:$AZ$70,15,0)/100)</f>
        <v/>
      </c>
      <c r="T235" s="24" t="str">
        <f>IF($C235="","",$E235*VLOOKUP($C235,aliments!$B$2:$AZ$70,16,0)/100)</f>
        <v/>
      </c>
      <c r="U235" s="24" t="str">
        <f>IF($C235="","",$E235*VLOOKUP($C235,aliments!$B$2:$AZ$70,17,0)/100)</f>
        <v/>
      </c>
      <c r="V235" s="24" t="str">
        <f>IF($C235="","",$E235*VLOOKUP($C235,aliments!$B$2:$AZ$70,18,0)/100)</f>
        <v/>
      </c>
      <c r="W235" s="24" t="str">
        <f>IF($C235="","",$E235*VLOOKUP($C235,aliments!$B$2:$AZ$70,19,0)/100)</f>
        <v/>
      </c>
      <c r="X235" s="24" t="str">
        <f>IF($C235="","",$E235*VLOOKUP($C235,aliments!$B$2:$AZ$70,20,0)/100)</f>
        <v/>
      </c>
      <c r="Y235" s="24" t="str">
        <f>IF($C235="","",$E235*VLOOKUP($C235,aliments!$B$2:$AZ$70,21,0)/100)</f>
        <v/>
      </c>
      <c r="Z235" s="24" t="str">
        <f>IF($C235="","",$E235*VLOOKUP($C235,aliments!$B$2:$AZ$70,22,0)/100)</f>
        <v/>
      </c>
      <c r="AA235" s="24" t="str">
        <f>IF($C235="","",$E235*VLOOKUP($C235,aliments!$B$2:$AZ$70,23,0)/100)</f>
        <v/>
      </c>
      <c r="AB235" s="24" t="str">
        <f>IF($C235="","",$E235*VLOOKUP($C235,aliments!$B$2:$AZ$70,24,0)/100)</f>
        <v/>
      </c>
      <c r="AC235" s="24" t="str">
        <f>IF($C235="","",$E235*VLOOKUP($C235,aliments!$B$2:$AZ$70,25,0)/100)</f>
        <v/>
      </c>
      <c r="AD235" s="24" t="str">
        <f>IF($C235="","",$E235*VLOOKUP($C235,aliments!$B$2:$AZ$70,26,0)/100)</f>
        <v/>
      </c>
      <c r="AE235" s="24" t="str">
        <f>IF($C235="","",$E235*VLOOKUP($C235,aliments!$B$2:$AZ$70,27,0)/100)</f>
        <v/>
      </c>
      <c r="AF235" s="24" t="str">
        <f>IF($C235="","",$E235*VLOOKUP($C235,aliments!$B$2:$AZ$70,28,0)/100)</f>
        <v/>
      </c>
      <c r="AG235" s="24" t="str">
        <f>IF($C235="","",$E235*VLOOKUP($C235,aliments!$B$2:$AZ$70,29,0)/100)</f>
        <v/>
      </c>
      <c r="AH235" s="24" t="str">
        <f>IF($C235="","",$E235*VLOOKUP($C235,aliments!$B$2:$AZ$70,30,0)/100)</f>
        <v/>
      </c>
      <c r="AI235" s="24" t="str">
        <f>IF($C235="","",$E235*VLOOKUP($C235,aliments!$B$2:$AZ$70,31,0)/100)</f>
        <v/>
      </c>
      <c r="AJ235" s="24" t="str">
        <f>IF($C235="","",$E235*VLOOKUP($C235,aliments!$B$2:$AZ$70,32,0)/100)</f>
        <v/>
      </c>
      <c r="AK235" s="24" t="str">
        <f>IF($C235="","",$E235*VLOOKUP($C235,aliments!$B$2:$AZ$70,33,0)/100)</f>
        <v/>
      </c>
      <c r="AL235" s="24" t="str">
        <f>IF($C235="","",$E235*VLOOKUP($C235,aliments!$B$2:$AZ$70,34,0)/100)</f>
        <v/>
      </c>
      <c r="AM235" s="24" t="str">
        <f>IF($C235="","",$E235*VLOOKUP($C235,aliments!$B$2:$AZ$70,35,0)/100)</f>
        <v/>
      </c>
      <c r="AN235" s="24" t="str">
        <f>IF($C235="","",$E235*VLOOKUP($C235,aliments!$B$2:$AZ$70,36,0)/100)</f>
        <v/>
      </c>
      <c r="AO235" s="24" t="str">
        <f>IF($C235="","",$E235*VLOOKUP($C235,aliments!$B$2:$AZ$70,37,0)/100)</f>
        <v/>
      </c>
    </row>
    <row r="236" spans="1:76" x14ac:dyDescent="0.2">
      <c r="C236" s="23"/>
      <c r="F236" s="24" t="str">
        <f>IF($C236="","",$E236*VLOOKUP($C236,aliments!$B$2:$AZ$70,2,0)/100)</f>
        <v/>
      </c>
      <c r="G236" s="24" t="str">
        <f>IF($C236="","",$E236*VLOOKUP($C236,aliments!$B$2:$AZ$70,3,0)/100)</f>
        <v/>
      </c>
      <c r="H236" s="24" t="str">
        <f>IF($C236="","",$E236*VLOOKUP($C236,aliments!$B$2:$AZ$70,4,0)/100)</f>
        <v/>
      </c>
      <c r="I236" s="24" t="str">
        <f>IF($C236="","",$E236*VLOOKUP($C236,aliments!$B$2:$AZ$70,5,0)/100)</f>
        <v/>
      </c>
      <c r="J236" s="24" t="str">
        <f>IF($C236="","",$E236*VLOOKUP($C236,aliments!$B$2:$AZ$70,6,0)/100)</f>
        <v/>
      </c>
      <c r="K236" s="24" t="str">
        <f>IF($C236="","",$E236*VLOOKUP($C236,aliments!$B$2:$AZ$70,7,0)/100)</f>
        <v/>
      </c>
      <c r="L236" s="24" t="str">
        <f>IF($C236="","",$E236*VLOOKUP($C236,aliments!$B$2:$AZ$70,8,0)/100)</f>
        <v/>
      </c>
      <c r="M236" s="24" t="str">
        <f>IF($C236="","",$E236*VLOOKUP($C236,aliments!$B$2:$AZ$70,9,0)/100)</f>
        <v/>
      </c>
      <c r="N236" s="24" t="str">
        <f>IF($C236="","",$E236*VLOOKUP($C236,aliments!$B$2:$AZ$70,10,0)/100)</f>
        <v/>
      </c>
      <c r="O236" s="24" t="str">
        <f>IF($C236="","",$E236*VLOOKUP($C236,aliments!$B$2:$AZ$70,11,0)/100)</f>
        <v/>
      </c>
      <c r="P236" s="24" t="str">
        <f>IF($C236="","",$E236*VLOOKUP($C236,aliments!$B$2:$AZ$70,12,0)/100)</f>
        <v/>
      </c>
      <c r="Q236" s="24" t="str">
        <f>IF($C236="","",$E236*VLOOKUP($C236,aliments!$B$2:$AZ$70,13,0)/100)</f>
        <v/>
      </c>
      <c r="R236" s="24" t="str">
        <f>IF($C236="","",$E236*VLOOKUP($C236,aliments!$B$2:$AZ$70,14,0)/100)</f>
        <v/>
      </c>
      <c r="S236" s="24" t="str">
        <f>IF($C236="","",$E236*VLOOKUP($C236,aliments!$B$2:$AZ$70,15,0)/100)</f>
        <v/>
      </c>
      <c r="T236" s="24" t="str">
        <f>IF($C236="","",$E236*VLOOKUP($C236,aliments!$B$2:$AZ$70,16,0)/100)</f>
        <v/>
      </c>
      <c r="U236" s="24" t="str">
        <f>IF($C236="","",$E236*VLOOKUP($C236,aliments!$B$2:$AZ$70,17,0)/100)</f>
        <v/>
      </c>
      <c r="V236" s="24" t="str">
        <f>IF($C236="","",$E236*VLOOKUP($C236,aliments!$B$2:$AZ$70,18,0)/100)</f>
        <v/>
      </c>
      <c r="W236" s="24" t="str">
        <f>IF($C236="","",$E236*VLOOKUP($C236,aliments!$B$2:$AZ$70,19,0)/100)</f>
        <v/>
      </c>
      <c r="X236" s="24" t="str">
        <f>IF($C236="","",$E236*VLOOKUP($C236,aliments!$B$2:$AZ$70,20,0)/100)</f>
        <v/>
      </c>
      <c r="Y236" s="24" t="str">
        <f>IF($C236="","",$E236*VLOOKUP($C236,aliments!$B$2:$AZ$70,21,0)/100)</f>
        <v/>
      </c>
      <c r="Z236" s="24" t="str">
        <f>IF($C236="","",$E236*VLOOKUP($C236,aliments!$B$2:$AZ$70,22,0)/100)</f>
        <v/>
      </c>
      <c r="AA236" s="24" t="str">
        <f>IF($C236="","",$E236*VLOOKUP($C236,aliments!$B$2:$AZ$70,23,0)/100)</f>
        <v/>
      </c>
      <c r="AB236" s="24" t="str">
        <f>IF($C236="","",$E236*VLOOKUP($C236,aliments!$B$2:$AZ$70,24,0)/100)</f>
        <v/>
      </c>
      <c r="AC236" s="24" t="str">
        <f>IF($C236="","",$E236*VLOOKUP($C236,aliments!$B$2:$AZ$70,25,0)/100)</f>
        <v/>
      </c>
      <c r="AD236" s="24" t="str">
        <f>IF($C236="","",$E236*VLOOKUP($C236,aliments!$B$2:$AZ$70,26,0)/100)</f>
        <v/>
      </c>
      <c r="AE236" s="24" t="str">
        <f>IF($C236="","",$E236*VLOOKUP($C236,aliments!$B$2:$AZ$70,27,0)/100)</f>
        <v/>
      </c>
      <c r="AF236" s="24" t="str">
        <f>IF($C236="","",$E236*VLOOKUP($C236,aliments!$B$2:$AZ$70,28,0)/100)</f>
        <v/>
      </c>
      <c r="AG236" s="24" t="str">
        <f>IF($C236="","",$E236*VLOOKUP($C236,aliments!$B$2:$AZ$70,29,0)/100)</f>
        <v/>
      </c>
      <c r="AH236" s="24" t="str">
        <f>IF($C236="","",$E236*VLOOKUP($C236,aliments!$B$2:$AZ$70,30,0)/100)</f>
        <v/>
      </c>
      <c r="AI236" s="24" t="str">
        <f>IF($C236="","",$E236*VLOOKUP($C236,aliments!$B$2:$AZ$70,31,0)/100)</f>
        <v/>
      </c>
      <c r="AJ236" s="24" t="str">
        <f>IF($C236="","",$E236*VLOOKUP($C236,aliments!$B$2:$AZ$70,32,0)/100)</f>
        <v/>
      </c>
      <c r="AK236" s="24" t="str">
        <f>IF($C236="","",$E236*VLOOKUP($C236,aliments!$B$2:$AZ$70,33,0)/100)</f>
        <v/>
      </c>
      <c r="AL236" s="24" t="str">
        <f>IF($C236="","",$E236*VLOOKUP($C236,aliments!$B$2:$AZ$70,34,0)/100)</f>
        <v/>
      </c>
      <c r="AM236" s="24" t="str">
        <f>IF($C236="","",$E236*VLOOKUP($C236,aliments!$B$2:$AZ$70,35,0)/100)</f>
        <v/>
      </c>
      <c r="AN236" s="24" t="str">
        <f>IF($C236="","",$E236*VLOOKUP($C236,aliments!$B$2:$AZ$70,36,0)/100)</f>
        <v/>
      </c>
      <c r="AO236" s="24" t="str">
        <f>IF($C236="","",$E236*VLOOKUP($C236,aliments!$B$2:$AZ$70,37,0)/100)</f>
        <v/>
      </c>
    </row>
    <row r="237" spans="1:76" x14ac:dyDescent="0.2">
      <c r="C237" s="23"/>
      <c r="F237" s="24" t="str">
        <f>IF($C237="","",$E237*VLOOKUP($C237,aliments!$B$2:$AZ$70,2,0)/100)</f>
        <v/>
      </c>
      <c r="G237" s="24" t="str">
        <f>IF($C237="","",$E237*VLOOKUP($C237,aliments!$B$2:$AZ$70,3,0)/100)</f>
        <v/>
      </c>
      <c r="H237" s="24" t="str">
        <f>IF($C237="","",$E237*VLOOKUP($C237,aliments!$B$2:$AZ$70,4,0)/100)</f>
        <v/>
      </c>
      <c r="I237" s="24" t="str">
        <f>IF($C237="","",$E237*VLOOKUP($C237,aliments!$B$2:$AZ$70,5,0)/100)</f>
        <v/>
      </c>
      <c r="J237" s="24" t="str">
        <f>IF($C237="","",$E237*VLOOKUP($C237,aliments!$B$2:$AZ$70,6,0)/100)</f>
        <v/>
      </c>
      <c r="K237" s="24" t="str">
        <f>IF($C237="","",$E237*VLOOKUP($C237,aliments!$B$2:$AZ$70,7,0)/100)</f>
        <v/>
      </c>
      <c r="L237" s="24" t="str">
        <f>IF($C237="","",$E237*VLOOKUP($C237,aliments!$B$2:$AZ$70,8,0)/100)</f>
        <v/>
      </c>
      <c r="M237" s="24" t="str">
        <f>IF($C237="","",$E237*VLOOKUP($C237,aliments!$B$2:$AZ$70,9,0)/100)</f>
        <v/>
      </c>
      <c r="N237" s="24" t="str">
        <f>IF($C237="","",$E237*VLOOKUP($C237,aliments!$B$2:$AZ$70,10,0)/100)</f>
        <v/>
      </c>
      <c r="O237" s="24" t="str">
        <f>IF($C237="","",$E237*VLOOKUP($C237,aliments!$B$2:$AZ$70,11,0)/100)</f>
        <v/>
      </c>
      <c r="P237" s="24" t="str">
        <f>IF($C237="","",$E237*VLOOKUP($C237,aliments!$B$2:$AZ$70,12,0)/100)</f>
        <v/>
      </c>
      <c r="Q237" s="24" t="str">
        <f>IF($C237="","",$E237*VLOOKUP($C237,aliments!$B$2:$AZ$70,13,0)/100)</f>
        <v/>
      </c>
      <c r="R237" s="24" t="str">
        <f>IF($C237="","",$E237*VLOOKUP($C237,aliments!$B$2:$AZ$70,14,0)/100)</f>
        <v/>
      </c>
      <c r="S237" s="24" t="str">
        <f>IF($C237="","",$E237*VLOOKUP($C237,aliments!$B$2:$AZ$70,15,0)/100)</f>
        <v/>
      </c>
      <c r="T237" s="24" t="str">
        <f>IF($C237="","",$E237*VLOOKUP($C237,aliments!$B$2:$AZ$70,16,0)/100)</f>
        <v/>
      </c>
      <c r="U237" s="24" t="str">
        <f>IF($C237="","",$E237*VLOOKUP($C237,aliments!$B$2:$AZ$70,17,0)/100)</f>
        <v/>
      </c>
      <c r="V237" s="24" t="str">
        <f>IF($C237="","",$E237*VLOOKUP($C237,aliments!$B$2:$AZ$70,18,0)/100)</f>
        <v/>
      </c>
      <c r="W237" s="24" t="str">
        <f>IF($C237="","",$E237*VLOOKUP($C237,aliments!$B$2:$AZ$70,19,0)/100)</f>
        <v/>
      </c>
      <c r="X237" s="24" t="str">
        <f>IF($C237="","",$E237*VLOOKUP($C237,aliments!$B$2:$AZ$70,20,0)/100)</f>
        <v/>
      </c>
      <c r="Y237" s="24" t="str">
        <f>IF($C237="","",$E237*VLOOKUP($C237,aliments!$B$2:$AZ$70,21,0)/100)</f>
        <v/>
      </c>
      <c r="Z237" s="24" t="str">
        <f>IF($C237="","",$E237*VLOOKUP($C237,aliments!$B$2:$AZ$70,22,0)/100)</f>
        <v/>
      </c>
      <c r="AA237" s="24" t="str">
        <f>IF($C237="","",$E237*VLOOKUP($C237,aliments!$B$2:$AZ$70,23,0)/100)</f>
        <v/>
      </c>
      <c r="AB237" s="24" t="str">
        <f>IF($C237="","",$E237*VLOOKUP($C237,aliments!$B$2:$AZ$70,24,0)/100)</f>
        <v/>
      </c>
      <c r="AC237" s="24" t="str">
        <f>IF($C237="","",$E237*VLOOKUP($C237,aliments!$B$2:$AZ$70,25,0)/100)</f>
        <v/>
      </c>
      <c r="AD237" s="24" t="str">
        <f>IF($C237="","",$E237*VLOOKUP($C237,aliments!$B$2:$AZ$70,26,0)/100)</f>
        <v/>
      </c>
      <c r="AE237" s="24" t="str">
        <f>IF($C237="","",$E237*VLOOKUP($C237,aliments!$B$2:$AZ$70,27,0)/100)</f>
        <v/>
      </c>
      <c r="AF237" s="24" t="str">
        <f>IF($C237="","",$E237*VLOOKUP($C237,aliments!$B$2:$AZ$70,28,0)/100)</f>
        <v/>
      </c>
      <c r="AG237" s="24" t="str">
        <f>IF($C237="","",$E237*VLOOKUP($C237,aliments!$B$2:$AZ$70,29,0)/100)</f>
        <v/>
      </c>
      <c r="AH237" s="24" t="str">
        <f>IF($C237="","",$E237*VLOOKUP($C237,aliments!$B$2:$AZ$70,30,0)/100)</f>
        <v/>
      </c>
      <c r="AI237" s="24" t="str">
        <f>IF($C237="","",$E237*VLOOKUP($C237,aliments!$B$2:$AZ$70,31,0)/100)</f>
        <v/>
      </c>
      <c r="AJ237" s="24" t="str">
        <f>IF($C237="","",$E237*VLOOKUP($C237,aliments!$B$2:$AZ$70,32,0)/100)</f>
        <v/>
      </c>
      <c r="AK237" s="24" t="str">
        <f>IF($C237="","",$E237*VLOOKUP($C237,aliments!$B$2:$AZ$70,33,0)/100)</f>
        <v/>
      </c>
      <c r="AL237" s="24" t="str">
        <f>IF($C237="","",$E237*VLOOKUP($C237,aliments!$B$2:$AZ$70,34,0)/100)</f>
        <v/>
      </c>
      <c r="AM237" s="24" t="str">
        <f>IF($C237="","",$E237*VLOOKUP($C237,aliments!$B$2:$AZ$70,35,0)/100)</f>
        <v/>
      </c>
      <c r="AN237" s="24" t="str">
        <f>IF($C237="","",$E237*VLOOKUP($C237,aliments!$B$2:$AZ$70,36,0)/100)</f>
        <v/>
      </c>
      <c r="AO237" s="24" t="str">
        <f>IF($C237="","",$E237*VLOOKUP($C237,aliments!$B$2:$AZ$70,37,0)/100)</f>
        <v/>
      </c>
    </row>
    <row r="238" spans="1:76" x14ac:dyDescent="0.2">
      <c r="C238" s="23"/>
      <c r="F238" s="24" t="str">
        <f>IF($C238="","",$E238*VLOOKUP($C238,aliments!$B$2:$AZ$70,2,0)/100)</f>
        <v/>
      </c>
      <c r="G238" s="24" t="str">
        <f>IF($C238="","",$E238*VLOOKUP($C238,aliments!$B$2:$AZ$70,3,0)/100)</f>
        <v/>
      </c>
      <c r="H238" s="24" t="str">
        <f>IF($C238="","",$E238*VLOOKUP($C238,aliments!$B$2:$AZ$70,4,0)/100)</f>
        <v/>
      </c>
      <c r="I238" s="24" t="str">
        <f>IF($C238="","",$E238*VLOOKUP($C238,aliments!$B$2:$AZ$70,5,0)/100)</f>
        <v/>
      </c>
      <c r="J238" s="24" t="str">
        <f>IF($C238="","",$E238*VLOOKUP($C238,aliments!$B$2:$AZ$70,6,0)/100)</f>
        <v/>
      </c>
      <c r="K238" s="24" t="str">
        <f>IF($C238="","",$E238*VLOOKUP($C238,aliments!$B$2:$AZ$70,7,0)/100)</f>
        <v/>
      </c>
      <c r="L238" s="24" t="str">
        <f>IF($C238="","",$E238*VLOOKUP($C238,aliments!$B$2:$AZ$70,8,0)/100)</f>
        <v/>
      </c>
      <c r="M238" s="24" t="str">
        <f>IF($C238="","",$E238*VLOOKUP($C238,aliments!$B$2:$AZ$70,9,0)/100)</f>
        <v/>
      </c>
      <c r="N238" s="24" t="str">
        <f>IF($C238="","",$E238*VLOOKUP($C238,aliments!$B$2:$AZ$70,10,0)/100)</f>
        <v/>
      </c>
      <c r="O238" s="24" t="str">
        <f>IF($C238="","",$E238*VLOOKUP($C238,aliments!$B$2:$AZ$70,11,0)/100)</f>
        <v/>
      </c>
      <c r="P238" s="24" t="str">
        <f>IF($C238="","",$E238*VLOOKUP($C238,aliments!$B$2:$AZ$70,12,0)/100)</f>
        <v/>
      </c>
      <c r="Q238" s="24" t="str">
        <f>IF($C238="","",$E238*VLOOKUP($C238,aliments!$B$2:$AZ$70,13,0)/100)</f>
        <v/>
      </c>
      <c r="R238" s="24" t="str">
        <f>IF($C238="","",$E238*VLOOKUP($C238,aliments!$B$2:$AZ$70,14,0)/100)</f>
        <v/>
      </c>
      <c r="S238" s="24" t="str">
        <f>IF($C238="","",$E238*VLOOKUP($C238,aliments!$B$2:$AZ$70,15,0)/100)</f>
        <v/>
      </c>
      <c r="T238" s="24" t="str">
        <f>IF($C238="","",$E238*VLOOKUP($C238,aliments!$B$2:$AZ$70,16,0)/100)</f>
        <v/>
      </c>
      <c r="U238" s="24" t="str">
        <f>IF($C238="","",$E238*VLOOKUP($C238,aliments!$B$2:$AZ$70,17,0)/100)</f>
        <v/>
      </c>
      <c r="V238" s="24" t="str">
        <f>IF($C238="","",$E238*VLOOKUP($C238,aliments!$B$2:$AZ$70,18,0)/100)</f>
        <v/>
      </c>
      <c r="W238" s="24" t="str">
        <f>IF($C238="","",$E238*VLOOKUP($C238,aliments!$B$2:$AZ$70,19,0)/100)</f>
        <v/>
      </c>
      <c r="X238" s="24" t="str">
        <f>IF($C238="","",$E238*VLOOKUP($C238,aliments!$B$2:$AZ$70,20,0)/100)</f>
        <v/>
      </c>
      <c r="Y238" s="24" t="str">
        <f>IF($C238="","",$E238*VLOOKUP($C238,aliments!$B$2:$AZ$70,21,0)/100)</f>
        <v/>
      </c>
      <c r="Z238" s="24" t="str">
        <f>IF($C238="","",$E238*VLOOKUP($C238,aliments!$B$2:$AZ$70,22,0)/100)</f>
        <v/>
      </c>
      <c r="AA238" s="24" t="str">
        <f>IF($C238="","",$E238*VLOOKUP($C238,aliments!$B$2:$AZ$70,23,0)/100)</f>
        <v/>
      </c>
      <c r="AB238" s="24" t="str">
        <f>IF($C238="","",$E238*VLOOKUP($C238,aliments!$B$2:$AZ$70,24,0)/100)</f>
        <v/>
      </c>
      <c r="AC238" s="24" t="str">
        <f>IF($C238="","",$E238*VLOOKUP($C238,aliments!$B$2:$AZ$70,25,0)/100)</f>
        <v/>
      </c>
      <c r="AD238" s="24" t="str">
        <f>IF($C238="","",$E238*VLOOKUP($C238,aliments!$B$2:$AZ$70,26,0)/100)</f>
        <v/>
      </c>
      <c r="AE238" s="24" t="str">
        <f>IF($C238="","",$E238*VLOOKUP($C238,aliments!$B$2:$AZ$70,27,0)/100)</f>
        <v/>
      </c>
      <c r="AF238" s="24" t="str">
        <f>IF($C238="","",$E238*VLOOKUP($C238,aliments!$B$2:$AZ$70,28,0)/100)</f>
        <v/>
      </c>
      <c r="AG238" s="24" t="str">
        <f>IF($C238="","",$E238*VLOOKUP($C238,aliments!$B$2:$AZ$70,29,0)/100)</f>
        <v/>
      </c>
      <c r="AH238" s="24" t="str">
        <f>IF($C238="","",$E238*VLOOKUP($C238,aliments!$B$2:$AZ$70,30,0)/100)</f>
        <v/>
      </c>
      <c r="AI238" s="24" t="str">
        <f>IF($C238="","",$E238*VLOOKUP($C238,aliments!$B$2:$AZ$70,31,0)/100)</f>
        <v/>
      </c>
      <c r="AJ238" s="24" t="str">
        <f>IF($C238="","",$E238*VLOOKUP($C238,aliments!$B$2:$AZ$70,32,0)/100)</f>
        <v/>
      </c>
      <c r="AK238" s="24" t="str">
        <f>IF($C238="","",$E238*VLOOKUP($C238,aliments!$B$2:$AZ$70,33,0)/100)</f>
        <v/>
      </c>
      <c r="AL238" s="24" t="str">
        <f>IF($C238="","",$E238*VLOOKUP($C238,aliments!$B$2:$AZ$70,34,0)/100)</f>
        <v/>
      </c>
      <c r="AM238" s="24" t="str">
        <f>IF($C238="","",$E238*VLOOKUP($C238,aliments!$B$2:$AZ$70,35,0)/100)</f>
        <v/>
      </c>
      <c r="AN238" s="24" t="str">
        <f>IF($C238="","",$E238*VLOOKUP($C238,aliments!$B$2:$AZ$70,36,0)/100)</f>
        <v/>
      </c>
      <c r="AO238" s="24" t="str">
        <f>IF($C238="","",$E238*VLOOKUP($C238,aliments!$B$2:$AZ$70,37,0)/100)</f>
        <v/>
      </c>
      <c r="AU238" s="19"/>
      <c r="AV238" s="19"/>
      <c r="AW238" s="19"/>
      <c r="AX238" s="19"/>
      <c r="AY238" s="19"/>
      <c r="AZ238" s="19"/>
      <c r="BA238" s="19"/>
      <c r="BB238" s="19"/>
      <c r="BC238" s="19"/>
      <c r="BD238" s="19"/>
      <c r="BE238" s="19"/>
      <c r="BF238" s="19"/>
      <c r="BG238" s="19"/>
      <c r="BH238" s="19"/>
      <c r="BI238" s="19"/>
      <c r="BJ238" s="19"/>
      <c r="BK238" s="19"/>
      <c r="BL238" s="19"/>
      <c r="BM238" s="19"/>
      <c r="BN238" s="19"/>
      <c r="BO238" s="19"/>
      <c r="BP238" s="19"/>
      <c r="BQ238" s="19"/>
      <c r="BR238" s="19"/>
      <c r="BS238" s="19"/>
      <c r="BT238" s="19"/>
      <c r="BU238" s="19"/>
      <c r="BV238" s="19"/>
      <c r="BW238" s="19"/>
      <c r="BX238" s="19"/>
    </row>
    <row r="239" spans="1:76" x14ac:dyDescent="0.2">
      <c r="C239" s="23"/>
      <c r="F239" s="24" t="str">
        <f>IF($C239="","",$E239*VLOOKUP($C239,aliments!$B$2:$AZ$70,2,0)/100)</f>
        <v/>
      </c>
      <c r="G239" s="24" t="str">
        <f>IF($C239="","",$E239*VLOOKUP($C239,aliments!$B$2:$AZ$70,3,0)/100)</f>
        <v/>
      </c>
      <c r="H239" s="24" t="str">
        <f>IF($C239="","",$E239*VLOOKUP($C239,aliments!$B$2:$AZ$70,4,0)/100)</f>
        <v/>
      </c>
      <c r="I239" s="24" t="str">
        <f>IF($C239="","",$E239*VLOOKUP($C239,aliments!$B$2:$AZ$70,5,0)/100)</f>
        <v/>
      </c>
      <c r="J239" s="24" t="str">
        <f>IF($C239="","",$E239*VLOOKUP($C239,aliments!$B$2:$AZ$70,6,0)/100)</f>
        <v/>
      </c>
      <c r="K239" s="24" t="str">
        <f>IF($C239="","",$E239*VLOOKUP($C239,aliments!$B$2:$AZ$70,7,0)/100)</f>
        <v/>
      </c>
      <c r="L239" s="24" t="str">
        <f>IF($C239="","",$E239*VLOOKUP($C239,aliments!$B$2:$AZ$70,8,0)/100)</f>
        <v/>
      </c>
      <c r="M239" s="24" t="str">
        <f>IF($C239="","",$E239*VLOOKUP($C239,aliments!$B$2:$AZ$70,9,0)/100)</f>
        <v/>
      </c>
      <c r="N239" s="24" t="str">
        <f>IF($C239="","",$E239*VLOOKUP($C239,aliments!$B$2:$AZ$70,10,0)/100)</f>
        <v/>
      </c>
      <c r="O239" s="24" t="str">
        <f>IF($C239="","",$E239*VLOOKUP($C239,aliments!$B$2:$AZ$70,11,0)/100)</f>
        <v/>
      </c>
      <c r="P239" s="24" t="str">
        <f>IF($C239="","",$E239*VLOOKUP($C239,aliments!$B$2:$AZ$70,12,0)/100)</f>
        <v/>
      </c>
      <c r="Q239" s="24" t="str">
        <f>IF($C239="","",$E239*VLOOKUP($C239,aliments!$B$2:$AZ$70,13,0)/100)</f>
        <v/>
      </c>
      <c r="R239" s="24" t="str">
        <f>IF($C239="","",$E239*VLOOKUP($C239,aliments!$B$2:$AZ$70,14,0)/100)</f>
        <v/>
      </c>
      <c r="S239" s="24" t="str">
        <f>IF($C239="","",$E239*VLOOKUP($C239,aliments!$B$2:$AZ$70,15,0)/100)</f>
        <v/>
      </c>
      <c r="T239" s="24" t="str">
        <f>IF($C239="","",$E239*VLOOKUP($C239,aliments!$B$2:$AZ$70,16,0)/100)</f>
        <v/>
      </c>
      <c r="U239" s="24" t="str">
        <f>IF($C239="","",$E239*VLOOKUP($C239,aliments!$B$2:$AZ$70,17,0)/100)</f>
        <v/>
      </c>
      <c r="V239" s="24" t="str">
        <f>IF($C239="","",$E239*VLOOKUP($C239,aliments!$B$2:$AZ$70,18,0)/100)</f>
        <v/>
      </c>
      <c r="W239" s="24" t="str">
        <f>IF($C239="","",$E239*VLOOKUP($C239,aliments!$B$2:$AZ$70,19,0)/100)</f>
        <v/>
      </c>
      <c r="X239" s="24" t="str">
        <f>IF($C239="","",$E239*VLOOKUP($C239,aliments!$B$2:$AZ$70,20,0)/100)</f>
        <v/>
      </c>
      <c r="Y239" s="24" t="str">
        <f>IF($C239="","",$E239*VLOOKUP($C239,aliments!$B$2:$AZ$70,21,0)/100)</f>
        <v/>
      </c>
      <c r="Z239" s="24" t="str">
        <f>IF($C239="","",$E239*VLOOKUP($C239,aliments!$B$2:$AZ$70,22,0)/100)</f>
        <v/>
      </c>
      <c r="AA239" s="24" t="str">
        <f>IF($C239="","",$E239*VLOOKUP($C239,aliments!$B$2:$AZ$70,23,0)/100)</f>
        <v/>
      </c>
      <c r="AB239" s="24" t="str">
        <f>IF($C239="","",$E239*VLOOKUP($C239,aliments!$B$2:$AZ$70,24,0)/100)</f>
        <v/>
      </c>
      <c r="AC239" s="24" t="str">
        <f>IF($C239="","",$E239*VLOOKUP($C239,aliments!$B$2:$AZ$70,25,0)/100)</f>
        <v/>
      </c>
      <c r="AD239" s="24" t="str">
        <f>IF($C239="","",$E239*VLOOKUP($C239,aliments!$B$2:$AZ$70,26,0)/100)</f>
        <v/>
      </c>
      <c r="AE239" s="24" t="str">
        <f>IF($C239="","",$E239*VLOOKUP($C239,aliments!$B$2:$AZ$70,27,0)/100)</f>
        <v/>
      </c>
      <c r="AF239" s="24" t="str">
        <f>IF($C239="","",$E239*VLOOKUP($C239,aliments!$B$2:$AZ$70,28,0)/100)</f>
        <v/>
      </c>
      <c r="AG239" s="24" t="str">
        <f>IF($C239="","",$E239*VLOOKUP($C239,aliments!$B$2:$AZ$70,29,0)/100)</f>
        <v/>
      </c>
      <c r="AH239" s="24" t="str">
        <f>IF($C239="","",$E239*VLOOKUP($C239,aliments!$B$2:$AZ$70,30,0)/100)</f>
        <v/>
      </c>
      <c r="AI239" s="24" t="str">
        <f>IF($C239="","",$E239*VLOOKUP($C239,aliments!$B$2:$AZ$70,31,0)/100)</f>
        <v/>
      </c>
      <c r="AJ239" s="24" t="str">
        <f>IF($C239="","",$E239*VLOOKUP($C239,aliments!$B$2:$AZ$70,32,0)/100)</f>
        <v/>
      </c>
      <c r="AK239" s="24" t="str">
        <f>IF($C239="","",$E239*VLOOKUP($C239,aliments!$B$2:$AZ$70,33,0)/100)</f>
        <v/>
      </c>
      <c r="AL239" s="24" t="str">
        <f>IF($C239="","",$E239*VLOOKUP($C239,aliments!$B$2:$AZ$70,34,0)/100)</f>
        <v/>
      </c>
      <c r="AM239" s="24" t="str">
        <f>IF($C239="","",$E239*VLOOKUP($C239,aliments!$B$2:$AZ$70,35,0)/100)</f>
        <v/>
      </c>
      <c r="AN239" s="24" t="str">
        <f>IF($C239="","",$E239*VLOOKUP($C239,aliments!$B$2:$AZ$70,36,0)/100)</f>
        <v/>
      </c>
      <c r="AO239" s="24" t="str">
        <f>IF($C239="","",$E239*VLOOKUP($C239,aliments!$B$2:$AZ$70,37,0)/100)</f>
        <v/>
      </c>
      <c r="AU239" s="19"/>
      <c r="AV239" s="19"/>
      <c r="AW239" s="19"/>
      <c r="AX239" s="19"/>
      <c r="AY239" s="19"/>
      <c r="AZ239" s="19"/>
      <c r="BA239" s="19"/>
      <c r="BB239" s="19"/>
      <c r="BC239" s="19"/>
      <c r="BD239" s="19"/>
      <c r="BE239" s="19"/>
      <c r="BF239" s="19"/>
      <c r="BG239" s="19"/>
      <c r="BH239" s="19"/>
      <c r="BI239" s="19"/>
      <c r="BJ239" s="19"/>
      <c r="BK239" s="19"/>
      <c r="BL239" s="19"/>
      <c r="BM239" s="19"/>
      <c r="BN239" s="19"/>
      <c r="BO239" s="19"/>
      <c r="BP239" s="19"/>
      <c r="BQ239" s="19"/>
      <c r="BR239" s="19"/>
      <c r="BS239" s="19"/>
      <c r="BT239" s="19"/>
      <c r="BU239" s="19"/>
      <c r="BV239" s="19"/>
      <c r="BW239" s="19"/>
      <c r="BX239" s="19"/>
    </row>
    <row r="240" spans="1:76" x14ac:dyDescent="0.2">
      <c r="C240" s="23"/>
      <c r="F240" s="24" t="str">
        <f>IF($C240="","",$E240*VLOOKUP($C240,aliments!$B$2:$AZ$70,2,0)/100)</f>
        <v/>
      </c>
      <c r="G240" s="24" t="str">
        <f>IF($C240="","",$E240*VLOOKUP($C240,aliments!$B$2:$AZ$70,3,0)/100)</f>
        <v/>
      </c>
      <c r="H240" s="24" t="str">
        <f>IF($C240="","",$E240*VLOOKUP($C240,aliments!$B$2:$AZ$70,4,0)/100)</f>
        <v/>
      </c>
      <c r="I240" s="24" t="str">
        <f>IF($C240="","",$E240*VLOOKUP($C240,aliments!$B$2:$AZ$70,5,0)/100)</f>
        <v/>
      </c>
      <c r="J240" s="24" t="str">
        <f>IF($C240="","",$E240*VLOOKUP($C240,aliments!$B$2:$AZ$70,6,0)/100)</f>
        <v/>
      </c>
      <c r="K240" s="24" t="str">
        <f>IF($C240="","",$E240*VLOOKUP($C240,aliments!$B$2:$AZ$70,7,0)/100)</f>
        <v/>
      </c>
      <c r="L240" s="24" t="str">
        <f>IF($C240="","",$E240*VLOOKUP($C240,aliments!$B$2:$AZ$70,8,0)/100)</f>
        <v/>
      </c>
      <c r="M240" s="24" t="str">
        <f>IF($C240="","",$E240*VLOOKUP($C240,aliments!$B$2:$AZ$70,9,0)/100)</f>
        <v/>
      </c>
      <c r="N240" s="24" t="str">
        <f>IF($C240="","",$E240*VLOOKUP($C240,aliments!$B$2:$AZ$70,10,0)/100)</f>
        <v/>
      </c>
      <c r="O240" s="24" t="str">
        <f>IF($C240="","",$E240*VLOOKUP($C240,aliments!$B$2:$AZ$70,11,0)/100)</f>
        <v/>
      </c>
      <c r="P240" s="24" t="str">
        <f>IF($C240="","",$E240*VLOOKUP($C240,aliments!$B$2:$AZ$70,12,0)/100)</f>
        <v/>
      </c>
      <c r="Q240" s="24" t="str">
        <f>IF($C240="","",$E240*VLOOKUP($C240,aliments!$B$2:$AZ$70,13,0)/100)</f>
        <v/>
      </c>
      <c r="R240" s="24" t="str">
        <f>IF($C240="","",$E240*VLOOKUP($C240,aliments!$B$2:$AZ$70,14,0)/100)</f>
        <v/>
      </c>
      <c r="S240" s="24" t="str">
        <f>IF($C240="","",$E240*VLOOKUP($C240,aliments!$B$2:$AZ$70,15,0)/100)</f>
        <v/>
      </c>
      <c r="T240" s="24" t="str">
        <f>IF($C240="","",$E240*VLOOKUP($C240,aliments!$B$2:$AZ$70,16,0)/100)</f>
        <v/>
      </c>
      <c r="U240" s="24" t="str">
        <f>IF($C240="","",$E240*VLOOKUP($C240,aliments!$B$2:$AZ$70,17,0)/100)</f>
        <v/>
      </c>
      <c r="V240" s="24" t="str">
        <f>IF($C240="","",$E240*VLOOKUP($C240,aliments!$B$2:$AZ$70,18,0)/100)</f>
        <v/>
      </c>
      <c r="W240" s="24" t="str">
        <f>IF($C240="","",$E240*VLOOKUP($C240,aliments!$B$2:$AZ$70,19,0)/100)</f>
        <v/>
      </c>
      <c r="X240" s="24" t="str">
        <f>IF($C240="","",$E240*VLOOKUP($C240,aliments!$B$2:$AZ$70,20,0)/100)</f>
        <v/>
      </c>
      <c r="Y240" s="24" t="str">
        <f>IF($C240="","",$E240*VLOOKUP($C240,aliments!$B$2:$AZ$70,21,0)/100)</f>
        <v/>
      </c>
      <c r="Z240" s="24" t="str">
        <f>IF($C240="","",$E240*VLOOKUP($C240,aliments!$B$2:$AZ$70,22,0)/100)</f>
        <v/>
      </c>
      <c r="AA240" s="24" t="str">
        <f>IF($C240="","",$E240*VLOOKUP($C240,aliments!$B$2:$AZ$70,23,0)/100)</f>
        <v/>
      </c>
      <c r="AB240" s="24" t="str">
        <f>IF($C240="","",$E240*VLOOKUP($C240,aliments!$B$2:$AZ$70,24,0)/100)</f>
        <v/>
      </c>
      <c r="AC240" s="24" t="str">
        <f>IF($C240="","",$E240*VLOOKUP($C240,aliments!$B$2:$AZ$70,25,0)/100)</f>
        <v/>
      </c>
      <c r="AD240" s="24" t="str">
        <f>IF($C240="","",$E240*VLOOKUP($C240,aliments!$B$2:$AZ$70,26,0)/100)</f>
        <v/>
      </c>
      <c r="AE240" s="24" t="str">
        <f>IF($C240="","",$E240*VLOOKUP($C240,aliments!$B$2:$AZ$70,27,0)/100)</f>
        <v/>
      </c>
      <c r="AF240" s="24" t="str">
        <f>IF($C240="","",$E240*VLOOKUP($C240,aliments!$B$2:$AZ$70,28,0)/100)</f>
        <v/>
      </c>
      <c r="AG240" s="24" t="str">
        <f>IF($C240="","",$E240*VLOOKUP($C240,aliments!$B$2:$AZ$70,29,0)/100)</f>
        <v/>
      </c>
      <c r="AH240" s="24" t="str">
        <f>IF($C240="","",$E240*VLOOKUP($C240,aliments!$B$2:$AZ$70,30,0)/100)</f>
        <v/>
      </c>
      <c r="AI240" s="24" t="str">
        <f>IF($C240="","",$E240*VLOOKUP($C240,aliments!$B$2:$AZ$70,31,0)/100)</f>
        <v/>
      </c>
      <c r="AJ240" s="24" t="str">
        <f>IF($C240="","",$E240*VLOOKUP($C240,aliments!$B$2:$AZ$70,32,0)/100)</f>
        <v/>
      </c>
      <c r="AK240" s="24" t="str">
        <f>IF($C240="","",$E240*VLOOKUP($C240,aliments!$B$2:$AZ$70,33,0)/100)</f>
        <v/>
      </c>
      <c r="AL240" s="24" t="str">
        <f>IF($C240="","",$E240*VLOOKUP($C240,aliments!$B$2:$AZ$70,34,0)/100)</f>
        <v/>
      </c>
      <c r="AM240" s="24" t="str">
        <f>IF($C240="","",$E240*VLOOKUP($C240,aliments!$B$2:$AZ$70,35,0)/100)</f>
        <v/>
      </c>
      <c r="AN240" s="24" t="str">
        <f>IF($C240="","",$E240*VLOOKUP($C240,aliments!$B$2:$AZ$70,36,0)/100)</f>
        <v/>
      </c>
      <c r="AO240" s="24" t="str">
        <f>IF($C240="","",$E240*VLOOKUP($C240,aliments!$B$2:$AZ$70,37,0)/100)</f>
        <v/>
      </c>
      <c r="AU240" s="19"/>
      <c r="AV240" s="19"/>
      <c r="AW240" s="19"/>
      <c r="AX240" s="19"/>
      <c r="AY240" s="19"/>
      <c r="AZ240" s="19"/>
      <c r="BA240" s="19"/>
      <c r="BB240" s="19"/>
      <c r="BC240" s="19"/>
      <c r="BD240" s="19"/>
      <c r="BE240" s="19"/>
      <c r="BF240" s="19"/>
      <c r="BG240" s="19"/>
      <c r="BH240" s="19"/>
      <c r="BI240" s="19"/>
      <c r="BJ240" s="19"/>
      <c r="BK240" s="19"/>
      <c r="BL240" s="19"/>
      <c r="BM240" s="19"/>
      <c r="BN240" s="19"/>
      <c r="BO240" s="19"/>
      <c r="BP240" s="19"/>
      <c r="BQ240" s="19"/>
      <c r="BR240" s="19"/>
      <c r="BS240" s="19"/>
      <c r="BT240" s="19"/>
      <c r="BU240" s="19"/>
      <c r="BV240" s="19"/>
      <c r="BW240" s="19"/>
      <c r="BX240" s="19"/>
    </row>
    <row r="241" spans="1:79" ht="13.5" thickBot="1" x14ac:dyDescent="0.25">
      <c r="C241" s="23"/>
      <c r="F241" s="24" t="str">
        <f>IF($C241="","",$E241*VLOOKUP($C241,aliments!$B$2:$AZ$70,2,0)/100)</f>
        <v/>
      </c>
      <c r="G241" s="24" t="str">
        <f>IF($C241="","",$E241*VLOOKUP($C241,aliments!$B$2:$AZ$70,3,0)/100)</f>
        <v/>
      </c>
      <c r="H241" s="24" t="str">
        <f>IF($C241="","",$E241*VLOOKUP($C241,aliments!$B$2:$AZ$70,4,0)/100)</f>
        <v/>
      </c>
      <c r="I241" s="24" t="str">
        <f>IF($C241="","",$E241*VLOOKUP($C241,aliments!$B$2:$AZ$70,5,0)/100)</f>
        <v/>
      </c>
      <c r="J241" s="24" t="str">
        <f>IF($C241="","",$E241*VLOOKUP($C241,aliments!$B$2:$AZ$70,6,0)/100)</f>
        <v/>
      </c>
      <c r="K241" s="24" t="str">
        <f>IF($C241="","",$E241*VLOOKUP($C241,aliments!$B$2:$AZ$70,7,0)/100)</f>
        <v/>
      </c>
      <c r="L241" s="24" t="str">
        <f>IF($C241="","",$E241*VLOOKUP($C241,aliments!$B$2:$AZ$70,8,0)/100)</f>
        <v/>
      </c>
      <c r="M241" s="24" t="str">
        <f>IF($C241="","",$E241*VLOOKUP($C241,aliments!$B$2:$AZ$70,9,0)/100)</f>
        <v/>
      </c>
      <c r="N241" s="24" t="str">
        <f>IF($C241="","",$E241*VLOOKUP($C241,aliments!$B$2:$AZ$70,10,0)/100)</f>
        <v/>
      </c>
      <c r="O241" s="24" t="str">
        <f>IF($C241="","",$E241*VLOOKUP($C241,aliments!$B$2:$AZ$70,11,0)/100)</f>
        <v/>
      </c>
      <c r="P241" s="24" t="str">
        <f>IF($C241="","",$E241*VLOOKUP($C241,aliments!$B$2:$AZ$70,12,0)/100)</f>
        <v/>
      </c>
      <c r="Q241" s="24" t="str">
        <f>IF($C241="","",$E241*VLOOKUP($C241,aliments!$B$2:$AZ$70,13,0)/100)</f>
        <v/>
      </c>
      <c r="R241" s="24" t="str">
        <f>IF($C241="","",$E241*VLOOKUP($C241,aliments!$B$2:$AZ$70,14,0)/100)</f>
        <v/>
      </c>
      <c r="S241" s="24" t="str">
        <f>IF($C241="","",$E241*VLOOKUP($C241,aliments!$B$2:$AZ$70,15,0)/100)</f>
        <v/>
      </c>
      <c r="T241" s="24" t="str">
        <f>IF($C241="","",$E241*VLOOKUP($C241,aliments!$B$2:$AZ$70,16,0)/100)</f>
        <v/>
      </c>
      <c r="U241" s="24" t="str">
        <f>IF($C241="","",$E241*VLOOKUP($C241,aliments!$B$2:$AZ$70,17,0)/100)</f>
        <v/>
      </c>
      <c r="V241" s="24" t="str">
        <f>IF($C241="","",$E241*VLOOKUP($C241,aliments!$B$2:$AZ$70,18,0)/100)</f>
        <v/>
      </c>
      <c r="W241" s="24" t="str">
        <f>IF($C241="","",$E241*VLOOKUP($C241,aliments!$B$2:$AZ$70,19,0)/100)</f>
        <v/>
      </c>
      <c r="X241" s="24" t="str">
        <f>IF($C241="","",$E241*VLOOKUP($C241,aliments!$B$2:$AZ$70,20,0)/100)</f>
        <v/>
      </c>
      <c r="Y241" s="24" t="str">
        <f>IF($C241="","",$E241*VLOOKUP($C241,aliments!$B$2:$AZ$70,21,0)/100)</f>
        <v/>
      </c>
      <c r="Z241" s="24" t="str">
        <f>IF($C241="","",$E241*VLOOKUP($C241,aliments!$B$2:$AZ$70,22,0)/100)</f>
        <v/>
      </c>
      <c r="AA241" s="24" t="str">
        <f>IF($C241="","",$E241*VLOOKUP($C241,aliments!$B$2:$AZ$70,23,0)/100)</f>
        <v/>
      </c>
      <c r="AB241" s="24" t="str">
        <f>IF($C241="","",$E241*VLOOKUP($C241,aliments!$B$2:$AZ$70,24,0)/100)</f>
        <v/>
      </c>
      <c r="AC241" s="24" t="str">
        <f>IF($C241="","",$E241*VLOOKUP($C241,aliments!$B$2:$AZ$70,25,0)/100)</f>
        <v/>
      </c>
      <c r="AD241" s="24" t="str">
        <f>IF($C241="","",$E241*VLOOKUP($C241,aliments!$B$2:$AZ$70,26,0)/100)</f>
        <v/>
      </c>
      <c r="AE241" s="24" t="str">
        <f>IF($C241="","",$E241*VLOOKUP($C241,aliments!$B$2:$AZ$70,27,0)/100)</f>
        <v/>
      </c>
      <c r="AF241" s="24" t="str">
        <f>IF($C241="","",$E241*VLOOKUP($C241,aliments!$B$2:$AZ$70,28,0)/100)</f>
        <v/>
      </c>
      <c r="AG241" s="24" t="str">
        <f>IF($C241="","",$E241*VLOOKUP($C241,aliments!$B$2:$AZ$70,29,0)/100)</f>
        <v/>
      </c>
      <c r="AH241" s="24" t="str">
        <f>IF($C241="","",$E241*VLOOKUP($C241,aliments!$B$2:$AZ$70,30,0)/100)</f>
        <v/>
      </c>
      <c r="AI241" s="24" t="str">
        <f>IF($C241="","",$E241*VLOOKUP($C241,aliments!$B$2:$AZ$70,31,0)/100)</f>
        <v/>
      </c>
      <c r="AJ241" s="24" t="str">
        <f>IF($C241="","",$E241*VLOOKUP($C241,aliments!$B$2:$AZ$70,32,0)/100)</f>
        <v/>
      </c>
      <c r="AK241" s="24" t="str">
        <f>IF($C241="","",$E241*VLOOKUP($C241,aliments!$B$2:$AZ$70,33,0)/100)</f>
        <v/>
      </c>
      <c r="AL241" s="24" t="str">
        <f>IF($C241="","",$E241*VLOOKUP($C241,aliments!$B$2:$AZ$70,34,0)/100)</f>
        <v/>
      </c>
      <c r="AM241" s="24" t="str">
        <f>IF($C241="","",$E241*VLOOKUP($C241,aliments!$B$2:$AZ$70,35,0)/100)</f>
        <v/>
      </c>
      <c r="AN241" s="24" t="str">
        <f>IF($C241="","",$E241*VLOOKUP($C241,aliments!$B$2:$AZ$70,36,0)/100)</f>
        <v/>
      </c>
      <c r="AO241" s="24" t="str">
        <f>IF($C241="","",$E241*VLOOKUP($C241,aliments!$B$2:$AZ$70,37,0)/100)</f>
        <v/>
      </c>
      <c r="AU241" s="19"/>
      <c r="AV241" s="19"/>
      <c r="AW241" s="19"/>
      <c r="AX241" s="19"/>
      <c r="AY241" s="19"/>
      <c r="AZ241" s="19"/>
      <c r="BA241" s="19"/>
      <c r="BB241" s="19"/>
      <c r="BC241" s="19"/>
      <c r="BD241" s="19"/>
      <c r="BE241" s="19"/>
      <c r="BF241" s="19"/>
      <c r="BG241" s="19"/>
      <c r="BH241" s="19"/>
      <c r="BI241" s="19"/>
      <c r="BJ241" s="19"/>
      <c r="BK241" s="19"/>
      <c r="BL241" s="19"/>
      <c r="BM241" s="19"/>
      <c r="BN241" s="19"/>
      <c r="BO241" s="19"/>
      <c r="BP241" s="19"/>
      <c r="BQ241" s="19"/>
      <c r="BR241" s="19"/>
      <c r="BS241" s="19"/>
      <c r="BT241" s="19"/>
      <c r="BU241" s="19"/>
      <c r="BV241" s="19"/>
      <c r="BW241" s="19"/>
      <c r="BX241" s="19"/>
    </row>
    <row r="242" spans="1:79" ht="13.5" thickBot="1" x14ac:dyDescent="0.25">
      <c r="A242" s="12" t="s">
        <v>4</v>
      </c>
      <c r="D242" s="72"/>
      <c r="F242" s="28" t="str">
        <f>IF(SUM(F235:F241)=0,"",AVERAGE(F235:F241))</f>
        <v/>
      </c>
      <c r="G242" s="28">
        <f>SUM(G235:G241)</f>
        <v>0</v>
      </c>
      <c r="H242" s="13">
        <f>SUM(H235:H241)</f>
        <v>0</v>
      </c>
      <c r="I242" s="13">
        <f t="shared" ref="I242" si="698">SUM(I235:I241)</f>
        <v>0</v>
      </c>
      <c r="J242" s="13">
        <f t="shared" ref="J242" si="699">SUM(J235:J241)</f>
        <v>0</v>
      </c>
      <c r="K242" s="13">
        <f t="shared" ref="K242" si="700">SUM(K235:K241)</f>
        <v>0</v>
      </c>
      <c r="L242" s="13">
        <f t="shared" ref="L242" si="701">SUM(L235:L241)</f>
        <v>0</v>
      </c>
      <c r="M242" s="13">
        <f t="shared" ref="M242" si="702">SUM(M235:M241)</f>
        <v>0</v>
      </c>
      <c r="N242" s="13">
        <f t="shared" ref="N242" si="703">SUM(N235:N241)</f>
        <v>0</v>
      </c>
      <c r="O242" s="13">
        <f t="shared" ref="O242" si="704">SUM(O235:O241)</f>
        <v>0</v>
      </c>
      <c r="P242" s="13">
        <f t="shared" ref="P242" si="705">SUM(P235:P241)</f>
        <v>0</v>
      </c>
      <c r="Q242" s="13">
        <f t="shared" ref="Q242" si="706">SUM(Q235:Q241)</f>
        <v>0</v>
      </c>
      <c r="R242" s="13">
        <f t="shared" ref="R242" si="707">SUM(R235:R241)</f>
        <v>0</v>
      </c>
      <c r="S242" s="13">
        <f t="shared" ref="S242" si="708">SUM(S235:S241)</f>
        <v>0</v>
      </c>
      <c r="T242" s="13">
        <f t="shared" ref="T242" si="709">SUM(T235:T241)</f>
        <v>0</v>
      </c>
      <c r="U242" s="13">
        <f t="shared" ref="U242" si="710">SUM(U235:U241)</f>
        <v>0</v>
      </c>
      <c r="V242" s="13">
        <f t="shared" ref="V242" si="711">SUM(V235:V241)</f>
        <v>0</v>
      </c>
      <c r="W242" s="13">
        <f t="shared" ref="W242" si="712">SUM(W235:W241)</f>
        <v>0</v>
      </c>
      <c r="X242" s="13">
        <f t="shared" ref="X242" si="713">SUM(X235:X241)</f>
        <v>0</v>
      </c>
      <c r="Y242" s="13">
        <f t="shared" ref="Y242" si="714">SUM(Y235:Y241)</f>
        <v>0</v>
      </c>
      <c r="Z242" s="13">
        <f t="shared" ref="Z242" si="715">SUM(Z235:Z241)</f>
        <v>0</v>
      </c>
      <c r="AA242" s="13">
        <f t="shared" ref="AA242" si="716">SUM(AA235:AA241)</f>
        <v>0</v>
      </c>
      <c r="AB242" s="13">
        <f t="shared" ref="AB242" si="717">SUM(AB235:AB241)</f>
        <v>0</v>
      </c>
      <c r="AC242" s="13">
        <f t="shared" ref="AC242" si="718">SUM(AC235:AC241)</f>
        <v>0</v>
      </c>
      <c r="AD242" s="13">
        <f t="shared" ref="AD242" si="719">SUM(AD235:AD241)</f>
        <v>0</v>
      </c>
      <c r="AE242" s="13">
        <f t="shared" ref="AE242" si="720">SUM(AE235:AE241)</f>
        <v>0</v>
      </c>
      <c r="AF242" s="13">
        <f t="shared" ref="AF242" si="721">SUM(AF235:AF241)</f>
        <v>0</v>
      </c>
      <c r="AG242" s="13">
        <f t="shared" ref="AG242" si="722">SUM(AG235:AG241)</f>
        <v>0</v>
      </c>
      <c r="AH242" s="13">
        <f t="shared" ref="AH242" si="723">SUM(AH235:AH241)</f>
        <v>0</v>
      </c>
      <c r="AI242" s="13">
        <f t="shared" ref="AI242" si="724">SUM(AI235:AI241)</f>
        <v>0</v>
      </c>
      <c r="AJ242" s="13">
        <f t="shared" ref="AJ242" si="725">SUM(AJ235:AJ241)</f>
        <v>0</v>
      </c>
      <c r="AK242" s="13">
        <f t="shared" ref="AK242" si="726">SUM(AK235:AK241)</f>
        <v>0</v>
      </c>
      <c r="AL242" s="13">
        <f t="shared" ref="AL242" si="727">SUM(AL235:AL241)</f>
        <v>0</v>
      </c>
      <c r="AM242" s="13">
        <f t="shared" ref="AM242" si="728">SUM(AM235:AM241)</f>
        <v>0</v>
      </c>
      <c r="AN242" s="13">
        <f t="shared" ref="AN242" si="729">SUM(AN235:AN241)</f>
        <v>0</v>
      </c>
      <c r="AO242" s="13">
        <f t="shared" ref="AO242" si="730">SUM(AO235:AO241)</f>
        <v>0</v>
      </c>
      <c r="AU242" s="19"/>
      <c r="AV242" s="19"/>
      <c r="AW242" s="19"/>
      <c r="AX242" s="19"/>
      <c r="AY242" s="19"/>
      <c r="AZ242" s="19"/>
      <c r="BA242" s="19"/>
      <c r="BB242" s="19"/>
      <c r="BC242" s="19"/>
      <c r="BD242" s="19"/>
      <c r="BE242" s="19"/>
      <c r="BF242" s="19"/>
      <c r="BG242" s="19"/>
      <c r="BH242" s="19"/>
      <c r="BI242" s="19"/>
      <c r="BJ242" s="19"/>
      <c r="BK242" s="19"/>
      <c r="BL242" s="19"/>
      <c r="BM242" s="19"/>
      <c r="BN242" s="19"/>
      <c r="BO242" s="19"/>
      <c r="BP242" s="19"/>
      <c r="BQ242" s="19"/>
      <c r="BR242" s="19"/>
      <c r="BS242" s="19"/>
      <c r="BT242" s="19"/>
      <c r="BU242" s="19"/>
      <c r="BV242" s="19"/>
      <c r="BW242" s="19"/>
      <c r="BX242" s="19"/>
    </row>
    <row r="243" spans="1:79" ht="13.5" thickBot="1" x14ac:dyDescent="0.25">
      <c r="A243" s="5"/>
      <c r="B243" s="5"/>
      <c r="C243" s="5"/>
      <c r="D243" s="5"/>
      <c r="E243" s="5"/>
      <c r="F243" s="5"/>
      <c r="G243" s="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U243" s="19"/>
      <c r="AV243" s="19"/>
      <c r="AW243" s="19"/>
      <c r="AX243" s="19"/>
      <c r="AY243" s="19"/>
      <c r="AZ243" s="19"/>
      <c r="BA243" s="19"/>
      <c r="BB243" s="19"/>
      <c r="BC243" s="19"/>
      <c r="BD243" s="19"/>
      <c r="BE243" s="19"/>
      <c r="BF243" s="19"/>
      <c r="BG243" s="19"/>
      <c r="BH243" s="19"/>
      <c r="BI243" s="19"/>
      <c r="BJ243" s="19"/>
      <c r="BK243" s="19"/>
      <c r="BL243" s="19"/>
      <c r="BM243" s="19"/>
      <c r="BN243" s="19"/>
      <c r="BO243" s="19"/>
      <c r="BP243" s="19"/>
      <c r="BQ243" s="19"/>
      <c r="BR243" s="19"/>
      <c r="BS243" s="19"/>
      <c r="BT243" s="19"/>
      <c r="BU243" s="19"/>
      <c r="BV243" s="19"/>
      <c r="BW243" s="19"/>
      <c r="BX243" s="19"/>
    </row>
    <row r="244" spans="1:79" ht="13.5" thickBot="1" x14ac:dyDescent="0.25">
      <c r="A244" s="2" t="s">
        <v>162</v>
      </c>
      <c r="B244" s="3"/>
      <c r="C244" s="3" t="s">
        <v>0</v>
      </c>
      <c r="D244" s="3"/>
      <c r="E244" s="3" t="s">
        <v>163</v>
      </c>
      <c r="F244" s="27" t="s">
        <v>179</v>
      </c>
      <c r="G244" s="27" t="s">
        <v>178</v>
      </c>
      <c r="H244" s="3" t="s">
        <v>164</v>
      </c>
      <c r="I244" s="3" t="s">
        <v>165</v>
      </c>
      <c r="J244" s="3" t="s">
        <v>166</v>
      </c>
      <c r="K244" s="3" t="s">
        <v>5</v>
      </c>
      <c r="L244" s="3" t="s">
        <v>159</v>
      </c>
      <c r="M244" s="3" t="s">
        <v>160</v>
      </c>
      <c r="N244" s="3" t="s">
        <v>150</v>
      </c>
      <c r="O244" s="3" t="s">
        <v>151</v>
      </c>
      <c r="P244" s="3" t="s">
        <v>152</v>
      </c>
      <c r="Q244" s="3" t="s">
        <v>153</v>
      </c>
      <c r="R244" s="3" t="s">
        <v>154</v>
      </c>
      <c r="S244" s="3" t="s">
        <v>155</v>
      </c>
      <c r="T244" s="3" t="s">
        <v>156</v>
      </c>
      <c r="U244" s="3" t="s">
        <v>157</v>
      </c>
      <c r="V244" s="3" t="s">
        <v>158</v>
      </c>
      <c r="W244" s="3" t="s">
        <v>177</v>
      </c>
      <c r="X244" s="3" t="s">
        <v>176</v>
      </c>
      <c r="Y244" s="3" t="s">
        <v>26</v>
      </c>
      <c r="Z244" s="3" t="s">
        <v>29</v>
      </c>
      <c r="AA244" s="3" t="s">
        <v>28</v>
      </c>
      <c r="AB244" s="3" t="s">
        <v>32</v>
      </c>
      <c r="AC244" s="3" t="s">
        <v>23</v>
      </c>
      <c r="AD244" s="3" t="s">
        <v>27</v>
      </c>
      <c r="AE244" s="3" t="s">
        <v>24</v>
      </c>
      <c r="AF244" s="3" t="s">
        <v>25</v>
      </c>
      <c r="AG244" s="3" t="s">
        <v>31</v>
      </c>
      <c r="AH244" s="3" t="s">
        <v>22</v>
      </c>
      <c r="AI244" s="3" t="s">
        <v>30</v>
      </c>
      <c r="AJ244" s="3" t="s">
        <v>36</v>
      </c>
      <c r="AK244" s="3" t="s">
        <v>37</v>
      </c>
      <c r="AL244" s="3" t="s">
        <v>38</v>
      </c>
      <c r="AM244" s="3" t="s">
        <v>40</v>
      </c>
      <c r="AN244" s="3" t="s">
        <v>41</v>
      </c>
      <c r="AO244" s="4" t="s">
        <v>21</v>
      </c>
      <c r="AU244" s="19"/>
      <c r="AV244" s="19"/>
      <c r="AW244" s="19"/>
      <c r="AX244" s="19"/>
      <c r="AY244" s="19"/>
      <c r="AZ244" s="19"/>
      <c r="BA244" s="19"/>
      <c r="BB244" s="19"/>
      <c r="BC244" s="19"/>
      <c r="BD244" s="19"/>
      <c r="BE244" s="19"/>
      <c r="BF244" s="19"/>
      <c r="BG244" s="19"/>
      <c r="BH244" s="19"/>
      <c r="BI244" s="19"/>
      <c r="BJ244" s="19"/>
      <c r="BK244" s="19"/>
      <c r="BL244" s="19"/>
      <c r="BM244" s="19"/>
      <c r="BN244" s="19"/>
      <c r="BO244" s="19"/>
      <c r="BP244" s="19"/>
      <c r="BQ244" s="19"/>
      <c r="BR244" s="19"/>
      <c r="BS244" s="19"/>
      <c r="BT244" s="19"/>
      <c r="BU244" s="19"/>
      <c r="BV244" s="19"/>
      <c r="BW244" s="19"/>
      <c r="BX244" s="19"/>
    </row>
    <row r="245" spans="1:79" x14ac:dyDescent="0.2">
      <c r="C245" s="23"/>
      <c r="F245" s="24" t="str">
        <f>IF($C245="","",$E245*VLOOKUP($C245,aliments!$B$2:$AZ$70,2,0)/100)</f>
        <v/>
      </c>
      <c r="G245" s="24" t="str">
        <f>IF($C245="","",$E245*VLOOKUP($C245,aliments!$B$2:$AZ$70,3,0)/100)</f>
        <v/>
      </c>
      <c r="H245" s="24" t="str">
        <f>IF($C245="","",$E245*VLOOKUP($C245,aliments!$B$2:$AZ$70,4,0)/100)</f>
        <v/>
      </c>
      <c r="I245" s="24" t="str">
        <f>IF($C245="","",$E245*VLOOKUP($C245,aliments!$B$2:$AZ$70,5,0)/100)</f>
        <v/>
      </c>
      <c r="J245" s="24" t="str">
        <f>IF($C245="","",$E245*VLOOKUP($C245,aliments!$B$2:$AZ$70,6,0)/100)</f>
        <v/>
      </c>
      <c r="K245" s="24" t="str">
        <f>IF($C245="","",$E245*VLOOKUP($C245,aliments!$B$2:$AZ$70,7,0)/100)</f>
        <v/>
      </c>
      <c r="L245" s="24" t="str">
        <f>IF($C245="","",$E245*VLOOKUP($C245,aliments!$B$2:$AZ$70,8,0)/100)</f>
        <v/>
      </c>
      <c r="M245" s="24" t="str">
        <f>IF($C245="","",$E245*VLOOKUP($C245,aliments!$B$2:$AZ$70,9,0)/100)</f>
        <v/>
      </c>
      <c r="N245" s="24" t="str">
        <f>IF($C245="","",$E245*VLOOKUP($C245,aliments!$B$2:$AZ$70,10,0)/100)</f>
        <v/>
      </c>
      <c r="O245" s="24" t="str">
        <f>IF($C245="","",$E245*VLOOKUP($C245,aliments!$B$2:$AZ$70,11,0)/100)</f>
        <v/>
      </c>
      <c r="P245" s="24" t="str">
        <f>IF($C245="","",$E245*VLOOKUP($C245,aliments!$B$2:$AZ$70,12,0)/100)</f>
        <v/>
      </c>
      <c r="Q245" s="24" t="str">
        <f>IF($C245="","",$E245*VLOOKUP($C245,aliments!$B$2:$AZ$70,13,0)/100)</f>
        <v/>
      </c>
      <c r="R245" s="24" t="str">
        <f>IF($C245="","",$E245*VLOOKUP($C245,aliments!$B$2:$AZ$70,14,0)/100)</f>
        <v/>
      </c>
      <c r="S245" s="24" t="str">
        <f>IF($C245="","",$E245*VLOOKUP($C245,aliments!$B$2:$AZ$70,15,0)/100)</f>
        <v/>
      </c>
      <c r="T245" s="24" t="str">
        <f>IF($C245="","",$E245*VLOOKUP($C245,aliments!$B$2:$AZ$70,16,0)/100)</f>
        <v/>
      </c>
      <c r="U245" s="24" t="str">
        <f>IF($C245="","",$E245*VLOOKUP($C245,aliments!$B$2:$AZ$70,17,0)/100)</f>
        <v/>
      </c>
      <c r="V245" s="24" t="str">
        <f>IF($C245="","",$E245*VLOOKUP($C245,aliments!$B$2:$AZ$70,18,0)/100)</f>
        <v/>
      </c>
      <c r="W245" s="24" t="str">
        <f>IF($C245="","",$E245*VLOOKUP($C245,aliments!$B$2:$AZ$70,19,0)/100)</f>
        <v/>
      </c>
      <c r="X245" s="24" t="str">
        <f>IF($C245="","",$E245*VLOOKUP($C245,aliments!$B$2:$AZ$70,20,0)/100)</f>
        <v/>
      </c>
      <c r="Y245" s="24" t="str">
        <f>IF($C245="","",$E245*VLOOKUP($C245,aliments!$B$2:$AZ$70,21,0)/100)</f>
        <v/>
      </c>
      <c r="Z245" s="24" t="str">
        <f>IF($C245="","",$E245*VLOOKUP($C245,aliments!$B$2:$AZ$70,22,0)/100)</f>
        <v/>
      </c>
      <c r="AA245" s="24" t="str">
        <f>IF($C245="","",$E245*VLOOKUP($C245,aliments!$B$2:$AZ$70,23,0)/100)</f>
        <v/>
      </c>
      <c r="AB245" s="24" t="str">
        <f>IF($C245="","",$E245*VLOOKUP($C245,aliments!$B$2:$AZ$70,24,0)/100)</f>
        <v/>
      </c>
      <c r="AC245" s="24" t="str">
        <f>IF($C245="","",$E245*VLOOKUP($C245,aliments!$B$2:$AZ$70,25,0)/100)</f>
        <v/>
      </c>
      <c r="AD245" s="24" t="str">
        <f>IF($C245="","",$E245*VLOOKUP($C245,aliments!$B$2:$AZ$70,26,0)/100)</f>
        <v/>
      </c>
      <c r="AE245" s="24" t="str">
        <f>IF($C245="","",$E245*VLOOKUP($C245,aliments!$B$2:$AZ$70,27,0)/100)</f>
        <v/>
      </c>
      <c r="AF245" s="24" t="str">
        <f>IF($C245="","",$E245*VLOOKUP($C245,aliments!$B$2:$AZ$70,28,0)/100)</f>
        <v/>
      </c>
      <c r="AG245" s="24" t="str">
        <f>IF($C245="","",$E245*VLOOKUP($C245,aliments!$B$2:$AZ$70,29,0)/100)</f>
        <v/>
      </c>
      <c r="AH245" s="24" t="str">
        <f>IF($C245="","",$E245*VLOOKUP($C245,aliments!$B$2:$AZ$70,30,0)/100)</f>
        <v/>
      </c>
      <c r="AI245" s="24" t="str">
        <f>IF($C245="","",$E245*VLOOKUP($C245,aliments!$B$2:$AZ$70,31,0)/100)</f>
        <v/>
      </c>
      <c r="AJ245" s="24" t="str">
        <f>IF($C245="","",$E245*VLOOKUP($C245,aliments!$B$2:$AZ$70,32,0)/100)</f>
        <v/>
      </c>
      <c r="AK245" s="24" t="str">
        <f>IF($C245="","",$E245*VLOOKUP($C245,aliments!$B$2:$AZ$70,33,0)/100)</f>
        <v/>
      </c>
      <c r="AL245" s="24" t="str">
        <f>IF($C245="","",$E245*VLOOKUP($C245,aliments!$B$2:$AZ$70,34,0)/100)</f>
        <v/>
      </c>
      <c r="AM245" s="24" t="str">
        <f>IF($C245="","",$E245*VLOOKUP($C245,aliments!$B$2:$AZ$70,35,0)/100)</f>
        <v/>
      </c>
      <c r="AN245" s="24" t="str">
        <f>IF($C245="","",$E245*VLOOKUP($C245,aliments!$B$2:$AZ$70,36,0)/100)</f>
        <v/>
      </c>
      <c r="AO245" s="24" t="str">
        <f>IF($C245="","",$E245*VLOOKUP($C245,aliments!$B$2:$AZ$70,37,0)/100)</f>
        <v/>
      </c>
    </row>
    <row r="246" spans="1:79" x14ac:dyDescent="0.2">
      <c r="C246" s="23"/>
      <c r="F246" s="24" t="str">
        <f>IF($C246="","",$E246*VLOOKUP($C246,aliments!$B$2:$AZ$70,2,0)/100)</f>
        <v/>
      </c>
      <c r="G246" s="24" t="str">
        <f>IF($C246="","",$E246*VLOOKUP($C246,aliments!$B$2:$AZ$70,3,0)/100)</f>
        <v/>
      </c>
      <c r="H246" s="24" t="str">
        <f>IF($C246="","",$E246*VLOOKUP($C246,aliments!$B$2:$AZ$70,4,0)/100)</f>
        <v/>
      </c>
      <c r="I246" s="24" t="str">
        <f>IF($C246="","",$E246*VLOOKUP($C246,aliments!$B$2:$AZ$70,5,0)/100)</f>
        <v/>
      </c>
      <c r="J246" s="24" t="str">
        <f>IF($C246="","",$E246*VLOOKUP($C246,aliments!$B$2:$AZ$70,6,0)/100)</f>
        <v/>
      </c>
      <c r="K246" s="24" t="str">
        <f>IF($C246="","",$E246*VLOOKUP($C246,aliments!$B$2:$AZ$70,7,0)/100)</f>
        <v/>
      </c>
      <c r="L246" s="24" t="str">
        <f>IF($C246="","",$E246*VLOOKUP($C246,aliments!$B$2:$AZ$70,8,0)/100)</f>
        <v/>
      </c>
      <c r="M246" s="24" t="str">
        <f>IF($C246="","",$E246*VLOOKUP($C246,aliments!$B$2:$AZ$70,9,0)/100)</f>
        <v/>
      </c>
      <c r="N246" s="24" t="str">
        <f>IF($C246="","",$E246*VLOOKUP($C246,aliments!$B$2:$AZ$70,10,0)/100)</f>
        <v/>
      </c>
      <c r="O246" s="24" t="str">
        <f>IF($C246="","",$E246*VLOOKUP($C246,aliments!$B$2:$AZ$70,11,0)/100)</f>
        <v/>
      </c>
      <c r="P246" s="24" t="str">
        <f>IF($C246="","",$E246*VLOOKUP($C246,aliments!$B$2:$AZ$70,12,0)/100)</f>
        <v/>
      </c>
      <c r="Q246" s="24" t="str">
        <f>IF($C246="","",$E246*VLOOKUP($C246,aliments!$B$2:$AZ$70,13,0)/100)</f>
        <v/>
      </c>
      <c r="R246" s="24" t="str">
        <f>IF($C246="","",$E246*VLOOKUP($C246,aliments!$B$2:$AZ$70,14,0)/100)</f>
        <v/>
      </c>
      <c r="S246" s="24" t="str">
        <f>IF($C246="","",$E246*VLOOKUP($C246,aliments!$B$2:$AZ$70,15,0)/100)</f>
        <v/>
      </c>
      <c r="T246" s="24" t="str">
        <f>IF($C246="","",$E246*VLOOKUP($C246,aliments!$B$2:$AZ$70,16,0)/100)</f>
        <v/>
      </c>
      <c r="U246" s="24" t="str">
        <f>IF($C246="","",$E246*VLOOKUP($C246,aliments!$B$2:$AZ$70,17,0)/100)</f>
        <v/>
      </c>
      <c r="V246" s="24" t="str">
        <f>IF($C246="","",$E246*VLOOKUP($C246,aliments!$B$2:$AZ$70,18,0)/100)</f>
        <v/>
      </c>
      <c r="W246" s="24" t="str">
        <f>IF($C246="","",$E246*VLOOKUP($C246,aliments!$B$2:$AZ$70,19,0)/100)</f>
        <v/>
      </c>
      <c r="X246" s="24" t="str">
        <f>IF($C246="","",$E246*VLOOKUP($C246,aliments!$B$2:$AZ$70,20,0)/100)</f>
        <v/>
      </c>
      <c r="Y246" s="24" t="str">
        <f>IF($C246="","",$E246*VLOOKUP($C246,aliments!$B$2:$AZ$70,21,0)/100)</f>
        <v/>
      </c>
      <c r="Z246" s="24" t="str">
        <f>IF($C246="","",$E246*VLOOKUP($C246,aliments!$B$2:$AZ$70,22,0)/100)</f>
        <v/>
      </c>
      <c r="AA246" s="24" t="str">
        <f>IF($C246="","",$E246*VLOOKUP($C246,aliments!$B$2:$AZ$70,23,0)/100)</f>
        <v/>
      </c>
      <c r="AB246" s="24" t="str">
        <f>IF($C246="","",$E246*VLOOKUP($C246,aliments!$B$2:$AZ$70,24,0)/100)</f>
        <v/>
      </c>
      <c r="AC246" s="24" t="str">
        <f>IF($C246="","",$E246*VLOOKUP($C246,aliments!$B$2:$AZ$70,25,0)/100)</f>
        <v/>
      </c>
      <c r="AD246" s="24" t="str">
        <f>IF($C246="","",$E246*VLOOKUP($C246,aliments!$B$2:$AZ$70,26,0)/100)</f>
        <v/>
      </c>
      <c r="AE246" s="24" t="str">
        <f>IF($C246="","",$E246*VLOOKUP($C246,aliments!$B$2:$AZ$70,27,0)/100)</f>
        <v/>
      </c>
      <c r="AF246" s="24" t="str">
        <f>IF($C246="","",$E246*VLOOKUP($C246,aliments!$B$2:$AZ$70,28,0)/100)</f>
        <v/>
      </c>
      <c r="AG246" s="24" t="str">
        <f>IF($C246="","",$E246*VLOOKUP($C246,aliments!$B$2:$AZ$70,29,0)/100)</f>
        <v/>
      </c>
      <c r="AH246" s="24" t="str">
        <f>IF($C246="","",$E246*VLOOKUP($C246,aliments!$B$2:$AZ$70,30,0)/100)</f>
        <v/>
      </c>
      <c r="AI246" s="24" t="str">
        <f>IF($C246="","",$E246*VLOOKUP($C246,aliments!$B$2:$AZ$70,31,0)/100)</f>
        <v/>
      </c>
      <c r="AJ246" s="24" t="str">
        <f>IF($C246="","",$E246*VLOOKUP($C246,aliments!$B$2:$AZ$70,32,0)/100)</f>
        <v/>
      </c>
      <c r="AK246" s="24" t="str">
        <f>IF($C246="","",$E246*VLOOKUP($C246,aliments!$B$2:$AZ$70,33,0)/100)</f>
        <v/>
      </c>
      <c r="AL246" s="24" t="str">
        <f>IF($C246="","",$E246*VLOOKUP($C246,aliments!$B$2:$AZ$70,34,0)/100)</f>
        <v/>
      </c>
      <c r="AM246" s="24" t="str">
        <f>IF($C246="","",$E246*VLOOKUP($C246,aliments!$B$2:$AZ$70,35,0)/100)</f>
        <v/>
      </c>
      <c r="AN246" s="24" t="str">
        <f>IF($C246="","",$E246*VLOOKUP($C246,aliments!$B$2:$AZ$70,36,0)/100)</f>
        <v/>
      </c>
      <c r="AO246" s="24" t="str">
        <f>IF($C246="","",$E246*VLOOKUP($C246,aliments!$B$2:$AZ$70,37,0)/100)</f>
        <v/>
      </c>
    </row>
    <row r="247" spans="1:79" x14ac:dyDescent="0.2">
      <c r="C247" s="23"/>
      <c r="F247" s="24" t="str">
        <f>IF($C247="","",$E247*VLOOKUP($C247,aliments!$B$2:$AZ$70,2,0)/100)</f>
        <v/>
      </c>
      <c r="G247" s="24" t="str">
        <f>IF($C247="","",$E247*VLOOKUP($C247,aliments!$B$2:$AZ$70,3,0)/100)</f>
        <v/>
      </c>
      <c r="H247" s="24" t="str">
        <f>IF($C247="","",$E247*VLOOKUP($C247,aliments!$B$2:$AZ$70,4,0)/100)</f>
        <v/>
      </c>
      <c r="I247" s="24" t="str">
        <f>IF($C247="","",$E247*VLOOKUP($C247,aliments!$B$2:$AZ$70,5,0)/100)</f>
        <v/>
      </c>
      <c r="J247" s="24" t="str">
        <f>IF($C247="","",$E247*VLOOKUP($C247,aliments!$B$2:$AZ$70,6,0)/100)</f>
        <v/>
      </c>
      <c r="K247" s="24" t="str">
        <f>IF($C247="","",$E247*VLOOKUP($C247,aliments!$B$2:$AZ$70,7,0)/100)</f>
        <v/>
      </c>
      <c r="L247" s="24" t="str">
        <f>IF($C247="","",$E247*VLOOKUP($C247,aliments!$B$2:$AZ$70,8,0)/100)</f>
        <v/>
      </c>
      <c r="M247" s="24" t="str">
        <f>IF($C247="","",$E247*VLOOKUP($C247,aliments!$B$2:$AZ$70,9,0)/100)</f>
        <v/>
      </c>
      <c r="N247" s="24" t="str">
        <f>IF($C247="","",$E247*VLOOKUP($C247,aliments!$B$2:$AZ$70,10,0)/100)</f>
        <v/>
      </c>
      <c r="O247" s="24" t="str">
        <f>IF($C247="","",$E247*VLOOKUP($C247,aliments!$B$2:$AZ$70,11,0)/100)</f>
        <v/>
      </c>
      <c r="P247" s="24" t="str">
        <f>IF($C247="","",$E247*VLOOKUP($C247,aliments!$B$2:$AZ$70,12,0)/100)</f>
        <v/>
      </c>
      <c r="Q247" s="24" t="str">
        <f>IF($C247="","",$E247*VLOOKUP($C247,aliments!$B$2:$AZ$70,13,0)/100)</f>
        <v/>
      </c>
      <c r="R247" s="24" t="str">
        <f>IF($C247="","",$E247*VLOOKUP($C247,aliments!$B$2:$AZ$70,14,0)/100)</f>
        <v/>
      </c>
      <c r="S247" s="24" t="str">
        <f>IF($C247="","",$E247*VLOOKUP($C247,aliments!$B$2:$AZ$70,15,0)/100)</f>
        <v/>
      </c>
      <c r="T247" s="24" t="str">
        <f>IF($C247="","",$E247*VLOOKUP($C247,aliments!$B$2:$AZ$70,16,0)/100)</f>
        <v/>
      </c>
      <c r="U247" s="24" t="str">
        <f>IF($C247="","",$E247*VLOOKUP($C247,aliments!$B$2:$AZ$70,17,0)/100)</f>
        <v/>
      </c>
      <c r="V247" s="24" t="str">
        <f>IF($C247="","",$E247*VLOOKUP($C247,aliments!$B$2:$AZ$70,18,0)/100)</f>
        <v/>
      </c>
      <c r="W247" s="24" t="str">
        <f>IF($C247="","",$E247*VLOOKUP($C247,aliments!$B$2:$AZ$70,19,0)/100)</f>
        <v/>
      </c>
      <c r="X247" s="24" t="str">
        <f>IF($C247="","",$E247*VLOOKUP($C247,aliments!$B$2:$AZ$70,20,0)/100)</f>
        <v/>
      </c>
      <c r="Y247" s="24" t="str">
        <f>IF($C247="","",$E247*VLOOKUP($C247,aliments!$B$2:$AZ$70,21,0)/100)</f>
        <v/>
      </c>
      <c r="Z247" s="24" t="str">
        <f>IF($C247="","",$E247*VLOOKUP($C247,aliments!$B$2:$AZ$70,22,0)/100)</f>
        <v/>
      </c>
      <c r="AA247" s="24" t="str">
        <f>IF($C247="","",$E247*VLOOKUP($C247,aliments!$B$2:$AZ$70,23,0)/100)</f>
        <v/>
      </c>
      <c r="AB247" s="24" t="str">
        <f>IF($C247="","",$E247*VLOOKUP($C247,aliments!$B$2:$AZ$70,24,0)/100)</f>
        <v/>
      </c>
      <c r="AC247" s="24" t="str">
        <f>IF($C247="","",$E247*VLOOKUP($C247,aliments!$B$2:$AZ$70,25,0)/100)</f>
        <v/>
      </c>
      <c r="AD247" s="24" t="str">
        <f>IF($C247="","",$E247*VLOOKUP($C247,aliments!$B$2:$AZ$70,26,0)/100)</f>
        <v/>
      </c>
      <c r="AE247" s="24" t="str">
        <f>IF($C247="","",$E247*VLOOKUP($C247,aliments!$B$2:$AZ$70,27,0)/100)</f>
        <v/>
      </c>
      <c r="AF247" s="24" t="str">
        <f>IF($C247="","",$E247*VLOOKUP($C247,aliments!$B$2:$AZ$70,28,0)/100)</f>
        <v/>
      </c>
      <c r="AG247" s="24" t="str">
        <f>IF($C247="","",$E247*VLOOKUP($C247,aliments!$B$2:$AZ$70,29,0)/100)</f>
        <v/>
      </c>
      <c r="AH247" s="24" t="str">
        <f>IF($C247="","",$E247*VLOOKUP($C247,aliments!$B$2:$AZ$70,30,0)/100)</f>
        <v/>
      </c>
      <c r="AI247" s="24" t="str">
        <f>IF($C247="","",$E247*VLOOKUP($C247,aliments!$B$2:$AZ$70,31,0)/100)</f>
        <v/>
      </c>
      <c r="AJ247" s="24" t="str">
        <f>IF($C247="","",$E247*VLOOKUP($C247,aliments!$B$2:$AZ$70,32,0)/100)</f>
        <v/>
      </c>
      <c r="AK247" s="24" t="str">
        <f>IF($C247="","",$E247*VLOOKUP($C247,aliments!$B$2:$AZ$70,33,0)/100)</f>
        <v/>
      </c>
      <c r="AL247" s="24" t="str">
        <f>IF($C247="","",$E247*VLOOKUP($C247,aliments!$B$2:$AZ$70,34,0)/100)</f>
        <v/>
      </c>
      <c r="AM247" s="24" t="str">
        <f>IF($C247="","",$E247*VLOOKUP($C247,aliments!$B$2:$AZ$70,35,0)/100)</f>
        <v/>
      </c>
      <c r="AN247" s="24" t="str">
        <f>IF($C247="","",$E247*VLOOKUP($C247,aliments!$B$2:$AZ$70,36,0)/100)</f>
        <v/>
      </c>
      <c r="AO247" s="24" t="str">
        <f>IF($C247="","",$E247*VLOOKUP($C247,aliments!$B$2:$AZ$70,37,0)/100)</f>
        <v/>
      </c>
    </row>
    <row r="248" spans="1:79" x14ac:dyDescent="0.2">
      <c r="C248" s="23"/>
      <c r="F248" s="24" t="str">
        <f>IF($C248="","",$E248*VLOOKUP($C248,aliments!$B$2:$AZ$70,2,0)/100)</f>
        <v/>
      </c>
      <c r="G248" s="24" t="str">
        <f>IF($C248="","",$E248*VLOOKUP($C248,aliments!$B$2:$AZ$70,3,0)/100)</f>
        <v/>
      </c>
      <c r="H248" s="24" t="str">
        <f>IF($C248="","",$E248*VLOOKUP($C248,aliments!$B$2:$AZ$70,4,0)/100)</f>
        <v/>
      </c>
      <c r="I248" s="24" t="str">
        <f>IF($C248="","",$E248*VLOOKUP($C248,aliments!$B$2:$AZ$70,5,0)/100)</f>
        <v/>
      </c>
      <c r="J248" s="24" t="str">
        <f>IF($C248="","",$E248*VLOOKUP($C248,aliments!$B$2:$AZ$70,6,0)/100)</f>
        <v/>
      </c>
      <c r="K248" s="24" t="str">
        <f>IF($C248="","",$E248*VLOOKUP($C248,aliments!$B$2:$AZ$70,7,0)/100)</f>
        <v/>
      </c>
      <c r="L248" s="24" t="str">
        <f>IF($C248="","",$E248*VLOOKUP($C248,aliments!$B$2:$AZ$70,8,0)/100)</f>
        <v/>
      </c>
      <c r="M248" s="24" t="str">
        <f>IF($C248="","",$E248*VLOOKUP($C248,aliments!$B$2:$AZ$70,9,0)/100)</f>
        <v/>
      </c>
      <c r="N248" s="24" t="str">
        <f>IF($C248="","",$E248*VLOOKUP($C248,aliments!$B$2:$AZ$70,10,0)/100)</f>
        <v/>
      </c>
      <c r="O248" s="24" t="str">
        <f>IF($C248="","",$E248*VLOOKUP($C248,aliments!$B$2:$AZ$70,11,0)/100)</f>
        <v/>
      </c>
      <c r="P248" s="24" t="str">
        <f>IF($C248="","",$E248*VLOOKUP($C248,aliments!$B$2:$AZ$70,12,0)/100)</f>
        <v/>
      </c>
      <c r="Q248" s="24" t="str">
        <f>IF($C248="","",$E248*VLOOKUP($C248,aliments!$B$2:$AZ$70,13,0)/100)</f>
        <v/>
      </c>
      <c r="R248" s="24" t="str">
        <f>IF($C248="","",$E248*VLOOKUP($C248,aliments!$B$2:$AZ$70,14,0)/100)</f>
        <v/>
      </c>
      <c r="S248" s="24" t="str">
        <f>IF($C248="","",$E248*VLOOKUP($C248,aliments!$B$2:$AZ$70,15,0)/100)</f>
        <v/>
      </c>
      <c r="T248" s="24" t="str">
        <f>IF($C248="","",$E248*VLOOKUP($C248,aliments!$B$2:$AZ$70,16,0)/100)</f>
        <v/>
      </c>
      <c r="U248" s="24" t="str">
        <f>IF($C248="","",$E248*VLOOKUP($C248,aliments!$B$2:$AZ$70,17,0)/100)</f>
        <v/>
      </c>
      <c r="V248" s="24" t="str">
        <f>IF($C248="","",$E248*VLOOKUP($C248,aliments!$B$2:$AZ$70,18,0)/100)</f>
        <v/>
      </c>
      <c r="W248" s="24" t="str">
        <f>IF($C248="","",$E248*VLOOKUP($C248,aliments!$B$2:$AZ$70,19,0)/100)</f>
        <v/>
      </c>
      <c r="X248" s="24" t="str">
        <f>IF($C248="","",$E248*VLOOKUP($C248,aliments!$B$2:$AZ$70,20,0)/100)</f>
        <v/>
      </c>
      <c r="Y248" s="24" t="str">
        <f>IF($C248="","",$E248*VLOOKUP($C248,aliments!$B$2:$AZ$70,21,0)/100)</f>
        <v/>
      </c>
      <c r="Z248" s="24" t="str">
        <f>IF($C248="","",$E248*VLOOKUP($C248,aliments!$B$2:$AZ$70,22,0)/100)</f>
        <v/>
      </c>
      <c r="AA248" s="24" t="str">
        <f>IF($C248="","",$E248*VLOOKUP($C248,aliments!$B$2:$AZ$70,23,0)/100)</f>
        <v/>
      </c>
      <c r="AB248" s="24" t="str">
        <f>IF($C248="","",$E248*VLOOKUP($C248,aliments!$B$2:$AZ$70,24,0)/100)</f>
        <v/>
      </c>
      <c r="AC248" s="24" t="str">
        <f>IF($C248="","",$E248*VLOOKUP($C248,aliments!$B$2:$AZ$70,25,0)/100)</f>
        <v/>
      </c>
      <c r="AD248" s="24" t="str">
        <f>IF($C248="","",$E248*VLOOKUP($C248,aliments!$B$2:$AZ$70,26,0)/100)</f>
        <v/>
      </c>
      <c r="AE248" s="24" t="str">
        <f>IF($C248="","",$E248*VLOOKUP($C248,aliments!$B$2:$AZ$70,27,0)/100)</f>
        <v/>
      </c>
      <c r="AF248" s="24" t="str">
        <f>IF($C248="","",$E248*VLOOKUP($C248,aliments!$B$2:$AZ$70,28,0)/100)</f>
        <v/>
      </c>
      <c r="AG248" s="24" t="str">
        <f>IF($C248="","",$E248*VLOOKUP($C248,aliments!$B$2:$AZ$70,29,0)/100)</f>
        <v/>
      </c>
      <c r="AH248" s="24" t="str">
        <f>IF($C248="","",$E248*VLOOKUP($C248,aliments!$B$2:$AZ$70,30,0)/100)</f>
        <v/>
      </c>
      <c r="AI248" s="24" t="str">
        <f>IF($C248="","",$E248*VLOOKUP($C248,aliments!$B$2:$AZ$70,31,0)/100)</f>
        <v/>
      </c>
      <c r="AJ248" s="24" t="str">
        <f>IF($C248="","",$E248*VLOOKUP($C248,aliments!$B$2:$AZ$70,32,0)/100)</f>
        <v/>
      </c>
      <c r="AK248" s="24" t="str">
        <f>IF($C248="","",$E248*VLOOKUP($C248,aliments!$B$2:$AZ$70,33,0)/100)</f>
        <v/>
      </c>
      <c r="AL248" s="24" t="str">
        <f>IF($C248="","",$E248*VLOOKUP($C248,aliments!$B$2:$AZ$70,34,0)/100)</f>
        <v/>
      </c>
      <c r="AM248" s="24" t="str">
        <f>IF($C248="","",$E248*VLOOKUP($C248,aliments!$B$2:$AZ$70,35,0)/100)</f>
        <v/>
      </c>
      <c r="AN248" s="24" t="str">
        <f>IF($C248="","",$E248*VLOOKUP($C248,aliments!$B$2:$AZ$70,36,0)/100)</f>
        <v/>
      </c>
      <c r="AO248" s="24" t="str">
        <f>IF($C248="","",$E248*VLOOKUP($C248,aliments!$B$2:$AZ$70,37,0)/100)</f>
        <v/>
      </c>
      <c r="AU248" s="19"/>
      <c r="AV248" s="19"/>
      <c r="AW248" s="19"/>
      <c r="AX248" s="19"/>
      <c r="AY248" s="19"/>
      <c r="AZ248" s="19"/>
      <c r="BA248" s="19"/>
      <c r="BB248" s="19"/>
      <c r="BC248" s="19"/>
      <c r="BD248" s="19"/>
      <c r="BE248" s="19"/>
      <c r="BF248" s="19"/>
      <c r="BG248" s="19"/>
      <c r="BH248" s="19"/>
      <c r="BI248" s="19"/>
      <c r="BJ248" s="19"/>
      <c r="BK248" s="19"/>
      <c r="BL248" s="19"/>
      <c r="BM248" s="19"/>
      <c r="BN248" s="19"/>
      <c r="BO248" s="19"/>
      <c r="BP248" s="19"/>
      <c r="BQ248" s="19"/>
      <c r="BR248" s="19"/>
      <c r="BS248" s="19"/>
      <c r="BT248" s="19"/>
      <c r="BU248" s="19"/>
      <c r="BV248" s="19"/>
      <c r="BW248" s="19"/>
      <c r="BX248" s="19"/>
    </row>
    <row r="249" spans="1:79" x14ac:dyDescent="0.2">
      <c r="C249" s="23"/>
      <c r="F249" s="24" t="str">
        <f>IF($C249="","",$E249*VLOOKUP($C249,aliments!$B$2:$AZ$70,2,0)/100)</f>
        <v/>
      </c>
      <c r="G249" s="24" t="str">
        <f>IF($C249="","",$E249*VLOOKUP($C249,aliments!$B$2:$AZ$70,3,0)/100)</f>
        <v/>
      </c>
      <c r="H249" s="24" t="str">
        <f>IF($C249="","",$E249*VLOOKUP($C249,aliments!$B$2:$AZ$70,4,0)/100)</f>
        <v/>
      </c>
      <c r="I249" s="24" t="str">
        <f>IF($C249="","",$E249*VLOOKUP($C249,aliments!$B$2:$AZ$70,5,0)/100)</f>
        <v/>
      </c>
      <c r="J249" s="24" t="str">
        <f>IF($C249="","",$E249*VLOOKUP($C249,aliments!$B$2:$AZ$70,6,0)/100)</f>
        <v/>
      </c>
      <c r="K249" s="24" t="str">
        <f>IF($C249="","",$E249*VLOOKUP($C249,aliments!$B$2:$AZ$70,7,0)/100)</f>
        <v/>
      </c>
      <c r="L249" s="24" t="str">
        <f>IF($C249="","",$E249*VLOOKUP($C249,aliments!$B$2:$AZ$70,8,0)/100)</f>
        <v/>
      </c>
      <c r="M249" s="24" t="str">
        <f>IF($C249="","",$E249*VLOOKUP($C249,aliments!$B$2:$AZ$70,9,0)/100)</f>
        <v/>
      </c>
      <c r="N249" s="24" t="str">
        <f>IF($C249="","",$E249*VLOOKUP($C249,aliments!$B$2:$AZ$70,10,0)/100)</f>
        <v/>
      </c>
      <c r="O249" s="24" t="str">
        <f>IF($C249="","",$E249*VLOOKUP($C249,aliments!$B$2:$AZ$70,11,0)/100)</f>
        <v/>
      </c>
      <c r="P249" s="24" t="str">
        <f>IF($C249="","",$E249*VLOOKUP($C249,aliments!$B$2:$AZ$70,12,0)/100)</f>
        <v/>
      </c>
      <c r="Q249" s="24" t="str">
        <f>IF($C249="","",$E249*VLOOKUP($C249,aliments!$B$2:$AZ$70,13,0)/100)</f>
        <v/>
      </c>
      <c r="R249" s="24" t="str">
        <f>IF($C249="","",$E249*VLOOKUP($C249,aliments!$B$2:$AZ$70,14,0)/100)</f>
        <v/>
      </c>
      <c r="S249" s="24" t="str">
        <f>IF($C249="","",$E249*VLOOKUP($C249,aliments!$B$2:$AZ$70,15,0)/100)</f>
        <v/>
      </c>
      <c r="T249" s="24" t="str">
        <f>IF($C249="","",$E249*VLOOKUP($C249,aliments!$B$2:$AZ$70,16,0)/100)</f>
        <v/>
      </c>
      <c r="U249" s="24" t="str">
        <f>IF($C249="","",$E249*VLOOKUP($C249,aliments!$B$2:$AZ$70,17,0)/100)</f>
        <v/>
      </c>
      <c r="V249" s="24" t="str">
        <f>IF($C249="","",$E249*VLOOKUP($C249,aliments!$B$2:$AZ$70,18,0)/100)</f>
        <v/>
      </c>
      <c r="W249" s="24" t="str">
        <f>IF($C249="","",$E249*VLOOKUP($C249,aliments!$B$2:$AZ$70,19,0)/100)</f>
        <v/>
      </c>
      <c r="X249" s="24" t="str">
        <f>IF($C249="","",$E249*VLOOKUP($C249,aliments!$B$2:$AZ$70,20,0)/100)</f>
        <v/>
      </c>
      <c r="Y249" s="24" t="str">
        <f>IF($C249="","",$E249*VLOOKUP($C249,aliments!$B$2:$AZ$70,21,0)/100)</f>
        <v/>
      </c>
      <c r="Z249" s="24" t="str">
        <f>IF($C249="","",$E249*VLOOKUP($C249,aliments!$B$2:$AZ$70,22,0)/100)</f>
        <v/>
      </c>
      <c r="AA249" s="24" t="str">
        <f>IF($C249="","",$E249*VLOOKUP($C249,aliments!$B$2:$AZ$70,23,0)/100)</f>
        <v/>
      </c>
      <c r="AB249" s="24" t="str">
        <f>IF($C249="","",$E249*VLOOKUP($C249,aliments!$B$2:$AZ$70,24,0)/100)</f>
        <v/>
      </c>
      <c r="AC249" s="24" t="str">
        <f>IF($C249="","",$E249*VLOOKUP($C249,aliments!$B$2:$AZ$70,25,0)/100)</f>
        <v/>
      </c>
      <c r="AD249" s="24" t="str">
        <f>IF($C249="","",$E249*VLOOKUP($C249,aliments!$B$2:$AZ$70,26,0)/100)</f>
        <v/>
      </c>
      <c r="AE249" s="24" t="str">
        <f>IF($C249="","",$E249*VLOOKUP($C249,aliments!$B$2:$AZ$70,27,0)/100)</f>
        <v/>
      </c>
      <c r="AF249" s="24" t="str">
        <f>IF($C249="","",$E249*VLOOKUP($C249,aliments!$B$2:$AZ$70,28,0)/100)</f>
        <v/>
      </c>
      <c r="AG249" s="24" t="str">
        <f>IF($C249="","",$E249*VLOOKUP($C249,aliments!$B$2:$AZ$70,29,0)/100)</f>
        <v/>
      </c>
      <c r="AH249" s="24" t="str">
        <f>IF($C249="","",$E249*VLOOKUP($C249,aliments!$B$2:$AZ$70,30,0)/100)</f>
        <v/>
      </c>
      <c r="AI249" s="24" t="str">
        <f>IF($C249="","",$E249*VLOOKUP($C249,aliments!$B$2:$AZ$70,31,0)/100)</f>
        <v/>
      </c>
      <c r="AJ249" s="24" t="str">
        <f>IF($C249="","",$E249*VLOOKUP($C249,aliments!$B$2:$AZ$70,32,0)/100)</f>
        <v/>
      </c>
      <c r="AK249" s="24" t="str">
        <f>IF($C249="","",$E249*VLOOKUP($C249,aliments!$B$2:$AZ$70,33,0)/100)</f>
        <v/>
      </c>
      <c r="AL249" s="24" t="str">
        <f>IF($C249="","",$E249*VLOOKUP($C249,aliments!$B$2:$AZ$70,34,0)/100)</f>
        <v/>
      </c>
      <c r="AM249" s="24" t="str">
        <f>IF($C249="","",$E249*VLOOKUP($C249,aliments!$B$2:$AZ$70,35,0)/100)</f>
        <v/>
      </c>
      <c r="AN249" s="24" t="str">
        <f>IF($C249="","",$E249*VLOOKUP($C249,aliments!$B$2:$AZ$70,36,0)/100)</f>
        <v/>
      </c>
      <c r="AO249" s="24" t="str">
        <f>IF($C249="","",$E249*VLOOKUP($C249,aliments!$B$2:$AZ$70,37,0)/100)</f>
        <v/>
      </c>
      <c r="AU249" s="19"/>
      <c r="AV249" s="19"/>
      <c r="AW249" s="19"/>
      <c r="AX249" s="19"/>
      <c r="AY249" s="19"/>
      <c r="AZ249" s="19"/>
      <c r="BA249" s="19"/>
      <c r="BB249" s="19"/>
      <c r="BC249" s="19"/>
      <c r="BD249" s="19"/>
      <c r="BE249" s="19"/>
      <c r="BF249" s="19"/>
      <c r="BG249" s="19"/>
      <c r="BH249" s="19"/>
      <c r="BI249" s="19"/>
      <c r="BJ249" s="19"/>
      <c r="BK249" s="19"/>
      <c r="BL249" s="19"/>
      <c r="BM249" s="19"/>
      <c r="BN249" s="19"/>
      <c r="BO249" s="19"/>
      <c r="BP249" s="19"/>
      <c r="BQ249" s="19"/>
      <c r="BR249" s="19"/>
      <c r="BS249" s="19"/>
      <c r="BT249" s="19"/>
      <c r="BU249" s="19"/>
      <c r="BV249" s="19"/>
      <c r="BW249" s="19"/>
      <c r="BX249" s="19"/>
    </row>
    <row r="250" spans="1:79" x14ac:dyDescent="0.2">
      <c r="C250" s="23"/>
      <c r="F250" s="24" t="str">
        <f>IF($C250="","",$E250*VLOOKUP($C250,aliments!$B$2:$AZ$70,2,0)/100)</f>
        <v/>
      </c>
      <c r="G250" s="24" t="str">
        <f>IF($C250="","",$E250*VLOOKUP($C250,aliments!$B$2:$AZ$70,3,0)/100)</f>
        <v/>
      </c>
      <c r="H250" s="24" t="str">
        <f>IF($C250="","",$E250*VLOOKUP($C250,aliments!$B$2:$AZ$70,4,0)/100)</f>
        <v/>
      </c>
      <c r="I250" s="24" t="str">
        <f>IF($C250="","",$E250*VLOOKUP($C250,aliments!$B$2:$AZ$70,5,0)/100)</f>
        <v/>
      </c>
      <c r="J250" s="24" t="str">
        <f>IF($C250="","",$E250*VLOOKUP($C250,aliments!$B$2:$AZ$70,6,0)/100)</f>
        <v/>
      </c>
      <c r="K250" s="24" t="str">
        <f>IF($C250="","",$E250*VLOOKUP($C250,aliments!$B$2:$AZ$70,7,0)/100)</f>
        <v/>
      </c>
      <c r="L250" s="24" t="str">
        <f>IF($C250="","",$E250*VLOOKUP($C250,aliments!$B$2:$AZ$70,8,0)/100)</f>
        <v/>
      </c>
      <c r="M250" s="24" t="str">
        <f>IF($C250="","",$E250*VLOOKUP($C250,aliments!$B$2:$AZ$70,9,0)/100)</f>
        <v/>
      </c>
      <c r="N250" s="24" t="str">
        <f>IF($C250="","",$E250*VLOOKUP($C250,aliments!$B$2:$AZ$70,10,0)/100)</f>
        <v/>
      </c>
      <c r="O250" s="24" t="str">
        <f>IF($C250="","",$E250*VLOOKUP($C250,aliments!$B$2:$AZ$70,11,0)/100)</f>
        <v/>
      </c>
      <c r="P250" s="24" t="str">
        <f>IF($C250="","",$E250*VLOOKUP($C250,aliments!$B$2:$AZ$70,12,0)/100)</f>
        <v/>
      </c>
      <c r="Q250" s="24" t="str">
        <f>IF($C250="","",$E250*VLOOKUP($C250,aliments!$B$2:$AZ$70,13,0)/100)</f>
        <v/>
      </c>
      <c r="R250" s="24" t="str">
        <f>IF($C250="","",$E250*VLOOKUP($C250,aliments!$B$2:$AZ$70,14,0)/100)</f>
        <v/>
      </c>
      <c r="S250" s="24" t="str">
        <f>IF($C250="","",$E250*VLOOKUP($C250,aliments!$B$2:$AZ$70,15,0)/100)</f>
        <v/>
      </c>
      <c r="T250" s="24" t="str">
        <f>IF($C250="","",$E250*VLOOKUP($C250,aliments!$B$2:$AZ$70,16,0)/100)</f>
        <v/>
      </c>
      <c r="U250" s="24" t="str">
        <f>IF($C250="","",$E250*VLOOKUP($C250,aliments!$B$2:$AZ$70,17,0)/100)</f>
        <v/>
      </c>
      <c r="V250" s="24" t="str">
        <f>IF($C250="","",$E250*VLOOKUP($C250,aliments!$B$2:$AZ$70,18,0)/100)</f>
        <v/>
      </c>
      <c r="W250" s="24" t="str">
        <f>IF($C250="","",$E250*VLOOKUP($C250,aliments!$B$2:$AZ$70,19,0)/100)</f>
        <v/>
      </c>
      <c r="X250" s="24" t="str">
        <f>IF($C250="","",$E250*VLOOKUP($C250,aliments!$B$2:$AZ$70,20,0)/100)</f>
        <v/>
      </c>
      <c r="Y250" s="24" t="str">
        <f>IF($C250="","",$E250*VLOOKUP($C250,aliments!$B$2:$AZ$70,21,0)/100)</f>
        <v/>
      </c>
      <c r="Z250" s="24" t="str">
        <f>IF($C250="","",$E250*VLOOKUP($C250,aliments!$B$2:$AZ$70,22,0)/100)</f>
        <v/>
      </c>
      <c r="AA250" s="24" t="str">
        <f>IF($C250="","",$E250*VLOOKUP($C250,aliments!$B$2:$AZ$70,23,0)/100)</f>
        <v/>
      </c>
      <c r="AB250" s="24" t="str">
        <f>IF($C250="","",$E250*VLOOKUP($C250,aliments!$B$2:$AZ$70,24,0)/100)</f>
        <v/>
      </c>
      <c r="AC250" s="24" t="str">
        <f>IF($C250="","",$E250*VLOOKUP($C250,aliments!$B$2:$AZ$70,25,0)/100)</f>
        <v/>
      </c>
      <c r="AD250" s="24" t="str">
        <f>IF($C250="","",$E250*VLOOKUP($C250,aliments!$B$2:$AZ$70,26,0)/100)</f>
        <v/>
      </c>
      <c r="AE250" s="24" t="str">
        <f>IF($C250="","",$E250*VLOOKUP($C250,aliments!$B$2:$AZ$70,27,0)/100)</f>
        <v/>
      </c>
      <c r="AF250" s="24" t="str">
        <f>IF($C250="","",$E250*VLOOKUP($C250,aliments!$B$2:$AZ$70,28,0)/100)</f>
        <v/>
      </c>
      <c r="AG250" s="24" t="str">
        <f>IF($C250="","",$E250*VLOOKUP($C250,aliments!$B$2:$AZ$70,29,0)/100)</f>
        <v/>
      </c>
      <c r="AH250" s="24" t="str">
        <f>IF($C250="","",$E250*VLOOKUP($C250,aliments!$B$2:$AZ$70,30,0)/100)</f>
        <v/>
      </c>
      <c r="AI250" s="24" t="str">
        <f>IF($C250="","",$E250*VLOOKUP($C250,aliments!$B$2:$AZ$70,31,0)/100)</f>
        <v/>
      </c>
      <c r="AJ250" s="24" t="str">
        <f>IF($C250="","",$E250*VLOOKUP($C250,aliments!$B$2:$AZ$70,32,0)/100)</f>
        <v/>
      </c>
      <c r="AK250" s="24" t="str">
        <f>IF($C250="","",$E250*VLOOKUP($C250,aliments!$B$2:$AZ$70,33,0)/100)</f>
        <v/>
      </c>
      <c r="AL250" s="24" t="str">
        <f>IF($C250="","",$E250*VLOOKUP($C250,aliments!$B$2:$AZ$70,34,0)/100)</f>
        <v/>
      </c>
      <c r="AM250" s="24" t="str">
        <f>IF($C250="","",$E250*VLOOKUP($C250,aliments!$B$2:$AZ$70,35,0)/100)</f>
        <v/>
      </c>
      <c r="AN250" s="24" t="str">
        <f>IF($C250="","",$E250*VLOOKUP($C250,aliments!$B$2:$AZ$70,36,0)/100)</f>
        <v/>
      </c>
      <c r="AO250" s="24" t="str">
        <f>IF($C250="","",$E250*VLOOKUP($C250,aliments!$B$2:$AZ$70,37,0)/100)</f>
        <v/>
      </c>
      <c r="AU250" s="19"/>
      <c r="AV250" s="19"/>
      <c r="AW250" s="19"/>
      <c r="AX250" s="19"/>
      <c r="AY250" s="19"/>
      <c r="AZ250" s="19"/>
      <c r="BA250" s="19"/>
      <c r="BB250" s="19"/>
      <c r="BC250" s="19"/>
      <c r="BD250" s="19"/>
      <c r="BE250" s="19"/>
      <c r="BF250" s="19"/>
      <c r="BG250" s="19"/>
      <c r="BH250" s="19"/>
      <c r="BI250" s="19"/>
      <c r="BJ250" s="19"/>
      <c r="BK250" s="19"/>
      <c r="BL250" s="19"/>
      <c r="BM250" s="19"/>
      <c r="BN250" s="19"/>
      <c r="BO250" s="19"/>
      <c r="BP250" s="19"/>
      <c r="BQ250" s="19"/>
      <c r="BR250" s="19"/>
      <c r="BS250" s="19"/>
      <c r="BT250" s="19"/>
      <c r="BU250" s="19"/>
      <c r="BV250" s="19"/>
      <c r="BW250" s="19"/>
      <c r="BX250" s="19"/>
    </row>
    <row r="251" spans="1:79" ht="13.5" thickBot="1" x14ac:dyDescent="0.25">
      <c r="C251" s="23"/>
      <c r="F251" s="24" t="str">
        <f>IF($C251="","",$E251*VLOOKUP($C251,aliments!$B$2:$AZ$70,2,0)/100)</f>
        <v/>
      </c>
      <c r="G251" s="24" t="str">
        <f>IF($C251="","",$E251*VLOOKUP($C251,aliments!$B$2:$AZ$70,3,0)/100)</f>
        <v/>
      </c>
      <c r="H251" s="24" t="str">
        <f>IF($C251="","",$E251*VLOOKUP($C251,aliments!$B$2:$AZ$70,4,0)/100)</f>
        <v/>
      </c>
      <c r="I251" s="24" t="str">
        <f>IF($C251="","",$E251*VLOOKUP($C251,aliments!$B$2:$AZ$70,5,0)/100)</f>
        <v/>
      </c>
      <c r="J251" s="24" t="str">
        <f>IF($C251="","",$E251*VLOOKUP($C251,aliments!$B$2:$AZ$70,6,0)/100)</f>
        <v/>
      </c>
      <c r="K251" s="24" t="str">
        <f>IF($C251="","",$E251*VLOOKUP($C251,aliments!$B$2:$AZ$70,7,0)/100)</f>
        <v/>
      </c>
      <c r="L251" s="24" t="str">
        <f>IF($C251="","",$E251*VLOOKUP($C251,aliments!$B$2:$AZ$70,8,0)/100)</f>
        <v/>
      </c>
      <c r="M251" s="24" t="str">
        <f>IF($C251="","",$E251*VLOOKUP($C251,aliments!$B$2:$AZ$70,9,0)/100)</f>
        <v/>
      </c>
      <c r="N251" s="24" t="str">
        <f>IF($C251="","",$E251*VLOOKUP($C251,aliments!$B$2:$AZ$70,10,0)/100)</f>
        <v/>
      </c>
      <c r="O251" s="24" t="str">
        <f>IF($C251="","",$E251*VLOOKUP($C251,aliments!$B$2:$AZ$70,11,0)/100)</f>
        <v/>
      </c>
      <c r="P251" s="24" t="str">
        <f>IF($C251="","",$E251*VLOOKUP($C251,aliments!$B$2:$AZ$70,12,0)/100)</f>
        <v/>
      </c>
      <c r="Q251" s="24" t="str">
        <f>IF($C251="","",$E251*VLOOKUP($C251,aliments!$B$2:$AZ$70,13,0)/100)</f>
        <v/>
      </c>
      <c r="R251" s="24" t="str">
        <f>IF($C251="","",$E251*VLOOKUP($C251,aliments!$B$2:$AZ$70,14,0)/100)</f>
        <v/>
      </c>
      <c r="S251" s="24" t="str">
        <f>IF($C251="","",$E251*VLOOKUP($C251,aliments!$B$2:$AZ$70,15,0)/100)</f>
        <v/>
      </c>
      <c r="T251" s="24" t="str">
        <f>IF($C251="","",$E251*VLOOKUP($C251,aliments!$B$2:$AZ$70,16,0)/100)</f>
        <v/>
      </c>
      <c r="U251" s="24" t="str">
        <f>IF($C251="","",$E251*VLOOKUP($C251,aliments!$B$2:$AZ$70,17,0)/100)</f>
        <v/>
      </c>
      <c r="V251" s="24" t="str">
        <f>IF($C251="","",$E251*VLOOKUP($C251,aliments!$B$2:$AZ$70,18,0)/100)</f>
        <v/>
      </c>
      <c r="W251" s="24" t="str">
        <f>IF($C251="","",$E251*VLOOKUP($C251,aliments!$B$2:$AZ$70,19,0)/100)</f>
        <v/>
      </c>
      <c r="X251" s="24" t="str">
        <f>IF($C251="","",$E251*VLOOKUP($C251,aliments!$B$2:$AZ$70,20,0)/100)</f>
        <v/>
      </c>
      <c r="Y251" s="24" t="str">
        <f>IF($C251="","",$E251*VLOOKUP($C251,aliments!$B$2:$AZ$70,21,0)/100)</f>
        <v/>
      </c>
      <c r="Z251" s="24" t="str">
        <f>IF($C251="","",$E251*VLOOKUP($C251,aliments!$B$2:$AZ$70,22,0)/100)</f>
        <v/>
      </c>
      <c r="AA251" s="24" t="str">
        <f>IF($C251="","",$E251*VLOOKUP($C251,aliments!$B$2:$AZ$70,23,0)/100)</f>
        <v/>
      </c>
      <c r="AB251" s="24" t="str">
        <f>IF($C251="","",$E251*VLOOKUP($C251,aliments!$B$2:$AZ$70,24,0)/100)</f>
        <v/>
      </c>
      <c r="AC251" s="24" t="str">
        <f>IF($C251="","",$E251*VLOOKUP($C251,aliments!$B$2:$AZ$70,25,0)/100)</f>
        <v/>
      </c>
      <c r="AD251" s="24" t="str">
        <f>IF($C251="","",$E251*VLOOKUP($C251,aliments!$B$2:$AZ$70,26,0)/100)</f>
        <v/>
      </c>
      <c r="AE251" s="24" t="str">
        <f>IF($C251="","",$E251*VLOOKUP($C251,aliments!$B$2:$AZ$70,27,0)/100)</f>
        <v/>
      </c>
      <c r="AF251" s="24" t="str">
        <f>IF($C251="","",$E251*VLOOKUP($C251,aliments!$B$2:$AZ$70,28,0)/100)</f>
        <v/>
      </c>
      <c r="AG251" s="24" t="str">
        <f>IF($C251="","",$E251*VLOOKUP($C251,aliments!$B$2:$AZ$70,29,0)/100)</f>
        <v/>
      </c>
      <c r="AH251" s="24" t="str">
        <f>IF($C251="","",$E251*VLOOKUP($C251,aliments!$B$2:$AZ$70,30,0)/100)</f>
        <v/>
      </c>
      <c r="AI251" s="24" t="str">
        <f>IF($C251="","",$E251*VLOOKUP($C251,aliments!$B$2:$AZ$70,31,0)/100)</f>
        <v/>
      </c>
      <c r="AJ251" s="24" t="str">
        <f>IF($C251="","",$E251*VLOOKUP($C251,aliments!$B$2:$AZ$70,32,0)/100)</f>
        <v/>
      </c>
      <c r="AK251" s="24" t="str">
        <f>IF($C251="","",$E251*VLOOKUP($C251,aliments!$B$2:$AZ$70,33,0)/100)</f>
        <v/>
      </c>
      <c r="AL251" s="24" t="str">
        <f>IF($C251="","",$E251*VLOOKUP($C251,aliments!$B$2:$AZ$70,34,0)/100)</f>
        <v/>
      </c>
      <c r="AM251" s="24" t="str">
        <f>IF($C251="","",$E251*VLOOKUP($C251,aliments!$B$2:$AZ$70,35,0)/100)</f>
        <v/>
      </c>
      <c r="AN251" s="24" t="str">
        <f>IF($C251="","",$E251*VLOOKUP($C251,aliments!$B$2:$AZ$70,36,0)/100)</f>
        <v/>
      </c>
      <c r="AO251" s="24" t="str">
        <f>IF($C251="","",$E251*VLOOKUP($C251,aliments!$B$2:$AZ$70,37,0)/100)</f>
        <v/>
      </c>
      <c r="AU251" s="19"/>
      <c r="AV251" s="19"/>
      <c r="AW251" s="19"/>
      <c r="AX251" s="19"/>
      <c r="AY251" s="19"/>
      <c r="AZ251" s="19"/>
      <c r="BA251" s="19"/>
      <c r="BB251" s="19"/>
      <c r="BC251" s="19"/>
      <c r="BD251" s="19"/>
      <c r="BE251" s="19"/>
      <c r="BF251" s="19"/>
      <c r="BG251" s="19"/>
      <c r="BH251" s="19"/>
      <c r="BI251" s="19"/>
      <c r="BJ251" s="19"/>
      <c r="BK251" s="19"/>
      <c r="BL251" s="19"/>
      <c r="BM251" s="19"/>
      <c r="BN251" s="19"/>
      <c r="BO251" s="19"/>
      <c r="BP251" s="19"/>
      <c r="BQ251" s="19"/>
      <c r="BR251" s="19"/>
      <c r="BS251" s="19"/>
      <c r="BT251" s="19"/>
      <c r="BU251" s="19"/>
      <c r="BV251" s="19"/>
      <c r="BW251" s="19"/>
      <c r="BX251" s="19"/>
    </row>
    <row r="252" spans="1:79" ht="13.5" thickBot="1" x14ac:dyDescent="0.25">
      <c r="A252" s="12" t="s">
        <v>4</v>
      </c>
      <c r="D252" s="72"/>
      <c r="F252" s="28" t="str">
        <f>IF(SUM(F245:F251)=0,"",AVERAGE(F245:F251))</f>
        <v/>
      </c>
      <c r="G252" s="28">
        <f>SUM(G245:G251)</f>
        <v>0</v>
      </c>
      <c r="H252" s="13">
        <f>SUM(H245:H251)</f>
        <v>0</v>
      </c>
      <c r="I252" s="13">
        <f t="shared" ref="I252" si="731">SUM(I245:I251)</f>
        <v>0</v>
      </c>
      <c r="J252" s="13">
        <f t="shared" ref="J252" si="732">SUM(J245:J251)</f>
        <v>0</v>
      </c>
      <c r="K252" s="13">
        <f t="shared" ref="K252" si="733">SUM(K245:K251)</f>
        <v>0</v>
      </c>
      <c r="L252" s="13">
        <f t="shared" ref="L252" si="734">SUM(L245:L251)</f>
        <v>0</v>
      </c>
      <c r="M252" s="13">
        <f t="shared" ref="M252" si="735">SUM(M245:M251)</f>
        <v>0</v>
      </c>
      <c r="N252" s="13">
        <f t="shared" ref="N252" si="736">SUM(N245:N251)</f>
        <v>0</v>
      </c>
      <c r="O252" s="13">
        <f t="shared" ref="O252" si="737">SUM(O245:O251)</f>
        <v>0</v>
      </c>
      <c r="P252" s="13">
        <f t="shared" ref="P252" si="738">SUM(P245:P251)</f>
        <v>0</v>
      </c>
      <c r="Q252" s="13">
        <f t="shared" ref="Q252" si="739">SUM(Q245:Q251)</f>
        <v>0</v>
      </c>
      <c r="R252" s="13">
        <f t="shared" ref="R252" si="740">SUM(R245:R251)</f>
        <v>0</v>
      </c>
      <c r="S252" s="13">
        <f t="shared" ref="S252" si="741">SUM(S245:S251)</f>
        <v>0</v>
      </c>
      <c r="T252" s="13">
        <f t="shared" ref="T252" si="742">SUM(T245:T251)</f>
        <v>0</v>
      </c>
      <c r="U252" s="13">
        <f t="shared" ref="U252" si="743">SUM(U245:U251)</f>
        <v>0</v>
      </c>
      <c r="V252" s="13">
        <f t="shared" ref="V252" si="744">SUM(V245:V251)</f>
        <v>0</v>
      </c>
      <c r="W252" s="13">
        <f t="shared" ref="W252" si="745">SUM(W245:W251)</f>
        <v>0</v>
      </c>
      <c r="X252" s="13">
        <f t="shared" ref="X252" si="746">SUM(X245:X251)</f>
        <v>0</v>
      </c>
      <c r="Y252" s="13">
        <f t="shared" ref="Y252" si="747">SUM(Y245:Y251)</f>
        <v>0</v>
      </c>
      <c r="Z252" s="13">
        <f t="shared" ref="Z252" si="748">SUM(Z245:Z251)</f>
        <v>0</v>
      </c>
      <c r="AA252" s="13">
        <f t="shared" ref="AA252" si="749">SUM(AA245:AA251)</f>
        <v>0</v>
      </c>
      <c r="AB252" s="13">
        <f t="shared" ref="AB252" si="750">SUM(AB245:AB251)</f>
        <v>0</v>
      </c>
      <c r="AC252" s="13">
        <f t="shared" ref="AC252" si="751">SUM(AC245:AC251)</f>
        <v>0</v>
      </c>
      <c r="AD252" s="13">
        <f t="shared" ref="AD252" si="752">SUM(AD245:AD251)</f>
        <v>0</v>
      </c>
      <c r="AE252" s="13">
        <f t="shared" ref="AE252" si="753">SUM(AE245:AE251)</f>
        <v>0</v>
      </c>
      <c r="AF252" s="13">
        <f t="shared" ref="AF252" si="754">SUM(AF245:AF251)</f>
        <v>0</v>
      </c>
      <c r="AG252" s="13">
        <f t="shared" ref="AG252" si="755">SUM(AG245:AG251)</f>
        <v>0</v>
      </c>
      <c r="AH252" s="13">
        <f t="shared" ref="AH252" si="756">SUM(AH245:AH251)</f>
        <v>0</v>
      </c>
      <c r="AI252" s="13">
        <f t="shared" ref="AI252" si="757">SUM(AI245:AI251)</f>
        <v>0</v>
      </c>
      <c r="AJ252" s="13">
        <f t="shared" ref="AJ252" si="758">SUM(AJ245:AJ251)</f>
        <v>0</v>
      </c>
      <c r="AK252" s="13">
        <f t="shared" ref="AK252" si="759">SUM(AK245:AK251)</f>
        <v>0</v>
      </c>
      <c r="AL252" s="13">
        <f t="shared" ref="AL252" si="760">SUM(AL245:AL251)</f>
        <v>0</v>
      </c>
      <c r="AM252" s="13">
        <f t="shared" ref="AM252" si="761">SUM(AM245:AM251)</f>
        <v>0</v>
      </c>
      <c r="AN252" s="13">
        <f t="shared" ref="AN252" si="762">SUM(AN245:AN251)</f>
        <v>0</v>
      </c>
      <c r="AO252" s="13">
        <f t="shared" ref="AO252" si="763">SUM(AO245:AO251)</f>
        <v>0</v>
      </c>
      <c r="AU252" s="19"/>
      <c r="AV252" s="19"/>
      <c r="AW252" s="19"/>
      <c r="AX252" s="19"/>
      <c r="AY252" s="19"/>
      <c r="AZ252" s="19"/>
      <c r="BA252" s="19"/>
      <c r="BB252" s="19"/>
      <c r="BC252" s="19"/>
      <c r="BD252" s="19"/>
      <c r="BE252" s="19"/>
      <c r="BF252" s="19"/>
      <c r="BG252" s="19"/>
      <c r="BH252" s="19"/>
      <c r="BI252" s="19"/>
      <c r="BJ252" s="19"/>
      <c r="BK252" s="19"/>
      <c r="BL252" s="19"/>
      <c r="BM252" s="19"/>
      <c r="BN252" s="19"/>
      <c r="BO252" s="19"/>
      <c r="BP252" s="19"/>
      <c r="BQ252" s="19"/>
      <c r="BR252" s="19"/>
      <c r="BS252" s="19"/>
      <c r="BT252" s="19"/>
      <c r="BU252" s="19"/>
      <c r="BV252" s="19"/>
      <c r="BW252" s="19"/>
      <c r="BX252" s="19"/>
    </row>
    <row r="253" spans="1:79" ht="13.5" thickBot="1" x14ac:dyDescent="0.25">
      <c r="AU253" s="19"/>
      <c r="AV253" s="19"/>
      <c r="AW253" s="19"/>
      <c r="AX253" s="19"/>
      <c r="AY253" s="19"/>
      <c r="AZ253" s="19"/>
      <c r="BA253" s="19"/>
      <c r="BB253" s="19"/>
      <c r="BC253" s="19"/>
      <c r="BD253" s="19"/>
      <c r="BE253" s="19"/>
      <c r="BF253" s="19"/>
      <c r="BG253" s="19"/>
      <c r="BH253" s="19"/>
      <c r="BI253" s="19"/>
      <c r="BJ253" s="19"/>
      <c r="BK253" s="19"/>
      <c r="BL253" s="19"/>
      <c r="BM253" s="19"/>
      <c r="BN253" s="19"/>
      <c r="BO253" s="19"/>
      <c r="BP253" s="19"/>
      <c r="BQ253" s="19"/>
      <c r="BR253" s="19"/>
      <c r="BS253" s="19"/>
      <c r="BT253" s="19"/>
      <c r="BU253" s="19"/>
      <c r="BV253" s="19"/>
      <c r="BW253" s="19"/>
      <c r="BX253" s="19"/>
    </row>
    <row r="254" spans="1:79" ht="13.5" thickBot="1" x14ac:dyDescent="0.25">
      <c r="A254" s="2" t="s">
        <v>3</v>
      </c>
      <c r="B254" s="3"/>
      <c r="C254" s="3" t="s">
        <v>0</v>
      </c>
      <c r="D254" s="3"/>
      <c r="E254" s="3" t="s">
        <v>163</v>
      </c>
      <c r="F254" s="27" t="s">
        <v>179</v>
      </c>
      <c r="G254" s="27" t="s">
        <v>178</v>
      </c>
      <c r="H254" s="3" t="s">
        <v>164</v>
      </c>
      <c r="I254" s="3" t="s">
        <v>165</v>
      </c>
      <c r="J254" s="3" t="s">
        <v>166</v>
      </c>
      <c r="K254" s="3" t="s">
        <v>5</v>
      </c>
      <c r="L254" s="3" t="s">
        <v>159</v>
      </c>
      <c r="M254" s="3" t="s">
        <v>160</v>
      </c>
      <c r="N254" s="3" t="s">
        <v>150</v>
      </c>
      <c r="O254" s="3" t="s">
        <v>151</v>
      </c>
      <c r="P254" s="3" t="s">
        <v>152</v>
      </c>
      <c r="Q254" s="3" t="s">
        <v>153</v>
      </c>
      <c r="R254" s="3" t="s">
        <v>154</v>
      </c>
      <c r="S254" s="3" t="s">
        <v>155</v>
      </c>
      <c r="T254" s="3" t="s">
        <v>156</v>
      </c>
      <c r="U254" s="3" t="s">
        <v>157</v>
      </c>
      <c r="V254" s="3" t="s">
        <v>158</v>
      </c>
      <c r="W254" s="3" t="s">
        <v>177</v>
      </c>
      <c r="X254" s="3" t="s">
        <v>176</v>
      </c>
      <c r="Y254" s="3" t="s">
        <v>26</v>
      </c>
      <c r="Z254" s="3" t="s">
        <v>29</v>
      </c>
      <c r="AA254" s="3" t="s">
        <v>28</v>
      </c>
      <c r="AB254" s="3" t="s">
        <v>32</v>
      </c>
      <c r="AC254" s="3" t="s">
        <v>23</v>
      </c>
      <c r="AD254" s="3" t="s">
        <v>27</v>
      </c>
      <c r="AE254" s="3" t="s">
        <v>24</v>
      </c>
      <c r="AF254" s="3" t="s">
        <v>25</v>
      </c>
      <c r="AG254" s="3" t="s">
        <v>31</v>
      </c>
      <c r="AH254" s="3" t="s">
        <v>22</v>
      </c>
      <c r="AI254" s="3" t="s">
        <v>30</v>
      </c>
      <c r="AJ254" s="3" t="s">
        <v>36</v>
      </c>
      <c r="AK254" s="3" t="s">
        <v>37</v>
      </c>
      <c r="AL254" s="3" t="s">
        <v>38</v>
      </c>
      <c r="AM254" s="3" t="s">
        <v>40</v>
      </c>
      <c r="AN254" s="3" t="s">
        <v>41</v>
      </c>
      <c r="AO254" s="4" t="s">
        <v>21</v>
      </c>
    </row>
    <row r="255" spans="1:79" x14ac:dyDescent="0.2">
      <c r="C255" s="23"/>
      <c r="F255" s="24" t="str">
        <f>IF($C255="","",$E255*VLOOKUP($C255,aliments!$B$2:$AZ$70,2,0)/100)</f>
        <v/>
      </c>
      <c r="G255" s="24" t="str">
        <f>IF($C255="","",$E255*VLOOKUP($C255,aliments!$B$2:$AZ$70,3,0)/100)</f>
        <v/>
      </c>
      <c r="H255" s="24" t="str">
        <f>IF($C255="","",$E255*VLOOKUP($C255,aliments!$B$2:$AZ$70,4,0)/100)</f>
        <v/>
      </c>
      <c r="I255" s="24" t="str">
        <f>IF($C255="","",$E255*VLOOKUP($C255,aliments!$B$2:$AZ$70,5,0)/100)</f>
        <v/>
      </c>
      <c r="J255" s="24" t="str">
        <f>IF($C255="","",$E255*VLOOKUP($C255,aliments!$B$2:$AZ$70,6,0)/100)</f>
        <v/>
      </c>
      <c r="K255" s="24" t="str">
        <f>IF($C255="","",$E255*VLOOKUP($C255,aliments!$B$2:$AZ$70,7,0)/100)</f>
        <v/>
      </c>
      <c r="L255" s="24" t="str">
        <f>IF($C255="","",$E255*VLOOKUP($C255,aliments!$B$2:$AZ$70,8,0)/100)</f>
        <v/>
      </c>
      <c r="M255" s="24" t="str">
        <f>IF($C255="","",$E255*VLOOKUP($C255,aliments!$B$2:$AZ$70,9,0)/100)</f>
        <v/>
      </c>
      <c r="N255" s="24" t="str">
        <f>IF($C255="","",$E255*VLOOKUP($C255,aliments!$B$2:$AZ$70,10,0)/100)</f>
        <v/>
      </c>
      <c r="O255" s="24" t="str">
        <f>IF($C255="","",$E255*VLOOKUP($C255,aliments!$B$2:$AZ$70,11,0)/100)</f>
        <v/>
      </c>
      <c r="P255" s="24" t="str">
        <f>IF($C255="","",$E255*VLOOKUP($C255,aliments!$B$2:$AZ$70,12,0)/100)</f>
        <v/>
      </c>
      <c r="Q255" s="24" t="str">
        <f>IF($C255="","",$E255*VLOOKUP($C255,aliments!$B$2:$AZ$70,13,0)/100)</f>
        <v/>
      </c>
      <c r="R255" s="24" t="str">
        <f>IF($C255="","",$E255*VLOOKUP($C255,aliments!$B$2:$AZ$70,14,0)/100)</f>
        <v/>
      </c>
      <c r="S255" s="24" t="str">
        <f>IF($C255="","",$E255*VLOOKUP($C255,aliments!$B$2:$AZ$70,15,0)/100)</f>
        <v/>
      </c>
      <c r="T255" s="24" t="str">
        <f>IF($C255="","",$E255*VLOOKUP($C255,aliments!$B$2:$AZ$70,16,0)/100)</f>
        <v/>
      </c>
      <c r="U255" s="24" t="str">
        <f>IF($C255="","",$E255*VLOOKUP($C255,aliments!$B$2:$AZ$70,17,0)/100)</f>
        <v/>
      </c>
      <c r="V255" s="24" t="str">
        <f>IF($C255="","",$E255*VLOOKUP($C255,aliments!$B$2:$AZ$70,18,0)/100)</f>
        <v/>
      </c>
      <c r="W255" s="24" t="str">
        <f>IF($C255="","",$E255*VLOOKUP($C255,aliments!$B$2:$AZ$70,19,0)/100)</f>
        <v/>
      </c>
      <c r="X255" s="24" t="str">
        <f>IF($C255="","",$E255*VLOOKUP($C255,aliments!$B$2:$AZ$70,20,0)/100)</f>
        <v/>
      </c>
      <c r="Y255" s="24" t="str">
        <f>IF($C255="","",$E255*VLOOKUP($C255,aliments!$B$2:$AZ$70,21,0)/100)</f>
        <v/>
      </c>
      <c r="Z255" s="24" t="str">
        <f>IF($C255="","",$E255*VLOOKUP($C255,aliments!$B$2:$AZ$70,22,0)/100)</f>
        <v/>
      </c>
      <c r="AA255" s="24" t="str">
        <f>IF($C255="","",$E255*VLOOKUP($C255,aliments!$B$2:$AZ$70,23,0)/100)</f>
        <v/>
      </c>
      <c r="AB255" s="24" t="str">
        <f>IF($C255="","",$E255*VLOOKUP($C255,aliments!$B$2:$AZ$70,24,0)/100)</f>
        <v/>
      </c>
      <c r="AC255" s="24" t="str">
        <f>IF($C255="","",$E255*VLOOKUP($C255,aliments!$B$2:$AZ$70,25,0)/100)</f>
        <v/>
      </c>
      <c r="AD255" s="24" t="str">
        <f>IF($C255="","",$E255*VLOOKUP($C255,aliments!$B$2:$AZ$70,26,0)/100)</f>
        <v/>
      </c>
      <c r="AE255" s="24" t="str">
        <f>IF($C255="","",$E255*VLOOKUP($C255,aliments!$B$2:$AZ$70,27,0)/100)</f>
        <v/>
      </c>
      <c r="AF255" s="24" t="str">
        <f>IF($C255="","",$E255*VLOOKUP($C255,aliments!$B$2:$AZ$70,28,0)/100)</f>
        <v/>
      </c>
      <c r="AG255" s="24" t="str">
        <f>IF($C255="","",$E255*VLOOKUP($C255,aliments!$B$2:$AZ$70,29,0)/100)</f>
        <v/>
      </c>
      <c r="AH255" s="24" t="str">
        <f>IF($C255="","",$E255*VLOOKUP($C255,aliments!$B$2:$AZ$70,30,0)/100)</f>
        <v/>
      </c>
      <c r="AI255" s="24" t="str">
        <f>IF($C255="","",$E255*VLOOKUP($C255,aliments!$B$2:$AZ$70,31,0)/100)</f>
        <v/>
      </c>
      <c r="AJ255" s="24" t="str">
        <f>IF($C255="","",$E255*VLOOKUP($C255,aliments!$B$2:$AZ$70,32,0)/100)</f>
        <v/>
      </c>
      <c r="AK255" s="24" t="str">
        <f>IF($C255="","",$E255*VLOOKUP($C255,aliments!$B$2:$AZ$70,33,0)/100)</f>
        <v/>
      </c>
      <c r="AL255" s="24" t="str">
        <f>IF($C255="","",$E255*VLOOKUP($C255,aliments!$B$2:$AZ$70,34,0)/100)</f>
        <v/>
      </c>
      <c r="AM255" s="24" t="str">
        <f>IF($C255="","",$E255*VLOOKUP($C255,aliments!$B$2:$AZ$70,35,0)/100)</f>
        <v/>
      </c>
      <c r="AN255" s="24" t="str">
        <f>IF($C255="","",$E255*VLOOKUP($C255,aliments!$B$2:$AZ$70,36,0)/100)</f>
        <v/>
      </c>
      <c r="AO255" s="24" t="str">
        <f>IF($C255="","",$E255*VLOOKUP($C255,aliments!$B$2:$AZ$70,37,0)/100)</f>
        <v/>
      </c>
    </row>
    <row r="256" spans="1:79" s="17" customFormat="1" x14ac:dyDescent="0.2">
      <c r="A256" s="1"/>
      <c r="B256" s="1"/>
      <c r="C256" s="23"/>
      <c r="D256" s="1"/>
      <c r="E256" s="1"/>
      <c r="F256" s="24" t="str">
        <f>IF($C256="","",$E256*VLOOKUP($C256,aliments!$B$2:$AZ$70,2,0)/100)</f>
        <v/>
      </c>
      <c r="G256" s="24" t="str">
        <f>IF($C256="","",$E256*VLOOKUP($C256,aliments!$B$2:$AZ$70,3,0)/100)</f>
        <v/>
      </c>
      <c r="H256" s="24" t="str">
        <f>IF($C256="","",$E256*VLOOKUP($C256,aliments!$B$2:$AZ$70,4,0)/100)</f>
        <v/>
      </c>
      <c r="I256" s="24" t="str">
        <f>IF($C256="","",$E256*VLOOKUP($C256,aliments!$B$2:$AZ$70,5,0)/100)</f>
        <v/>
      </c>
      <c r="J256" s="24" t="str">
        <f>IF($C256="","",$E256*VLOOKUP($C256,aliments!$B$2:$AZ$70,6,0)/100)</f>
        <v/>
      </c>
      <c r="K256" s="24" t="str">
        <f>IF($C256="","",$E256*VLOOKUP($C256,aliments!$B$2:$AZ$70,7,0)/100)</f>
        <v/>
      </c>
      <c r="L256" s="24" t="str">
        <f>IF($C256="","",$E256*VLOOKUP($C256,aliments!$B$2:$AZ$70,8,0)/100)</f>
        <v/>
      </c>
      <c r="M256" s="24" t="str">
        <f>IF($C256="","",$E256*VLOOKUP($C256,aliments!$B$2:$AZ$70,9,0)/100)</f>
        <v/>
      </c>
      <c r="N256" s="24" t="str">
        <f>IF($C256="","",$E256*VLOOKUP($C256,aliments!$B$2:$AZ$70,10,0)/100)</f>
        <v/>
      </c>
      <c r="O256" s="24" t="str">
        <f>IF($C256="","",$E256*VLOOKUP($C256,aliments!$B$2:$AZ$70,11,0)/100)</f>
        <v/>
      </c>
      <c r="P256" s="24" t="str">
        <f>IF($C256="","",$E256*VLOOKUP($C256,aliments!$B$2:$AZ$70,12,0)/100)</f>
        <v/>
      </c>
      <c r="Q256" s="24" t="str">
        <f>IF($C256="","",$E256*VLOOKUP($C256,aliments!$B$2:$AZ$70,13,0)/100)</f>
        <v/>
      </c>
      <c r="R256" s="24" t="str">
        <f>IF($C256="","",$E256*VLOOKUP($C256,aliments!$B$2:$AZ$70,14,0)/100)</f>
        <v/>
      </c>
      <c r="S256" s="24" t="str">
        <f>IF($C256="","",$E256*VLOOKUP($C256,aliments!$B$2:$AZ$70,15,0)/100)</f>
        <v/>
      </c>
      <c r="T256" s="24" t="str">
        <f>IF($C256="","",$E256*VLOOKUP($C256,aliments!$B$2:$AZ$70,16,0)/100)</f>
        <v/>
      </c>
      <c r="U256" s="24" t="str">
        <f>IF($C256="","",$E256*VLOOKUP($C256,aliments!$B$2:$AZ$70,17,0)/100)</f>
        <v/>
      </c>
      <c r="V256" s="24" t="str">
        <f>IF($C256="","",$E256*VLOOKUP($C256,aliments!$B$2:$AZ$70,18,0)/100)</f>
        <v/>
      </c>
      <c r="W256" s="24" t="str">
        <f>IF($C256="","",$E256*VLOOKUP($C256,aliments!$B$2:$AZ$70,19,0)/100)</f>
        <v/>
      </c>
      <c r="X256" s="24" t="str">
        <f>IF($C256="","",$E256*VLOOKUP($C256,aliments!$B$2:$AZ$70,20,0)/100)</f>
        <v/>
      </c>
      <c r="Y256" s="24" t="str">
        <f>IF($C256="","",$E256*VLOOKUP($C256,aliments!$B$2:$AZ$70,21,0)/100)</f>
        <v/>
      </c>
      <c r="Z256" s="24" t="str">
        <f>IF($C256="","",$E256*VLOOKUP($C256,aliments!$B$2:$AZ$70,22,0)/100)</f>
        <v/>
      </c>
      <c r="AA256" s="24" t="str">
        <f>IF($C256="","",$E256*VLOOKUP($C256,aliments!$B$2:$AZ$70,23,0)/100)</f>
        <v/>
      </c>
      <c r="AB256" s="24" t="str">
        <f>IF($C256="","",$E256*VLOOKUP($C256,aliments!$B$2:$AZ$70,24,0)/100)</f>
        <v/>
      </c>
      <c r="AC256" s="24" t="str">
        <f>IF($C256="","",$E256*VLOOKUP($C256,aliments!$B$2:$AZ$70,25,0)/100)</f>
        <v/>
      </c>
      <c r="AD256" s="24" t="str">
        <f>IF($C256="","",$E256*VLOOKUP($C256,aliments!$B$2:$AZ$70,26,0)/100)</f>
        <v/>
      </c>
      <c r="AE256" s="24" t="str">
        <f>IF($C256="","",$E256*VLOOKUP($C256,aliments!$B$2:$AZ$70,27,0)/100)</f>
        <v/>
      </c>
      <c r="AF256" s="24" t="str">
        <f>IF($C256="","",$E256*VLOOKUP($C256,aliments!$B$2:$AZ$70,28,0)/100)</f>
        <v/>
      </c>
      <c r="AG256" s="24" t="str">
        <f>IF($C256="","",$E256*VLOOKUP($C256,aliments!$B$2:$AZ$70,29,0)/100)</f>
        <v/>
      </c>
      <c r="AH256" s="24" t="str">
        <f>IF($C256="","",$E256*VLOOKUP($C256,aliments!$B$2:$AZ$70,30,0)/100)</f>
        <v/>
      </c>
      <c r="AI256" s="24" t="str">
        <f>IF($C256="","",$E256*VLOOKUP($C256,aliments!$B$2:$AZ$70,31,0)/100)</f>
        <v/>
      </c>
      <c r="AJ256" s="24" t="str">
        <f>IF($C256="","",$E256*VLOOKUP($C256,aliments!$B$2:$AZ$70,32,0)/100)</f>
        <v/>
      </c>
      <c r="AK256" s="24" t="str">
        <f>IF($C256="","",$E256*VLOOKUP($C256,aliments!$B$2:$AZ$70,33,0)/100)</f>
        <v/>
      </c>
      <c r="AL256" s="24" t="str">
        <f>IF($C256="","",$E256*VLOOKUP($C256,aliments!$B$2:$AZ$70,34,0)/100)</f>
        <v/>
      </c>
      <c r="AM256" s="24" t="str">
        <f>IF($C256="","",$E256*VLOOKUP($C256,aliments!$B$2:$AZ$70,35,0)/100)</f>
        <v/>
      </c>
      <c r="AN256" s="24" t="str">
        <f>IF($C256="","",$E256*VLOOKUP($C256,aliments!$B$2:$AZ$70,36,0)/100)</f>
        <v/>
      </c>
      <c r="AO256" s="24" t="str">
        <f>IF($C256="","",$E256*VLOOKUP($C256,aliments!$B$2:$AZ$70,37,0)/100)</f>
        <v/>
      </c>
      <c r="AP256" s="5"/>
      <c r="AQ256" s="19"/>
      <c r="AR256" s="19"/>
      <c r="AS256" s="19"/>
      <c r="AT256" s="19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31"/>
    </row>
    <row r="257" spans="1:79" x14ac:dyDescent="0.2">
      <c r="C257" s="23"/>
      <c r="F257" s="24" t="str">
        <f>IF($C257="","",$E257*VLOOKUP($C257,aliments!$B$2:$AZ$70,2,0)/100)</f>
        <v/>
      </c>
      <c r="G257" s="24" t="str">
        <f>IF($C257="","",$E257*VLOOKUP($C257,aliments!$B$2:$AZ$70,3,0)/100)</f>
        <v/>
      </c>
      <c r="H257" s="24" t="str">
        <f>IF($C257="","",$E257*VLOOKUP($C257,aliments!$B$2:$AZ$70,4,0)/100)</f>
        <v/>
      </c>
      <c r="I257" s="24" t="str">
        <f>IF($C257="","",$E257*VLOOKUP($C257,aliments!$B$2:$AZ$70,5,0)/100)</f>
        <v/>
      </c>
      <c r="J257" s="24" t="str">
        <f>IF($C257="","",$E257*VLOOKUP($C257,aliments!$B$2:$AZ$70,6,0)/100)</f>
        <v/>
      </c>
      <c r="K257" s="24" t="str">
        <f>IF($C257="","",$E257*VLOOKUP($C257,aliments!$B$2:$AZ$70,7,0)/100)</f>
        <v/>
      </c>
      <c r="L257" s="24" t="str">
        <f>IF($C257="","",$E257*VLOOKUP($C257,aliments!$B$2:$AZ$70,8,0)/100)</f>
        <v/>
      </c>
      <c r="M257" s="24" t="str">
        <f>IF($C257="","",$E257*VLOOKUP($C257,aliments!$B$2:$AZ$70,9,0)/100)</f>
        <v/>
      </c>
      <c r="N257" s="24" t="str">
        <f>IF($C257="","",$E257*VLOOKUP($C257,aliments!$B$2:$AZ$70,10,0)/100)</f>
        <v/>
      </c>
      <c r="O257" s="24" t="str">
        <f>IF($C257="","",$E257*VLOOKUP($C257,aliments!$B$2:$AZ$70,11,0)/100)</f>
        <v/>
      </c>
      <c r="P257" s="24" t="str">
        <f>IF($C257="","",$E257*VLOOKUP($C257,aliments!$B$2:$AZ$70,12,0)/100)</f>
        <v/>
      </c>
      <c r="Q257" s="24" t="str">
        <f>IF($C257="","",$E257*VLOOKUP($C257,aliments!$B$2:$AZ$70,13,0)/100)</f>
        <v/>
      </c>
      <c r="R257" s="24" t="str">
        <f>IF($C257="","",$E257*VLOOKUP($C257,aliments!$B$2:$AZ$70,14,0)/100)</f>
        <v/>
      </c>
      <c r="S257" s="24" t="str">
        <f>IF($C257="","",$E257*VLOOKUP($C257,aliments!$B$2:$AZ$70,15,0)/100)</f>
        <v/>
      </c>
      <c r="T257" s="24" t="str">
        <f>IF($C257="","",$E257*VLOOKUP($C257,aliments!$B$2:$AZ$70,16,0)/100)</f>
        <v/>
      </c>
      <c r="U257" s="24" t="str">
        <f>IF($C257="","",$E257*VLOOKUP($C257,aliments!$B$2:$AZ$70,17,0)/100)</f>
        <v/>
      </c>
      <c r="V257" s="24" t="str">
        <f>IF($C257="","",$E257*VLOOKUP($C257,aliments!$B$2:$AZ$70,18,0)/100)</f>
        <v/>
      </c>
      <c r="W257" s="24" t="str">
        <f>IF($C257="","",$E257*VLOOKUP($C257,aliments!$B$2:$AZ$70,19,0)/100)</f>
        <v/>
      </c>
      <c r="X257" s="24" t="str">
        <f>IF($C257="","",$E257*VLOOKUP($C257,aliments!$B$2:$AZ$70,20,0)/100)</f>
        <v/>
      </c>
      <c r="Y257" s="24" t="str">
        <f>IF($C257="","",$E257*VLOOKUP($C257,aliments!$B$2:$AZ$70,21,0)/100)</f>
        <v/>
      </c>
      <c r="Z257" s="24" t="str">
        <f>IF($C257="","",$E257*VLOOKUP($C257,aliments!$B$2:$AZ$70,22,0)/100)</f>
        <v/>
      </c>
      <c r="AA257" s="24" t="str">
        <f>IF($C257="","",$E257*VLOOKUP($C257,aliments!$B$2:$AZ$70,23,0)/100)</f>
        <v/>
      </c>
      <c r="AB257" s="24" t="str">
        <f>IF($C257="","",$E257*VLOOKUP($C257,aliments!$B$2:$AZ$70,24,0)/100)</f>
        <v/>
      </c>
      <c r="AC257" s="24" t="str">
        <f>IF($C257="","",$E257*VLOOKUP($C257,aliments!$B$2:$AZ$70,25,0)/100)</f>
        <v/>
      </c>
      <c r="AD257" s="24" t="str">
        <f>IF($C257="","",$E257*VLOOKUP($C257,aliments!$B$2:$AZ$70,26,0)/100)</f>
        <v/>
      </c>
      <c r="AE257" s="24" t="str">
        <f>IF($C257="","",$E257*VLOOKUP($C257,aliments!$B$2:$AZ$70,27,0)/100)</f>
        <v/>
      </c>
      <c r="AF257" s="24" t="str">
        <f>IF($C257="","",$E257*VLOOKUP($C257,aliments!$B$2:$AZ$70,28,0)/100)</f>
        <v/>
      </c>
      <c r="AG257" s="24" t="str">
        <f>IF($C257="","",$E257*VLOOKUP($C257,aliments!$B$2:$AZ$70,29,0)/100)</f>
        <v/>
      </c>
      <c r="AH257" s="24" t="str">
        <f>IF($C257="","",$E257*VLOOKUP($C257,aliments!$B$2:$AZ$70,30,0)/100)</f>
        <v/>
      </c>
      <c r="AI257" s="24" t="str">
        <f>IF($C257="","",$E257*VLOOKUP($C257,aliments!$B$2:$AZ$70,31,0)/100)</f>
        <v/>
      </c>
      <c r="AJ257" s="24" t="str">
        <f>IF($C257="","",$E257*VLOOKUP($C257,aliments!$B$2:$AZ$70,32,0)/100)</f>
        <v/>
      </c>
      <c r="AK257" s="24" t="str">
        <f>IF($C257="","",$E257*VLOOKUP($C257,aliments!$B$2:$AZ$70,33,0)/100)</f>
        <v/>
      </c>
      <c r="AL257" s="24" t="str">
        <f>IF($C257="","",$E257*VLOOKUP($C257,aliments!$B$2:$AZ$70,34,0)/100)</f>
        <v/>
      </c>
      <c r="AM257" s="24" t="str">
        <f>IF($C257="","",$E257*VLOOKUP($C257,aliments!$B$2:$AZ$70,35,0)/100)</f>
        <v/>
      </c>
      <c r="AN257" s="24" t="str">
        <f>IF($C257="","",$E257*VLOOKUP($C257,aliments!$B$2:$AZ$70,36,0)/100)</f>
        <v/>
      </c>
      <c r="AO257" s="24" t="str">
        <f>IF($C257="","",$E257*VLOOKUP($C257,aliments!$B$2:$AZ$70,37,0)/100)</f>
        <v/>
      </c>
    </row>
    <row r="258" spans="1:79" ht="13.5" thickBot="1" x14ac:dyDescent="0.25">
      <c r="C258" s="23"/>
      <c r="F258" s="24" t="str">
        <f>IF($C258="","",$E258*VLOOKUP($C258,aliments!$B$2:$AZ$70,2,0)/100)</f>
        <v/>
      </c>
      <c r="G258" s="24" t="str">
        <f>IF($C258="","",$E258*VLOOKUP($C258,aliments!$B$2:$AZ$70,3,0)/100)</f>
        <v/>
      </c>
      <c r="H258" s="24" t="str">
        <f>IF($C258="","",$E258*VLOOKUP($C258,aliments!$B$2:$AZ$70,4,0)/100)</f>
        <v/>
      </c>
      <c r="I258" s="24" t="str">
        <f>IF($C258="","",$E258*VLOOKUP($C258,aliments!$B$2:$AZ$70,5,0)/100)</f>
        <v/>
      </c>
      <c r="J258" s="24" t="str">
        <f>IF($C258="","",$E258*VLOOKUP($C258,aliments!$B$2:$AZ$70,6,0)/100)</f>
        <v/>
      </c>
      <c r="K258" s="24" t="str">
        <f>IF($C258="","",$E258*VLOOKUP($C258,aliments!$B$2:$AZ$70,7,0)/100)</f>
        <v/>
      </c>
      <c r="L258" s="24" t="str">
        <f>IF($C258="","",$E258*VLOOKUP($C258,aliments!$B$2:$AZ$70,8,0)/100)</f>
        <v/>
      </c>
      <c r="M258" s="24" t="str">
        <f>IF($C258="","",$E258*VLOOKUP($C258,aliments!$B$2:$AZ$70,9,0)/100)</f>
        <v/>
      </c>
      <c r="N258" s="24" t="str">
        <f>IF($C258="","",$E258*VLOOKUP($C258,aliments!$B$2:$AZ$70,10,0)/100)</f>
        <v/>
      </c>
      <c r="O258" s="24" t="str">
        <f>IF($C258="","",$E258*VLOOKUP($C258,aliments!$B$2:$AZ$70,11,0)/100)</f>
        <v/>
      </c>
      <c r="P258" s="24" t="str">
        <f>IF($C258="","",$E258*VLOOKUP($C258,aliments!$B$2:$AZ$70,12,0)/100)</f>
        <v/>
      </c>
      <c r="Q258" s="24" t="str">
        <f>IF($C258="","",$E258*VLOOKUP($C258,aliments!$B$2:$AZ$70,13,0)/100)</f>
        <v/>
      </c>
      <c r="R258" s="24" t="str">
        <f>IF($C258="","",$E258*VLOOKUP($C258,aliments!$B$2:$AZ$70,14,0)/100)</f>
        <v/>
      </c>
      <c r="S258" s="24" t="str">
        <f>IF($C258="","",$E258*VLOOKUP($C258,aliments!$B$2:$AZ$70,15,0)/100)</f>
        <v/>
      </c>
      <c r="T258" s="24" t="str">
        <f>IF($C258="","",$E258*VLOOKUP($C258,aliments!$B$2:$AZ$70,16,0)/100)</f>
        <v/>
      </c>
      <c r="U258" s="24" t="str">
        <f>IF($C258="","",$E258*VLOOKUP($C258,aliments!$B$2:$AZ$70,17,0)/100)</f>
        <v/>
      </c>
      <c r="V258" s="24" t="str">
        <f>IF($C258="","",$E258*VLOOKUP($C258,aliments!$B$2:$AZ$70,18,0)/100)</f>
        <v/>
      </c>
      <c r="W258" s="24" t="str">
        <f>IF($C258="","",$E258*VLOOKUP($C258,aliments!$B$2:$AZ$70,19,0)/100)</f>
        <v/>
      </c>
      <c r="X258" s="24" t="str">
        <f>IF($C258="","",$E258*VLOOKUP($C258,aliments!$B$2:$AZ$70,20,0)/100)</f>
        <v/>
      </c>
      <c r="Y258" s="24" t="str">
        <f>IF($C258="","",$E258*VLOOKUP($C258,aliments!$B$2:$AZ$70,21,0)/100)</f>
        <v/>
      </c>
      <c r="Z258" s="24" t="str">
        <f>IF($C258="","",$E258*VLOOKUP($C258,aliments!$B$2:$AZ$70,22,0)/100)</f>
        <v/>
      </c>
      <c r="AA258" s="24" t="str">
        <f>IF($C258="","",$E258*VLOOKUP($C258,aliments!$B$2:$AZ$70,23,0)/100)</f>
        <v/>
      </c>
      <c r="AB258" s="24" t="str">
        <f>IF($C258="","",$E258*VLOOKUP($C258,aliments!$B$2:$AZ$70,24,0)/100)</f>
        <v/>
      </c>
      <c r="AC258" s="24" t="str">
        <f>IF($C258="","",$E258*VLOOKUP($C258,aliments!$B$2:$AZ$70,25,0)/100)</f>
        <v/>
      </c>
      <c r="AD258" s="24" t="str">
        <f>IF($C258="","",$E258*VLOOKUP($C258,aliments!$B$2:$AZ$70,26,0)/100)</f>
        <v/>
      </c>
      <c r="AE258" s="24" t="str">
        <f>IF($C258="","",$E258*VLOOKUP($C258,aliments!$B$2:$AZ$70,27,0)/100)</f>
        <v/>
      </c>
      <c r="AF258" s="24" t="str">
        <f>IF($C258="","",$E258*VLOOKUP($C258,aliments!$B$2:$AZ$70,28,0)/100)</f>
        <v/>
      </c>
      <c r="AG258" s="24" t="str">
        <f>IF($C258="","",$E258*VLOOKUP($C258,aliments!$B$2:$AZ$70,29,0)/100)</f>
        <v/>
      </c>
      <c r="AH258" s="24" t="str">
        <f>IF($C258="","",$E258*VLOOKUP($C258,aliments!$B$2:$AZ$70,30,0)/100)</f>
        <v/>
      </c>
      <c r="AI258" s="24" t="str">
        <f>IF($C258="","",$E258*VLOOKUP($C258,aliments!$B$2:$AZ$70,31,0)/100)</f>
        <v/>
      </c>
      <c r="AJ258" s="24" t="str">
        <f>IF($C258="","",$E258*VLOOKUP($C258,aliments!$B$2:$AZ$70,32,0)/100)</f>
        <v/>
      </c>
      <c r="AK258" s="24" t="str">
        <f>IF($C258="","",$E258*VLOOKUP($C258,aliments!$B$2:$AZ$70,33,0)/100)</f>
        <v/>
      </c>
      <c r="AL258" s="24" t="str">
        <f>IF($C258="","",$E258*VLOOKUP($C258,aliments!$B$2:$AZ$70,34,0)/100)</f>
        <v/>
      </c>
      <c r="AM258" s="24" t="str">
        <f>IF($C258="","",$E258*VLOOKUP($C258,aliments!$B$2:$AZ$70,35,0)/100)</f>
        <v/>
      </c>
      <c r="AN258" s="24" t="str">
        <f>IF($C258="","",$E258*VLOOKUP($C258,aliments!$B$2:$AZ$70,36,0)/100)</f>
        <v/>
      </c>
      <c r="AO258" s="24" t="str">
        <f>IF($C258="","",$E258*VLOOKUP($C258,aliments!$B$2:$AZ$70,37,0)/100)</f>
        <v/>
      </c>
    </row>
    <row r="259" spans="1:79" s="6" customFormat="1" ht="13.5" thickBot="1" x14ac:dyDescent="0.25">
      <c r="A259" s="1"/>
      <c r="B259" s="1"/>
      <c r="C259" s="23"/>
      <c r="D259" s="1"/>
      <c r="E259" s="1"/>
      <c r="F259" s="24" t="str">
        <f>IF($C259="","",$E259*VLOOKUP($C259,aliments!$B$2:$AZ$70,2,0)/100)</f>
        <v/>
      </c>
      <c r="G259" s="24" t="str">
        <f>IF($C259="","",$E259*VLOOKUP($C259,aliments!$B$2:$AZ$70,3,0)/100)</f>
        <v/>
      </c>
      <c r="H259" s="24" t="str">
        <f>IF($C259="","",$E259*VLOOKUP($C259,aliments!$B$2:$AZ$70,4,0)/100)</f>
        <v/>
      </c>
      <c r="I259" s="24" t="str">
        <f>IF($C259="","",$E259*VLOOKUP($C259,aliments!$B$2:$AZ$70,5,0)/100)</f>
        <v/>
      </c>
      <c r="J259" s="24" t="str">
        <f>IF($C259="","",$E259*VLOOKUP($C259,aliments!$B$2:$AZ$70,6,0)/100)</f>
        <v/>
      </c>
      <c r="K259" s="24" t="str">
        <f>IF($C259="","",$E259*VLOOKUP($C259,aliments!$B$2:$AZ$70,7,0)/100)</f>
        <v/>
      </c>
      <c r="L259" s="24" t="str">
        <f>IF($C259="","",$E259*VLOOKUP($C259,aliments!$B$2:$AZ$70,8,0)/100)</f>
        <v/>
      </c>
      <c r="M259" s="24" t="str">
        <f>IF($C259="","",$E259*VLOOKUP($C259,aliments!$B$2:$AZ$70,9,0)/100)</f>
        <v/>
      </c>
      <c r="N259" s="24" t="str">
        <f>IF($C259="","",$E259*VLOOKUP($C259,aliments!$B$2:$AZ$70,10,0)/100)</f>
        <v/>
      </c>
      <c r="O259" s="24" t="str">
        <f>IF($C259="","",$E259*VLOOKUP($C259,aliments!$B$2:$AZ$70,11,0)/100)</f>
        <v/>
      </c>
      <c r="P259" s="24" t="str">
        <f>IF($C259="","",$E259*VLOOKUP($C259,aliments!$B$2:$AZ$70,12,0)/100)</f>
        <v/>
      </c>
      <c r="Q259" s="24" t="str">
        <f>IF($C259="","",$E259*VLOOKUP($C259,aliments!$B$2:$AZ$70,13,0)/100)</f>
        <v/>
      </c>
      <c r="R259" s="24" t="str">
        <f>IF($C259="","",$E259*VLOOKUP($C259,aliments!$B$2:$AZ$70,14,0)/100)</f>
        <v/>
      </c>
      <c r="S259" s="24" t="str">
        <f>IF($C259="","",$E259*VLOOKUP($C259,aliments!$B$2:$AZ$70,15,0)/100)</f>
        <v/>
      </c>
      <c r="T259" s="24" t="str">
        <f>IF($C259="","",$E259*VLOOKUP($C259,aliments!$B$2:$AZ$70,16,0)/100)</f>
        <v/>
      </c>
      <c r="U259" s="24" t="str">
        <f>IF($C259="","",$E259*VLOOKUP($C259,aliments!$B$2:$AZ$70,17,0)/100)</f>
        <v/>
      </c>
      <c r="V259" s="24" t="str">
        <f>IF($C259="","",$E259*VLOOKUP($C259,aliments!$B$2:$AZ$70,18,0)/100)</f>
        <v/>
      </c>
      <c r="W259" s="24" t="str">
        <f>IF($C259="","",$E259*VLOOKUP($C259,aliments!$B$2:$AZ$70,19,0)/100)</f>
        <v/>
      </c>
      <c r="X259" s="24" t="str">
        <f>IF($C259="","",$E259*VLOOKUP($C259,aliments!$B$2:$AZ$70,20,0)/100)</f>
        <v/>
      </c>
      <c r="Y259" s="24" t="str">
        <f>IF($C259="","",$E259*VLOOKUP($C259,aliments!$B$2:$AZ$70,21,0)/100)</f>
        <v/>
      </c>
      <c r="Z259" s="24" t="str">
        <f>IF($C259="","",$E259*VLOOKUP($C259,aliments!$B$2:$AZ$70,22,0)/100)</f>
        <v/>
      </c>
      <c r="AA259" s="24" t="str">
        <f>IF($C259="","",$E259*VLOOKUP($C259,aliments!$B$2:$AZ$70,23,0)/100)</f>
        <v/>
      </c>
      <c r="AB259" s="24" t="str">
        <f>IF($C259="","",$E259*VLOOKUP($C259,aliments!$B$2:$AZ$70,24,0)/100)</f>
        <v/>
      </c>
      <c r="AC259" s="24" t="str">
        <f>IF($C259="","",$E259*VLOOKUP($C259,aliments!$B$2:$AZ$70,25,0)/100)</f>
        <v/>
      </c>
      <c r="AD259" s="24" t="str">
        <f>IF($C259="","",$E259*VLOOKUP($C259,aliments!$B$2:$AZ$70,26,0)/100)</f>
        <v/>
      </c>
      <c r="AE259" s="24" t="str">
        <f>IF($C259="","",$E259*VLOOKUP($C259,aliments!$B$2:$AZ$70,27,0)/100)</f>
        <v/>
      </c>
      <c r="AF259" s="24" t="str">
        <f>IF($C259="","",$E259*VLOOKUP($C259,aliments!$B$2:$AZ$70,28,0)/100)</f>
        <v/>
      </c>
      <c r="AG259" s="24" t="str">
        <f>IF($C259="","",$E259*VLOOKUP($C259,aliments!$B$2:$AZ$70,29,0)/100)</f>
        <v/>
      </c>
      <c r="AH259" s="24" t="str">
        <f>IF($C259="","",$E259*VLOOKUP($C259,aliments!$B$2:$AZ$70,30,0)/100)</f>
        <v/>
      </c>
      <c r="AI259" s="24" t="str">
        <f>IF($C259="","",$E259*VLOOKUP($C259,aliments!$B$2:$AZ$70,31,0)/100)</f>
        <v/>
      </c>
      <c r="AJ259" s="24" t="str">
        <f>IF($C259="","",$E259*VLOOKUP($C259,aliments!$B$2:$AZ$70,32,0)/100)</f>
        <v/>
      </c>
      <c r="AK259" s="24" t="str">
        <f>IF($C259="","",$E259*VLOOKUP($C259,aliments!$B$2:$AZ$70,33,0)/100)</f>
        <v/>
      </c>
      <c r="AL259" s="24" t="str">
        <f>IF($C259="","",$E259*VLOOKUP($C259,aliments!$B$2:$AZ$70,34,0)/100)</f>
        <v/>
      </c>
      <c r="AM259" s="24" t="str">
        <f>IF($C259="","",$E259*VLOOKUP($C259,aliments!$B$2:$AZ$70,35,0)/100)</f>
        <v/>
      </c>
      <c r="AN259" s="24" t="str">
        <f>IF($C259="","",$E259*VLOOKUP($C259,aliments!$B$2:$AZ$70,36,0)/100)</f>
        <v/>
      </c>
      <c r="AO259" s="24" t="str">
        <f>IF($C259="","",$E259*VLOOKUP($C259,aliments!$B$2:$AZ$70,37,0)/100)</f>
        <v/>
      </c>
      <c r="AP259" s="20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7"/>
      <c r="BW259" s="8"/>
      <c r="BX259" s="7"/>
      <c r="BY259" s="20"/>
      <c r="BZ259" s="20"/>
      <c r="CA259" s="31"/>
    </row>
    <row r="260" spans="1:79" x14ac:dyDescent="0.2">
      <c r="C260" s="23"/>
      <c r="F260" s="24" t="str">
        <f>IF($C260="","",$E260*VLOOKUP($C260,aliments!$B$2:$AZ$70,2,0)/100)</f>
        <v/>
      </c>
      <c r="G260" s="24" t="str">
        <f>IF($C260="","",$E260*VLOOKUP($C260,aliments!$B$2:$AZ$70,3,0)/100)</f>
        <v/>
      </c>
      <c r="H260" s="24" t="str">
        <f>IF($C260="","",$E260*VLOOKUP($C260,aliments!$B$2:$AZ$70,4,0)/100)</f>
        <v/>
      </c>
      <c r="I260" s="24" t="str">
        <f>IF($C260="","",$E260*VLOOKUP($C260,aliments!$B$2:$AZ$70,5,0)/100)</f>
        <v/>
      </c>
      <c r="J260" s="24" t="str">
        <f>IF($C260="","",$E260*VLOOKUP($C260,aliments!$B$2:$AZ$70,6,0)/100)</f>
        <v/>
      </c>
      <c r="K260" s="24" t="str">
        <f>IF($C260="","",$E260*VLOOKUP($C260,aliments!$B$2:$AZ$70,7,0)/100)</f>
        <v/>
      </c>
      <c r="L260" s="24" t="str">
        <f>IF($C260="","",$E260*VLOOKUP($C260,aliments!$B$2:$AZ$70,8,0)/100)</f>
        <v/>
      </c>
      <c r="M260" s="24" t="str">
        <f>IF($C260="","",$E260*VLOOKUP($C260,aliments!$B$2:$AZ$70,9,0)/100)</f>
        <v/>
      </c>
      <c r="N260" s="24" t="str">
        <f>IF($C260="","",$E260*VLOOKUP($C260,aliments!$B$2:$AZ$70,10,0)/100)</f>
        <v/>
      </c>
      <c r="O260" s="24" t="str">
        <f>IF($C260="","",$E260*VLOOKUP($C260,aliments!$B$2:$AZ$70,11,0)/100)</f>
        <v/>
      </c>
      <c r="P260" s="24" t="str">
        <f>IF($C260="","",$E260*VLOOKUP($C260,aliments!$B$2:$AZ$70,12,0)/100)</f>
        <v/>
      </c>
      <c r="Q260" s="24" t="str">
        <f>IF($C260="","",$E260*VLOOKUP($C260,aliments!$B$2:$AZ$70,13,0)/100)</f>
        <v/>
      </c>
      <c r="R260" s="24" t="str">
        <f>IF($C260="","",$E260*VLOOKUP($C260,aliments!$B$2:$AZ$70,14,0)/100)</f>
        <v/>
      </c>
      <c r="S260" s="24" t="str">
        <f>IF($C260="","",$E260*VLOOKUP($C260,aliments!$B$2:$AZ$70,15,0)/100)</f>
        <v/>
      </c>
      <c r="T260" s="24" t="str">
        <f>IF($C260="","",$E260*VLOOKUP($C260,aliments!$B$2:$AZ$70,16,0)/100)</f>
        <v/>
      </c>
      <c r="U260" s="24" t="str">
        <f>IF($C260="","",$E260*VLOOKUP($C260,aliments!$B$2:$AZ$70,17,0)/100)</f>
        <v/>
      </c>
      <c r="V260" s="24" t="str">
        <f>IF($C260="","",$E260*VLOOKUP($C260,aliments!$B$2:$AZ$70,18,0)/100)</f>
        <v/>
      </c>
      <c r="W260" s="24" t="str">
        <f>IF($C260="","",$E260*VLOOKUP($C260,aliments!$B$2:$AZ$70,19,0)/100)</f>
        <v/>
      </c>
      <c r="X260" s="24" t="str">
        <f>IF($C260="","",$E260*VLOOKUP($C260,aliments!$B$2:$AZ$70,20,0)/100)</f>
        <v/>
      </c>
      <c r="Y260" s="24" t="str">
        <f>IF($C260="","",$E260*VLOOKUP($C260,aliments!$B$2:$AZ$70,21,0)/100)</f>
        <v/>
      </c>
      <c r="Z260" s="24" t="str">
        <f>IF($C260="","",$E260*VLOOKUP($C260,aliments!$B$2:$AZ$70,22,0)/100)</f>
        <v/>
      </c>
      <c r="AA260" s="24" t="str">
        <f>IF($C260="","",$E260*VLOOKUP($C260,aliments!$B$2:$AZ$70,23,0)/100)</f>
        <v/>
      </c>
      <c r="AB260" s="24" t="str">
        <f>IF($C260="","",$E260*VLOOKUP($C260,aliments!$B$2:$AZ$70,24,0)/100)</f>
        <v/>
      </c>
      <c r="AC260" s="24" t="str">
        <f>IF($C260="","",$E260*VLOOKUP($C260,aliments!$B$2:$AZ$70,25,0)/100)</f>
        <v/>
      </c>
      <c r="AD260" s="24" t="str">
        <f>IF($C260="","",$E260*VLOOKUP($C260,aliments!$B$2:$AZ$70,26,0)/100)</f>
        <v/>
      </c>
      <c r="AE260" s="24" t="str">
        <f>IF($C260="","",$E260*VLOOKUP($C260,aliments!$B$2:$AZ$70,27,0)/100)</f>
        <v/>
      </c>
      <c r="AF260" s="24" t="str">
        <f>IF($C260="","",$E260*VLOOKUP($C260,aliments!$B$2:$AZ$70,28,0)/100)</f>
        <v/>
      </c>
      <c r="AG260" s="24" t="str">
        <f>IF($C260="","",$E260*VLOOKUP($C260,aliments!$B$2:$AZ$70,29,0)/100)</f>
        <v/>
      </c>
      <c r="AH260" s="24" t="str">
        <f>IF($C260="","",$E260*VLOOKUP($C260,aliments!$B$2:$AZ$70,30,0)/100)</f>
        <v/>
      </c>
      <c r="AI260" s="24" t="str">
        <f>IF($C260="","",$E260*VLOOKUP($C260,aliments!$B$2:$AZ$70,31,0)/100)</f>
        <v/>
      </c>
      <c r="AJ260" s="24" t="str">
        <f>IF($C260="","",$E260*VLOOKUP($C260,aliments!$B$2:$AZ$70,32,0)/100)</f>
        <v/>
      </c>
      <c r="AK260" s="24" t="str">
        <f>IF($C260="","",$E260*VLOOKUP($C260,aliments!$B$2:$AZ$70,33,0)/100)</f>
        <v/>
      </c>
      <c r="AL260" s="24" t="str">
        <f>IF($C260="","",$E260*VLOOKUP($C260,aliments!$B$2:$AZ$70,34,0)/100)</f>
        <v/>
      </c>
      <c r="AM260" s="24" t="str">
        <f>IF($C260="","",$E260*VLOOKUP($C260,aliments!$B$2:$AZ$70,35,0)/100)</f>
        <v/>
      </c>
      <c r="AN260" s="24" t="str">
        <f>IF($C260="","",$E260*VLOOKUP($C260,aliments!$B$2:$AZ$70,36,0)/100)</f>
        <v/>
      </c>
      <c r="AO260" s="24" t="str">
        <f>IF($C260="","",$E260*VLOOKUP($C260,aliments!$B$2:$AZ$70,37,0)/100)</f>
        <v/>
      </c>
      <c r="AU260" s="19"/>
      <c r="AV260" s="19"/>
      <c r="AW260" s="19"/>
      <c r="AX260" s="19"/>
      <c r="AY260" s="19"/>
      <c r="AZ260" s="19"/>
      <c r="BA260" s="19"/>
      <c r="BB260" s="19"/>
      <c r="BC260" s="19"/>
      <c r="BD260" s="19"/>
      <c r="BE260" s="19"/>
      <c r="BF260" s="19"/>
      <c r="BG260" s="19"/>
      <c r="BH260" s="19"/>
      <c r="BI260" s="19"/>
      <c r="BJ260" s="19"/>
      <c r="BK260" s="19"/>
      <c r="BL260" s="19"/>
      <c r="BM260" s="19"/>
      <c r="BN260" s="19"/>
      <c r="BO260" s="19"/>
      <c r="BP260" s="19"/>
      <c r="BQ260" s="19"/>
      <c r="BR260" s="19"/>
      <c r="BS260" s="19"/>
      <c r="BT260" s="19"/>
      <c r="BU260" s="19"/>
      <c r="BV260" s="19"/>
      <c r="BW260" s="19"/>
      <c r="BX260" s="19"/>
    </row>
    <row r="261" spans="1:79" ht="13.5" thickBot="1" x14ac:dyDescent="0.25">
      <c r="C261" s="23"/>
      <c r="F261" s="24" t="str">
        <f>IF($C261="","",$E261*VLOOKUP($C261,aliments!$B$2:$AZ$70,2,0)/100)</f>
        <v/>
      </c>
      <c r="G261" s="24" t="str">
        <f>IF($C261="","",$E261*VLOOKUP($C261,aliments!$B$2:$AZ$70,3,0)/100)</f>
        <v/>
      </c>
      <c r="H261" s="24" t="str">
        <f>IF($C261="","",$E261*VLOOKUP($C261,aliments!$B$2:$AZ$70,4,0)/100)</f>
        <v/>
      </c>
      <c r="I261" s="24" t="str">
        <f>IF($C261="","",$E261*VLOOKUP($C261,aliments!$B$2:$AZ$70,5,0)/100)</f>
        <v/>
      </c>
      <c r="J261" s="24" t="str">
        <f>IF($C261="","",$E261*VLOOKUP($C261,aliments!$B$2:$AZ$70,6,0)/100)</f>
        <v/>
      </c>
      <c r="K261" s="24" t="str">
        <f>IF($C261="","",$E261*VLOOKUP($C261,aliments!$B$2:$AZ$70,7,0)/100)</f>
        <v/>
      </c>
      <c r="L261" s="24" t="str">
        <f>IF($C261="","",$E261*VLOOKUP($C261,aliments!$B$2:$AZ$70,8,0)/100)</f>
        <v/>
      </c>
      <c r="M261" s="24" t="str">
        <f>IF($C261="","",$E261*VLOOKUP($C261,aliments!$B$2:$AZ$70,9,0)/100)</f>
        <v/>
      </c>
      <c r="N261" s="24" t="str">
        <f>IF($C261="","",$E261*VLOOKUP($C261,aliments!$B$2:$AZ$70,10,0)/100)</f>
        <v/>
      </c>
      <c r="O261" s="24" t="str">
        <f>IF($C261="","",$E261*VLOOKUP($C261,aliments!$B$2:$AZ$70,11,0)/100)</f>
        <v/>
      </c>
      <c r="P261" s="24" t="str">
        <f>IF($C261="","",$E261*VLOOKUP($C261,aliments!$B$2:$AZ$70,12,0)/100)</f>
        <v/>
      </c>
      <c r="Q261" s="24" t="str">
        <f>IF($C261="","",$E261*VLOOKUP($C261,aliments!$B$2:$AZ$70,13,0)/100)</f>
        <v/>
      </c>
      <c r="R261" s="24" t="str">
        <f>IF($C261="","",$E261*VLOOKUP($C261,aliments!$B$2:$AZ$70,14,0)/100)</f>
        <v/>
      </c>
      <c r="S261" s="24" t="str">
        <f>IF($C261="","",$E261*VLOOKUP($C261,aliments!$B$2:$AZ$70,15,0)/100)</f>
        <v/>
      </c>
      <c r="T261" s="24" t="str">
        <f>IF($C261="","",$E261*VLOOKUP($C261,aliments!$B$2:$AZ$70,16,0)/100)</f>
        <v/>
      </c>
      <c r="U261" s="24" t="str">
        <f>IF($C261="","",$E261*VLOOKUP($C261,aliments!$B$2:$AZ$70,17,0)/100)</f>
        <v/>
      </c>
      <c r="V261" s="24" t="str">
        <f>IF($C261="","",$E261*VLOOKUP($C261,aliments!$B$2:$AZ$70,18,0)/100)</f>
        <v/>
      </c>
      <c r="W261" s="24" t="str">
        <f>IF($C261="","",$E261*VLOOKUP($C261,aliments!$B$2:$AZ$70,19,0)/100)</f>
        <v/>
      </c>
      <c r="X261" s="24" t="str">
        <f>IF($C261="","",$E261*VLOOKUP($C261,aliments!$B$2:$AZ$70,20,0)/100)</f>
        <v/>
      </c>
      <c r="Y261" s="24" t="str">
        <f>IF($C261="","",$E261*VLOOKUP($C261,aliments!$B$2:$AZ$70,21,0)/100)</f>
        <v/>
      </c>
      <c r="Z261" s="24" t="str">
        <f>IF($C261="","",$E261*VLOOKUP($C261,aliments!$B$2:$AZ$70,22,0)/100)</f>
        <v/>
      </c>
      <c r="AA261" s="24" t="str">
        <f>IF($C261="","",$E261*VLOOKUP($C261,aliments!$B$2:$AZ$70,23,0)/100)</f>
        <v/>
      </c>
      <c r="AB261" s="24" t="str">
        <f>IF($C261="","",$E261*VLOOKUP($C261,aliments!$B$2:$AZ$70,24,0)/100)</f>
        <v/>
      </c>
      <c r="AC261" s="24" t="str">
        <f>IF($C261="","",$E261*VLOOKUP($C261,aliments!$B$2:$AZ$70,25,0)/100)</f>
        <v/>
      </c>
      <c r="AD261" s="24" t="str">
        <f>IF($C261="","",$E261*VLOOKUP($C261,aliments!$B$2:$AZ$70,26,0)/100)</f>
        <v/>
      </c>
      <c r="AE261" s="24" t="str">
        <f>IF($C261="","",$E261*VLOOKUP($C261,aliments!$B$2:$AZ$70,27,0)/100)</f>
        <v/>
      </c>
      <c r="AF261" s="24" t="str">
        <f>IF($C261="","",$E261*VLOOKUP($C261,aliments!$B$2:$AZ$70,28,0)/100)</f>
        <v/>
      </c>
      <c r="AG261" s="24" t="str">
        <f>IF($C261="","",$E261*VLOOKUP($C261,aliments!$B$2:$AZ$70,29,0)/100)</f>
        <v/>
      </c>
      <c r="AH261" s="24" t="str">
        <f>IF($C261="","",$E261*VLOOKUP($C261,aliments!$B$2:$AZ$70,30,0)/100)</f>
        <v/>
      </c>
      <c r="AI261" s="24" t="str">
        <f>IF($C261="","",$E261*VLOOKUP($C261,aliments!$B$2:$AZ$70,31,0)/100)</f>
        <v/>
      </c>
      <c r="AJ261" s="24" t="str">
        <f>IF($C261="","",$E261*VLOOKUP($C261,aliments!$B$2:$AZ$70,32,0)/100)</f>
        <v/>
      </c>
      <c r="AK261" s="24" t="str">
        <f>IF($C261="","",$E261*VLOOKUP($C261,aliments!$B$2:$AZ$70,33,0)/100)</f>
        <v/>
      </c>
      <c r="AL261" s="24" t="str">
        <f>IF($C261="","",$E261*VLOOKUP($C261,aliments!$B$2:$AZ$70,34,0)/100)</f>
        <v/>
      </c>
      <c r="AM261" s="24" t="str">
        <f>IF($C261="","",$E261*VLOOKUP($C261,aliments!$B$2:$AZ$70,35,0)/100)</f>
        <v/>
      </c>
      <c r="AN261" s="24" t="str">
        <f>IF($C261="","",$E261*VLOOKUP($C261,aliments!$B$2:$AZ$70,36,0)/100)</f>
        <v/>
      </c>
      <c r="AO261" s="24" t="str">
        <f>IF($C261="","",$E261*VLOOKUP($C261,aliments!$B$2:$AZ$70,37,0)/100)</f>
        <v/>
      </c>
      <c r="AU261" s="19"/>
      <c r="AV261" s="19"/>
      <c r="AW261" s="19"/>
      <c r="AX261" s="19"/>
      <c r="AY261" s="19"/>
      <c r="AZ261" s="19"/>
      <c r="BA261" s="19"/>
      <c r="BB261" s="19"/>
      <c r="BC261" s="19"/>
      <c r="BD261" s="19"/>
      <c r="BE261" s="19"/>
      <c r="BF261" s="19"/>
      <c r="BG261" s="19"/>
      <c r="BH261" s="19"/>
      <c r="BI261" s="19"/>
      <c r="BJ261" s="19"/>
      <c r="BK261" s="19"/>
      <c r="BL261" s="19"/>
      <c r="BM261" s="19"/>
      <c r="BN261" s="19"/>
      <c r="BO261" s="19"/>
      <c r="BP261" s="19"/>
      <c r="BQ261" s="19"/>
      <c r="BR261" s="19"/>
      <c r="BS261" s="19"/>
      <c r="BT261" s="19"/>
      <c r="BU261" s="19"/>
      <c r="BV261" s="19"/>
      <c r="BW261" s="19"/>
      <c r="BX261" s="19"/>
    </row>
    <row r="262" spans="1:79" ht="13.5" thickBot="1" x14ac:dyDescent="0.25">
      <c r="A262" s="12" t="s">
        <v>4</v>
      </c>
      <c r="D262" s="72"/>
      <c r="F262" s="28" t="str">
        <f>IF(SUM(F255:F261)=0,"",AVERAGE(F255:F261))</f>
        <v/>
      </c>
      <c r="G262" s="28">
        <f>SUM(G255:G261)</f>
        <v>0</v>
      </c>
      <c r="H262" s="13">
        <f>SUM(H255:H261)</f>
        <v>0</v>
      </c>
      <c r="I262" s="13">
        <f t="shared" ref="I262" si="764">SUM(I255:I261)</f>
        <v>0</v>
      </c>
      <c r="J262" s="13">
        <f t="shared" ref="J262" si="765">SUM(J255:J261)</f>
        <v>0</v>
      </c>
      <c r="K262" s="13">
        <f t="shared" ref="K262" si="766">SUM(K255:K261)</f>
        <v>0</v>
      </c>
      <c r="L262" s="13">
        <f t="shared" ref="L262" si="767">SUM(L255:L261)</f>
        <v>0</v>
      </c>
      <c r="M262" s="13">
        <f t="shared" ref="M262" si="768">SUM(M255:M261)</f>
        <v>0</v>
      </c>
      <c r="N262" s="13">
        <f t="shared" ref="N262" si="769">SUM(N255:N261)</f>
        <v>0</v>
      </c>
      <c r="O262" s="13">
        <f t="shared" ref="O262" si="770">SUM(O255:O261)</f>
        <v>0</v>
      </c>
      <c r="P262" s="13">
        <f t="shared" ref="P262" si="771">SUM(P255:P261)</f>
        <v>0</v>
      </c>
      <c r="Q262" s="13">
        <f t="shared" ref="Q262" si="772">SUM(Q255:Q261)</f>
        <v>0</v>
      </c>
      <c r="R262" s="13">
        <f t="shared" ref="R262" si="773">SUM(R255:R261)</f>
        <v>0</v>
      </c>
      <c r="S262" s="13">
        <f t="shared" ref="S262" si="774">SUM(S255:S261)</f>
        <v>0</v>
      </c>
      <c r="T262" s="13">
        <f t="shared" ref="T262" si="775">SUM(T255:T261)</f>
        <v>0</v>
      </c>
      <c r="U262" s="13">
        <f t="shared" ref="U262" si="776">SUM(U255:U261)</f>
        <v>0</v>
      </c>
      <c r="V262" s="13">
        <f t="shared" ref="V262" si="777">SUM(V255:V261)</f>
        <v>0</v>
      </c>
      <c r="W262" s="13">
        <f t="shared" ref="W262" si="778">SUM(W255:W261)</f>
        <v>0</v>
      </c>
      <c r="X262" s="13">
        <f t="shared" ref="X262" si="779">SUM(X255:X261)</f>
        <v>0</v>
      </c>
      <c r="Y262" s="13">
        <f t="shared" ref="Y262" si="780">SUM(Y255:Y261)</f>
        <v>0</v>
      </c>
      <c r="Z262" s="13">
        <f t="shared" ref="Z262" si="781">SUM(Z255:Z261)</f>
        <v>0</v>
      </c>
      <c r="AA262" s="13">
        <f t="shared" ref="AA262" si="782">SUM(AA255:AA261)</f>
        <v>0</v>
      </c>
      <c r="AB262" s="13">
        <f t="shared" ref="AB262" si="783">SUM(AB255:AB261)</f>
        <v>0</v>
      </c>
      <c r="AC262" s="13">
        <f t="shared" ref="AC262" si="784">SUM(AC255:AC261)</f>
        <v>0</v>
      </c>
      <c r="AD262" s="13">
        <f t="shared" ref="AD262" si="785">SUM(AD255:AD261)</f>
        <v>0</v>
      </c>
      <c r="AE262" s="13">
        <f t="shared" ref="AE262" si="786">SUM(AE255:AE261)</f>
        <v>0</v>
      </c>
      <c r="AF262" s="13">
        <f t="shared" ref="AF262" si="787">SUM(AF255:AF261)</f>
        <v>0</v>
      </c>
      <c r="AG262" s="13">
        <f t="shared" ref="AG262" si="788">SUM(AG255:AG261)</f>
        <v>0</v>
      </c>
      <c r="AH262" s="13">
        <f t="shared" ref="AH262" si="789">SUM(AH255:AH261)</f>
        <v>0</v>
      </c>
      <c r="AI262" s="13">
        <f t="shared" ref="AI262" si="790">SUM(AI255:AI261)</f>
        <v>0</v>
      </c>
      <c r="AJ262" s="13">
        <f t="shared" ref="AJ262" si="791">SUM(AJ255:AJ261)</f>
        <v>0</v>
      </c>
      <c r="AK262" s="13">
        <f t="shared" ref="AK262" si="792">SUM(AK255:AK261)</f>
        <v>0</v>
      </c>
      <c r="AL262" s="13">
        <f t="shared" ref="AL262" si="793">SUM(AL255:AL261)</f>
        <v>0</v>
      </c>
      <c r="AM262" s="13">
        <f t="shared" ref="AM262" si="794">SUM(AM255:AM261)</f>
        <v>0</v>
      </c>
      <c r="AN262" s="13">
        <f t="shared" ref="AN262" si="795">SUM(AN255:AN261)</f>
        <v>0</v>
      </c>
      <c r="AO262" s="13">
        <f t="shared" ref="AO262" si="796">SUM(AO255:AO261)</f>
        <v>0</v>
      </c>
      <c r="AU262" s="19"/>
      <c r="AV262" s="19"/>
      <c r="AW262" s="19"/>
      <c r="AX262" s="19"/>
      <c r="AY262" s="19"/>
      <c r="AZ262" s="19"/>
      <c r="BA262" s="19"/>
      <c r="BB262" s="19"/>
      <c r="BC262" s="19"/>
      <c r="BD262" s="19"/>
      <c r="BE262" s="19"/>
      <c r="BF262" s="19"/>
      <c r="BG262" s="19"/>
      <c r="BH262" s="19"/>
      <c r="BI262" s="19"/>
      <c r="BJ262" s="19"/>
      <c r="BK262" s="19"/>
      <c r="BL262" s="19"/>
      <c r="BM262" s="19"/>
      <c r="BN262" s="19"/>
      <c r="BO262" s="19"/>
      <c r="BP262" s="19"/>
      <c r="BQ262" s="19"/>
      <c r="BR262" s="19"/>
      <c r="BS262" s="19"/>
      <c r="BT262" s="19"/>
      <c r="BU262" s="19"/>
      <c r="BV262" s="19"/>
      <c r="BW262" s="19"/>
      <c r="BX262" s="19"/>
    </row>
    <row r="263" spans="1:79" ht="13.5" thickBot="1" x14ac:dyDescent="0.25">
      <c r="A263" s="5"/>
      <c r="B263" s="5"/>
      <c r="C263" s="5"/>
      <c r="D263" s="5"/>
      <c r="E263" s="5"/>
      <c r="F263" s="5"/>
      <c r="G263" s="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O263" s="25"/>
      <c r="AU263" s="19"/>
      <c r="AV263" s="19"/>
      <c r="AW263" s="19"/>
      <c r="AX263" s="19"/>
      <c r="AY263" s="19"/>
      <c r="AZ263" s="19"/>
      <c r="BA263" s="19"/>
      <c r="BB263" s="19"/>
      <c r="BC263" s="19"/>
      <c r="BD263" s="19"/>
      <c r="BE263" s="19"/>
      <c r="BF263" s="19"/>
      <c r="BG263" s="19"/>
      <c r="BH263" s="19"/>
      <c r="BI263" s="19"/>
      <c r="BJ263" s="19"/>
      <c r="BK263" s="19"/>
      <c r="BL263" s="19"/>
      <c r="BM263" s="19"/>
      <c r="BN263" s="19"/>
      <c r="BO263" s="19"/>
      <c r="BP263" s="19"/>
      <c r="BQ263" s="19"/>
      <c r="BR263" s="19"/>
      <c r="BS263" s="19"/>
      <c r="BT263" s="19"/>
      <c r="BU263" s="19"/>
      <c r="BV263" s="19"/>
      <c r="BW263" s="19"/>
      <c r="BX263" s="19"/>
    </row>
    <row r="264" spans="1:79" s="17" customFormat="1" ht="13.5" thickBot="1" x14ac:dyDescent="0.25">
      <c r="A264" s="15" t="s">
        <v>168</v>
      </c>
      <c r="B264" s="16"/>
      <c r="C264" s="16"/>
      <c r="D264" s="16"/>
      <c r="E264" s="16"/>
      <c r="F264" s="16" t="str">
        <f>IF(ISERROR(AVERAGE(F222,F232,F242,F252,F262)),"",AVERAGE(F222,F232,F242,F252,F262))</f>
        <v/>
      </c>
      <c r="G264" s="16">
        <f>SUM(G222+G232+G242+G252+G262)</f>
        <v>0</v>
      </c>
      <c r="H264" s="16">
        <f>SUM(H222+H232+H242+H252+H262)</f>
        <v>0</v>
      </c>
      <c r="I264" s="16">
        <f t="shared" ref="I264:AO264" si="797">SUM(I222+I232+I242+I252+I262)</f>
        <v>0</v>
      </c>
      <c r="J264" s="16">
        <f t="shared" si="797"/>
        <v>0</v>
      </c>
      <c r="K264" s="16">
        <f t="shared" si="797"/>
        <v>0</v>
      </c>
      <c r="L264" s="16">
        <f t="shared" si="797"/>
        <v>0</v>
      </c>
      <c r="M264" s="16">
        <f t="shared" si="797"/>
        <v>0</v>
      </c>
      <c r="N264" s="16">
        <f t="shared" si="797"/>
        <v>0</v>
      </c>
      <c r="O264" s="16">
        <f t="shared" si="797"/>
        <v>0</v>
      </c>
      <c r="P264" s="16">
        <f t="shared" si="797"/>
        <v>0</v>
      </c>
      <c r="Q264" s="16">
        <f t="shared" si="797"/>
        <v>0</v>
      </c>
      <c r="R264" s="16">
        <f t="shared" si="797"/>
        <v>0</v>
      </c>
      <c r="S264" s="16">
        <f t="shared" si="797"/>
        <v>0</v>
      </c>
      <c r="T264" s="16">
        <f t="shared" si="797"/>
        <v>0</v>
      </c>
      <c r="U264" s="16">
        <f t="shared" si="797"/>
        <v>0</v>
      </c>
      <c r="V264" s="16">
        <f t="shared" si="797"/>
        <v>0</v>
      </c>
      <c r="W264" s="16">
        <f t="shared" si="797"/>
        <v>0</v>
      </c>
      <c r="X264" s="16">
        <f t="shared" si="797"/>
        <v>0</v>
      </c>
      <c r="Y264" s="16">
        <f t="shared" si="797"/>
        <v>0</v>
      </c>
      <c r="Z264" s="16">
        <f t="shared" si="797"/>
        <v>0</v>
      </c>
      <c r="AA264" s="16">
        <f t="shared" si="797"/>
        <v>0</v>
      </c>
      <c r="AB264" s="16">
        <f t="shared" si="797"/>
        <v>0</v>
      </c>
      <c r="AC264" s="16">
        <f t="shared" si="797"/>
        <v>0</v>
      </c>
      <c r="AD264" s="16">
        <f t="shared" si="797"/>
        <v>0</v>
      </c>
      <c r="AE264" s="16">
        <f t="shared" si="797"/>
        <v>0</v>
      </c>
      <c r="AF264" s="16">
        <f t="shared" si="797"/>
        <v>0</v>
      </c>
      <c r="AG264" s="16">
        <f t="shared" si="797"/>
        <v>0</v>
      </c>
      <c r="AH264" s="16">
        <f t="shared" si="797"/>
        <v>0</v>
      </c>
      <c r="AI264" s="16">
        <f t="shared" si="797"/>
        <v>0</v>
      </c>
      <c r="AJ264" s="16">
        <f t="shared" si="797"/>
        <v>0</v>
      </c>
      <c r="AK264" s="16">
        <f t="shared" si="797"/>
        <v>0</v>
      </c>
      <c r="AL264" s="16">
        <f t="shared" si="797"/>
        <v>0</v>
      </c>
      <c r="AM264" s="16">
        <f t="shared" si="797"/>
        <v>0</v>
      </c>
      <c r="AN264" s="16">
        <f t="shared" si="797"/>
        <v>0</v>
      </c>
      <c r="AO264" s="26">
        <f t="shared" si="797"/>
        <v>0</v>
      </c>
      <c r="AP264" s="5"/>
      <c r="AQ264" s="19"/>
      <c r="AR264" s="19"/>
      <c r="AS264" s="19"/>
      <c r="AT264" s="19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31"/>
    </row>
    <row r="265" spans="1:79" x14ac:dyDescent="0.2">
      <c r="AU265" s="19"/>
      <c r="AV265" s="19"/>
      <c r="AW265" s="19"/>
      <c r="AX265" s="19"/>
      <c r="AY265" s="19"/>
      <c r="AZ265" s="19"/>
      <c r="BA265" s="19"/>
      <c r="BB265" s="19"/>
      <c r="BC265" s="19"/>
      <c r="BD265" s="19"/>
      <c r="BE265" s="19"/>
      <c r="BF265" s="19"/>
      <c r="BG265" s="19"/>
      <c r="BH265" s="19"/>
      <c r="BI265" s="19"/>
      <c r="BJ265" s="19"/>
      <c r="BK265" s="19"/>
      <c r="BL265" s="19"/>
      <c r="BM265" s="19"/>
      <c r="BN265" s="19"/>
      <c r="BO265" s="19"/>
      <c r="BP265" s="19"/>
      <c r="BQ265" s="19"/>
      <c r="BR265" s="19"/>
      <c r="BS265" s="19"/>
      <c r="BT265" s="19"/>
      <c r="BU265" s="19"/>
      <c r="BV265" s="19"/>
      <c r="BW265" s="19"/>
      <c r="BX265" s="19"/>
    </row>
    <row r="266" spans="1:79" ht="13.5" thickBot="1" x14ac:dyDescent="0.25">
      <c r="A266" s="9" t="s">
        <v>173</v>
      </c>
      <c r="D266" s="9"/>
      <c r="AU266" s="19"/>
      <c r="AV266" s="19"/>
      <c r="AW266" s="19"/>
      <c r="AX266" s="19"/>
      <c r="AY266" s="19"/>
      <c r="AZ266" s="19"/>
      <c r="BA266" s="19"/>
      <c r="BB266" s="19"/>
      <c r="BC266" s="19"/>
      <c r="BD266" s="19"/>
      <c r="BE266" s="19"/>
      <c r="BF266" s="19"/>
      <c r="BG266" s="19"/>
      <c r="BH266" s="19"/>
      <c r="BI266" s="19"/>
      <c r="BJ266" s="19"/>
      <c r="BK266" s="19"/>
      <c r="BL266" s="19"/>
      <c r="BM266" s="19"/>
      <c r="BN266" s="19"/>
      <c r="BO266" s="19"/>
      <c r="BP266" s="19"/>
      <c r="BQ266" s="19"/>
      <c r="BR266" s="19"/>
      <c r="BS266" s="19"/>
      <c r="BT266" s="19"/>
      <c r="BU266" s="19"/>
      <c r="BV266" s="19"/>
      <c r="BW266" s="19"/>
      <c r="BX266" s="19"/>
    </row>
    <row r="267" spans="1:79" ht="13.5" thickBot="1" x14ac:dyDescent="0.25">
      <c r="A267" s="2" t="s">
        <v>1</v>
      </c>
      <c r="B267" s="3"/>
      <c r="C267" s="3" t="s">
        <v>0</v>
      </c>
      <c r="D267" s="3"/>
      <c r="E267" s="3" t="s">
        <v>163</v>
      </c>
      <c r="F267" s="27" t="s">
        <v>179</v>
      </c>
      <c r="G267" s="27" t="s">
        <v>178</v>
      </c>
      <c r="H267" s="3" t="s">
        <v>164</v>
      </c>
      <c r="I267" s="3" t="s">
        <v>165</v>
      </c>
      <c r="J267" s="3" t="s">
        <v>166</v>
      </c>
      <c r="K267" s="3" t="s">
        <v>5</v>
      </c>
      <c r="L267" s="3" t="s">
        <v>159</v>
      </c>
      <c r="M267" s="3" t="s">
        <v>160</v>
      </c>
      <c r="N267" s="3" t="s">
        <v>150</v>
      </c>
      <c r="O267" s="3" t="s">
        <v>151</v>
      </c>
      <c r="P267" s="3" t="s">
        <v>152</v>
      </c>
      <c r="Q267" s="3" t="s">
        <v>153</v>
      </c>
      <c r="R267" s="3" t="s">
        <v>154</v>
      </c>
      <c r="S267" s="3" t="s">
        <v>155</v>
      </c>
      <c r="T267" s="3" t="s">
        <v>156</v>
      </c>
      <c r="U267" s="3" t="s">
        <v>157</v>
      </c>
      <c r="V267" s="3" t="s">
        <v>158</v>
      </c>
      <c r="W267" s="3" t="s">
        <v>177</v>
      </c>
      <c r="X267" s="3" t="s">
        <v>176</v>
      </c>
      <c r="Y267" s="3" t="s">
        <v>26</v>
      </c>
      <c r="Z267" s="3" t="s">
        <v>29</v>
      </c>
      <c r="AA267" s="3" t="s">
        <v>28</v>
      </c>
      <c r="AB267" s="3" t="s">
        <v>32</v>
      </c>
      <c r="AC267" s="3" t="s">
        <v>23</v>
      </c>
      <c r="AD267" s="3" t="s">
        <v>27</v>
      </c>
      <c r="AE267" s="3" t="s">
        <v>24</v>
      </c>
      <c r="AF267" s="3" t="s">
        <v>25</v>
      </c>
      <c r="AG267" s="3" t="s">
        <v>31</v>
      </c>
      <c r="AH267" s="3" t="s">
        <v>22</v>
      </c>
      <c r="AI267" s="3" t="s">
        <v>30</v>
      </c>
      <c r="AJ267" s="3" t="s">
        <v>36</v>
      </c>
      <c r="AK267" s="3" t="s">
        <v>37</v>
      </c>
      <c r="AL267" s="3" t="s">
        <v>38</v>
      </c>
      <c r="AM267" s="3" t="s">
        <v>40</v>
      </c>
      <c r="AN267" s="3" t="s">
        <v>41</v>
      </c>
      <c r="AO267" s="4" t="s">
        <v>21</v>
      </c>
    </row>
    <row r="268" spans="1:79" x14ac:dyDescent="0.2">
      <c r="C268" s="23"/>
      <c r="F268" s="24" t="str">
        <f>IF($C268="","",$E268*VLOOKUP($C268,aliments!$B$2:$AZ$70,2,0)/100)</f>
        <v/>
      </c>
      <c r="G268" s="24" t="str">
        <f>IF($C268="","",$E268*VLOOKUP($C268,aliments!$B$2:$AZ$70,3,0)/100)</f>
        <v/>
      </c>
      <c r="H268" s="24" t="str">
        <f>IF($C268="","",$E268*VLOOKUP($C268,aliments!$B$2:$AZ$70,4,0)/100)</f>
        <v/>
      </c>
      <c r="I268" s="24" t="str">
        <f>IF($C268="","",$E268*VLOOKUP($C268,aliments!$B$2:$AZ$70,5,0)/100)</f>
        <v/>
      </c>
      <c r="J268" s="24" t="str">
        <f>IF($C268="","",$E268*VLOOKUP($C268,aliments!$B$2:$AZ$70,6,0)/100)</f>
        <v/>
      </c>
      <c r="K268" s="24" t="str">
        <f>IF($C268="","",$E268*VLOOKUP($C268,aliments!$B$2:$AZ$70,7,0)/100)</f>
        <v/>
      </c>
      <c r="L268" s="24" t="str">
        <f>IF($C268="","",$E268*VLOOKUP($C268,aliments!$B$2:$AZ$70,8,0)/100)</f>
        <v/>
      </c>
      <c r="M268" s="24" t="str">
        <f>IF($C268="","",$E268*VLOOKUP($C268,aliments!$B$2:$AZ$70,9,0)/100)</f>
        <v/>
      </c>
      <c r="N268" s="24" t="str">
        <f>IF($C268="","",$E268*VLOOKUP($C268,aliments!$B$2:$AZ$70,10,0)/100)</f>
        <v/>
      </c>
      <c r="O268" s="24" t="str">
        <f>IF($C268="","",$E268*VLOOKUP($C268,aliments!$B$2:$AZ$70,11,0)/100)</f>
        <v/>
      </c>
      <c r="P268" s="24" t="str">
        <f>IF($C268="","",$E268*VLOOKUP($C268,aliments!$B$2:$AZ$70,12,0)/100)</f>
        <v/>
      </c>
      <c r="Q268" s="24" t="str">
        <f>IF($C268="","",$E268*VLOOKUP($C268,aliments!$B$2:$AZ$70,13,0)/100)</f>
        <v/>
      </c>
      <c r="R268" s="24" t="str">
        <f>IF($C268="","",$E268*VLOOKUP($C268,aliments!$B$2:$AZ$70,14,0)/100)</f>
        <v/>
      </c>
      <c r="S268" s="24" t="str">
        <f>IF($C268="","",$E268*VLOOKUP($C268,aliments!$B$2:$AZ$70,15,0)/100)</f>
        <v/>
      </c>
      <c r="T268" s="24" t="str">
        <f>IF($C268="","",$E268*VLOOKUP($C268,aliments!$B$2:$AZ$70,16,0)/100)</f>
        <v/>
      </c>
      <c r="U268" s="24" t="str">
        <f>IF($C268="","",$E268*VLOOKUP($C268,aliments!$B$2:$AZ$70,17,0)/100)</f>
        <v/>
      </c>
      <c r="V268" s="24" t="str">
        <f>IF($C268="","",$E268*VLOOKUP($C268,aliments!$B$2:$AZ$70,18,0)/100)</f>
        <v/>
      </c>
      <c r="W268" s="24" t="str">
        <f>IF($C268="","",$E268*VLOOKUP($C268,aliments!$B$2:$AZ$70,19,0)/100)</f>
        <v/>
      </c>
      <c r="X268" s="24" t="str">
        <f>IF($C268="","",$E268*VLOOKUP($C268,aliments!$B$2:$AZ$70,20,0)/100)</f>
        <v/>
      </c>
      <c r="Y268" s="24" t="str">
        <f>IF($C268="","",$E268*VLOOKUP($C268,aliments!$B$2:$AZ$70,21,0)/100)</f>
        <v/>
      </c>
      <c r="Z268" s="24" t="str">
        <f>IF($C268="","",$E268*VLOOKUP($C268,aliments!$B$2:$AZ$70,22,0)/100)</f>
        <v/>
      </c>
      <c r="AA268" s="24" t="str">
        <f>IF($C268="","",$E268*VLOOKUP($C268,aliments!$B$2:$AZ$70,23,0)/100)</f>
        <v/>
      </c>
      <c r="AB268" s="24" t="str">
        <f>IF($C268="","",$E268*VLOOKUP($C268,aliments!$B$2:$AZ$70,24,0)/100)</f>
        <v/>
      </c>
      <c r="AC268" s="24" t="str">
        <f>IF($C268="","",$E268*VLOOKUP($C268,aliments!$B$2:$AZ$70,25,0)/100)</f>
        <v/>
      </c>
      <c r="AD268" s="24" t="str">
        <f>IF($C268="","",$E268*VLOOKUP($C268,aliments!$B$2:$AZ$70,26,0)/100)</f>
        <v/>
      </c>
      <c r="AE268" s="24" t="str">
        <f>IF($C268="","",$E268*VLOOKUP($C268,aliments!$B$2:$AZ$70,27,0)/100)</f>
        <v/>
      </c>
      <c r="AF268" s="24" t="str">
        <f>IF($C268="","",$E268*VLOOKUP($C268,aliments!$B$2:$AZ$70,28,0)/100)</f>
        <v/>
      </c>
      <c r="AG268" s="24" t="str">
        <f>IF($C268="","",$E268*VLOOKUP($C268,aliments!$B$2:$AZ$70,29,0)/100)</f>
        <v/>
      </c>
      <c r="AH268" s="24" t="str">
        <f>IF($C268="","",$E268*VLOOKUP($C268,aliments!$B$2:$AZ$70,30,0)/100)</f>
        <v/>
      </c>
      <c r="AI268" s="24" t="str">
        <f>IF($C268="","",$E268*VLOOKUP($C268,aliments!$B$2:$AZ$70,31,0)/100)</f>
        <v/>
      </c>
      <c r="AJ268" s="24" t="str">
        <f>IF($C268="","",$E268*VLOOKUP($C268,aliments!$B$2:$AZ$70,32,0)/100)</f>
        <v/>
      </c>
      <c r="AK268" s="24" t="str">
        <f>IF($C268="","",$E268*VLOOKUP($C268,aliments!$B$2:$AZ$70,33,0)/100)</f>
        <v/>
      </c>
      <c r="AL268" s="24" t="str">
        <f>IF($C268="","",$E268*VLOOKUP($C268,aliments!$B$2:$AZ$70,34,0)/100)</f>
        <v/>
      </c>
      <c r="AM268" s="24" t="str">
        <f>IF($C268="","",$E268*VLOOKUP($C268,aliments!$B$2:$AZ$70,35,0)/100)</f>
        <v/>
      </c>
      <c r="AN268" s="24" t="str">
        <f>IF($C268="","",$E268*VLOOKUP($C268,aliments!$B$2:$AZ$70,36,0)/100)</f>
        <v/>
      </c>
      <c r="AO268" s="24" t="str">
        <f>IF($C268="","",$E268*VLOOKUP($C268,aliments!$B$2:$AZ$70,37,0)/100)</f>
        <v/>
      </c>
    </row>
    <row r="269" spans="1:79" x14ac:dyDescent="0.2">
      <c r="C269" s="23"/>
      <c r="F269" s="24" t="str">
        <f>IF($C269="","",$E269*VLOOKUP($C269,aliments!$B$2:$AZ$70,2,0)/100)</f>
        <v/>
      </c>
      <c r="G269" s="24" t="str">
        <f>IF($C269="","",$E269*VLOOKUP($C269,aliments!$B$2:$AZ$70,3,0)/100)</f>
        <v/>
      </c>
      <c r="H269" s="24" t="str">
        <f>IF($C269="","",$E269*VLOOKUP($C269,aliments!$B$2:$AZ$70,4,0)/100)</f>
        <v/>
      </c>
      <c r="I269" s="24" t="str">
        <f>IF($C269="","",$E269*VLOOKUP($C269,aliments!$B$2:$AZ$70,5,0)/100)</f>
        <v/>
      </c>
      <c r="J269" s="24" t="str">
        <f>IF($C269="","",$E269*VLOOKUP($C269,aliments!$B$2:$AZ$70,6,0)/100)</f>
        <v/>
      </c>
      <c r="K269" s="24" t="str">
        <f>IF($C269="","",$E269*VLOOKUP($C269,aliments!$B$2:$AZ$70,7,0)/100)</f>
        <v/>
      </c>
      <c r="L269" s="24" t="str">
        <f>IF($C269="","",$E269*VLOOKUP($C269,aliments!$B$2:$AZ$70,8,0)/100)</f>
        <v/>
      </c>
      <c r="M269" s="24" t="str">
        <f>IF($C269="","",$E269*VLOOKUP($C269,aliments!$B$2:$AZ$70,9,0)/100)</f>
        <v/>
      </c>
      <c r="N269" s="24" t="str">
        <f>IF($C269="","",$E269*VLOOKUP($C269,aliments!$B$2:$AZ$70,10,0)/100)</f>
        <v/>
      </c>
      <c r="O269" s="24" t="str">
        <f>IF($C269="","",$E269*VLOOKUP($C269,aliments!$B$2:$AZ$70,11,0)/100)</f>
        <v/>
      </c>
      <c r="P269" s="24" t="str">
        <f>IF($C269="","",$E269*VLOOKUP($C269,aliments!$B$2:$AZ$70,12,0)/100)</f>
        <v/>
      </c>
      <c r="Q269" s="24" t="str">
        <f>IF($C269="","",$E269*VLOOKUP($C269,aliments!$B$2:$AZ$70,13,0)/100)</f>
        <v/>
      </c>
      <c r="R269" s="24" t="str">
        <f>IF($C269="","",$E269*VLOOKUP($C269,aliments!$B$2:$AZ$70,14,0)/100)</f>
        <v/>
      </c>
      <c r="S269" s="24" t="str">
        <f>IF($C269="","",$E269*VLOOKUP($C269,aliments!$B$2:$AZ$70,15,0)/100)</f>
        <v/>
      </c>
      <c r="T269" s="24" t="str">
        <f>IF($C269="","",$E269*VLOOKUP($C269,aliments!$B$2:$AZ$70,16,0)/100)</f>
        <v/>
      </c>
      <c r="U269" s="24" t="str">
        <f>IF($C269="","",$E269*VLOOKUP($C269,aliments!$B$2:$AZ$70,17,0)/100)</f>
        <v/>
      </c>
      <c r="V269" s="24" t="str">
        <f>IF($C269="","",$E269*VLOOKUP($C269,aliments!$B$2:$AZ$70,18,0)/100)</f>
        <v/>
      </c>
      <c r="W269" s="24" t="str">
        <f>IF($C269="","",$E269*VLOOKUP($C269,aliments!$B$2:$AZ$70,19,0)/100)</f>
        <v/>
      </c>
      <c r="X269" s="24" t="str">
        <f>IF($C269="","",$E269*VLOOKUP($C269,aliments!$B$2:$AZ$70,20,0)/100)</f>
        <v/>
      </c>
      <c r="Y269" s="24" t="str">
        <f>IF($C269="","",$E269*VLOOKUP($C269,aliments!$B$2:$AZ$70,21,0)/100)</f>
        <v/>
      </c>
      <c r="Z269" s="24" t="str">
        <f>IF($C269="","",$E269*VLOOKUP($C269,aliments!$B$2:$AZ$70,22,0)/100)</f>
        <v/>
      </c>
      <c r="AA269" s="24" t="str">
        <f>IF($C269="","",$E269*VLOOKUP($C269,aliments!$B$2:$AZ$70,23,0)/100)</f>
        <v/>
      </c>
      <c r="AB269" s="24" t="str">
        <f>IF($C269="","",$E269*VLOOKUP($C269,aliments!$B$2:$AZ$70,24,0)/100)</f>
        <v/>
      </c>
      <c r="AC269" s="24" t="str">
        <f>IF($C269="","",$E269*VLOOKUP($C269,aliments!$B$2:$AZ$70,25,0)/100)</f>
        <v/>
      </c>
      <c r="AD269" s="24" t="str">
        <f>IF($C269="","",$E269*VLOOKUP($C269,aliments!$B$2:$AZ$70,26,0)/100)</f>
        <v/>
      </c>
      <c r="AE269" s="24" t="str">
        <f>IF($C269="","",$E269*VLOOKUP($C269,aliments!$B$2:$AZ$70,27,0)/100)</f>
        <v/>
      </c>
      <c r="AF269" s="24" t="str">
        <f>IF($C269="","",$E269*VLOOKUP($C269,aliments!$B$2:$AZ$70,28,0)/100)</f>
        <v/>
      </c>
      <c r="AG269" s="24" t="str">
        <f>IF($C269="","",$E269*VLOOKUP($C269,aliments!$B$2:$AZ$70,29,0)/100)</f>
        <v/>
      </c>
      <c r="AH269" s="24" t="str">
        <f>IF($C269="","",$E269*VLOOKUP($C269,aliments!$B$2:$AZ$70,30,0)/100)</f>
        <v/>
      </c>
      <c r="AI269" s="24" t="str">
        <f>IF($C269="","",$E269*VLOOKUP($C269,aliments!$B$2:$AZ$70,31,0)/100)</f>
        <v/>
      </c>
      <c r="AJ269" s="24" t="str">
        <f>IF($C269="","",$E269*VLOOKUP($C269,aliments!$B$2:$AZ$70,32,0)/100)</f>
        <v/>
      </c>
      <c r="AK269" s="24" t="str">
        <f>IF($C269="","",$E269*VLOOKUP($C269,aliments!$B$2:$AZ$70,33,0)/100)</f>
        <v/>
      </c>
      <c r="AL269" s="24" t="str">
        <f>IF($C269="","",$E269*VLOOKUP($C269,aliments!$B$2:$AZ$70,34,0)/100)</f>
        <v/>
      </c>
      <c r="AM269" s="24" t="str">
        <f>IF($C269="","",$E269*VLOOKUP($C269,aliments!$B$2:$AZ$70,35,0)/100)</f>
        <v/>
      </c>
      <c r="AN269" s="24" t="str">
        <f>IF($C269="","",$E269*VLOOKUP($C269,aliments!$B$2:$AZ$70,36,0)/100)</f>
        <v/>
      </c>
      <c r="AO269" s="24" t="str">
        <f>IF($C269="","",$E269*VLOOKUP($C269,aliments!$B$2:$AZ$70,37,0)/100)</f>
        <v/>
      </c>
    </row>
    <row r="270" spans="1:79" x14ac:dyDescent="0.2">
      <c r="C270" s="23"/>
      <c r="F270" s="24" t="str">
        <f>IF($C270="","",$E270*VLOOKUP($C270,aliments!$B$2:$AZ$70,2,0)/100)</f>
        <v/>
      </c>
      <c r="G270" s="24" t="str">
        <f>IF($C270="","",$E270*VLOOKUP($C270,aliments!$B$2:$AZ$70,3,0)/100)</f>
        <v/>
      </c>
      <c r="H270" s="24" t="str">
        <f>IF($C270="","",$E270*VLOOKUP($C270,aliments!$B$2:$AZ$70,4,0)/100)</f>
        <v/>
      </c>
      <c r="I270" s="24" t="str">
        <f>IF($C270="","",$E270*VLOOKUP($C270,aliments!$B$2:$AZ$70,5,0)/100)</f>
        <v/>
      </c>
      <c r="J270" s="24" t="str">
        <f>IF($C270="","",$E270*VLOOKUP($C270,aliments!$B$2:$AZ$70,6,0)/100)</f>
        <v/>
      </c>
      <c r="K270" s="24" t="str">
        <f>IF($C270="","",$E270*VLOOKUP($C270,aliments!$B$2:$AZ$70,7,0)/100)</f>
        <v/>
      </c>
      <c r="L270" s="24" t="str">
        <f>IF($C270="","",$E270*VLOOKUP($C270,aliments!$B$2:$AZ$70,8,0)/100)</f>
        <v/>
      </c>
      <c r="M270" s="24" t="str">
        <f>IF($C270="","",$E270*VLOOKUP($C270,aliments!$B$2:$AZ$70,9,0)/100)</f>
        <v/>
      </c>
      <c r="N270" s="24" t="str">
        <f>IF($C270="","",$E270*VLOOKUP($C270,aliments!$B$2:$AZ$70,10,0)/100)</f>
        <v/>
      </c>
      <c r="O270" s="24" t="str">
        <f>IF($C270="","",$E270*VLOOKUP($C270,aliments!$B$2:$AZ$70,11,0)/100)</f>
        <v/>
      </c>
      <c r="P270" s="24" t="str">
        <f>IF($C270="","",$E270*VLOOKUP($C270,aliments!$B$2:$AZ$70,12,0)/100)</f>
        <v/>
      </c>
      <c r="Q270" s="24" t="str">
        <f>IF($C270="","",$E270*VLOOKUP($C270,aliments!$B$2:$AZ$70,13,0)/100)</f>
        <v/>
      </c>
      <c r="R270" s="24" t="str">
        <f>IF($C270="","",$E270*VLOOKUP($C270,aliments!$B$2:$AZ$70,14,0)/100)</f>
        <v/>
      </c>
      <c r="S270" s="24" t="str">
        <f>IF($C270="","",$E270*VLOOKUP($C270,aliments!$B$2:$AZ$70,15,0)/100)</f>
        <v/>
      </c>
      <c r="T270" s="24" t="str">
        <f>IF($C270="","",$E270*VLOOKUP($C270,aliments!$B$2:$AZ$70,16,0)/100)</f>
        <v/>
      </c>
      <c r="U270" s="24" t="str">
        <f>IF($C270="","",$E270*VLOOKUP($C270,aliments!$B$2:$AZ$70,17,0)/100)</f>
        <v/>
      </c>
      <c r="V270" s="24" t="str">
        <f>IF($C270="","",$E270*VLOOKUP($C270,aliments!$B$2:$AZ$70,18,0)/100)</f>
        <v/>
      </c>
      <c r="W270" s="24" t="str">
        <f>IF($C270="","",$E270*VLOOKUP($C270,aliments!$B$2:$AZ$70,19,0)/100)</f>
        <v/>
      </c>
      <c r="X270" s="24" t="str">
        <f>IF($C270="","",$E270*VLOOKUP($C270,aliments!$B$2:$AZ$70,20,0)/100)</f>
        <v/>
      </c>
      <c r="Y270" s="24" t="str">
        <f>IF($C270="","",$E270*VLOOKUP($C270,aliments!$B$2:$AZ$70,21,0)/100)</f>
        <v/>
      </c>
      <c r="Z270" s="24" t="str">
        <f>IF($C270="","",$E270*VLOOKUP($C270,aliments!$B$2:$AZ$70,22,0)/100)</f>
        <v/>
      </c>
      <c r="AA270" s="24" t="str">
        <f>IF($C270="","",$E270*VLOOKUP($C270,aliments!$B$2:$AZ$70,23,0)/100)</f>
        <v/>
      </c>
      <c r="AB270" s="24" t="str">
        <f>IF($C270="","",$E270*VLOOKUP($C270,aliments!$B$2:$AZ$70,24,0)/100)</f>
        <v/>
      </c>
      <c r="AC270" s="24" t="str">
        <f>IF($C270="","",$E270*VLOOKUP($C270,aliments!$B$2:$AZ$70,25,0)/100)</f>
        <v/>
      </c>
      <c r="AD270" s="24" t="str">
        <f>IF($C270="","",$E270*VLOOKUP($C270,aliments!$B$2:$AZ$70,26,0)/100)</f>
        <v/>
      </c>
      <c r="AE270" s="24" t="str">
        <f>IF($C270="","",$E270*VLOOKUP($C270,aliments!$B$2:$AZ$70,27,0)/100)</f>
        <v/>
      </c>
      <c r="AF270" s="24" t="str">
        <f>IF($C270="","",$E270*VLOOKUP($C270,aliments!$B$2:$AZ$70,28,0)/100)</f>
        <v/>
      </c>
      <c r="AG270" s="24" t="str">
        <f>IF($C270="","",$E270*VLOOKUP($C270,aliments!$B$2:$AZ$70,29,0)/100)</f>
        <v/>
      </c>
      <c r="AH270" s="24" t="str">
        <f>IF($C270="","",$E270*VLOOKUP($C270,aliments!$B$2:$AZ$70,30,0)/100)</f>
        <v/>
      </c>
      <c r="AI270" s="24" t="str">
        <f>IF($C270="","",$E270*VLOOKUP($C270,aliments!$B$2:$AZ$70,31,0)/100)</f>
        <v/>
      </c>
      <c r="AJ270" s="24" t="str">
        <f>IF($C270="","",$E270*VLOOKUP($C270,aliments!$B$2:$AZ$70,32,0)/100)</f>
        <v/>
      </c>
      <c r="AK270" s="24" t="str">
        <f>IF($C270="","",$E270*VLOOKUP($C270,aliments!$B$2:$AZ$70,33,0)/100)</f>
        <v/>
      </c>
      <c r="AL270" s="24" t="str">
        <f>IF($C270="","",$E270*VLOOKUP($C270,aliments!$B$2:$AZ$70,34,0)/100)</f>
        <v/>
      </c>
      <c r="AM270" s="24" t="str">
        <f>IF($C270="","",$E270*VLOOKUP($C270,aliments!$B$2:$AZ$70,35,0)/100)</f>
        <v/>
      </c>
      <c r="AN270" s="24" t="str">
        <f>IF($C270="","",$E270*VLOOKUP($C270,aliments!$B$2:$AZ$70,36,0)/100)</f>
        <v/>
      </c>
      <c r="AO270" s="24" t="str">
        <f>IF($C270="","",$E270*VLOOKUP($C270,aliments!$B$2:$AZ$70,37,0)/100)</f>
        <v/>
      </c>
      <c r="AU270" s="19"/>
      <c r="AV270" s="19"/>
      <c r="AW270" s="19"/>
      <c r="AX270" s="19"/>
      <c r="AY270" s="19"/>
      <c r="AZ270" s="19"/>
      <c r="BA270" s="19"/>
      <c r="BB270" s="19"/>
      <c r="BC270" s="19"/>
      <c r="BD270" s="19"/>
      <c r="BE270" s="19"/>
      <c r="BF270" s="19"/>
      <c r="BG270" s="19"/>
      <c r="BH270" s="19"/>
      <c r="BI270" s="19"/>
      <c r="BJ270" s="19"/>
      <c r="BK270" s="19"/>
      <c r="BL270" s="19"/>
      <c r="BM270" s="19"/>
      <c r="BN270" s="19"/>
      <c r="BO270" s="19"/>
      <c r="BP270" s="19"/>
      <c r="BQ270" s="19"/>
      <c r="BR270" s="19"/>
      <c r="BS270" s="19"/>
      <c r="BT270" s="19"/>
      <c r="BU270" s="19"/>
      <c r="BV270" s="19"/>
      <c r="BW270" s="19"/>
      <c r="BX270" s="19"/>
    </row>
    <row r="271" spans="1:79" x14ac:dyDescent="0.2">
      <c r="C271" s="23"/>
      <c r="F271" s="24" t="str">
        <f>IF($C271="","",$E271*VLOOKUP($C271,aliments!$B$2:$AZ$70,2,0)/100)</f>
        <v/>
      </c>
      <c r="G271" s="24" t="str">
        <f>IF($C271="","",$E271*VLOOKUP($C271,aliments!$B$2:$AZ$70,3,0)/100)</f>
        <v/>
      </c>
      <c r="H271" s="24" t="str">
        <f>IF($C271="","",$E271*VLOOKUP($C271,aliments!$B$2:$AZ$70,4,0)/100)</f>
        <v/>
      </c>
      <c r="I271" s="24" t="str">
        <f>IF($C271="","",$E271*VLOOKUP($C271,aliments!$B$2:$AZ$70,5,0)/100)</f>
        <v/>
      </c>
      <c r="J271" s="24" t="str">
        <f>IF($C271="","",$E271*VLOOKUP($C271,aliments!$B$2:$AZ$70,6,0)/100)</f>
        <v/>
      </c>
      <c r="K271" s="24" t="str">
        <f>IF($C271="","",$E271*VLOOKUP($C271,aliments!$B$2:$AZ$70,7,0)/100)</f>
        <v/>
      </c>
      <c r="L271" s="24" t="str">
        <f>IF($C271="","",$E271*VLOOKUP($C271,aliments!$B$2:$AZ$70,8,0)/100)</f>
        <v/>
      </c>
      <c r="M271" s="24" t="str">
        <f>IF($C271="","",$E271*VLOOKUP($C271,aliments!$B$2:$AZ$70,9,0)/100)</f>
        <v/>
      </c>
      <c r="N271" s="24" t="str">
        <f>IF($C271="","",$E271*VLOOKUP($C271,aliments!$B$2:$AZ$70,10,0)/100)</f>
        <v/>
      </c>
      <c r="O271" s="24" t="str">
        <f>IF($C271="","",$E271*VLOOKUP($C271,aliments!$B$2:$AZ$70,11,0)/100)</f>
        <v/>
      </c>
      <c r="P271" s="24" t="str">
        <f>IF($C271="","",$E271*VLOOKUP($C271,aliments!$B$2:$AZ$70,12,0)/100)</f>
        <v/>
      </c>
      <c r="Q271" s="24" t="str">
        <f>IF($C271="","",$E271*VLOOKUP($C271,aliments!$B$2:$AZ$70,13,0)/100)</f>
        <v/>
      </c>
      <c r="R271" s="24" t="str">
        <f>IF($C271="","",$E271*VLOOKUP($C271,aliments!$B$2:$AZ$70,14,0)/100)</f>
        <v/>
      </c>
      <c r="S271" s="24" t="str">
        <f>IF($C271="","",$E271*VLOOKUP($C271,aliments!$B$2:$AZ$70,15,0)/100)</f>
        <v/>
      </c>
      <c r="T271" s="24" t="str">
        <f>IF($C271="","",$E271*VLOOKUP($C271,aliments!$B$2:$AZ$70,16,0)/100)</f>
        <v/>
      </c>
      <c r="U271" s="24" t="str">
        <f>IF($C271="","",$E271*VLOOKUP($C271,aliments!$B$2:$AZ$70,17,0)/100)</f>
        <v/>
      </c>
      <c r="V271" s="24" t="str">
        <f>IF($C271="","",$E271*VLOOKUP($C271,aliments!$B$2:$AZ$70,18,0)/100)</f>
        <v/>
      </c>
      <c r="W271" s="24" t="str">
        <f>IF($C271="","",$E271*VLOOKUP($C271,aliments!$B$2:$AZ$70,19,0)/100)</f>
        <v/>
      </c>
      <c r="X271" s="24" t="str">
        <f>IF($C271="","",$E271*VLOOKUP($C271,aliments!$B$2:$AZ$70,20,0)/100)</f>
        <v/>
      </c>
      <c r="Y271" s="24" t="str">
        <f>IF($C271="","",$E271*VLOOKUP($C271,aliments!$B$2:$AZ$70,21,0)/100)</f>
        <v/>
      </c>
      <c r="Z271" s="24" t="str">
        <f>IF($C271="","",$E271*VLOOKUP($C271,aliments!$B$2:$AZ$70,22,0)/100)</f>
        <v/>
      </c>
      <c r="AA271" s="24" t="str">
        <f>IF($C271="","",$E271*VLOOKUP($C271,aliments!$B$2:$AZ$70,23,0)/100)</f>
        <v/>
      </c>
      <c r="AB271" s="24" t="str">
        <f>IF($C271="","",$E271*VLOOKUP($C271,aliments!$B$2:$AZ$70,24,0)/100)</f>
        <v/>
      </c>
      <c r="AC271" s="24" t="str">
        <f>IF($C271="","",$E271*VLOOKUP($C271,aliments!$B$2:$AZ$70,25,0)/100)</f>
        <v/>
      </c>
      <c r="AD271" s="24" t="str">
        <f>IF($C271="","",$E271*VLOOKUP($C271,aliments!$B$2:$AZ$70,26,0)/100)</f>
        <v/>
      </c>
      <c r="AE271" s="24" t="str">
        <f>IF($C271="","",$E271*VLOOKUP($C271,aliments!$B$2:$AZ$70,27,0)/100)</f>
        <v/>
      </c>
      <c r="AF271" s="24" t="str">
        <f>IF($C271="","",$E271*VLOOKUP($C271,aliments!$B$2:$AZ$70,28,0)/100)</f>
        <v/>
      </c>
      <c r="AG271" s="24" t="str">
        <f>IF($C271="","",$E271*VLOOKUP($C271,aliments!$B$2:$AZ$70,29,0)/100)</f>
        <v/>
      </c>
      <c r="AH271" s="24" t="str">
        <f>IF($C271="","",$E271*VLOOKUP($C271,aliments!$B$2:$AZ$70,30,0)/100)</f>
        <v/>
      </c>
      <c r="AI271" s="24" t="str">
        <f>IF($C271="","",$E271*VLOOKUP($C271,aliments!$B$2:$AZ$70,31,0)/100)</f>
        <v/>
      </c>
      <c r="AJ271" s="24" t="str">
        <f>IF($C271="","",$E271*VLOOKUP($C271,aliments!$B$2:$AZ$70,32,0)/100)</f>
        <v/>
      </c>
      <c r="AK271" s="24" t="str">
        <f>IF($C271="","",$E271*VLOOKUP($C271,aliments!$B$2:$AZ$70,33,0)/100)</f>
        <v/>
      </c>
      <c r="AL271" s="24" t="str">
        <f>IF($C271="","",$E271*VLOOKUP($C271,aliments!$B$2:$AZ$70,34,0)/100)</f>
        <v/>
      </c>
      <c r="AM271" s="24" t="str">
        <f>IF($C271="","",$E271*VLOOKUP($C271,aliments!$B$2:$AZ$70,35,0)/100)</f>
        <v/>
      </c>
      <c r="AN271" s="24" t="str">
        <f>IF($C271="","",$E271*VLOOKUP($C271,aliments!$B$2:$AZ$70,36,0)/100)</f>
        <v/>
      </c>
      <c r="AO271" s="24" t="str">
        <f>IF($C271="","",$E271*VLOOKUP($C271,aliments!$B$2:$AZ$70,37,0)/100)</f>
        <v/>
      </c>
      <c r="AU271" s="19"/>
      <c r="AV271" s="19"/>
      <c r="AW271" s="19"/>
      <c r="AX271" s="19"/>
      <c r="AY271" s="19"/>
      <c r="AZ271" s="19"/>
      <c r="BA271" s="19"/>
      <c r="BB271" s="19"/>
      <c r="BC271" s="19"/>
      <c r="BD271" s="19"/>
      <c r="BE271" s="19"/>
      <c r="BF271" s="19"/>
      <c r="BG271" s="19"/>
      <c r="BH271" s="19"/>
      <c r="BI271" s="19"/>
      <c r="BJ271" s="19"/>
      <c r="BK271" s="19"/>
      <c r="BL271" s="19"/>
      <c r="BM271" s="19"/>
      <c r="BN271" s="19"/>
      <c r="BO271" s="19"/>
      <c r="BP271" s="19"/>
      <c r="BQ271" s="19"/>
      <c r="BR271" s="19"/>
      <c r="BS271" s="19"/>
      <c r="BT271" s="19"/>
      <c r="BU271" s="19"/>
      <c r="BV271" s="19"/>
      <c r="BW271" s="19"/>
      <c r="BX271" s="19"/>
    </row>
    <row r="272" spans="1:79" x14ac:dyDescent="0.2">
      <c r="C272" s="23"/>
      <c r="F272" s="24" t="str">
        <f>IF($C272="","",$E272*VLOOKUP($C272,aliments!$B$2:$AZ$70,2,0)/100)</f>
        <v/>
      </c>
      <c r="G272" s="24" t="str">
        <f>IF($C272="","",$E272*VLOOKUP($C272,aliments!$B$2:$AZ$70,3,0)/100)</f>
        <v/>
      </c>
      <c r="H272" s="24" t="str">
        <f>IF($C272="","",$E272*VLOOKUP($C272,aliments!$B$2:$AZ$70,4,0)/100)</f>
        <v/>
      </c>
      <c r="I272" s="24" t="str">
        <f>IF($C272="","",$E272*VLOOKUP($C272,aliments!$B$2:$AZ$70,5,0)/100)</f>
        <v/>
      </c>
      <c r="J272" s="24" t="str">
        <f>IF($C272="","",$E272*VLOOKUP($C272,aliments!$B$2:$AZ$70,6,0)/100)</f>
        <v/>
      </c>
      <c r="K272" s="24" t="str">
        <f>IF($C272="","",$E272*VLOOKUP($C272,aliments!$B$2:$AZ$70,7,0)/100)</f>
        <v/>
      </c>
      <c r="L272" s="24" t="str">
        <f>IF($C272="","",$E272*VLOOKUP($C272,aliments!$B$2:$AZ$70,8,0)/100)</f>
        <v/>
      </c>
      <c r="M272" s="24" t="str">
        <f>IF($C272="","",$E272*VLOOKUP($C272,aliments!$B$2:$AZ$70,9,0)/100)</f>
        <v/>
      </c>
      <c r="N272" s="24" t="str">
        <f>IF($C272="","",$E272*VLOOKUP($C272,aliments!$B$2:$AZ$70,10,0)/100)</f>
        <v/>
      </c>
      <c r="O272" s="24" t="str">
        <f>IF($C272="","",$E272*VLOOKUP($C272,aliments!$B$2:$AZ$70,11,0)/100)</f>
        <v/>
      </c>
      <c r="P272" s="24" t="str">
        <f>IF($C272="","",$E272*VLOOKUP($C272,aliments!$B$2:$AZ$70,12,0)/100)</f>
        <v/>
      </c>
      <c r="Q272" s="24" t="str">
        <f>IF($C272="","",$E272*VLOOKUP($C272,aliments!$B$2:$AZ$70,13,0)/100)</f>
        <v/>
      </c>
      <c r="R272" s="24" t="str">
        <f>IF($C272="","",$E272*VLOOKUP($C272,aliments!$B$2:$AZ$70,14,0)/100)</f>
        <v/>
      </c>
      <c r="S272" s="24" t="str">
        <f>IF($C272="","",$E272*VLOOKUP($C272,aliments!$B$2:$AZ$70,15,0)/100)</f>
        <v/>
      </c>
      <c r="T272" s="24" t="str">
        <f>IF($C272="","",$E272*VLOOKUP($C272,aliments!$B$2:$AZ$70,16,0)/100)</f>
        <v/>
      </c>
      <c r="U272" s="24" t="str">
        <f>IF($C272="","",$E272*VLOOKUP($C272,aliments!$B$2:$AZ$70,17,0)/100)</f>
        <v/>
      </c>
      <c r="V272" s="24" t="str">
        <f>IF($C272="","",$E272*VLOOKUP($C272,aliments!$B$2:$AZ$70,18,0)/100)</f>
        <v/>
      </c>
      <c r="W272" s="24" t="str">
        <f>IF($C272="","",$E272*VLOOKUP($C272,aliments!$B$2:$AZ$70,19,0)/100)</f>
        <v/>
      </c>
      <c r="X272" s="24" t="str">
        <f>IF($C272="","",$E272*VLOOKUP($C272,aliments!$B$2:$AZ$70,20,0)/100)</f>
        <v/>
      </c>
      <c r="Y272" s="24" t="str">
        <f>IF($C272="","",$E272*VLOOKUP($C272,aliments!$B$2:$AZ$70,21,0)/100)</f>
        <v/>
      </c>
      <c r="Z272" s="24" t="str">
        <f>IF($C272="","",$E272*VLOOKUP($C272,aliments!$B$2:$AZ$70,22,0)/100)</f>
        <v/>
      </c>
      <c r="AA272" s="24" t="str">
        <f>IF($C272="","",$E272*VLOOKUP($C272,aliments!$B$2:$AZ$70,23,0)/100)</f>
        <v/>
      </c>
      <c r="AB272" s="24" t="str">
        <f>IF($C272="","",$E272*VLOOKUP($C272,aliments!$B$2:$AZ$70,24,0)/100)</f>
        <v/>
      </c>
      <c r="AC272" s="24" t="str">
        <f>IF($C272="","",$E272*VLOOKUP($C272,aliments!$B$2:$AZ$70,25,0)/100)</f>
        <v/>
      </c>
      <c r="AD272" s="24" t="str">
        <f>IF($C272="","",$E272*VLOOKUP($C272,aliments!$B$2:$AZ$70,26,0)/100)</f>
        <v/>
      </c>
      <c r="AE272" s="24" t="str">
        <f>IF($C272="","",$E272*VLOOKUP($C272,aliments!$B$2:$AZ$70,27,0)/100)</f>
        <v/>
      </c>
      <c r="AF272" s="24" t="str">
        <f>IF($C272="","",$E272*VLOOKUP($C272,aliments!$B$2:$AZ$70,28,0)/100)</f>
        <v/>
      </c>
      <c r="AG272" s="24" t="str">
        <f>IF($C272="","",$E272*VLOOKUP($C272,aliments!$B$2:$AZ$70,29,0)/100)</f>
        <v/>
      </c>
      <c r="AH272" s="24" t="str">
        <f>IF($C272="","",$E272*VLOOKUP($C272,aliments!$B$2:$AZ$70,30,0)/100)</f>
        <v/>
      </c>
      <c r="AI272" s="24" t="str">
        <f>IF($C272="","",$E272*VLOOKUP($C272,aliments!$B$2:$AZ$70,31,0)/100)</f>
        <v/>
      </c>
      <c r="AJ272" s="24" t="str">
        <f>IF($C272="","",$E272*VLOOKUP($C272,aliments!$B$2:$AZ$70,32,0)/100)</f>
        <v/>
      </c>
      <c r="AK272" s="24" t="str">
        <f>IF($C272="","",$E272*VLOOKUP($C272,aliments!$B$2:$AZ$70,33,0)/100)</f>
        <v/>
      </c>
      <c r="AL272" s="24" t="str">
        <f>IF($C272="","",$E272*VLOOKUP($C272,aliments!$B$2:$AZ$70,34,0)/100)</f>
        <v/>
      </c>
      <c r="AM272" s="24" t="str">
        <f>IF($C272="","",$E272*VLOOKUP($C272,aliments!$B$2:$AZ$70,35,0)/100)</f>
        <v/>
      </c>
      <c r="AN272" s="24" t="str">
        <f>IF($C272="","",$E272*VLOOKUP($C272,aliments!$B$2:$AZ$70,36,0)/100)</f>
        <v/>
      </c>
      <c r="AO272" s="24" t="str">
        <f>IF($C272="","",$E272*VLOOKUP($C272,aliments!$B$2:$AZ$70,37,0)/100)</f>
        <v/>
      </c>
      <c r="AU272" s="19"/>
      <c r="AV272" s="19"/>
      <c r="AW272" s="19"/>
      <c r="AX272" s="19"/>
      <c r="AY272" s="19"/>
      <c r="AZ272" s="19"/>
      <c r="BA272" s="19"/>
      <c r="BB272" s="19"/>
      <c r="BC272" s="19"/>
      <c r="BD272" s="19"/>
      <c r="BE272" s="19"/>
      <c r="BF272" s="19"/>
      <c r="BG272" s="19"/>
      <c r="BH272" s="19"/>
      <c r="BI272" s="19"/>
      <c r="BJ272" s="19"/>
      <c r="BK272" s="19"/>
      <c r="BL272" s="19"/>
      <c r="BM272" s="19"/>
      <c r="BN272" s="19"/>
      <c r="BO272" s="19"/>
      <c r="BP272" s="19"/>
      <c r="BQ272" s="19"/>
      <c r="BR272" s="19"/>
      <c r="BS272" s="19"/>
      <c r="BT272" s="19"/>
      <c r="BU272" s="19"/>
      <c r="BV272" s="19"/>
      <c r="BW272" s="19"/>
      <c r="BX272" s="19"/>
    </row>
    <row r="273" spans="1:76" x14ac:dyDescent="0.2">
      <c r="C273" s="23"/>
      <c r="F273" s="24" t="str">
        <f>IF($C273="","",$E273*VLOOKUP($C273,aliments!$B$2:$AZ$70,2,0)/100)</f>
        <v/>
      </c>
      <c r="G273" s="24" t="str">
        <f>IF($C273="","",$E273*VLOOKUP($C273,aliments!$B$2:$AZ$70,3,0)/100)</f>
        <v/>
      </c>
      <c r="H273" s="24" t="str">
        <f>IF($C273="","",$E273*VLOOKUP($C273,aliments!$B$2:$AZ$70,4,0)/100)</f>
        <v/>
      </c>
      <c r="I273" s="24" t="str">
        <f>IF($C273="","",$E273*VLOOKUP($C273,aliments!$B$2:$AZ$70,5,0)/100)</f>
        <v/>
      </c>
      <c r="J273" s="24" t="str">
        <f>IF($C273="","",$E273*VLOOKUP($C273,aliments!$B$2:$AZ$70,6,0)/100)</f>
        <v/>
      </c>
      <c r="K273" s="24" t="str">
        <f>IF($C273="","",$E273*VLOOKUP($C273,aliments!$B$2:$AZ$70,7,0)/100)</f>
        <v/>
      </c>
      <c r="L273" s="24" t="str">
        <f>IF($C273="","",$E273*VLOOKUP($C273,aliments!$B$2:$AZ$70,8,0)/100)</f>
        <v/>
      </c>
      <c r="M273" s="24" t="str">
        <f>IF($C273="","",$E273*VLOOKUP($C273,aliments!$B$2:$AZ$70,9,0)/100)</f>
        <v/>
      </c>
      <c r="N273" s="24" t="str">
        <f>IF($C273="","",$E273*VLOOKUP($C273,aliments!$B$2:$AZ$70,10,0)/100)</f>
        <v/>
      </c>
      <c r="O273" s="24" t="str">
        <f>IF($C273="","",$E273*VLOOKUP($C273,aliments!$B$2:$AZ$70,11,0)/100)</f>
        <v/>
      </c>
      <c r="P273" s="24" t="str">
        <f>IF($C273="","",$E273*VLOOKUP($C273,aliments!$B$2:$AZ$70,12,0)/100)</f>
        <v/>
      </c>
      <c r="Q273" s="24" t="str">
        <f>IF($C273="","",$E273*VLOOKUP($C273,aliments!$B$2:$AZ$70,13,0)/100)</f>
        <v/>
      </c>
      <c r="R273" s="24" t="str">
        <f>IF($C273="","",$E273*VLOOKUP($C273,aliments!$B$2:$AZ$70,14,0)/100)</f>
        <v/>
      </c>
      <c r="S273" s="24" t="str">
        <f>IF($C273="","",$E273*VLOOKUP($C273,aliments!$B$2:$AZ$70,15,0)/100)</f>
        <v/>
      </c>
      <c r="T273" s="24" t="str">
        <f>IF($C273="","",$E273*VLOOKUP($C273,aliments!$B$2:$AZ$70,16,0)/100)</f>
        <v/>
      </c>
      <c r="U273" s="24" t="str">
        <f>IF($C273="","",$E273*VLOOKUP($C273,aliments!$B$2:$AZ$70,17,0)/100)</f>
        <v/>
      </c>
      <c r="V273" s="24" t="str">
        <f>IF($C273="","",$E273*VLOOKUP($C273,aliments!$B$2:$AZ$70,18,0)/100)</f>
        <v/>
      </c>
      <c r="W273" s="24" t="str">
        <f>IF($C273="","",$E273*VLOOKUP($C273,aliments!$B$2:$AZ$70,19,0)/100)</f>
        <v/>
      </c>
      <c r="X273" s="24" t="str">
        <f>IF($C273="","",$E273*VLOOKUP($C273,aliments!$B$2:$AZ$70,20,0)/100)</f>
        <v/>
      </c>
      <c r="Y273" s="24" t="str">
        <f>IF($C273="","",$E273*VLOOKUP($C273,aliments!$B$2:$AZ$70,21,0)/100)</f>
        <v/>
      </c>
      <c r="Z273" s="24" t="str">
        <f>IF($C273="","",$E273*VLOOKUP($C273,aliments!$B$2:$AZ$70,22,0)/100)</f>
        <v/>
      </c>
      <c r="AA273" s="24" t="str">
        <f>IF($C273="","",$E273*VLOOKUP($C273,aliments!$B$2:$AZ$70,23,0)/100)</f>
        <v/>
      </c>
      <c r="AB273" s="24" t="str">
        <f>IF($C273="","",$E273*VLOOKUP($C273,aliments!$B$2:$AZ$70,24,0)/100)</f>
        <v/>
      </c>
      <c r="AC273" s="24" t="str">
        <f>IF($C273="","",$E273*VLOOKUP($C273,aliments!$B$2:$AZ$70,25,0)/100)</f>
        <v/>
      </c>
      <c r="AD273" s="24" t="str">
        <f>IF($C273="","",$E273*VLOOKUP($C273,aliments!$B$2:$AZ$70,26,0)/100)</f>
        <v/>
      </c>
      <c r="AE273" s="24" t="str">
        <f>IF($C273="","",$E273*VLOOKUP($C273,aliments!$B$2:$AZ$70,27,0)/100)</f>
        <v/>
      </c>
      <c r="AF273" s="24" t="str">
        <f>IF($C273="","",$E273*VLOOKUP($C273,aliments!$B$2:$AZ$70,28,0)/100)</f>
        <v/>
      </c>
      <c r="AG273" s="24" t="str">
        <f>IF($C273="","",$E273*VLOOKUP($C273,aliments!$B$2:$AZ$70,29,0)/100)</f>
        <v/>
      </c>
      <c r="AH273" s="24" t="str">
        <f>IF($C273="","",$E273*VLOOKUP($C273,aliments!$B$2:$AZ$70,30,0)/100)</f>
        <v/>
      </c>
      <c r="AI273" s="24" t="str">
        <f>IF($C273="","",$E273*VLOOKUP($C273,aliments!$B$2:$AZ$70,31,0)/100)</f>
        <v/>
      </c>
      <c r="AJ273" s="24" t="str">
        <f>IF($C273="","",$E273*VLOOKUP($C273,aliments!$B$2:$AZ$70,32,0)/100)</f>
        <v/>
      </c>
      <c r="AK273" s="24" t="str">
        <f>IF($C273="","",$E273*VLOOKUP($C273,aliments!$B$2:$AZ$70,33,0)/100)</f>
        <v/>
      </c>
      <c r="AL273" s="24" t="str">
        <f>IF($C273="","",$E273*VLOOKUP($C273,aliments!$B$2:$AZ$70,34,0)/100)</f>
        <v/>
      </c>
      <c r="AM273" s="24" t="str">
        <f>IF($C273="","",$E273*VLOOKUP($C273,aliments!$B$2:$AZ$70,35,0)/100)</f>
        <v/>
      </c>
      <c r="AN273" s="24" t="str">
        <f>IF($C273="","",$E273*VLOOKUP($C273,aliments!$B$2:$AZ$70,36,0)/100)</f>
        <v/>
      </c>
      <c r="AO273" s="24" t="str">
        <f>IF($C273="","",$E273*VLOOKUP($C273,aliments!$B$2:$AZ$70,37,0)/100)</f>
        <v/>
      </c>
      <c r="AU273" s="19"/>
      <c r="AV273" s="19"/>
      <c r="AW273" s="19"/>
      <c r="AX273" s="19"/>
      <c r="AY273" s="19"/>
      <c r="AZ273" s="19"/>
      <c r="BA273" s="19"/>
      <c r="BB273" s="19"/>
      <c r="BC273" s="19"/>
      <c r="BD273" s="19"/>
      <c r="BE273" s="19"/>
      <c r="BF273" s="19"/>
      <c r="BG273" s="19"/>
      <c r="BH273" s="19"/>
      <c r="BI273" s="19"/>
      <c r="BJ273" s="19"/>
      <c r="BK273" s="19"/>
      <c r="BL273" s="19"/>
      <c r="BM273" s="19"/>
      <c r="BN273" s="19"/>
      <c r="BO273" s="19"/>
      <c r="BP273" s="19"/>
      <c r="BQ273" s="19"/>
      <c r="BR273" s="19"/>
      <c r="BS273" s="19"/>
      <c r="BT273" s="19"/>
      <c r="BU273" s="19"/>
      <c r="BV273" s="19"/>
      <c r="BW273" s="19"/>
      <c r="BX273" s="19"/>
    </row>
    <row r="274" spans="1:76" ht="13.5" thickBot="1" x14ac:dyDescent="0.25">
      <c r="C274" s="23"/>
      <c r="F274" s="24" t="str">
        <f>IF($C274="","",$E274*VLOOKUP($C274,aliments!$B$2:$AZ$70,2,0)/100)</f>
        <v/>
      </c>
      <c r="G274" s="24" t="str">
        <f>IF($C274="","",$E274*VLOOKUP($C274,aliments!$B$2:$AZ$70,3,0)/100)</f>
        <v/>
      </c>
      <c r="H274" s="24" t="str">
        <f>IF($C274="","",$E274*VLOOKUP($C274,aliments!$B$2:$AZ$70,4,0)/100)</f>
        <v/>
      </c>
      <c r="I274" s="24" t="str">
        <f>IF($C274="","",$E274*VLOOKUP($C274,aliments!$B$2:$AZ$70,5,0)/100)</f>
        <v/>
      </c>
      <c r="J274" s="24" t="str">
        <f>IF($C274="","",$E274*VLOOKUP($C274,aliments!$B$2:$AZ$70,6,0)/100)</f>
        <v/>
      </c>
      <c r="K274" s="24" t="str">
        <f>IF($C274="","",$E274*VLOOKUP($C274,aliments!$B$2:$AZ$70,7,0)/100)</f>
        <v/>
      </c>
      <c r="L274" s="24" t="str">
        <f>IF($C274="","",$E274*VLOOKUP($C274,aliments!$B$2:$AZ$70,8,0)/100)</f>
        <v/>
      </c>
      <c r="M274" s="24" t="str">
        <f>IF($C274="","",$E274*VLOOKUP($C274,aliments!$B$2:$AZ$70,9,0)/100)</f>
        <v/>
      </c>
      <c r="N274" s="24" t="str">
        <f>IF($C274="","",$E274*VLOOKUP($C274,aliments!$B$2:$AZ$70,10,0)/100)</f>
        <v/>
      </c>
      <c r="O274" s="24" t="str">
        <f>IF($C274="","",$E274*VLOOKUP($C274,aliments!$B$2:$AZ$70,11,0)/100)</f>
        <v/>
      </c>
      <c r="P274" s="24" t="str">
        <f>IF($C274="","",$E274*VLOOKUP($C274,aliments!$B$2:$AZ$70,12,0)/100)</f>
        <v/>
      </c>
      <c r="Q274" s="24" t="str">
        <f>IF($C274="","",$E274*VLOOKUP($C274,aliments!$B$2:$AZ$70,13,0)/100)</f>
        <v/>
      </c>
      <c r="R274" s="24" t="str">
        <f>IF($C274="","",$E274*VLOOKUP($C274,aliments!$B$2:$AZ$70,14,0)/100)</f>
        <v/>
      </c>
      <c r="S274" s="24" t="str">
        <f>IF($C274="","",$E274*VLOOKUP($C274,aliments!$B$2:$AZ$70,15,0)/100)</f>
        <v/>
      </c>
      <c r="T274" s="24" t="str">
        <f>IF($C274="","",$E274*VLOOKUP($C274,aliments!$B$2:$AZ$70,16,0)/100)</f>
        <v/>
      </c>
      <c r="U274" s="24" t="str">
        <f>IF($C274="","",$E274*VLOOKUP($C274,aliments!$B$2:$AZ$70,17,0)/100)</f>
        <v/>
      </c>
      <c r="V274" s="24" t="str">
        <f>IF($C274="","",$E274*VLOOKUP($C274,aliments!$B$2:$AZ$70,18,0)/100)</f>
        <v/>
      </c>
      <c r="W274" s="24" t="str">
        <f>IF($C274="","",$E274*VLOOKUP($C274,aliments!$B$2:$AZ$70,19,0)/100)</f>
        <v/>
      </c>
      <c r="X274" s="24" t="str">
        <f>IF($C274="","",$E274*VLOOKUP($C274,aliments!$B$2:$AZ$70,20,0)/100)</f>
        <v/>
      </c>
      <c r="Y274" s="24" t="str">
        <f>IF($C274="","",$E274*VLOOKUP($C274,aliments!$B$2:$AZ$70,21,0)/100)</f>
        <v/>
      </c>
      <c r="Z274" s="24" t="str">
        <f>IF($C274="","",$E274*VLOOKUP($C274,aliments!$B$2:$AZ$70,22,0)/100)</f>
        <v/>
      </c>
      <c r="AA274" s="24" t="str">
        <f>IF($C274="","",$E274*VLOOKUP($C274,aliments!$B$2:$AZ$70,23,0)/100)</f>
        <v/>
      </c>
      <c r="AB274" s="24" t="str">
        <f>IF($C274="","",$E274*VLOOKUP($C274,aliments!$B$2:$AZ$70,24,0)/100)</f>
        <v/>
      </c>
      <c r="AC274" s="24" t="str">
        <f>IF($C274="","",$E274*VLOOKUP($C274,aliments!$B$2:$AZ$70,25,0)/100)</f>
        <v/>
      </c>
      <c r="AD274" s="24" t="str">
        <f>IF($C274="","",$E274*VLOOKUP($C274,aliments!$B$2:$AZ$70,26,0)/100)</f>
        <v/>
      </c>
      <c r="AE274" s="24" t="str">
        <f>IF($C274="","",$E274*VLOOKUP($C274,aliments!$B$2:$AZ$70,27,0)/100)</f>
        <v/>
      </c>
      <c r="AF274" s="24" t="str">
        <f>IF($C274="","",$E274*VLOOKUP($C274,aliments!$B$2:$AZ$70,28,0)/100)</f>
        <v/>
      </c>
      <c r="AG274" s="24" t="str">
        <f>IF($C274="","",$E274*VLOOKUP($C274,aliments!$B$2:$AZ$70,29,0)/100)</f>
        <v/>
      </c>
      <c r="AH274" s="24" t="str">
        <f>IF($C274="","",$E274*VLOOKUP($C274,aliments!$B$2:$AZ$70,30,0)/100)</f>
        <v/>
      </c>
      <c r="AI274" s="24" t="str">
        <f>IF($C274="","",$E274*VLOOKUP($C274,aliments!$B$2:$AZ$70,31,0)/100)</f>
        <v/>
      </c>
      <c r="AJ274" s="24" t="str">
        <f>IF($C274="","",$E274*VLOOKUP($C274,aliments!$B$2:$AZ$70,32,0)/100)</f>
        <v/>
      </c>
      <c r="AK274" s="24" t="str">
        <f>IF($C274="","",$E274*VLOOKUP($C274,aliments!$B$2:$AZ$70,33,0)/100)</f>
        <v/>
      </c>
      <c r="AL274" s="24" t="str">
        <f>IF($C274="","",$E274*VLOOKUP($C274,aliments!$B$2:$AZ$70,34,0)/100)</f>
        <v/>
      </c>
      <c r="AM274" s="24" t="str">
        <f>IF($C274="","",$E274*VLOOKUP($C274,aliments!$B$2:$AZ$70,35,0)/100)</f>
        <v/>
      </c>
      <c r="AN274" s="24" t="str">
        <f>IF($C274="","",$E274*VLOOKUP($C274,aliments!$B$2:$AZ$70,36,0)/100)</f>
        <v/>
      </c>
      <c r="AO274" s="24" t="str">
        <f>IF($C274="","",$E274*VLOOKUP($C274,aliments!$B$2:$AZ$70,37,0)/100)</f>
        <v/>
      </c>
      <c r="AU274" s="19"/>
      <c r="AV274" s="19"/>
      <c r="AW274" s="19"/>
      <c r="AX274" s="19"/>
      <c r="AY274" s="19"/>
      <c r="AZ274" s="19"/>
      <c r="BA274" s="19"/>
      <c r="BB274" s="19"/>
      <c r="BC274" s="19"/>
      <c r="BD274" s="19"/>
      <c r="BE274" s="19"/>
      <c r="BF274" s="19"/>
      <c r="BG274" s="19"/>
      <c r="BH274" s="19"/>
      <c r="BI274" s="19"/>
      <c r="BJ274" s="19"/>
      <c r="BK274" s="19"/>
      <c r="BL274" s="19"/>
      <c r="BM274" s="19"/>
      <c r="BN274" s="19"/>
      <c r="BO274" s="19"/>
      <c r="BP274" s="19"/>
      <c r="BQ274" s="19"/>
      <c r="BR274" s="19"/>
      <c r="BS274" s="19"/>
      <c r="BT274" s="19"/>
      <c r="BU274" s="19"/>
      <c r="BV274" s="19"/>
      <c r="BW274" s="19"/>
      <c r="BX274" s="19"/>
    </row>
    <row r="275" spans="1:76" ht="13.5" thickBot="1" x14ac:dyDescent="0.25">
      <c r="A275" s="12" t="s">
        <v>4</v>
      </c>
      <c r="D275" s="72"/>
      <c r="F275" s="28" t="str">
        <f>IF(SUM(F268:F274)=0,"",AVERAGE(F268:F274))</f>
        <v/>
      </c>
      <c r="G275" s="28">
        <f>SUM(G268:G274)</f>
        <v>0</v>
      </c>
      <c r="H275" s="13">
        <f>SUM(H268:H274)</f>
        <v>0</v>
      </c>
      <c r="I275" s="13">
        <f t="shared" ref="I275" si="798">SUM(I268:I274)</f>
        <v>0</v>
      </c>
      <c r="J275" s="13">
        <f t="shared" ref="J275" si="799">SUM(J268:J274)</f>
        <v>0</v>
      </c>
      <c r="K275" s="13">
        <f t="shared" ref="K275" si="800">SUM(K268:K274)</f>
        <v>0</v>
      </c>
      <c r="L275" s="13">
        <f t="shared" ref="L275" si="801">SUM(L268:L274)</f>
        <v>0</v>
      </c>
      <c r="M275" s="13">
        <f t="shared" ref="M275" si="802">SUM(M268:M274)</f>
        <v>0</v>
      </c>
      <c r="N275" s="13">
        <f t="shared" ref="N275" si="803">SUM(N268:N274)</f>
        <v>0</v>
      </c>
      <c r="O275" s="13">
        <f t="shared" ref="O275" si="804">SUM(O268:O274)</f>
        <v>0</v>
      </c>
      <c r="P275" s="13">
        <f t="shared" ref="P275" si="805">SUM(P268:P274)</f>
        <v>0</v>
      </c>
      <c r="Q275" s="13">
        <f t="shared" ref="Q275" si="806">SUM(Q268:Q274)</f>
        <v>0</v>
      </c>
      <c r="R275" s="13">
        <f t="shared" ref="R275" si="807">SUM(R268:R274)</f>
        <v>0</v>
      </c>
      <c r="S275" s="13">
        <f t="shared" ref="S275" si="808">SUM(S268:S274)</f>
        <v>0</v>
      </c>
      <c r="T275" s="13">
        <f t="shared" ref="T275" si="809">SUM(T268:T274)</f>
        <v>0</v>
      </c>
      <c r="U275" s="13">
        <f t="shared" ref="U275" si="810">SUM(U268:U274)</f>
        <v>0</v>
      </c>
      <c r="V275" s="13">
        <f t="shared" ref="V275" si="811">SUM(V268:V274)</f>
        <v>0</v>
      </c>
      <c r="W275" s="13">
        <f t="shared" ref="W275" si="812">SUM(W268:W274)</f>
        <v>0</v>
      </c>
      <c r="X275" s="13">
        <f t="shared" ref="X275" si="813">SUM(X268:X274)</f>
        <v>0</v>
      </c>
      <c r="Y275" s="13">
        <f t="shared" ref="Y275" si="814">SUM(Y268:Y274)</f>
        <v>0</v>
      </c>
      <c r="Z275" s="13">
        <f t="shared" ref="Z275" si="815">SUM(Z268:Z274)</f>
        <v>0</v>
      </c>
      <c r="AA275" s="13">
        <f t="shared" ref="AA275" si="816">SUM(AA268:AA274)</f>
        <v>0</v>
      </c>
      <c r="AB275" s="13">
        <f t="shared" ref="AB275" si="817">SUM(AB268:AB274)</f>
        <v>0</v>
      </c>
      <c r="AC275" s="13">
        <f t="shared" ref="AC275" si="818">SUM(AC268:AC274)</f>
        <v>0</v>
      </c>
      <c r="AD275" s="13">
        <f t="shared" ref="AD275" si="819">SUM(AD268:AD274)</f>
        <v>0</v>
      </c>
      <c r="AE275" s="13">
        <f t="shared" ref="AE275" si="820">SUM(AE268:AE274)</f>
        <v>0</v>
      </c>
      <c r="AF275" s="13">
        <f t="shared" ref="AF275" si="821">SUM(AF268:AF274)</f>
        <v>0</v>
      </c>
      <c r="AG275" s="13">
        <f t="shared" ref="AG275" si="822">SUM(AG268:AG274)</f>
        <v>0</v>
      </c>
      <c r="AH275" s="13">
        <f t="shared" ref="AH275" si="823">SUM(AH268:AH274)</f>
        <v>0</v>
      </c>
      <c r="AI275" s="13">
        <f t="shared" ref="AI275" si="824">SUM(AI268:AI274)</f>
        <v>0</v>
      </c>
      <c r="AJ275" s="13">
        <f t="shared" ref="AJ275" si="825">SUM(AJ268:AJ274)</f>
        <v>0</v>
      </c>
      <c r="AK275" s="13">
        <f t="shared" ref="AK275" si="826">SUM(AK268:AK274)</f>
        <v>0</v>
      </c>
      <c r="AL275" s="13">
        <f t="shared" ref="AL275" si="827">SUM(AL268:AL274)</f>
        <v>0</v>
      </c>
      <c r="AM275" s="13">
        <f t="shared" ref="AM275" si="828">SUM(AM268:AM274)</f>
        <v>0</v>
      </c>
      <c r="AN275" s="13">
        <f t="shared" ref="AN275" si="829">SUM(AN268:AN274)</f>
        <v>0</v>
      </c>
      <c r="AO275" s="13">
        <f t="shared" ref="AO275" si="830">SUM(AO268:AO274)</f>
        <v>0</v>
      </c>
      <c r="AU275" s="19"/>
      <c r="AV275" s="19"/>
      <c r="AW275" s="19"/>
      <c r="AX275" s="19"/>
      <c r="AY275" s="19"/>
      <c r="AZ275" s="19"/>
      <c r="BA275" s="19"/>
      <c r="BB275" s="19"/>
      <c r="BC275" s="19"/>
      <c r="BD275" s="19"/>
      <c r="BE275" s="19"/>
      <c r="BF275" s="19"/>
      <c r="BG275" s="19"/>
      <c r="BH275" s="19"/>
      <c r="BI275" s="19"/>
      <c r="BJ275" s="19"/>
      <c r="BK275" s="19"/>
      <c r="BL275" s="19"/>
      <c r="BM275" s="19"/>
      <c r="BN275" s="19"/>
      <c r="BO275" s="19"/>
      <c r="BP275" s="19"/>
      <c r="BQ275" s="19"/>
      <c r="BR275" s="19"/>
      <c r="BS275" s="19"/>
      <c r="BT275" s="19"/>
      <c r="BU275" s="19"/>
      <c r="BV275" s="19"/>
      <c r="BW275" s="19"/>
      <c r="BX275" s="19"/>
    </row>
    <row r="276" spans="1:76" ht="13.5" thickBot="1" x14ac:dyDescent="0.25">
      <c r="AU276" s="19"/>
      <c r="AV276" s="19"/>
      <c r="AW276" s="19"/>
      <c r="AX276" s="19"/>
      <c r="AY276" s="19"/>
      <c r="AZ276" s="19"/>
      <c r="BA276" s="19"/>
      <c r="BB276" s="19"/>
      <c r="BC276" s="19"/>
      <c r="BD276" s="19"/>
      <c r="BE276" s="19"/>
      <c r="BF276" s="19"/>
      <c r="BG276" s="19"/>
      <c r="BH276" s="19"/>
      <c r="BI276" s="19"/>
      <c r="BJ276" s="19"/>
      <c r="BK276" s="19"/>
      <c r="BL276" s="19"/>
      <c r="BM276" s="19"/>
      <c r="BN276" s="19"/>
      <c r="BO276" s="19"/>
      <c r="BP276" s="19"/>
      <c r="BQ276" s="19"/>
      <c r="BR276" s="19"/>
      <c r="BS276" s="19"/>
      <c r="BT276" s="19"/>
      <c r="BU276" s="19"/>
      <c r="BV276" s="19"/>
      <c r="BW276" s="19"/>
      <c r="BX276" s="19"/>
    </row>
    <row r="277" spans="1:76" ht="13.5" thickBot="1" x14ac:dyDescent="0.25">
      <c r="A277" s="2" t="s">
        <v>161</v>
      </c>
      <c r="B277" s="3"/>
      <c r="C277" s="3" t="s">
        <v>0</v>
      </c>
      <c r="D277" s="3"/>
      <c r="E277" s="3" t="s">
        <v>163</v>
      </c>
      <c r="F277" s="27" t="s">
        <v>179</v>
      </c>
      <c r="G277" s="27" t="s">
        <v>178</v>
      </c>
      <c r="H277" s="3" t="s">
        <v>164</v>
      </c>
      <c r="I277" s="3" t="s">
        <v>165</v>
      </c>
      <c r="J277" s="3" t="s">
        <v>166</v>
      </c>
      <c r="K277" s="3" t="s">
        <v>5</v>
      </c>
      <c r="L277" s="3" t="s">
        <v>159</v>
      </c>
      <c r="M277" s="3" t="s">
        <v>160</v>
      </c>
      <c r="N277" s="3" t="s">
        <v>150</v>
      </c>
      <c r="O277" s="3" t="s">
        <v>151</v>
      </c>
      <c r="P277" s="3" t="s">
        <v>152</v>
      </c>
      <c r="Q277" s="3" t="s">
        <v>153</v>
      </c>
      <c r="R277" s="3" t="s">
        <v>154</v>
      </c>
      <c r="S277" s="3" t="s">
        <v>155</v>
      </c>
      <c r="T277" s="3" t="s">
        <v>156</v>
      </c>
      <c r="U277" s="3" t="s">
        <v>157</v>
      </c>
      <c r="V277" s="3" t="s">
        <v>158</v>
      </c>
      <c r="W277" s="3" t="s">
        <v>177</v>
      </c>
      <c r="X277" s="3" t="s">
        <v>176</v>
      </c>
      <c r="Y277" s="3" t="s">
        <v>26</v>
      </c>
      <c r="Z277" s="3" t="s">
        <v>29</v>
      </c>
      <c r="AA277" s="3" t="s">
        <v>28</v>
      </c>
      <c r="AB277" s="3" t="s">
        <v>32</v>
      </c>
      <c r="AC277" s="3" t="s">
        <v>23</v>
      </c>
      <c r="AD277" s="3" t="s">
        <v>27</v>
      </c>
      <c r="AE277" s="3" t="s">
        <v>24</v>
      </c>
      <c r="AF277" s="3" t="s">
        <v>25</v>
      </c>
      <c r="AG277" s="3" t="s">
        <v>31</v>
      </c>
      <c r="AH277" s="3" t="s">
        <v>22</v>
      </c>
      <c r="AI277" s="3" t="s">
        <v>30</v>
      </c>
      <c r="AJ277" s="3" t="s">
        <v>36</v>
      </c>
      <c r="AK277" s="3" t="s">
        <v>37</v>
      </c>
      <c r="AL277" s="3" t="s">
        <v>38</v>
      </c>
      <c r="AM277" s="3" t="s">
        <v>40</v>
      </c>
      <c r="AN277" s="3" t="s">
        <v>41</v>
      </c>
      <c r="AO277" s="4" t="s">
        <v>21</v>
      </c>
    </row>
    <row r="278" spans="1:76" x14ac:dyDescent="0.2">
      <c r="C278" s="23"/>
      <c r="F278" s="24" t="str">
        <f>IF($C278="","",$E278*VLOOKUP($C278,aliments!$B$2:$AZ$70,2,0)/100)</f>
        <v/>
      </c>
      <c r="G278" s="24" t="str">
        <f>IF($C278="","",$E278*VLOOKUP($C278,aliments!$B$2:$AZ$70,3,0)/100)</f>
        <v/>
      </c>
      <c r="H278" s="24" t="str">
        <f>IF($C278="","",$E278*VLOOKUP($C278,aliments!$B$2:$AZ$70,4,0)/100)</f>
        <v/>
      </c>
      <c r="I278" s="24" t="str">
        <f>IF($C278="","",$E278*VLOOKUP($C278,aliments!$B$2:$AZ$70,5,0)/100)</f>
        <v/>
      </c>
      <c r="J278" s="24" t="str">
        <f>IF($C278="","",$E278*VLOOKUP($C278,aliments!$B$2:$AZ$70,6,0)/100)</f>
        <v/>
      </c>
      <c r="K278" s="24" t="str">
        <f>IF($C278="","",$E278*VLOOKUP($C278,aliments!$B$2:$AZ$70,7,0)/100)</f>
        <v/>
      </c>
      <c r="L278" s="24" t="str">
        <f>IF($C278="","",$E278*VLOOKUP($C278,aliments!$B$2:$AZ$70,8,0)/100)</f>
        <v/>
      </c>
      <c r="M278" s="24" t="str">
        <f>IF($C278="","",$E278*VLOOKUP($C278,aliments!$B$2:$AZ$70,9,0)/100)</f>
        <v/>
      </c>
      <c r="N278" s="24" t="str">
        <f>IF($C278="","",$E278*VLOOKUP($C278,aliments!$B$2:$AZ$70,10,0)/100)</f>
        <v/>
      </c>
      <c r="O278" s="24" t="str">
        <f>IF($C278="","",$E278*VLOOKUP($C278,aliments!$B$2:$AZ$70,11,0)/100)</f>
        <v/>
      </c>
      <c r="P278" s="24" t="str">
        <f>IF($C278="","",$E278*VLOOKUP($C278,aliments!$B$2:$AZ$70,12,0)/100)</f>
        <v/>
      </c>
      <c r="Q278" s="24" t="str">
        <f>IF($C278="","",$E278*VLOOKUP($C278,aliments!$B$2:$AZ$70,13,0)/100)</f>
        <v/>
      </c>
      <c r="R278" s="24" t="str">
        <f>IF($C278="","",$E278*VLOOKUP($C278,aliments!$B$2:$AZ$70,14,0)/100)</f>
        <v/>
      </c>
      <c r="S278" s="24" t="str">
        <f>IF($C278="","",$E278*VLOOKUP($C278,aliments!$B$2:$AZ$70,15,0)/100)</f>
        <v/>
      </c>
      <c r="T278" s="24" t="str">
        <f>IF($C278="","",$E278*VLOOKUP($C278,aliments!$B$2:$AZ$70,16,0)/100)</f>
        <v/>
      </c>
      <c r="U278" s="24" t="str">
        <f>IF($C278="","",$E278*VLOOKUP($C278,aliments!$B$2:$AZ$70,17,0)/100)</f>
        <v/>
      </c>
      <c r="V278" s="24" t="str">
        <f>IF($C278="","",$E278*VLOOKUP($C278,aliments!$B$2:$AZ$70,18,0)/100)</f>
        <v/>
      </c>
      <c r="W278" s="24" t="str">
        <f>IF($C278="","",$E278*VLOOKUP($C278,aliments!$B$2:$AZ$70,19,0)/100)</f>
        <v/>
      </c>
      <c r="X278" s="24" t="str">
        <f>IF($C278="","",$E278*VLOOKUP($C278,aliments!$B$2:$AZ$70,20,0)/100)</f>
        <v/>
      </c>
      <c r="Y278" s="24" t="str">
        <f>IF($C278="","",$E278*VLOOKUP($C278,aliments!$B$2:$AZ$70,21,0)/100)</f>
        <v/>
      </c>
      <c r="Z278" s="24" t="str">
        <f>IF($C278="","",$E278*VLOOKUP($C278,aliments!$B$2:$AZ$70,22,0)/100)</f>
        <v/>
      </c>
      <c r="AA278" s="24" t="str">
        <f>IF($C278="","",$E278*VLOOKUP($C278,aliments!$B$2:$AZ$70,23,0)/100)</f>
        <v/>
      </c>
      <c r="AB278" s="24" t="str">
        <f>IF($C278="","",$E278*VLOOKUP($C278,aliments!$B$2:$AZ$70,24,0)/100)</f>
        <v/>
      </c>
      <c r="AC278" s="24" t="str">
        <f>IF($C278="","",$E278*VLOOKUP($C278,aliments!$B$2:$AZ$70,25,0)/100)</f>
        <v/>
      </c>
      <c r="AD278" s="24" t="str">
        <f>IF($C278="","",$E278*VLOOKUP($C278,aliments!$B$2:$AZ$70,26,0)/100)</f>
        <v/>
      </c>
      <c r="AE278" s="24" t="str">
        <f>IF($C278="","",$E278*VLOOKUP($C278,aliments!$B$2:$AZ$70,27,0)/100)</f>
        <v/>
      </c>
      <c r="AF278" s="24" t="str">
        <f>IF($C278="","",$E278*VLOOKUP($C278,aliments!$B$2:$AZ$70,28,0)/100)</f>
        <v/>
      </c>
      <c r="AG278" s="24" t="str">
        <f>IF($C278="","",$E278*VLOOKUP($C278,aliments!$B$2:$AZ$70,29,0)/100)</f>
        <v/>
      </c>
      <c r="AH278" s="24" t="str">
        <f>IF($C278="","",$E278*VLOOKUP($C278,aliments!$B$2:$AZ$70,30,0)/100)</f>
        <v/>
      </c>
      <c r="AI278" s="24" t="str">
        <f>IF($C278="","",$E278*VLOOKUP($C278,aliments!$B$2:$AZ$70,31,0)/100)</f>
        <v/>
      </c>
      <c r="AJ278" s="24" t="str">
        <f>IF($C278="","",$E278*VLOOKUP($C278,aliments!$B$2:$AZ$70,32,0)/100)</f>
        <v/>
      </c>
      <c r="AK278" s="24" t="str">
        <f>IF($C278="","",$E278*VLOOKUP($C278,aliments!$B$2:$AZ$70,33,0)/100)</f>
        <v/>
      </c>
      <c r="AL278" s="24" t="str">
        <f>IF($C278="","",$E278*VLOOKUP($C278,aliments!$B$2:$AZ$70,34,0)/100)</f>
        <v/>
      </c>
      <c r="AM278" s="24" t="str">
        <f>IF($C278="","",$E278*VLOOKUP($C278,aliments!$B$2:$AZ$70,35,0)/100)</f>
        <v/>
      </c>
      <c r="AN278" s="24" t="str">
        <f>IF($C278="","",$E278*VLOOKUP($C278,aliments!$B$2:$AZ$70,36,0)/100)</f>
        <v/>
      </c>
      <c r="AO278" s="24" t="str">
        <f>IF($C278="","",$E278*VLOOKUP($C278,aliments!$B$2:$AZ$70,37,0)/100)</f>
        <v/>
      </c>
    </row>
    <row r="279" spans="1:76" x14ac:dyDescent="0.2">
      <c r="C279" s="23"/>
      <c r="F279" s="24" t="str">
        <f>IF($C279="","",$E279*VLOOKUP($C279,aliments!$B$2:$AZ$70,2,0)/100)</f>
        <v/>
      </c>
      <c r="G279" s="24" t="str">
        <f>IF($C279="","",$E279*VLOOKUP($C279,aliments!$B$2:$AZ$70,3,0)/100)</f>
        <v/>
      </c>
      <c r="H279" s="24" t="str">
        <f>IF($C279="","",$E279*VLOOKUP($C279,aliments!$B$2:$AZ$70,4,0)/100)</f>
        <v/>
      </c>
      <c r="I279" s="24" t="str">
        <f>IF($C279="","",$E279*VLOOKUP($C279,aliments!$B$2:$AZ$70,5,0)/100)</f>
        <v/>
      </c>
      <c r="J279" s="24" t="str">
        <f>IF($C279="","",$E279*VLOOKUP($C279,aliments!$B$2:$AZ$70,6,0)/100)</f>
        <v/>
      </c>
      <c r="K279" s="24" t="str">
        <f>IF($C279="","",$E279*VLOOKUP($C279,aliments!$B$2:$AZ$70,7,0)/100)</f>
        <v/>
      </c>
      <c r="L279" s="24" t="str">
        <f>IF($C279="","",$E279*VLOOKUP($C279,aliments!$B$2:$AZ$70,8,0)/100)</f>
        <v/>
      </c>
      <c r="M279" s="24" t="str">
        <f>IF($C279="","",$E279*VLOOKUP($C279,aliments!$B$2:$AZ$70,9,0)/100)</f>
        <v/>
      </c>
      <c r="N279" s="24" t="str">
        <f>IF($C279="","",$E279*VLOOKUP($C279,aliments!$B$2:$AZ$70,10,0)/100)</f>
        <v/>
      </c>
      <c r="O279" s="24" t="str">
        <f>IF($C279="","",$E279*VLOOKUP($C279,aliments!$B$2:$AZ$70,11,0)/100)</f>
        <v/>
      </c>
      <c r="P279" s="24" t="str">
        <f>IF($C279="","",$E279*VLOOKUP($C279,aliments!$B$2:$AZ$70,12,0)/100)</f>
        <v/>
      </c>
      <c r="Q279" s="24" t="str">
        <f>IF($C279="","",$E279*VLOOKUP($C279,aliments!$B$2:$AZ$70,13,0)/100)</f>
        <v/>
      </c>
      <c r="R279" s="24" t="str">
        <f>IF($C279="","",$E279*VLOOKUP($C279,aliments!$B$2:$AZ$70,14,0)/100)</f>
        <v/>
      </c>
      <c r="S279" s="24" t="str">
        <f>IF($C279="","",$E279*VLOOKUP($C279,aliments!$B$2:$AZ$70,15,0)/100)</f>
        <v/>
      </c>
      <c r="T279" s="24" t="str">
        <f>IF($C279="","",$E279*VLOOKUP($C279,aliments!$B$2:$AZ$70,16,0)/100)</f>
        <v/>
      </c>
      <c r="U279" s="24" t="str">
        <f>IF($C279="","",$E279*VLOOKUP($C279,aliments!$B$2:$AZ$70,17,0)/100)</f>
        <v/>
      </c>
      <c r="V279" s="24" t="str">
        <f>IF($C279="","",$E279*VLOOKUP($C279,aliments!$B$2:$AZ$70,18,0)/100)</f>
        <v/>
      </c>
      <c r="W279" s="24" t="str">
        <f>IF($C279="","",$E279*VLOOKUP($C279,aliments!$B$2:$AZ$70,19,0)/100)</f>
        <v/>
      </c>
      <c r="X279" s="24" t="str">
        <f>IF($C279="","",$E279*VLOOKUP($C279,aliments!$B$2:$AZ$70,20,0)/100)</f>
        <v/>
      </c>
      <c r="Y279" s="24" t="str">
        <f>IF($C279="","",$E279*VLOOKUP($C279,aliments!$B$2:$AZ$70,21,0)/100)</f>
        <v/>
      </c>
      <c r="Z279" s="24" t="str">
        <f>IF($C279="","",$E279*VLOOKUP($C279,aliments!$B$2:$AZ$70,22,0)/100)</f>
        <v/>
      </c>
      <c r="AA279" s="24" t="str">
        <f>IF($C279="","",$E279*VLOOKUP($C279,aliments!$B$2:$AZ$70,23,0)/100)</f>
        <v/>
      </c>
      <c r="AB279" s="24" t="str">
        <f>IF($C279="","",$E279*VLOOKUP($C279,aliments!$B$2:$AZ$70,24,0)/100)</f>
        <v/>
      </c>
      <c r="AC279" s="24" t="str">
        <f>IF($C279="","",$E279*VLOOKUP($C279,aliments!$B$2:$AZ$70,25,0)/100)</f>
        <v/>
      </c>
      <c r="AD279" s="24" t="str">
        <f>IF($C279="","",$E279*VLOOKUP($C279,aliments!$B$2:$AZ$70,26,0)/100)</f>
        <v/>
      </c>
      <c r="AE279" s="24" t="str">
        <f>IF($C279="","",$E279*VLOOKUP($C279,aliments!$B$2:$AZ$70,27,0)/100)</f>
        <v/>
      </c>
      <c r="AF279" s="24" t="str">
        <f>IF($C279="","",$E279*VLOOKUP($C279,aliments!$B$2:$AZ$70,28,0)/100)</f>
        <v/>
      </c>
      <c r="AG279" s="24" t="str">
        <f>IF($C279="","",$E279*VLOOKUP($C279,aliments!$B$2:$AZ$70,29,0)/100)</f>
        <v/>
      </c>
      <c r="AH279" s="24" t="str">
        <f>IF($C279="","",$E279*VLOOKUP($C279,aliments!$B$2:$AZ$70,30,0)/100)</f>
        <v/>
      </c>
      <c r="AI279" s="24" t="str">
        <f>IF($C279="","",$E279*VLOOKUP($C279,aliments!$B$2:$AZ$70,31,0)/100)</f>
        <v/>
      </c>
      <c r="AJ279" s="24" t="str">
        <f>IF($C279="","",$E279*VLOOKUP($C279,aliments!$B$2:$AZ$70,32,0)/100)</f>
        <v/>
      </c>
      <c r="AK279" s="24" t="str">
        <f>IF($C279="","",$E279*VLOOKUP($C279,aliments!$B$2:$AZ$70,33,0)/100)</f>
        <v/>
      </c>
      <c r="AL279" s="24" t="str">
        <f>IF($C279="","",$E279*VLOOKUP($C279,aliments!$B$2:$AZ$70,34,0)/100)</f>
        <v/>
      </c>
      <c r="AM279" s="24" t="str">
        <f>IF($C279="","",$E279*VLOOKUP($C279,aliments!$B$2:$AZ$70,35,0)/100)</f>
        <v/>
      </c>
      <c r="AN279" s="24" t="str">
        <f>IF($C279="","",$E279*VLOOKUP($C279,aliments!$B$2:$AZ$70,36,0)/100)</f>
        <v/>
      </c>
      <c r="AO279" s="24" t="str">
        <f>IF($C279="","",$E279*VLOOKUP($C279,aliments!$B$2:$AZ$70,37,0)/100)</f>
        <v/>
      </c>
    </row>
    <row r="280" spans="1:76" x14ac:dyDescent="0.2">
      <c r="C280" s="23"/>
      <c r="F280" s="24" t="str">
        <f>IF($C280="","",$E280*VLOOKUP($C280,aliments!$B$2:$AZ$70,2,0)/100)</f>
        <v/>
      </c>
      <c r="G280" s="24" t="str">
        <f>IF($C280="","",$E280*VLOOKUP($C280,aliments!$B$2:$AZ$70,3,0)/100)</f>
        <v/>
      </c>
      <c r="H280" s="24" t="str">
        <f>IF($C280="","",$E280*VLOOKUP($C280,aliments!$B$2:$AZ$70,4,0)/100)</f>
        <v/>
      </c>
      <c r="I280" s="24" t="str">
        <f>IF($C280="","",$E280*VLOOKUP($C280,aliments!$B$2:$AZ$70,5,0)/100)</f>
        <v/>
      </c>
      <c r="J280" s="24" t="str">
        <f>IF($C280="","",$E280*VLOOKUP($C280,aliments!$B$2:$AZ$70,6,0)/100)</f>
        <v/>
      </c>
      <c r="K280" s="24" t="str">
        <f>IF($C280="","",$E280*VLOOKUP($C280,aliments!$B$2:$AZ$70,7,0)/100)</f>
        <v/>
      </c>
      <c r="L280" s="24" t="str">
        <f>IF($C280="","",$E280*VLOOKUP($C280,aliments!$B$2:$AZ$70,8,0)/100)</f>
        <v/>
      </c>
      <c r="M280" s="24" t="str">
        <f>IF($C280="","",$E280*VLOOKUP($C280,aliments!$B$2:$AZ$70,9,0)/100)</f>
        <v/>
      </c>
      <c r="N280" s="24" t="str">
        <f>IF($C280="","",$E280*VLOOKUP($C280,aliments!$B$2:$AZ$70,10,0)/100)</f>
        <v/>
      </c>
      <c r="O280" s="24" t="str">
        <f>IF($C280="","",$E280*VLOOKUP($C280,aliments!$B$2:$AZ$70,11,0)/100)</f>
        <v/>
      </c>
      <c r="P280" s="24" t="str">
        <f>IF($C280="","",$E280*VLOOKUP($C280,aliments!$B$2:$AZ$70,12,0)/100)</f>
        <v/>
      </c>
      <c r="Q280" s="24" t="str">
        <f>IF($C280="","",$E280*VLOOKUP($C280,aliments!$B$2:$AZ$70,13,0)/100)</f>
        <v/>
      </c>
      <c r="R280" s="24" t="str">
        <f>IF($C280="","",$E280*VLOOKUP($C280,aliments!$B$2:$AZ$70,14,0)/100)</f>
        <v/>
      </c>
      <c r="S280" s="24" t="str">
        <f>IF($C280="","",$E280*VLOOKUP($C280,aliments!$B$2:$AZ$70,15,0)/100)</f>
        <v/>
      </c>
      <c r="T280" s="24" t="str">
        <f>IF($C280="","",$E280*VLOOKUP($C280,aliments!$B$2:$AZ$70,16,0)/100)</f>
        <v/>
      </c>
      <c r="U280" s="24" t="str">
        <f>IF($C280="","",$E280*VLOOKUP($C280,aliments!$B$2:$AZ$70,17,0)/100)</f>
        <v/>
      </c>
      <c r="V280" s="24" t="str">
        <f>IF($C280="","",$E280*VLOOKUP($C280,aliments!$B$2:$AZ$70,18,0)/100)</f>
        <v/>
      </c>
      <c r="W280" s="24" t="str">
        <f>IF($C280="","",$E280*VLOOKUP($C280,aliments!$B$2:$AZ$70,19,0)/100)</f>
        <v/>
      </c>
      <c r="X280" s="24" t="str">
        <f>IF($C280="","",$E280*VLOOKUP($C280,aliments!$B$2:$AZ$70,20,0)/100)</f>
        <v/>
      </c>
      <c r="Y280" s="24" t="str">
        <f>IF($C280="","",$E280*VLOOKUP($C280,aliments!$B$2:$AZ$70,21,0)/100)</f>
        <v/>
      </c>
      <c r="Z280" s="24" t="str">
        <f>IF($C280="","",$E280*VLOOKUP($C280,aliments!$B$2:$AZ$70,22,0)/100)</f>
        <v/>
      </c>
      <c r="AA280" s="24" t="str">
        <f>IF($C280="","",$E280*VLOOKUP($C280,aliments!$B$2:$AZ$70,23,0)/100)</f>
        <v/>
      </c>
      <c r="AB280" s="24" t="str">
        <f>IF($C280="","",$E280*VLOOKUP($C280,aliments!$B$2:$AZ$70,24,0)/100)</f>
        <v/>
      </c>
      <c r="AC280" s="24" t="str">
        <f>IF($C280="","",$E280*VLOOKUP($C280,aliments!$B$2:$AZ$70,25,0)/100)</f>
        <v/>
      </c>
      <c r="AD280" s="24" t="str">
        <f>IF($C280="","",$E280*VLOOKUP($C280,aliments!$B$2:$AZ$70,26,0)/100)</f>
        <v/>
      </c>
      <c r="AE280" s="24" t="str">
        <f>IF($C280="","",$E280*VLOOKUP($C280,aliments!$B$2:$AZ$70,27,0)/100)</f>
        <v/>
      </c>
      <c r="AF280" s="24" t="str">
        <f>IF($C280="","",$E280*VLOOKUP($C280,aliments!$B$2:$AZ$70,28,0)/100)</f>
        <v/>
      </c>
      <c r="AG280" s="24" t="str">
        <f>IF($C280="","",$E280*VLOOKUP($C280,aliments!$B$2:$AZ$70,29,0)/100)</f>
        <v/>
      </c>
      <c r="AH280" s="24" t="str">
        <f>IF($C280="","",$E280*VLOOKUP($C280,aliments!$B$2:$AZ$70,30,0)/100)</f>
        <v/>
      </c>
      <c r="AI280" s="24" t="str">
        <f>IF($C280="","",$E280*VLOOKUP($C280,aliments!$B$2:$AZ$70,31,0)/100)</f>
        <v/>
      </c>
      <c r="AJ280" s="24" t="str">
        <f>IF($C280="","",$E280*VLOOKUP($C280,aliments!$B$2:$AZ$70,32,0)/100)</f>
        <v/>
      </c>
      <c r="AK280" s="24" t="str">
        <f>IF($C280="","",$E280*VLOOKUP($C280,aliments!$B$2:$AZ$70,33,0)/100)</f>
        <v/>
      </c>
      <c r="AL280" s="24" t="str">
        <f>IF($C280="","",$E280*VLOOKUP($C280,aliments!$B$2:$AZ$70,34,0)/100)</f>
        <v/>
      </c>
      <c r="AM280" s="24" t="str">
        <f>IF($C280="","",$E280*VLOOKUP($C280,aliments!$B$2:$AZ$70,35,0)/100)</f>
        <v/>
      </c>
      <c r="AN280" s="24" t="str">
        <f>IF($C280="","",$E280*VLOOKUP($C280,aliments!$B$2:$AZ$70,36,0)/100)</f>
        <v/>
      </c>
      <c r="AO280" s="24" t="str">
        <f>IF($C280="","",$E280*VLOOKUP($C280,aliments!$B$2:$AZ$70,37,0)/100)</f>
        <v/>
      </c>
      <c r="AU280" s="19"/>
      <c r="AV280" s="19"/>
      <c r="AW280" s="19"/>
      <c r="AX280" s="19"/>
      <c r="AY280" s="19"/>
      <c r="AZ280" s="19"/>
      <c r="BA280" s="19"/>
      <c r="BB280" s="19"/>
      <c r="BC280" s="19"/>
      <c r="BD280" s="19"/>
      <c r="BE280" s="19"/>
      <c r="BF280" s="19"/>
      <c r="BG280" s="19"/>
      <c r="BH280" s="19"/>
      <c r="BI280" s="19"/>
      <c r="BJ280" s="19"/>
      <c r="BK280" s="19"/>
      <c r="BL280" s="19"/>
      <c r="BM280" s="19"/>
      <c r="BN280" s="19"/>
      <c r="BO280" s="19"/>
      <c r="BP280" s="19"/>
      <c r="BQ280" s="19"/>
      <c r="BR280" s="19"/>
      <c r="BS280" s="19"/>
      <c r="BT280" s="19"/>
      <c r="BU280" s="19"/>
      <c r="BV280" s="19"/>
      <c r="BW280" s="19"/>
      <c r="BX280" s="19"/>
    </row>
    <row r="281" spans="1:76" x14ac:dyDescent="0.2">
      <c r="C281" s="23"/>
      <c r="F281" s="24" t="str">
        <f>IF($C281="","",$E281*VLOOKUP($C281,aliments!$B$2:$AZ$70,2,0)/100)</f>
        <v/>
      </c>
      <c r="G281" s="24" t="str">
        <f>IF($C281="","",$E281*VLOOKUP($C281,aliments!$B$2:$AZ$70,3,0)/100)</f>
        <v/>
      </c>
      <c r="H281" s="24" t="str">
        <f>IF($C281="","",$E281*VLOOKUP($C281,aliments!$B$2:$AZ$70,4,0)/100)</f>
        <v/>
      </c>
      <c r="I281" s="24" t="str">
        <f>IF($C281="","",$E281*VLOOKUP($C281,aliments!$B$2:$AZ$70,5,0)/100)</f>
        <v/>
      </c>
      <c r="J281" s="24" t="str">
        <f>IF($C281="","",$E281*VLOOKUP($C281,aliments!$B$2:$AZ$70,6,0)/100)</f>
        <v/>
      </c>
      <c r="K281" s="24" t="str">
        <f>IF($C281="","",$E281*VLOOKUP($C281,aliments!$B$2:$AZ$70,7,0)/100)</f>
        <v/>
      </c>
      <c r="L281" s="24" t="str">
        <f>IF($C281="","",$E281*VLOOKUP($C281,aliments!$B$2:$AZ$70,8,0)/100)</f>
        <v/>
      </c>
      <c r="M281" s="24" t="str">
        <f>IF($C281="","",$E281*VLOOKUP($C281,aliments!$B$2:$AZ$70,9,0)/100)</f>
        <v/>
      </c>
      <c r="N281" s="24" t="str">
        <f>IF($C281="","",$E281*VLOOKUP($C281,aliments!$B$2:$AZ$70,10,0)/100)</f>
        <v/>
      </c>
      <c r="O281" s="24" t="str">
        <f>IF($C281="","",$E281*VLOOKUP($C281,aliments!$B$2:$AZ$70,11,0)/100)</f>
        <v/>
      </c>
      <c r="P281" s="24" t="str">
        <f>IF($C281="","",$E281*VLOOKUP($C281,aliments!$B$2:$AZ$70,12,0)/100)</f>
        <v/>
      </c>
      <c r="Q281" s="24" t="str">
        <f>IF($C281="","",$E281*VLOOKUP($C281,aliments!$B$2:$AZ$70,13,0)/100)</f>
        <v/>
      </c>
      <c r="R281" s="24" t="str">
        <f>IF($C281="","",$E281*VLOOKUP($C281,aliments!$B$2:$AZ$70,14,0)/100)</f>
        <v/>
      </c>
      <c r="S281" s="24" t="str">
        <f>IF($C281="","",$E281*VLOOKUP($C281,aliments!$B$2:$AZ$70,15,0)/100)</f>
        <v/>
      </c>
      <c r="T281" s="24" t="str">
        <f>IF($C281="","",$E281*VLOOKUP($C281,aliments!$B$2:$AZ$70,16,0)/100)</f>
        <v/>
      </c>
      <c r="U281" s="24" t="str">
        <f>IF($C281="","",$E281*VLOOKUP($C281,aliments!$B$2:$AZ$70,17,0)/100)</f>
        <v/>
      </c>
      <c r="V281" s="24" t="str">
        <f>IF($C281="","",$E281*VLOOKUP($C281,aliments!$B$2:$AZ$70,18,0)/100)</f>
        <v/>
      </c>
      <c r="W281" s="24" t="str">
        <f>IF($C281="","",$E281*VLOOKUP($C281,aliments!$B$2:$AZ$70,19,0)/100)</f>
        <v/>
      </c>
      <c r="X281" s="24" t="str">
        <f>IF($C281="","",$E281*VLOOKUP($C281,aliments!$B$2:$AZ$70,20,0)/100)</f>
        <v/>
      </c>
      <c r="Y281" s="24" t="str">
        <f>IF($C281="","",$E281*VLOOKUP($C281,aliments!$B$2:$AZ$70,21,0)/100)</f>
        <v/>
      </c>
      <c r="Z281" s="24" t="str">
        <f>IF($C281="","",$E281*VLOOKUP($C281,aliments!$B$2:$AZ$70,22,0)/100)</f>
        <v/>
      </c>
      <c r="AA281" s="24" t="str">
        <f>IF($C281="","",$E281*VLOOKUP($C281,aliments!$B$2:$AZ$70,23,0)/100)</f>
        <v/>
      </c>
      <c r="AB281" s="24" t="str">
        <f>IF($C281="","",$E281*VLOOKUP($C281,aliments!$B$2:$AZ$70,24,0)/100)</f>
        <v/>
      </c>
      <c r="AC281" s="24" t="str">
        <f>IF($C281="","",$E281*VLOOKUP($C281,aliments!$B$2:$AZ$70,25,0)/100)</f>
        <v/>
      </c>
      <c r="AD281" s="24" t="str">
        <f>IF($C281="","",$E281*VLOOKUP($C281,aliments!$B$2:$AZ$70,26,0)/100)</f>
        <v/>
      </c>
      <c r="AE281" s="24" t="str">
        <f>IF($C281="","",$E281*VLOOKUP($C281,aliments!$B$2:$AZ$70,27,0)/100)</f>
        <v/>
      </c>
      <c r="AF281" s="24" t="str">
        <f>IF($C281="","",$E281*VLOOKUP($C281,aliments!$B$2:$AZ$70,28,0)/100)</f>
        <v/>
      </c>
      <c r="AG281" s="24" t="str">
        <f>IF($C281="","",$E281*VLOOKUP($C281,aliments!$B$2:$AZ$70,29,0)/100)</f>
        <v/>
      </c>
      <c r="AH281" s="24" t="str">
        <f>IF($C281="","",$E281*VLOOKUP($C281,aliments!$B$2:$AZ$70,30,0)/100)</f>
        <v/>
      </c>
      <c r="AI281" s="24" t="str">
        <f>IF($C281="","",$E281*VLOOKUP($C281,aliments!$B$2:$AZ$70,31,0)/100)</f>
        <v/>
      </c>
      <c r="AJ281" s="24" t="str">
        <f>IF($C281="","",$E281*VLOOKUP($C281,aliments!$B$2:$AZ$70,32,0)/100)</f>
        <v/>
      </c>
      <c r="AK281" s="24" t="str">
        <f>IF($C281="","",$E281*VLOOKUP($C281,aliments!$B$2:$AZ$70,33,0)/100)</f>
        <v/>
      </c>
      <c r="AL281" s="24" t="str">
        <f>IF($C281="","",$E281*VLOOKUP($C281,aliments!$B$2:$AZ$70,34,0)/100)</f>
        <v/>
      </c>
      <c r="AM281" s="24" t="str">
        <f>IF($C281="","",$E281*VLOOKUP($C281,aliments!$B$2:$AZ$70,35,0)/100)</f>
        <v/>
      </c>
      <c r="AN281" s="24" t="str">
        <f>IF($C281="","",$E281*VLOOKUP($C281,aliments!$B$2:$AZ$70,36,0)/100)</f>
        <v/>
      </c>
      <c r="AO281" s="24" t="str">
        <f>IF($C281="","",$E281*VLOOKUP($C281,aliments!$B$2:$AZ$70,37,0)/100)</f>
        <v/>
      </c>
      <c r="AU281" s="19"/>
      <c r="AV281" s="19"/>
      <c r="AW281" s="19"/>
      <c r="AX281" s="19"/>
      <c r="AY281" s="19"/>
      <c r="AZ281" s="19"/>
      <c r="BA281" s="19"/>
      <c r="BB281" s="19"/>
      <c r="BC281" s="19"/>
      <c r="BD281" s="19"/>
      <c r="BE281" s="19"/>
      <c r="BF281" s="19"/>
      <c r="BG281" s="19"/>
      <c r="BH281" s="19"/>
      <c r="BI281" s="19"/>
      <c r="BJ281" s="19"/>
      <c r="BK281" s="19"/>
      <c r="BL281" s="19"/>
      <c r="BM281" s="19"/>
      <c r="BN281" s="19"/>
      <c r="BO281" s="19"/>
      <c r="BP281" s="19"/>
      <c r="BQ281" s="19"/>
      <c r="BR281" s="19"/>
      <c r="BS281" s="19"/>
      <c r="BT281" s="19"/>
      <c r="BU281" s="19"/>
      <c r="BV281" s="19"/>
      <c r="BW281" s="19"/>
      <c r="BX281" s="19"/>
    </row>
    <row r="282" spans="1:76" x14ac:dyDescent="0.2">
      <c r="C282" s="23"/>
      <c r="F282" s="24" t="str">
        <f>IF($C282="","",$E282*VLOOKUP($C282,aliments!$B$2:$AZ$70,2,0)/100)</f>
        <v/>
      </c>
      <c r="G282" s="24" t="str">
        <f>IF($C282="","",$E282*VLOOKUP($C282,aliments!$B$2:$AZ$70,3,0)/100)</f>
        <v/>
      </c>
      <c r="H282" s="24" t="str">
        <f>IF($C282="","",$E282*VLOOKUP($C282,aliments!$B$2:$AZ$70,4,0)/100)</f>
        <v/>
      </c>
      <c r="I282" s="24" t="str">
        <f>IF($C282="","",$E282*VLOOKUP($C282,aliments!$B$2:$AZ$70,5,0)/100)</f>
        <v/>
      </c>
      <c r="J282" s="24" t="str">
        <f>IF($C282="","",$E282*VLOOKUP($C282,aliments!$B$2:$AZ$70,6,0)/100)</f>
        <v/>
      </c>
      <c r="K282" s="24" t="str">
        <f>IF($C282="","",$E282*VLOOKUP($C282,aliments!$B$2:$AZ$70,7,0)/100)</f>
        <v/>
      </c>
      <c r="L282" s="24" t="str">
        <f>IF($C282="","",$E282*VLOOKUP($C282,aliments!$B$2:$AZ$70,8,0)/100)</f>
        <v/>
      </c>
      <c r="M282" s="24" t="str">
        <f>IF($C282="","",$E282*VLOOKUP($C282,aliments!$B$2:$AZ$70,9,0)/100)</f>
        <v/>
      </c>
      <c r="N282" s="24" t="str">
        <f>IF($C282="","",$E282*VLOOKUP($C282,aliments!$B$2:$AZ$70,10,0)/100)</f>
        <v/>
      </c>
      <c r="O282" s="24" t="str">
        <f>IF($C282="","",$E282*VLOOKUP($C282,aliments!$B$2:$AZ$70,11,0)/100)</f>
        <v/>
      </c>
      <c r="P282" s="24" t="str">
        <f>IF($C282="","",$E282*VLOOKUP($C282,aliments!$B$2:$AZ$70,12,0)/100)</f>
        <v/>
      </c>
      <c r="Q282" s="24" t="str">
        <f>IF($C282="","",$E282*VLOOKUP($C282,aliments!$B$2:$AZ$70,13,0)/100)</f>
        <v/>
      </c>
      <c r="R282" s="24" t="str">
        <f>IF($C282="","",$E282*VLOOKUP($C282,aliments!$B$2:$AZ$70,14,0)/100)</f>
        <v/>
      </c>
      <c r="S282" s="24" t="str">
        <f>IF($C282="","",$E282*VLOOKUP($C282,aliments!$B$2:$AZ$70,15,0)/100)</f>
        <v/>
      </c>
      <c r="T282" s="24" t="str">
        <f>IF($C282="","",$E282*VLOOKUP($C282,aliments!$B$2:$AZ$70,16,0)/100)</f>
        <v/>
      </c>
      <c r="U282" s="24" t="str">
        <f>IF($C282="","",$E282*VLOOKUP($C282,aliments!$B$2:$AZ$70,17,0)/100)</f>
        <v/>
      </c>
      <c r="V282" s="24" t="str">
        <f>IF($C282="","",$E282*VLOOKUP($C282,aliments!$B$2:$AZ$70,18,0)/100)</f>
        <v/>
      </c>
      <c r="W282" s="24" t="str">
        <f>IF($C282="","",$E282*VLOOKUP($C282,aliments!$B$2:$AZ$70,19,0)/100)</f>
        <v/>
      </c>
      <c r="X282" s="24" t="str">
        <f>IF($C282="","",$E282*VLOOKUP($C282,aliments!$B$2:$AZ$70,20,0)/100)</f>
        <v/>
      </c>
      <c r="Y282" s="24" t="str">
        <f>IF($C282="","",$E282*VLOOKUP($C282,aliments!$B$2:$AZ$70,21,0)/100)</f>
        <v/>
      </c>
      <c r="Z282" s="24" t="str">
        <f>IF($C282="","",$E282*VLOOKUP($C282,aliments!$B$2:$AZ$70,22,0)/100)</f>
        <v/>
      </c>
      <c r="AA282" s="24" t="str">
        <f>IF($C282="","",$E282*VLOOKUP($C282,aliments!$B$2:$AZ$70,23,0)/100)</f>
        <v/>
      </c>
      <c r="AB282" s="24" t="str">
        <f>IF($C282="","",$E282*VLOOKUP($C282,aliments!$B$2:$AZ$70,24,0)/100)</f>
        <v/>
      </c>
      <c r="AC282" s="24" t="str">
        <f>IF($C282="","",$E282*VLOOKUP($C282,aliments!$B$2:$AZ$70,25,0)/100)</f>
        <v/>
      </c>
      <c r="AD282" s="24" t="str">
        <f>IF($C282="","",$E282*VLOOKUP($C282,aliments!$B$2:$AZ$70,26,0)/100)</f>
        <v/>
      </c>
      <c r="AE282" s="24" t="str">
        <f>IF($C282="","",$E282*VLOOKUP($C282,aliments!$B$2:$AZ$70,27,0)/100)</f>
        <v/>
      </c>
      <c r="AF282" s="24" t="str">
        <f>IF($C282="","",$E282*VLOOKUP($C282,aliments!$B$2:$AZ$70,28,0)/100)</f>
        <v/>
      </c>
      <c r="AG282" s="24" t="str">
        <f>IF($C282="","",$E282*VLOOKUP($C282,aliments!$B$2:$AZ$70,29,0)/100)</f>
        <v/>
      </c>
      <c r="AH282" s="24" t="str">
        <f>IF($C282="","",$E282*VLOOKUP($C282,aliments!$B$2:$AZ$70,30,0)/100)</f>
        <v/>
      </c>
      <c r="AI282" s="24" t="str">
        <f>IF($C282="","",$E282*VLOOKUP($C282,aliments!$B$2:$AZ$70,31,0)/100)</f>
        <v/>
      </c>
      <c r="AJ282" s="24" t="str">
        <f>IF($C282="","",$E282*VLOOKUP($C282,aliments!$B$2:$AZ$70,32,0)/100)</f>
        <v/>
      </c>
      <c r="AK282" s="24" t="str">
        <f>IF($C282="","",$E282*VLOOKUP($C282,aliments!$B$2:$AZ$70,33,0)/100)</f>
        <v/>
      </c>
      <c r="AL282" s="24" t="str">
        <f>IF($C282="","",$E282*VLOOKUP($C282,aliments!$B$2:$AZ$70,34,0)/100)</f>
        <v/>
      </c>
      <c r="AM282" s="24" t="str">
        <f>IF($C282="","",$E282*VLOOKUP($C282,aliments!$B$2:$AZ$70,35,0)/100)</f>
        <v/>
      </c>
      <c r="AN282" s="24" t="str">
        <f>IF($C282="","",$E282*VLOOKUP($C282,aliments!$B$2:$AZ$70,36,0)/100)</f>
        <v/>
      </c>
      <c r="AO282" s="24" t="str">
        <f>IF($C282="","",$E282*VLOOKUP($C282,aliments!$B$2:$AZ$70,37,0)/100)</f>
        <v/>
      </c>
      <c r="AU282" s="19"/>
      <c r="AV282" s="19"/>
      <c r="AW282" s="19"/>
      <c r="AX282" s="19"/>
      <c r="AY282" s="19"/>
      <c r="AZ282" s="19"/>
      <c r="BA282" s="19"/>
      <c r="BB282" s="19"/>
      <c r="BC282" s="19"/>
      <c r="BD282" s="19"/>
      <c r="BE282" s="19"/>
      <c r="BF282" s="19"/>
      <c r="BG282" s="19"/>
      <c r="BH282" s="19"/>
      <c r="BI282" s="19"/>
      <c r="BJ282" s="19"/>
      <c r="BK282" s="19"/>
      <c r="BL282" s="19"/>
      <c r="BM282" s="19"/>
      <c r="BN282" s="19"/>
      <c r="BO282" s="19"/>
      <c r="BP282" s="19"/>
      <c r="BQ282" s="19"/>
      <c r="BR282" s="19"/>
      <c r="BS282" s="19"/>
      <c r="BT282" s="19"/>
      <c r="BU282" s="19"/>
      <c r="BV282" s="19"/>
      <c r="BW282" s="19"/>
      <c r="BX282" s="19"/>
    </row>
    <row r="283" spans="1:76" x14ac:dyDescent="0.2">
      <c r="C283" s="23"/>
      <c r="F283" s="24" t="str">
        <f>IF($C283="","",$E283*VLOOKUP($C283,aliments!$B$2:$AZ$70,2,0)/100)</f>
        <v/>
      </c>
      <c r="G283" s="24" t="str">
        <f>IF($C283="","",$E283*VLOOKUP($C283,aliments!$B$2:$AZ$70,3,0)/100)</f>
        <v/>
      </c>
      <c r="H283" s="24" t="str">
        <f>IF($C283="","",$E283*VLOOKUP($C283,aliments!$B$2:$AZ$70,4,0)/100)</f>
        <v/>
      </c>
      <c r="I283" s="24" t="str">
        <f>IF($C283="","",$E283*VLOOKUP($C283,aliments!$B$2:$AZ$70,5,0)/100)</f>
        <v/>
      </c>
      <c r="J283" s="24" t="str">
        <f>IF($C283="","",$E283*VLOOKUP($C283,aliments!$B$2:$AZ$70,6,0)/100)</f>
        <v/>
      </c>
      <c r="K283" s="24" t="str">
        <f>IF($C283="","",$E283*VLOOKUP($C283,aliments!$B$2:$AZ$70,7,0)/100)</f>
        <v/>
      </c>
      <c r="L283" s="24" t="str">
        <f>IF($C283="","",$E283*VLOOKUP($C283,aliments!$B$2:$AZ$70,8,0)/100)</f>
        <v/>
      </c>
      <c r="M283" s="24" t="str">
        <f>IF($C283="","",$E283*VLOOKUP($C283,aliments!$B$2:$AZ$70,9,0)/100)</f>
        <v/>
      </c>
      <c r="N283" s="24" t="str">
        <f>IF($C283="","",$E283*VLOOKUP($C283,aliments!$B$2:$AZ$70,10,0)/100)</f>
        <v/>
      </c>
      <c r="O283" s="24" t="str">
        <f>IF($C283="","",$E283*VLOOKUP($C283,aliments!$B$2:$AZ$70,11,0)/100)</f>
        <v/>
      </c>
      <c r="P283" s="24" t="str">
        <f>IF($C283="","",$E283*VLOOKUP($C283,aliments!$B$2:$AZ$70,12,0)/100)</f>
        <v/>
      </c>
      <c r="Q283" s="24" t="str">
        <f>IF($C283="","",$E283*VLOOKUP($C283,aliments!$B$2:$AZ$70,13,0)/100)</f>
        <v/>
      </c>
      <c r="R283" s="24" t="str">
        <f>IF($C283="","",$E283*VLOOKUP($C283,aliments!$B$2:$AZ$70,14,0)/100)</f>
        <v/>
      </c>
      <c r="S283" s="24" t="str">
        <f>IF($C283="","",$E283*VLOOKUP($C283,aliments!$B$2:$AZ$70,15,0)/100)</f>
        <v/>
      </c>
      <c r="T283" s="24" t="str">
        <f>IF($C283="","",$E283*VLOOKUP($C283,aliments!$B$2:$AZ$70,16,0)/100)</f>
        <v/>
      </c>
      <c r="U283" s="24" t="str">
        <f>IF($C283="","",$E283*VLOOKUP($C283,aliments!$B$2:$AZ$70,17,0)/100)</f>
        <v/>
      </c>
      <c r="V283" s="24" t="str">
        <f>IF($C283="","",$E283*VLOOKUP($C283,aliments!$B$2:$AZ$70,18,0)/100)</f>
        <v/>
      </c>
      <c r="W283" s="24" t="str">
        <f>IF($C283="","",$E283*VLOOKUP($C283,aliments!$B$2:$AZ$70,19,0)/100)</f>
        <v/>
      </c>
      <c r="X283" s="24" t="str">
        <f>IF($C283="","",$E283*VLOOKUP($C283,aliments!$B$2:$AZ$70,20,0)/100)</f>
        <v/>
      </c>
      <c r="Y283" s="24" t="str">
        <f>IF($C283="","",$E283*VLOOKUP($C283,aliments!$B$2:$AZ$70,21,0)/100)</f>
        <v/>
      </c>
      <c r="Z283" s="24" t="str">
        <f>IF($C283="","",$E283*VLOOKUP($C283,aliments!$B$2:$AZ$70,22,0)/100)</f>
        <v/>
      </c>
      <c r="AA283" s="24" t="str">
        <f>IF($C283="","",$E283*VLOOKUP($C283,aliments!$B$2:$AZ$70,23,0)/100)</f>
        <v/>
      </c>
      <c r="AB283" s="24" t="str">
        <f>IF($C283="","",$E283*VLOOKUP($C283,aliments!$B$2:$AZ$70,24,0)/100)</f>
        <v/>
      </c>
      <c r="AC283" s="24" t="str">
        <f>IF($C283="","",$E283*VLOOKUP($C283,aliments!$B$2:$AZ$70,25,0)/100)</f>
        <v/>
      </c>
      <c r="AD283" s="24" t="str">
        <f>IF($C283="","",$E283*VLOOKUP($C283,aliments!$B$2:$AZ$70,26,0)/100)</f>
        <v/>
      </c>
      <c r="AE283" s="24" t="str">
        <f>IF($C283="","",$E283*VLOOKUP($C283,aliments!$B$2:$AZ$70,27,0)/100)</f>
        <v/>
      </c>
      <c r="AF283" s="24" t="str">
        <f>IF($C283="","",$E283*VLOOKUP($C283,aliments!$B$2:$AZ$70,28,0)/100)</f>
        <v/>
      </c>
      <c r="AG283" s="24" t="str">
        <f>IF($C283="","",$E283*VLOOKUP($C283,aliments!$B$2:$AZ$70,29,0)/100)</f>
        <v/>
      </c>
      <c r="AH283" s="24" t="str">
        <f>IF($C283="","",$E283*VLOOKUP($C283,aliments!$B$2:$AZ$70,30,0)/100)</f>
        <v/>
      </c>
      <c r="AI283" s="24" t="str">
        <f>IF($C283="","",$E283*VLOOKUP($C283,aliments!$B$2:$AZ$70,31,0)/100)</f>
        <v/>
      </c>
      <c r="AJ283" s="24" t="str">
        <f>IF($C283="","",$E283*VLOOKUP($C283,aliments!$B$2:$AZ$70,32,0)/100)</f>
        <v/>
      </c>
      <c r="AK283" s="24" t="str">
        <f>IF($C283="","",$E283*VLOOKUP($C283,aliments!$B$2:$AZ$70,33,0)/100)</f>
        <v/>
      </c>
      <c r="AL283" s="24" t="str">
        <f>IF($C283="","",$E283*VLOOKUP($C283,aliments!$B$2:$AZ$70,34,0)/100)</f>
        <v/>
      </c>
      <c r="AM283" s="24" t="str">
        <f>IF($C283="","",$E283*VLOOKUP($C283,aliments!$B$2:$AZ$70,35,0)/100)</f>
        <v/>
      </c>
      <c r="AN283" s="24" t="str">
        <f>IF($C283="","",$E283*VLOOKUP($C283,aliments!$B$2:$AZ$70,36,0)/100)</f>
        <v/>
      </c>
      <c r="AO283" s="24" t="str">
        <f>IF($C283="","",$E283*VLOOKUP($C283,aliments!$B$2:$AZ$70,37,0)/100)</f>
        <v/>
      </c>
      <c r="AU283" s="19"/>
      <c r="AV283" s="19"/>
      <c r="AW283" s="19"/>
      <c r="AX283" s="19"/>
      <c r="AY283" s="19"/>
      <c r="AZ283" s="19"/>
      <c r="BA283" s="19"/>
      <c r="BB283" s="19"/>
      <c r="BC283" s="19"/>
      <c r="BD283" s="19"/>
      <c r="BE283" s="19"/>
      <c r="BF283" s="19"/>
      <c r="BG283" s="19"/>
      <c r="BH283" s="19"/>
      <c r="BI283" s="19"/>
      <c r="BJ283" s="19"/>
      <c r="BK283" s="19"/>
      <c r="BL283" s="19"/>
      <c r="BM283" s="19"/>
      <c r="BN283" s="19"/>
      <c r="BO283" s="19"/>
      <c r="BP283" s="19"/>
      <c r="BQ283" s="19"/>
      <c r="BR283" s="19"/>
      <c r="BS283" s="19"/>
      <c r="BT283" s="19"/>
      <c r="BU283" s="19"/>
      <c r="BV283" s="19"/>
      <c r="BW283" s="19"/>
      <c r="BX283" s="19"/>
    </row>
    <row r="284" spans="1:76" ht="13.5" thickBot="1" x14ac:dyDescent="0.25">
      <c r="C284" s="23"/>
      <c r="F284" s="24" t="str">
        <f>IF($C284="","",$E284*VLOOKUP($C284,aliments!$B$2:$AZ$70,2,0)/100)</f>
        <v/>
      </c>
      <c r="G284" s="24" t="str">
        <f>IF($C284="","",$E284*VLOOKUP($C284,aliments!$B$2:$AZ$70,3,0)/100)</f>
        <v/>
      </c>
      <c r="H284" s="24" t="str">
        <f>IF($C284="","",$E284*VLOOKUP($C284,aliments!$B$2:$AZ$70,4,0)/100)</f>
        <v/>
      </c>
      <c r="I284" s="24" t="str">
        <f>IF($C284="","",$E284*VLOOKUP($C284,aliments!$B$2:$AZ$70,5,0)/100)</f>
        <v/>
      </c>
      <c r="J284" s="24" t="str">
        <f>IF($C284="","",$E284*VLOOKUP($C284,aliments!$B$2:$AZ$70,6,0)/100)</f>
        <v/>
      </c>
      <c r="K284" s="24" t="str">
        <f>IF($C284="","",$E284*VLOOKUP($C284,aliments!$B$2:$AZ$70,7,0)/100)</f>
        <v/>
      </c>
      <c r="L284" s="24" t="str">
        <f>IF($C284="","",$E284*VLOOKUP($C284,aliments!$B$2:$AZ$70,8,0)/100)</f>
        <v/>
      </c>
      <c r="M284" s="24" t="str">
        <f>IF($C284="","",$E284*VLOOKUP($C284,aliments!$B$2:$AZ$70,9,0)/100)</f>
        <v/>
      </c>
      <c r="N284" s="24" t="str">
        <f>IF($C284="","",$E284*VLOOKUP($C284,aliments!$B$2:$AZ$70,10,0)/100)</f>
        <v/>
      </c>
      <c r="O284" s="24" t="str">
        <f>IF($C284="","",$E284*VLOOKUP($C284,aliments!$B$2:$AZ$70,11,0)/100)</f>
        <v/>
      </c>
      <c r="P284" s="24" t="str">
        <f>IF($C284="","",$E284*VLOOKUP($C284,aliments!$B$2:$AZ$70,12,0)/100)</f>
        <v/>
      </c>
      <c r="Q284" s="24" t="str">
        <f>IF($C284="","",$E284*VLOOKUP($C284,aliments!$B$2:$AZ$70,13,0)/100)</f>
        <v/>
      </c>
      <c r="R284" s="24" t="str">
        <f>IF($C284="","",$E284*VLOOKUP($C284,aliments!$B$2:$AZ$70,14,0)/100)</f>
        <v/>
      </c>
      <c r="S284" s="24" t="str">
        <f>IF($C284="","",$E284*VLOOKUP($C284,aliments!$B$2:$AZ$70,15,0)/100)</f>
        <v/>
      </c>
      <c r="T284" s="24" t="str">
        <f>IF($C284="","",$E284*VLOOKUP($C284,aliments!$B$2:$AZ$70,16,0)/100)</f>
        <v/>
      </c>
      <c r="U284" s="24" t="str">
        <f>IF($C284="","",$E284*VLOOKUP($C284,aliments!$B$2:$AZ$70,17,0)/100)</f>
        <v/>
      </c>
      <c r="V284" s="24" t="str">
        <f>IF($C284="","",$E284*VLOOKUP($C284,aliments!$B$2:$AZ$70,18,0)/100)</f>
        <v/>
      </c>
      <c r="W284" s="24" t="str">
        <f>IF($C284="","",$E284*VLOOKUP($C284,aliments!$B$2:$AZ$70,19,0)/100)</f>
        <v/>
      </c>
      <c r="X284" s="24" t="str">
        <f>IF($C284="","",$E284*VLOOKUP($C284,aliments!$B$2:$AZ$70,20,0)/100)</f>
        <v/>
      </c>
      <c r="Y284" s="24" t="str">
        <f>IF($C284="","",$E284*VLOOKUP($C284,aliments!$B$2:$AZ$70,21,0)/100)</f>
        <v/>
      </c>
      <c r="Z284" s="24" t="str">
        <f>IF($C284="","",$E284*VLOOKUP($C284,aliments!$B$2:$AZ$70,22,0)/100)</f>
        <v/>
      </c>
      <c r="AA284" s="24" t="str">
        <f>IF($C284="","",$E284*VLOOKUP($C284,aliments!$B$2:$AZ$70,23,0)/100)</f>
        <v/>
      </c>
      <c r="AB284" s="24" t="str">
        <f>IF($C284="","",$E284*VLOOKUP($C284,aliments!$B$2:$AZ$70,24,0)/100)</f>
        <v/>
      </c>
      <c r="AC284" s="24" t="str">
        <f>IF($C284="","",$E284*VLOOKUP($C284,aliments!$B$2:$AZ$70,25,0)/100)</f>
        <v/>
      </c>
      <c r="AD284" s="24" t="str">
        <f>IF($C284="","",$E284*VLOOKUP($C284,aliments!$B$2:$AZ$70,26,0)/100)</f>
        <v/>
      </c>
      <c r="AE284" s="24" t="str">
        <f>IF($C284="","",$E284*VLOOKUP($C284,aliments!$B$2:$AZ$70,27,0)/100)</f>
        <v/>
      </c>
      <c r="AF284" s="24" t="str">
        <f>IF($C284="","",$E284*VLOOKUP($C284,aliments!$B$2:$AZ$70,28,0)/100)</f>
        <v/>
      </c>
      <c r="AG284" s="24" t="str">
        <f>IF($C284="","",$E284*VLOOKUP($C284,aliments!$B$2:$AZ$70,29,0)/100)</f>
        <v/>
      </c>
      <c r="AH284" s="24" t="str">
        <f>IF($C284="","",$E284*VLOOKUP($C284,aliments!$B$2:$AZ$70,30,0)/100)</f>
        <v/>
      </c>
      <c r="AI284" s="24" t="str">
        <f>IF($C284="","",$E284*VLOOKUP($C284,aliments!$B$2:$AZ$70,31,0)/100)</f>
        <v/>
      </c>
      <c r="AJ284" s="24" t="str">
        <f>IF($C284="","",$E284*VLOOKUP($C284,aliments!$B$2:$AZ$70,32,0)/100)</f>
        <v/>
      </c>
      <c r="AK284" s="24" t="str">
        <f>IF($C284="","",$E284*VLOOKUP($C284,aliments!$B$2:$AZ$70,33,0)/100)</f>
        <v/>
      </c>
      <c r="AL284" s="24" t="str">
        <f>IF($C284="","",$E284*VLOOKUP($C284,aliments!$B$2:$AZ$70,34,0)/100)</f>
        <v/>
      </c>
      <c r="AM284" s="24" t="str">
        <f>IF($C284="","",$E284*VLOOKUP($C284,aliments!$B$2:$AZ$70,35,0)/100)</f>
        <v/>
      </c>
      <c r="AN284" s="24" t="str">
        <f>IF($C284="","",$E284*VLOOKUP($C284,aliments!$B$2:$AZ$70,36,0)/100)</f>
        <v/>
      </c>
      <c r="AO284" s="24" t="str">
        <f>IF($C284="","",$E284*VLOOKUP($C284,aliments!$B$2:$AZ$70,37,0)/100)</f>
        <v/>
      </c>
      <c r="AU284" s="19"/>
      <c r="AV284" s="19"/>
      <c r="AW284" s="19"/>
      <c r="AX284" s="19"/>
      <c r="AY284" s="19"/>
      <c r="AZ284" s="19"/>
      <c r="BA284" s="19"/>
      <c r="BB284" s="19"/>
      <c r="BC284" s="19"/>
      <c r="BD284" s="19"/>
      <c r="BE284" s="19"/>
      <c r="BF284" s="19"/>
      <c r="BG284" s="19"/>
      <c r="BH284" s="19"/>
      <c r="BI284" s="19"/>
      <c r="BJ284" s="19"/>
      <c r="BK284" s="19"/>
      <c r="BL284" s="19"/>
      <c r="BM284" s="19"/>
      <c r="BN284" s="19"/>
      <c r="BO284" s="19"/>
      <c r="BP284" s="19"/>
      <c r="BQ284" s="19"/>
      <c r="BR284" s="19"/>
      <c r="BS284" s="19"/>
      <c r="BT284" s="19"/>
      <c r="BU284" s="19"/>
      <c r="BV284" s="19"/>
      <c r="BW284" s="19"/>
      <c r="BX284" s="19"/>
    </row>
    <row r="285" spans="1:76" ht="13.5" thickBot="1" x14ac:dyDescent="0.25">
      <c r="A285" s="12" t="s">
        <v>4</v>
      </c>
      <c r="D285" s="72"/>
      <c r="F285" s="28" t="str">
        <f>IF(SUM(F278:F284)=0,"",AVERAGE(F278:F284))</f>
        <v/>
      </c>
      <c r="G285" s="28">
        <f>SUM(G278:G284)</f>
        <v>0</v>
      </c>
      <c r="H285" s="13">
        <f>SUM(H278:H284)</f>
        <v>0</v>
      </c>
      <c r="I285" s="13">
        <f t="shared" ref="I285" si="831">SUM(I278:I284)</f>
        <v>0</v>
      </c>
      <c r="J285" s="13">
        <f t="shared" ref="J285" si="832">SUM(J278:J284)</f>
        <v>0</v>
      </c>
      <c r="K285" s="13">
        <f t="shared" ref="K285" si="833">SUM(K278:K284)</f>
        <v>0</v>
      </c>
      <c r="L285" s="13">
        <f t="shared" ref="L285" si="834">SUM(L278:L284)</f>
        <v>0</v>
      </c>
      <c r="M285" s="13">
        <f t="shared" ref="M285" si="835">SUM(M278:M284)</f>
        <v>0</v>
      </c>
      <c r="N285" s="13">
        <f t="shared" ref="N285" si="836">SUM(N278:N284)</f>
        <v>0</v>
      </c>
      <c r="O285" s="13">
        <f t="shared" ref="O285" si="837">SUM(O278:O284)</f>
        <v>0</v>
      </c>
      <c r="P285" s="13">
        <f t="shared" ref="P285" si="838">SUM(P278:P284)</f>
        <v>0</v>
      </c>
      <c r="Q285" s="13">
        <f t="shared" ref="Q285" si="839">SUM(Q278:Q284)</f>
        <v>0</v>
      </c>
      <c r="R285" s="13">
        <f t="shared" ref="R285" si="840">SUM(R278:R284)</f>
        <v>0</v>
      </c>
      <c r="S285" s="13">
        <f t="shared" ref="S285" si="841">SUM(S278:S284)</f>
        <v>0</v>
      </c>
      <c r="T285" s="13">
        <f t="shared" ref="T285" si="842">SUM(T278:T284)</f>
        <v>0</v>
      </c>
      <c r="U285" s="13">
        <f t="shared" ref="U285" si="843">SUM(U278:U284)</f>
        <v>0</v>
      </c>
      <c r="V285" s="13">
        <f t="shared" ref="V285" si="844">SUM(V278:V284)</f>
        <v>0</v>
      </c>
      <c r="W285" s="13">
        <f t="shared" ref="W285" si="845">SUM(W278:W284)</f>
        <v>0</v>
      </c>
      <c r="X285" s="13">
        <f t="shared" ref="X285" si="846">SUM(X278:X284)</f>
        <v>0</v>
      </c>
      <c r="Y285" s="13">
        <f t="shared" ref="Y285" si="847">SUM(Y278:Y284)</f>
        <v>0</v>
      </c>
      <c r="Z285" s="13">
        <f t="shared" ref="Z285" si="848">SUM(Z278:Z284)</f>
        <v>0</v>
      </c>
      <c r="AA285" s="13">
        <f t="shared" ref="AA285" si="849">SUM(AA278:AA284)</f>
        <v>0</v>
      </c>
      <c r="AB285" s="13">
        <f t="shared" ref="AB285" si="850">SUM(AB278:AB284)</f>
        <v>0</v>
      </c>
      <c r="AC285" s="13">
        <f t="shared" ref="AC285" si="851">SUM(AC278:AC284)</f>
        <v>0</v>
      </c>
      <c r="AD285" s="13">
        <f t="shared" ref="AD285" si="852">SUM(AD278:AD284)</f>
        <v>0</v>
      </c>
      <c r="AE285" s="13">
        <f t="shared" ref="AE285" si="853">SUM(AE278:AE284)</f>
        <v>0</v>
      </c>
      <c r="AF285" s="13">
        <f t="shared" ref="AF285" si="854">SUM(AF278:AF284)</f>
        <v>0</v>
      </c>
      <c r="AG285" s="13">
        <f t="shared" ref="AG285" si="855">SUM(AG278:AG284)</f>
        <v>0</v>
      </c>
      <c r="AH285" s="13">
        <f t="shared" ref="AH285" si="856">SUM(AH278:AH284)</f>
        <v>0</v>
      </c>
      <c r="AI285" s="13">
        <f t="shared" ref="AI285" si="857">SUM(AI278:AI284)</f>
        <v>0</v>
      </c>
      <c r="AJ285" s="13">
        <f t="shared" ref="AJ285" si="858">SUM(AJ278:AJ284)</f>
        <v>0</v>
      </c>
      <c r="AK285" s="13">
        <f t="shared" ref="AK285" si="859">SUM(AK278:AK284)</f>
        <v>0</v>
      </c>
      <c r="AL285" s="13">
        <f t="shared" ref="AL285" si="860">SUM(AL278:AL284)</f>
        <v>0</v>
      </c>
      <c r="AM285" s="13">
        <f t="shared" ref="AM285" si="861">SUM(AM278:AM284)</f>
        <v>0</v>
      </c>
      <c r="AN285" s="13">
        <f t="shared" ref="AN285" si="862">SUM(AN278:AN284)</f>
        <v>0</v>
      </c>
      <c r="AO285" s="13">
        <f t="shared" ref="AO285" si="863">SUM(AO278:AO284)</f>
        <v>0</v>
      </c>
      <c r="AU285" s="19"/>
      <c r="AV285" s="19"/>
      <c r="AW285" s="19"/>
      <c r="AX285" s="19"/>
      <c r="AY285" s="19"/>
      <c r="AZ285" s="19"/>
      <c r="BA285" s="19"/>
      <c r="BB285" s="19"/>
      <c r="BC285" s="19"/>
      <c r="BD285" s="19"/>
      <c r="BE285" s="19"/>
      <c r="BF285" s="19"/>
      <c r="BG285" s="19"/>
      <c r="BH285" s="19"/>
      <c r="BI285" s="19"/>
      <c r="BJ285" s="19"/>
      <c r="BK285" s="19"/>
      <c r="BL285" s="19"/>
      <c r="BM285" s="19"/>
      <c r="BN285" s="19"/>
      <c r="BO285" s="19"/>
      <c r="BP285" s="19"/>
      <c r="BQ285" s="19"/>
      <c r="BR285" s="19"/>
      <c r="BS285" s="19"/>
      <c r="BT285" s="19"/>
      <c r="BU285" s="19"/>
      <c r="BV285" s="19"/>
      <c r="BW285" s="19"/>
      <c r="BX285" s="19"/>
    </row>
    <row r="286" spans="1:76" ht="13.5" thickBot="1" x14ac:dyDescent="0.25">
      <c r="A286" s="5"/>
      <c r="D286" s="5"/>
    </row>
    <row r="287" spans="1:76" ht="13.5" thickBot="1" x14ac:dyDescent="0.25">
      <c r="A287" s="2" t="s">
        <v>2</v>
      </c>
      <c r="B287" s="3"/>
      <c r="C287" s="3" t="s">
        <v>0</v>
      </c>
      <c r="D287" s="3"/>
      <c r="E287" s="3" t="s">
        <v>163</v>
      </c>
      <c r="F287" s="27" t="s">
        <v>179</v>
      </c>
      <c r="G287" s="27" t="s">
        <v>178</v>
      </c>
      <c r="H287" s="3" t="s">
        <v>164</v>
      </c>
      <c r="I287" s="3" t="s">
        <v>165</v>
      </c>
      <c r="J287" s="3" t="s">
        <v>166</v>
      </c>
      <c r="K287" s="3" t="s">
        <v>5</v>
      </c>
      <c r="L287" s="3" t="s">
        <v>159</v>
      </c>
      <c r="M287" s="3" t="s">
        <v>160</v>
      </c>
      <c r="N287" s="3" t="s">
        <v>150</v>
      </c>
      <c r="O287" s="3" t="s">
        <v>151</v>
      </c>
      <c r="P287" s="3" t="s">
        <v>152</v>
      </c>
      <c r="Q287" s="3" t="s">
        <v>153</v>
      </c>
      <c r="R287" s="3" t="s">
        <v>154</v>
      </c>
      <c r="S287" s="3" t="s">
        <v>155</v>
      </c>
      <c r="T287" s="3" t="s">
        <v>156</v>
      </c>
      <c r="U287" s="3" t="s">
        <v>157</v>
      </c>
      <c r="V287" s="3" t="s">
        <v>158</v>
      </c>
      <c r="W287" s="3" t="s">
        <v>177</v>
      </c>
      <c r="X287" s="3" t="s">
        <v>176</v>
      </c>
      <c r="Y287" s="3" t="s">
        <v>26</v>
      </c>
      <c r="Z287" s="3" t="s">
        <v>29</v>
      </c>
      <c r="AA287" s="3" t="s">
        <v>28</v>
      </c>
      <c r="AB287" s="3" t="s">
        <v>32</v>
      </c>
      <c r="AC287" s="3" t="s">
        <v>23</v>
      </c>
      <c r="AD287" s="3" t="s">
        <v>27</v>
      </c>
      <c r="AE287" s="3" t="s">
        <v>24</v>
      </c>
      <c r="AF287" s="3" t="s">
        <v>25</v>
      </c>
      <c r="AG287" s="3" t="s">
        <v>31</v>
      </c>
      <c r="AH287" s="3" t="s">
        <v>22</v>
      </c>
      <c r="AI287" s="3" t="s">
        <v>30</v>
      </c>
      <c r="AJ287" s="3" t="s">
        <v>36</v>
      </c>
      <c r="AK287" s="3" t="s">
        <v>37</v>
      </c>
      <c r="AL287" s="3" t="s">
        <v>38</v>
      </c>
      <c r="AM287" s="3" t="s">
        <v>40</v>
      </c>
      <c r="AN287" s="3" t="s">
        <v>41</v>
      </c>
      <c r="AO287" s="4" t="s">
        <v>21</v>
      </c>
    </row>
    <row r="288" spans="1:76" x14ac:dyDescent="0.2">
      <c r="C288" s="23"/>
      <c r="F288" s="24" t="str">
        <f>IF($C288="","",$E288*VLOOKUP($C288,aliments!$B$2:$AZ$70,2,0)/100)</f>
        <v/>
      </c>
      <c r="G288" s="24" t="str">
        <f>IF($C288="","",$E288*VLOOKUP($C288,aliments!$B$2:$AZ$70,3,0)/100)</f>
        <v/>
      </c>
      <c r="H288" s="24" t="str">
        <f>IF($C288="","",$E288*VLOOKUP($C288,aliments!$B$2:$AZ$70,4,0)/100)</f>
        <v/>
      </c>
      <c r="I288" s="24" t="str">
        <f>IF($C288="","",$E288*VLOOKUP($C288,aliments!$B$2:$AZ$70,5,0)/100)</f>
        <v/>
      </c>
      <c r="J288" s="24" t="str">
        <f>IF($C288="","",$E288*VLOOKUP($C288,aliments!$B$2:$AZ$70,6,0)/100)</f>
        <v/>
      </c>
      <c r="K288" s="24" t="str">
        <f>IF($C288="","",$E288*VLOOKUP($C288,aliments!$B$2:$AZ$70,7,0)/100)</f>
        <v/>
      </c>
      <c r="L288" s="24" t="str">
        <f>IF($C288="","",$E288*VLOOKUP($C288,aliments!$B$2:$AZ$70,8,0)/100)</f>
        <v/>
      </c>
      <c r="M288" s="24" t="str">
        <f>IF($C288="","",$E288*VLOOKUP($C288,aliments!$B$2:$AZ$70,9,0)/100)</f>
        <v/>
      </c>
      <c r="N288" s="24" t="str">
        <f>IF($C288="","",$E288*VLOOKUP($C288,aliments!$B$2:$AZ$70,10,0)/100)</f>
        <v/>
      </c>
      <c r="O288" s="24" t="str">
        <f>IF($C288="","",$E288*VLOOKUP($C288,aliments!$B$2:$AZ$70,11,0)/100)</f>
        <v/>
      </c>
      <c r="P288" s="24" t="str">
        <f>IF($C288="","",$E288*VLOOKUP($C288,aliments!$B$2:$AZ$70,12,0)/100)</f>
        <v/>
      </c>
      <c r="Q288" s="24" t="str">
        <f>IF($C288="","",$E288*VLOOKUP($C288,aliments!$B$2:$AZ$70,13,0)/100)</f>
        <v/>
      </c>
      <c r="R288" s="24" t="str">
        <f>IF($C288="","",$E288*VLOOKUP($C288,aliments!$B$2:$AZ$70,14,0)/100)</f>
        <v/>
      </c>
      <c r="S288" s="24" t="str">
        <f>IF($C288="","",$E288*VLOOKUP($C288,aliments!$B$2:$AZ$70,15,0)/100)</f>
        <v/>
      </c>
      <c r="T288" s="24" t="str">
        <f>IF($C288="","",$E288*VLOOKUP($C288,aliments!$B$2:$AZ$70,16,0)/100)</f>
        <v/>
      </c>
      <c r="U288" s="24" t="str">
        <f>IF($C288="","",$E288*VLOOKUP($C288,aliments!$B$2:$AZ$70,17,0)/100)</f>
        <v/>
      </c>
      <c r="V288" s="24" t="str">
        <f>IF($C288="","",$E288*VLOOKUP($C288,aliments!$B$2:$AZ$70,18,0)/100)</f>
        <v/>
      </c>
      <c r="W288" s="24" t="str">
        <f>IF($C288="","",$E288*VLOOKUP($C288,aliments!$B$2:$AZ$70,19,0)/100)</f>
        <v/>
      </c>
      <c r="X288" s="24" t="str">
        <f>IF($C288="","",$E288*VLOOKUP($C288,aliments!$B$2:$AZ$70,20,0)/100)</f>
        <v/>
      </c>
      <c r="Y288" s="24" t="str">
        <f>IF($C288="","",$E288*VLOOKUP($C288,aliments!$B$2:$AZ$70,21,0)/100)</f>
        <v/>
      </c>
      <c r="Z288" s="24" t="str">
        <f>IF($C288="","",$E288*VLOOKUP($C288,aliments!$B$2:$AZ$70,22,0)/100)</f>
        <v/>
      </c>
      <c r="AA288" s="24" t="str">
        <f>IF($C288="","",$E288*VLOOKUP($C288,aliments!$B$2:$AZ$70,23,0)/100)</f>
        <v/>
      </c>
      <c r="AB288" s="24" t="str">
        <f>IF($C288="","",$E288*VLOOKUP($C288,aliments!$B$2:$AZ$70,24,0)/100)</f>
        <v/>
      </c>
      <c r="AC288" s="24" t="str">
        <f>IF($C288="","",$E288*VLOOKUP($C288,aliments!$B$2:$AZ$70,25,0)/100)</f>
        <v/>
      </c>
      <c r="AD288" s="24" t="str">
        <f>IF($C288="","",$E288*VLOOKUP($C288,aliments!$B$2:$AZ$70,26,0)/100)</f>
        <v/>
      </c>
      <c r="AE288" s="24" t="str">
        <f>IF($C288="","",$E288*VLOOKUP($C288,aliments!$B$2:$AZ$70,27,0)/100)</f>
        <v/>
      </c>
      <c r="AF288" s="24" t="str">
        <f>IF($C288="","",$E288*VLOOKUP($C288,aliments!$B$2:$AZ$70,28,0)/100)</f>
        <v/>
      </c>
      <c r="AG288" s="24" t="str">
        <f>IF($C288="","",$E288*VLOOKUP($C288,aliments!$B$2:$AZ$70,29,0)/100)</f>
        <v/>
      </c>
      <c r="AH288" s="24" t="str">
        <f>IF($C288="","",$E288*VLOOKUP($C288,aliments!$B$2:$AZ$70,30,0)/100)</f>
        <v/>
      </c>
      <c r="AI288" s="24" t="str">
        <f>IF($C288="","",$E288*VLOOKUP($C288,aliments!$B$2:$AZ$70,31,0)/100)</f>
        <v/>
      </c>
      <c r="AJ288" s="24" t="str">
        <f>IF($C288="","",$E288*VLOOKUP($C288,aliments!$B$2:$AZ$70,32,0)/100)</f>
        <v/>
      </c>
      <c r="AK288" s="24" t="str">
        <f>IF($C288="","",$E288*VLOOKUP($C288,aliments!$B$2:$AZ$70,33,0)/100)</f>
        <v/>
      </c>
      <c r="AL288" s="24" t="str">
        <f>IF($C288="","",$E288*VLOOKUP($C288,aliments!$B$2:$AZ$70,34,0)/100)</f>
        <v/>
      </c>
      <c r="AM288" s="24" t="str">
        <f>IF($C288="","",$E288*VLOOKUP($C288,aliments!$B$2:$AZ$70,35,0)/100)</f>
        <v/>
      </c>
      <c r="AN288" s="24" t="str">
        <f>IF($C288="","",$E288*VLOOKUP($C288,aliments!$B$2:$AZ$70,36,0)/100)</f>
        <v/>
      </c>
      <c r="AO288" s="24" t="str">
        <f>IF($C288="","",$E288*VLOOKUP($C288,aliments!$B$2:$AZ$70,37,0)/100)</f>
        <v/>
      </c>
    </row>
    <row r="289" spans="1:76" x14ac:dyDescent="0.2">
      <c r="C289" s="23"/>
      <c r="F289" s="24" t="str">
        <f>IF($C289="","",$E289*VLOOKUP($C289,aliments!$B$2:$AZ$70,2,0)/100)</f>
        <v/>
      </c>
      <c r="G289" s="24" t="str">
        <f>IF($C289="","",$E289*VLOOKUP($C289,aliments!$B$2:$AZ$70,3,0)/100)</f>
        <v/>
      </c>
      <c r="H289" s="24" t="str">
        <f>IF($C289="","",$E289*VLOOKUP($C289,aliments!$B$2:$AZ$70,4,0)/100)</f>
        <v/>
      </c>
      <c r="I289" s="24" t="str">
        <f>IF($C289="","",$E289*VLOOKUP($C289,aliments!$B$2:$AZ$70,5,0)/100)</f>
        <v/>
      </c>
      <c r="J289" s="24" t="str">
        <f>IF($C289="","",$E289*VLOOKUP($C289,aliments!$B$2:$AZ$70,6,0)/100)</f>
        <v/>
      </c>
      <c r="K289" s="24" t="str">
        <f>IF($C289="","",$E289*VLOOKUP($C289,aliments!$B$2:$AZ$70,7,0)/100)</f>
        <v/>
      </c>
      <c r="L289" s="24" t="str">
        <f>IF($C289="","",$E289*VLOOKUP($C289,aliments!$B$2:$AZ$70,8,0)/100)</f>
        <v/>
      </c>
      <c r="M289" s="24" t="str">
        <f>IF($C289="","",$E289*VLOOKUP($C289,aliments!$B$2:$AZ$70,9,0)/100)</f>
        <v/>
      </c>
      <c r="N289" s="24" t="str">
        <f>IF($C289="","",$E289*VLOOKUP($C289,aliments!$B$2:$AZ$70,10,0)/100)</f>
        <v/>
      </c>
      <c r="O289" s="24" t="str">
        <f>IF($C289="","",$E289*VLOOKUP($C289,aliments!$B$2:$AZ$70,11,0)/100)</f>
        <v/>
      </c>
      <c r="P289" s="24" t="str">
        <f>IF($C289="","",$E289*VLOOKUP($C289,aliments!$B$2:$AZ$70,12,0)/100)</f>
        <v/>
      </c>
      <c r="Q289" s="24" t="str">
        <f>IF($C289="","",$E289*VLOOKUP($C289,aliments!$B$2:$AZ$70,13,0)/100)</f>
        <v/>
      </c>
      <c r="R289" s="24" t="str">
        <f>IF($C289="","",$E289*VLOOKUP($C289,aliments!$B$2:$AZ$70,14,0)/100)</f>
        <v/>
      </c>
      <c r="S289" s="24" t="str">
        <f>IF($C289="","",$E289*VLOOKUP($C289,aliments!$B$2:$AZ$70,15,0)/100)</f>
        <v/>
      </c>
      <c r="T289" s="24" t="str">
        <f>IF($C289="","",$E289*VLOOKUP($C289,aliments!$B$2:$AZ$70,16,0)/100)</f>
        <v/>
      </c>
      <c r="U289" s="24" t="str">
        <f>IF($C289="","",$E289*VLOOKUP($C289,aliments!$B$2:$AZ$70,17,0)/100)</f>
        <v/>
      </c>
      <c r="V289" s="24" t="str">
        <f>IF($C289="","",$E289*VLOOKUP($C289,aliments!$B$2:$AZ$70,18,0)/100)</f>
        <v/>
      </c>
      <c r="W289" s="24" t="str">
        <f>IF($C289="","",$E289*VLOOKUP($C289,aliments!$B$2:$AZ$70,19,0)/100)</f>
        <v/>
      </c>
      <c r="X289" s="24" t="str">
        <f>IF($C289="","",$E289*VLOOKUP($C289,aliments!$B$2:$AZ$70,20,0)/100)</f>
        <v/>
      </c>
      <c r="Y289" s="24" t="str">
        <f>IF($C289="","",$E289*VLOOKUP($C289,aliments!$B$2:$AZ$70,21,0)/100)</f>
        <v/>
      </c>
      <c r="Z289" s="24" t="str">
        <f>IF($C289="","",$E289*VLOOKUP($C289,aliments!$B$2:$AZ$70,22,0)/100)</f>
        <v/>
      </c>
      <c r="AA289" s="24" t="str">
        <f>IF($C289="","",$E289*VLOOKUP($C289,aliments!$B$2:$AZ$70,23,0)/100)</f>
        <v/>
      </c>
      <c r="AB289" s="24" t="str">
        <f>IF($C289="","",$E289*VLOOKUP($C289,aliments!$B$2:$AZ$70,24,0)/100)</f>
        <v/>
      </c>
      <c r="AC289" s="24" t="str">
        <f>IF($C289="","",$E289*VLOOKUP($C289,aliments!$B$2:$AZ$70,25,0)/100)</f>
        <v/>
      </c>
      <c r="AD289" s="24" t="str">
        <f>IF($C289="","",$E289*VLOOKUP($C289,aliments!$B$2:$AZ$70,26,0)/100)</f>
        <v/>
      </c>
      <c r="AE289" s="24" t="str">
        <f>IF($C289="","",$E289*VLOOKUP($C289,aliments!$B$2:$AZ$70,27,0)/100)</f>
        <v/>
      </c>
      <c r="AF289" s="24" t="str">
        <f>IF($C289="","",$E289*VLOOKUP($C289,aliments!$B$2:$AZ$70,28,0)/100)</f>
        <v/>
      </c>
      <c r="AG289" s="24" t="str">
        <f>IF($C289="","",$E289*VLOOKUP($C289,aliments!$B$2:$AZ$70,29,0)/100)</f>
        <v/>
      </c>
      <c r="AH289" s="24" t="str">
        <f>IF($C289="","",$E289*VLOOKUP($C289,aliments!$B$2:$AZ$70,30,0)/100)</f>
        <v/>
      </c>
      <c r="AI289" s="24" t="str">
        <f>IF($C289="","",$E289*VLOOKUP($C289,aliments!$B$2:$AZ$70,31,0)/100)</f>
        <v/>
      </c>
      <c r="AJ289" s="24" t="str">
        <f>IF($C289="","",$E289*VLOOKUP($C289,aliments!$B$2:$AZ$70,32,0)/100)</f>
        <v/>
      </c>
      <c r="AK289" s="24" t="str">
        <f>IF($C289="","",$E289*VLOOKUP($C289,aliments!$B$2:$AZ$70,33,0)/100)</f>
        <v/>
      </c>
      <c r="AL289" s="24" t="str">
        <f>IF($C289="","",$E289*VLOOKUP($C289,aliments!$B$2:$AZ$70,34,0)/100)</f>
        <v/>
      </c>
      <c r="AM289" s="24" t="str">
        <f>IF($C289="","",$E289*VLOOKUP($C289,aliments!$B$2:$AZ$70,35,0)/100)</f>
        <v/>
      </c>
      <c r="AN289" s="24" t="str">
        <f>IF($C289="","",$E289*VLOOKUP($C289,aliments!$B$2:$AZ$70,36,0)/100)</f>
        <v/>
      </c>
      <c r="AO289" s="24" t="str">
        <f>IF($C289="","",$E289*VLOOKUP($C289,aliments!$B$2:$AZ$70,37,0)/100)</f>
        <v/>
      </c>
      <c r="AU289" s="19"/>
      <c r="AV289" s="19"/>
      <c r="AW289" s="19"/>
      <c r="AX289" s="19"/>
      <c r="AY289" s="19"/>
      <c r="AZ289" s="19"/>
      <c r="BA289" s="19"/>
      <c r="BB289" s="19"/>
      <c r="BC289" s="19"/>
      <c r="BD289" s="19"/>
      <c r="BE289" s="19"/>
      <c r="BF289" s="19"/>
      <c r="BG289" s="19"/>
      <c r="BH289" s="19"/>
      <c r="BI289" s="19"/>
      <c r="BJ289" s="19"/>
      <c r="BK289" s="19"/>
      <c r="BL289" s="19"/>
      <c r="BM289" s="19"/>
      <c r="BN289" s="19"/>
      <c r="BO289" s="19"/>
      <c r="BP289" s="19"/>
      <c r="BQ289" s="19"/>
      <c r="BR289" s="19"/>
      <c r="BS289" s="19"/>
      <c r="BT289" s="19"/>
      <c r="BU289" s="19"/>
      <c r="BV289" s="19"/>
      <c r="BW289" s="19"/>
      <c r="BX289" s="19"/>
    </row>
    <row r="290" spans="1:76" x14ac:dyDescent="0.2">
      <c r="C290" s="23"/>
      <c r="F290" s="24" t="str">
        <f>IF($C290="","",$E290*VLOOKUP($C290,aliments!$B$2:$AZ$70,2,0)/100)</f>
        <v/>
      </c>
      <c r="G290" s="24" t="str">
        <f>IF($C290="","",$E290*VLOOKUP($C290,aliments!$B$2:$AZ$70,3,0)/100)</f>
        <v/>
      </c>
      <c r="H290" s="24" t="str">
        <f>IF($C290="","",$E290*VLOOKUP($C290,aliments!$B$2:$AZ$70,4,0)/100)</f>
        <v/>
      </c>
      <c r="I290" s="24" t="str">
        <f>IF($C290="","",$E290*VLOOKUP($C290,aliments!$B$2:$AZ$70,5,0)/100)</f>
        <v/>
      </c>
      <c r="J290" s="24" t="str">
        <f>IF($C290="","",$E290*VLOOKUP($C290,aliments!$B$2:$AZ$70,6,0)/100)</f>
        <v/>
      </c>
      <c r="K290" s="24" t="str">
        <f>IF($C290="","",$E290*VLOOKUP($C290,aliments!$B$2:$AZ$70,7,0)/100)</f>
        <v/>
      </c>
      <c r="L290" s="24" t="str">
        <f>IF($C290="","",$E290*VLOOKUP($C290,aliments!$B$2:$AZ$70,8,0)/100)</f>
        <v/>
      </c>
      <c r="M290" s="24" t="str">
        <f>IF($C290="","",$E290*VLOOKUP($C290,aliments!$B$2:$AZ$70,9,0)/100)</f>
        <v/>
      </c>
      <c r="N290" s="24" t="str">
        <f>IF($C290="","",$E290*VLOOKUP($C290,aliments!$B$2:$AZ$70,10,0)/100)</f>
        <v/>
      </c>
      <c r="O290" s="24" t="str">
        <f>IF($C290="","",$E290*VLOOKUP($C290,aliments!$B$2:$AZ$70,11,0)/100)</f>
        <v/>
      </c>
      <c r="P290" s="24" t="str">
        <f>IF($C290="","",$E290*VLOOKUP($C290,aliments!$B$2:$AZ$70,12,0)/100)</f>
        <v/>
      </c>
      <c r="Q290" s="24" t="str">
        <f>IF($C290="","",$E290*VLOOKUP($C290,aliments!$B$2:$AZ$70,13,0)/100)</f>
        <v/>
      </c>
      <c r="R290" s="24" t="str">
        <f>IF($C290="","",$E290*VLOOKUP($C290,aliments!$B$2:$AZ$70,14,0)/100)</f>
        <v/>
      </c>
      <c r="S290" s="24" t="str">
        <f>IF($C290="","",$E290*VLOOKUP($C290,aliments!$B$2:$AZ$70,15,0)/100)</f>
        <v/>
      </c>
      <c r="T290" s="24" t="str">
        <f>IF($C290="","",$E290*VLOOKUP($C290,aliments!$B$2:$AZ$70,16,0)/100)</f>
        <v/>
      </c>
      <c r="U290" s="24" t="str">
        <f>IF($C290="","",$E290*VLOOKUP($C290,aliments!$B$2:$AZ$70,17,0)/100)</f>
        <v/>
      </c>
      <c r="V290" s="24" t="str">
        <f>IF($C290="","",$E290*VLOOKUP($C290,aliments!$B$2:$AZ$70,18,0)/100)</f>
        <v/>
      </c>
      <c r="W290" s="24" t="str">
        <f>IF($C290="","",$E290*VLOOKUP($C290,aliments!$B$2:$AZ$70,19,0)/100)</f>
        <v/>
      </c>
      <c r="X290" s="24" t="str">
        <f>IF($C290="","",$E290*VLOOKUP($C290,aliments!$B$2:$AZ$70,20,0)/100)</f>
        <v/>
      </c>
      <c r="Y290" s="24" t="str">
        <f>IF($C290="","",$E290*VLOOKUP($C290,aliments!$B$2:$AZ$70,21,0)/100)</f>
        <v/>
      </c>
      <c r="Z290" s="24" t="str">
        <f>IF($C290="","",$E290*VLOOKUP($C290,aliments!$B$2:$AZ$70,22,0)/100)</f>
        <v/>
      </c>
      <c r="AA290" s="24" t="str">
        <f>IF($C290="","",$E290*VLOOKUP($C290,aliments!$B$2:$AZ$70,23,0)/100)</f>
        <v/>
      </c>
      <c r="AB290" s="24" t="str">
        <f>IF($C290="","",$E290*VLOOKUP($C290,aliments!$B$2:$AZ$70,24,0)/100)</f>
        <v/>
      </c>
      <c r="AC290" s="24" t="str">
        <f>IF($C290="","",$E290*VLOOKUP($C290,aliments!$B$2:$AZ$70,25,0)/100)</f>
        <v/>
      </c>
      <c r="AD290" s="24" t="str">
        <f>IF($C290="","",$E290*VLOOKUP($C290,aliments!$B$2:$AZ$70,26,0)/100)</f>
        <v/>
      </c>
      <c r="AE290" s="24" t="str">
        <f>IF($C290="","",$E290*VLOOKUP($C290,aliments!$B$2:$AZ$70,27,0)/100)</f>
        <v/>
      </c>
      <c r="AF290" s="24" t="str">
        <f>IF($C290="","",$E290*VLOOKUP($C290,aliments!$B$2:$AZ$70,28,0)/100)</f>
        <v/>
      </c>
      <c r="AG290" s="24" t="str">
        <f>IF($C290="","",$E290*VLOOKUP($C290,aliments!$B$2:$AZ$70,29,0)/100)</f>
        <v/>
      </c>
      <c r="AH290" s="24" t="str">
        <f>IF($C290="","",$E290*VLOOKUP($C290,aliments!$B$2:$AZ$70,30,0)/100)</f>
        <v/>
      </c>
      <c r="AI290" s="24" t="str">
        <f>IF($C290="","",$E290*VLOOKUP($C290,aliments!$B$2:$AZ$70,31,0)/100)</f>
        <v/>
      </c>
      <c r="AJ290" s="24" t="str">
        <f>IF($C290="","",$E290*VLOOKUP($C290,aliments!$B$2:$AZ$70,32,0)/100)</f>
        <v/>
      </c>
      <c r="AK290" s="24" t="str">
        <f>IF($C290="","",$E290*VLOOKUP($C290,aliments!$B$2:$AZ$70,33,0)/100)</f>
        <v/>
      </c>
      <c r="AL290" s="24" t="str">
        <f>IF($C290="","",$E290*VLOOKUP($C290,aliments!$B$2:$AZ$70,34,0)/100)</f>
        <v/>
      </c>
      <c r="AM290" s="24" t="str">
        <f>IF($C290="","",$E290*VLOOKUP($C290,aliments!$B$2:$AZ$70,35,0)/100)</f>
        <v/>
      </c>
      <c r="AN290" s="24" t="str">
        <f>IF($C290="","",$E290*VLOOKUP($C290,aliments!$B$2:$AZ$70,36,0)/100)</f>
        <v/>
      </c>
      <c r="AO290" s="24" t="str">
        <f>IF($C290="","",$E290*VLOOKUP($C290,aliments!$B$2:$AZ$70,37,0)/100)</f>
        <v/>
      </c>
      <c r="AU290" s="19"/>
      <c r="AV290" s="19"/>
      <c r="AW290" s="19"/>
      <c r="AX290" s="19"/>
      <c r="AY290" s="19"/>
      <c r="AZ290" s="19"/>
      <c r="BA290" s="19"/>
      <c r="BB290" s="19"/>
      <c r="BC290" s="19"/>
      <c r="BD290" s="19"/>
      <c r="BE290" s="19"/>
      <c r="BF290" s="19"/>
      <c r="BG290" s="19"/>
      <c r="BH290" s="19"/>
      <c r="BI290" s="19"/>
      <c r="BJ290" s="19"/>
      <c r="BK290" s="19"/>
      <c r="BL290" s="19"/>
      <c r="BM290" s="19"/>
      <c r="BN290" s="19"/>
      <c r="BO290" s="19"/>
      <c r="BP290" s="19"/>
      <c r="BQ290" s="19"/>
      <c r="BR290" s="19"/>
      <c r="BS290" s="19"/>
      <c r="BT290" s="19"/>
      <c r="BU290" s="19"/>
      <c r="BV290" s="19"/>
      <c r="BW290" s="19"/>
      <c r="BX290" s="19"/>
    </row>
    <row r="291" spans="1:76" x14ac:dyDescent="0.2">
      <c r="C291" s="23"/>
      <c r="F291" s="24" t="str">
        <f>IF($C291="","",$E291*VLOOKUP($C291,aliments!$B$2:$AZ$70,2,0)/100)</f>
        <v/>
      </c>
      <c r="G291" s="24" t="str">
        <f>IF($C291="","",$E291*VLOOKUP($C291,aliments!$B$2:$AZ$70,3,0)/100)</f>
        <v/>
      </c>
      <c r="H291" s="24" t="str">
        <f>IF($C291="","",$E291*VLOOKUP($C291,aliments!$B$2:$AZ$70,4,0)/100)</f>
        <v/>
      </c>
      <c r="I291" s="24" t="str">
        <f>IF($C291="","",$E291*VLOOKUP($C291,aliments!$B$2:$AZ$70,5,0)/100)</f>
        <v/>
      </c>
      <c r="J291" s="24" t="str">
        <f>IF($C291="","",$E291*VLOOKUP($C291,aliments!$B$2:$AZ$70,6,0)/100)</f>
        <v/>
      </c>
      <c r="K291" s="24" t="str">
        <f>IF($C291="","",$E291*VLOOKUP($C291,aliments!$B$2:$AZ$70,7,0)/100)</f>
        <v/>
      </c>
      <c r="L291" s="24" t="str">
        <f>IF($C291="","",$E291*VLOOKUP($C291,aliments!$B$2:$AZ$70,8,0)/100)</f>
        <v/>
      </c>
      <c r="M291" s="24" t="str">
        <f>IF($C291="","",$E291*VLOOKUP($C291,aliments!$B$2:$AZ$70,9,0)/100)</f>
        <v/>
      </c>
      <c r="N291" s="24" t="str">
        <f>IF($C291="","",$E291*VLOOKUP($C291,aliments!$B$2:$AZ$70,10,0)/100)</f>
        <v/>
      </c>
      <c r="O291" s="24" t="str">
        <f>IF($C291="","",$E291*VLOOKUP($C291,aliments!$B$2:$AZ$70,11,0)/100)</f>
        <v/>
      </c>
      <c r="P291" s="24" t="str">
        <f>IF($C291="","",$E291*VLOOKUP($C291,aliments!$B$2:$AZ$70,12,0)/100)</f>
        <v/>
      </c>
      <c r="Q291" s="24" t="str">
        <f>IF($C291="","",$E291*VLOOKUP($C291,aliments!$B$2:$AZ$70,13,0)/100)</f>
        <v/>
      </c>
      <c r="R291" s="24" t="str">
        <f>IF($C291="","",$E291*VLOOKUP($C291,aliments!$B$2:$AZ$70,14,0)/100)</f>
        <v/>
      </c>
      <c r="S291" s="24" t="str">
        <f>IF($C291="","",$E291*VLOOKUP($C291,aliments!$B$2:$AZ$70,15,0)/100)</f>
        <v/>
      </c>
      <c r="T291" s="24" t="str">
        <f>IF($C291="","",$E291*VLOOKUP($C291,aliments!$B$2:$AZ$70,16,0)/100)</f>
        <v/>
      </c>
      <c r="U291" s="24" t="str">
        <f>IF($C291="","",$E291*VLOOKUP($C291,aliments!$B$2:$AZ$70,17,0)/100)</f>
        <v/>
      </c>
      <c r="V291" s="24" t="str">
        <f>IF($C291="","",$E291*VLOOKUP($C291,aliments!$B$2:$AZ$70,18,0)/100)</f>
        <v/>
      </c>
      <c r="W291" s="24" t="str">
        <f>IF($C291="","",$E291*VLOOKUP($C291,aliments!$B$2:$AZ$70,19,0)/100)</f>
        <v/>
      </c>
      <c r="X291" s="24" t="str">
        <f>IF($C291="","",$E291*VLOOKUP($C291,aliments!$B$2:$AZ$70,20,0)/100)</f>
        <v/>
      </c>
      <c r="Y291" s="24" t="str">
        <f>IF($C291="","",$E291*VLOOKUP($C291,aliments!$B$2:$AZ$70,21,0)/100)</f>
        <v/>
      </c>
      <c r="Z291" s="24" t="str">
        <f>IF($C291="","",$E291*VLOOKUP($C291,aliments!$B$2:$AZ$70,22,0)/100)</f>
        <v/>
      </c>
      <c r="AA291" s="24" t="str">
        <f>IF($C291="","",$E291*VLOOKUP($C291,aliments!$B$2:$AZ$70,23,0)/100)</f>
        <v/>
      </c>
      <c r="AB291" s="24" t="str">
        <f>IF($C291="","",$E291*VLOOKUP($C291,aliments!$B$2:$AZ$70,24,0)/100)</f>
        <v/>
      </c>
      <c r="AC291" s="24" t="str">
        <f>IF($C291="","",$E291*VLOOKUP($C291,aliments!$B$2:$AZ$70,25,0)/100)</f>
        <v/>
      </c>
      <c r="AD291" s="24" t="str">
        <f>IF($C291="","",$E291*VLOOKUP($C291,aliments!$B$2:$AZ$70,26,0)/100)</f>
        <v/>
      </c>
      <c r="AE291" s="24" t="str">
        <f>IF($C291="","",$E291*VLOOKUP($C291,aliments!$B$2:$AZ$70,27,0)/100)</f>
        <v/>
      </c>
      <c r="AF291" s="24" t="str">
        <f>IF($C291="","",$E291*VLOOKUP($C291,aliments!$B$2:$AZ$70,28,0)/100)</f>
        <v/>
      </c>
      <c r="AG291" s="24" t="str">
        <f>IF($C291="","",$E291*VLOOKUP($C291,aliments!$B$2:$AZ$70,29,0)/100)</f>
        <v/>
      </c>
      <c r="AH291" s="24" t="str">
        <f>IF($C291="","",$E291*VLOOKUP($C291,aliments!$B$2:$AZ$70,30,0)/100)</f>
        <v/>
      </c>
      <c r="AI291" s="24" t="str">
        <f>IF($C291="","",$E291*VLOOKUP($C291,aliments!$B$2:$AZ$70,31,0)/100)</f>
        <v/>
      </c>
      <c r="AJ291" s="24" t="str">
        <f>IF($C291="","",$E291*VLOOKUP($C291,aliments!$B$2:$AZ$70,32,0)/100)</f>
        <v/>
      </c>
      <c r="AK291" s="24" t="str">
        <f>IF($C291="","",$E291*VLOOKUP($C291,aliments!$B$2:$AZ$70,33,0)/100)</f>
        <v/>
      </c>
      <c r="AL291" s="24" t="str">
        <f>IF($C291="","",$E291*VLOOKUP($C291,aliments!$B$2:$AZ$70,34,0)/100)</f>
        <v/>
      </c>
      <c r="AM291" s="24" t="str">
        <f>IF($C291="","",$E291*VLOOKUP($C291,aliments!$B$2:$AZ$70,35,0)/100)</f>
        <v/>
      </c>
      <c r="AN291" s="24" t="str">
        <f>IF($C291="","",$E291*VLOOKUP($C291,aliments!$B$2:$AZ$70,36,0)/100)</f>
        <v/>
      </c>
      <c r="AO291" s="24" t="str">
        <f>IF($C291="","",$E291*VLOOKUP($C291,aliments!$B$2:$AZ$70,37,0)/100)</f>
        <v/>
      </c>
      <c r="AU291" s="19"/>
      <c r="AV291" s="19"/>
      <c r="AW291" s="19"/>
      <c r="AX291" s="19"/>
      <c r="AY291" s="19"/>
      <c r="AZ291" s="19"/>
      <c r="BA291" s="19"/>
      <c r="BB291" s="19"/>
      <c r="BC291" s="19"/>
      <c r="BD291" s="19"/>
      <c r="BE291" s="19"/>
      <c r="BF291" s="19"/>
      <c r="BG291" s="19"/>
      <c r="BH291" s="19"/>
      <c r="BI291" s="19"/>
      <c r="BJ291" s="19"/>
      <c r="BK291" s="19"/>
      <c r="BL291" s="19"/>
      <c r="BM291" s="19"/>
      <c r="BN291" s="19"/>
      <c r="BO291" s="19"/>
      <c r="BP291" s="19"/>
      <c r="BQ291" s="19"/>
      <c r="BR291" s="19"/>
      <c r="BS291" s="19"/>
      <c r="BT291" s="19"/>
      <c r="BU291" s="19"/>
      <c r="BV291" s="19"/>
      <c r="BW291" s="19"/>
      <c r="BX291" s="19"/>
    </row>
    <row r="292" spans="1:76" x14ac:dyDescent="0.2">
      <c r="C292" s="23"/>
      <c r="F292" s="24" t="str">
        <f>IF($C292="","",$E292*VLOOKUP($C292,aliments!$B$2:$AZ$70,2,0)/100)</f>
        <v/>
      </c>
      <c r="G292" s="24" t="str">
        <f>IF($C292="","",$E292*VLOOKUP($C292,aliments!$B$2:$AZ$70,3,0)/100)</f>
        <v/>
      </c>
      <c r="H292" s="24" t="str">
        <f>IF($C292="","",$E292*VLOOKUP($C292,aliments!$B$2:$AZ$70,4,0)/100)</f>
        <v/>
      </c>
      <c r="I292" s="24" t="str">
        <f>IF($C292="","",$E292*VLOOKUP($C292,aliments!$B$2:$AZ$70,5,0)/100)</f>
        <v/>
      </c>
      <c r="J292" s="24" t="str">
        <f>IF($C292="","",$E292*VLOOKUP($C292,aliments!$B$2:$AZ$70,6,0)/100)</f>
        <v/>
      </c>
      <c r="K292" s="24" t="str">
        <f>IF($C292="","",$E292*VLOOKUP($C292,aliments!$B$2:$AZ$70,7,0)/100)</f>
        <v/>
      </c>
      <c r="L292" s="24" t="str">
        <f>IF($C292="","",$E292*VLOOKUP($C292,aliments!$B$2:$AZ$70,8,0)/100)</f>
        <v/>
      </c>
      <c r="M292" s="24" t="str">
        <f>IF($C292="","",$E292*VLOOKUP($C292,aliments!$B$2:$AZ$70,9,0)/100)</f>
        <v/>
      </c>
      <c r="N292" s="24" t="str">
        <f>IF($C292="","",$E292*VLOOKUP($C292,aliments!$B$2:$AZ$70,10,0)/100)</f>
        <v/>
      </c>
      <c r="O292" s="24" t="str">
        <f>IF($C292="","",$E292*VLOOKUP($C292,aliments!$B$2:$AZ$70,11,0)/100)</f>
        <v/>
      </c>
      <c r="P292" s="24" t="str">
        <f>IF($C292="","",$E292*VLOOKUP($C292,aliments!$B$2:$AZ$70,12,0)/100)</f>
        <v/>
      </c>
      <c r="Q292" s="24" t="str">
        <f>IF($C292="","",$E292*VLOOKUP($C292,aliments!$B$2:$AZ$70,13,0)/100)</f>
        <v/>
      </c>
      <c r="R292" s="24" t="str">
        <f>IF($C292="","",$E292*VLOOKUP($C292,aliments!$B$2:$AZ$70,14,0)/100)</f>
        <v/>
      </c>
      <c r="S292" s="24" t="str">
        <f>IF($C292="","",$E292*VLOOKUP($C292,aliments!$B$2:$AZ$70,15,0)/100)</f>
        <v/>
      </c>
      <c r="T292" s="24" t="str">
        <f>IF($C292="","",$E292*VLOOKUP($C292,aliments!$B$2:$AZ$70,16,0)/100)</f>
        <v/>
      </c>
      <c r="U292" s="24" t="str">
        <f>IF($C292="","",$E292*VLOOKUP($C292,aliments!$B$2:$AZ$70,17,0)/100)</f>
        <v/>
      </c>
      <c r="V292" s="24" t="str">
        <f>IF($C292="","",$E292*VLOOKUP($C292,aliments!$B$2:$AZ$70,18,0)/100)</f>
        <v/>
      </c>
      <c r="W292" s="24" t="str">
        <f>IF($C292="","",$E292*VLOOKUP($C292,aliments!$B$2:$AZ$70,19,0)/100)</f>
        <v/>
      </c>
      <c r="X292" s="24" t="str">
        <f>IF($C292="","",$E292*VLOOKUP($C292,aliments!$B$2:$AZ$70,20,0)/100)</f>
        <v/>
      </c>
      <c r="Y292" s="24" t="str">
        <f>IF($C292="","",$E292*VLOOKUP($C292,aliments!$B$2:$AZ$70,21,0)/100)</f>
        <v/>
      </c>
      <c r="Z292" s="24" t="str">
        <f>IF($C292="","",$E292*VLOOKUP($C292,aliments!$B$2:$AZ$70,22,0)/100)</f>
        <v/>
      </c>
      <c r="AA292" s="24" t="str">
        <f>IF($C292="","",$E292*VLOOKUP($C292,aliments!$B$2:$AZ$70,23,0)/100)</f>
        <v/>
      </c>
      <c r="AB292" s="24" t="str">
        <f>IF($C292="","",$E292*VLOOKUP($C292,aliments!$B$2:$AZ$70,24,0)/100)</f>
        <v/>
      </c>
      <c r="AC292" s="24" t="str">
        <f>IF($C292="","",$E292*VLOOKUP($C292,aliments!$B$2:$AZ$70,25,0)/100)</f>
        <v/>
      </c>
      <c r="AD292" s="24" t="str">
        <f>IF($C292="","",$E292*VLOOKUP($C292,aliments!$B$2:$AZ$70,26,0)/100)</f>
        <v/>
      </c>
      <c r="AE292" s="24" t="str">
        <f>IF($C292="","",$E292*VLOOKUP($C292,aliments!$B$2:$AZ$70,27,0)/100)</f>
        <v/>
      </c>
      <c r="AF292" s="24" t="str">
        <f>IF($C292="","",$E292*VLOOKUP($C292,aliments!$B$2:$AZ$70,28,0)/100)</f>
        <v/>
      </c>
      <c r="AG292" s="24" t="str">
        <f>IF($C292="","",$E292*VLOOKUP($C292,aliments!$B$2:$AZ$70,29,0)/100)</f>
        <v/>
      </c>
      <c r="AH292" s="24" t="str">
        <f>IF($C292="","",$E292*VLOOKUP($C292,aliments!$B$2:$AZ$70,30,0)/100)</f>
        <v/>
      </c>
      <c r="AI292" s="24" t="str">
        <f>IF($C292="","",$E292*VLOOKUP($C292,aliments!$B$2:$AZ$70,31,0)/100)</f>
        <v/>
      </c>
      <c r="AJ292" s="24" t="str">
        <f>IF($C292="","",$E292*VLOOKUP($C292,aliments!$B$2:$AZ$70,32,0)/100)</f>
        <v/>
      </c>
      <c r="AK292" s="24" t="str">
        <f>IF($C292="","",$E292*VLOOKUP($C292,aliments!$B$2:$AZ$70,33,0)/100)</f>
        <v/>
      </c>
      <c r="AL292" s="24" t="str">
        <f>IF($C292="","",$E292*VLOOKUP($C292,aliments!$B$2:$AZ$70,34,0)/100)</f>
        <v/>
      </c>
      <c r="AM292" s="24" t="str">
        <f>IF($C292="","",$E292*VLOOKUP($C292,aliments!$B$2:$AZ$70,35,0)/100)</f>
        <v/>
      </c>
      <c r="AN292" s="24" t="str">
        <f>IF($C292="","",$E292*VLOOKUP($C292,aliments!$B$2:$AZ$70,36,0)/100)</f>
        <v/>
      </c>
      <c r="AO292" s="24" t="str">
        <f>IF($C292="","",$E292*VLOOKUP($C292,aliments!$B$2:$AZ$70,37,0)/100)</f>
        <v/>
      </c>
      <c r="AU292" s="19"/>
      <c r="AV292" s="19"/>
      <c r="AW292" s="19"/>
      <c r="AX292" s="19"/>
      <c r="AY292" s="19"/>
      <c r="AZ292" s="19"/>
      <c r="BA292" s="19"/>
      <c r="BB292" s="19"/>
      <c r="BC292" s="19"/>
      <c r="BD292" s="19"/>
      <c r="BE292" s="19"/>
      <c r="BF292" s="19"/>
      <c r="BG292" s="19"/>
      <c r="BH292" s="19"/>
      <c r="BI292" s="19"/>
      <c r="BJ292" s="19"/>
      <c r="BK292" s="19"/>
      <c r="BL292" s="19"/>
      <c r="BM292" s="19"/>
      <c r="BN292" s="19"/>
      <c r="BO292" s="19"/>
      <c r="BP292" s="19"/>
      <c r="BQ292" s="19"/>
      <c r="BR292" s="19"/>
      <c r="BS292" s="19"/>
      <c r="BT292" s="19"/>
      <c r="BU292" s="19"/>
      <c r="BV292" s="19"/>
      <c r="BW292" s="19"/>
      <c r="BX292" s="19"/>
    </row>
    <row r="293" spans="1:76" x14ac:dyDescent="0.2">
      <c r="C293" s="23"/>
      <c r="F293" s="24" t="str">
        <f>IF($C293="","",$E293*VLOOKUP($C293,aliments!$B$2:$AZ$70,2,0)/100)</f>
        <v/>
      </c>
      <c r="G293" s="24" t="str">
        <f>IF($C293="","",$E293*VLOOKUP($C293,aliments!$B$2:$AZ$70,3,0)/100)</f>
        <v/>
      </c>
      <c r="H293" s="24" t="str">
        <f>IF($C293="","",$E293*VLOOKUP($C293,aliments!$B$2:$AZ$70,4,0)/100)</f>
        <v/>
      </c>
      <c r="I293" s="24" t="str">
        <f>IF($C293="","",$E293*VLOOKUP($C293,aliments!$B$2:$AZ$70,5,0)/100)</f>
        <v/>
      </c>
      <c r="J293" s="24" t="str">
        <f>IF($C293="","",$E293*VLOOKUP($C293,aliments!$B$2:$AZ$70,6,0)/100)</f>
        <v/>
      </c>
      <c r="K293" s="24" t="str">
        <f>IF($C293="","",$E293*VLOOKUP($C293,aliments!$B$2:$AZ$70,7,0)/100)</f>
        <v/>
      </c>
      <c r="L293" s="24" t="str">
        <f>IF($C293="","",$E293*VLOOKUP($C293,aliments!$B$2:$AZ$70,8,0)/100)</f>
        <v/>
      </c>
      <c r="M293" s="24" t="str">
        <f>IF($C293="","",$E293*VLOOKUP($C293,aliments!$B$2:$AZ$70,9,0)/100)</f>
        <v/>
      </c>
      <c r="N293" s="24" t="str">
        <f>IF($C293="","",$E293*VLOOKUP($C293,aliments!$B$2:$AZ$70,10,0)/100)</f>
        <v/>
      </c>
      <c r="O293" s="24" t="str">
        <f>IF($C293="","",$E293*VLOOKUP($C293,aliments!$B$2:$AZ$70,11,0)/100)</f>
        <v/>
      </c>
      <c r="P293" s="24" t="str">
        <f>IF($C293="","",$E293*VLOOKUP($C293,aliments!$B$2:$AZ$70,12,0)/100)</f>
        <v/>
      </c>
      <c r="Q293" s="24" t="str">
        <f>IF($C293="","",$E293*VLOOKUP($C293,aliments!$B$2:$AZ$70,13,0)/100)</f>
        <v/>
      </c>
      <c r="R293" s="24" t="str">
        <f>IF($C293="","",$E293*VLOOKUP($C293,aliments!$B$2:$AZ$70,14,0)/100)</f>
        <v/>
      </c>
      <c r="S293" s="24" t="str">
        <f>IF($C293="","",$E293*VLOOKUP($C293,aliments!$B$2:$AZ$70,15,0)/100)</f>
        <v/>
      </c>
      <c r="T293" s="24" t="str">
        <f>IF($C293="","",$E293*VLOOKUP($C293,aliments!$B$2:$AZ$70,16,0)/100)</f>
        <v/>
      </c>
      <c r="U293" s="24" t="str">
        <f>IF($C293="","",$E293*VLOOKUP($C293,aliments!$B$2:$AZ$70,17,0)/100)</f>
        <v/>
      </c>
      <c r="V293" s="24" t="str">
        <f>IF($C293="","",$E293*VLOOKUP($C293,aliments!$B$2:$AZ$70,18,0)/100)</f>
        <v/>
      </c>
      <c r="W293" s="24" t="str">
        <f>IF($C293="","",$E293*VLOOKUP($C293,aliments!$B$2:$AZ$70,19,0)/100)</f>
        <v/>
      </c>
      <c r="X293" s="24" t="str">
        <f>IF($C293="","",$E293*VLOOKUP($C293,aliments!$B$2:$AZ$70,20,0)/100)</f>
        <v/>
      </c>
      <c r="Y293" s="24" t="str">
        <f>IF($C293="","",$E293*VLOOKUP($C293,aliments!$B$2:$AZ$70,21,0)/100)</f>
        <v/>
      </c>
      <c r="Z293" s="24" t="str">
        <f>IF($C293="","",$E293*VLOOKUP($C293,aliments!$B$2:$AZ$70,22,0)/100)</f>
        <v/>
      </c>
      <c r="AA293" s="24" t="str">
        <f>IF($C293="","",$E293*VLOOKUP($C293,aliments!$B$2:$AZ$70,23,0)/100)</f>
        <v/>
      </c>
      <c r="AB293" s="24" t="str">
        <f>IF($C293="","",$E293*VLOOKUP($C293,aliments!$B$2:$AZ$70,24,0)/100)</f>
        <v/>
      </c>
      <c r="AC293" s="24" t="str">
        <f>IF($C293="","",$E293*VLOOKUP($C293,aliments!$B$2:$AZ$70,25,0)/100)</f>
        <v/>
      </c>
      <c r="AD293" s="24" t="str">
        <f>IF($C293="","",$E293*VLOOKUP($C293,aliments!$B$2:$AZ$70,26,0)/100)</f>
        <v/>
      </c>
      <c r="AE293" s="24" t="str">
        <f>IF($C293="","",$E293*VLOOKUP($C293,aliments!$B$2:$AZ$70,27,0)/100)</f>
        <v/>
      </c>
      <c r="AF293" s="24" t="str">
        <f>IF($C293="","",$E293*VLOOKUP($C293,aliments!$B$2:$AZ$70,28,0)/100)</f>
        <v/>
      </c>
      <c r="AG293" s="24" t="str">
        <f>IF($C293="","",$E293*VLOOKUP($C293,aliments!$B$2:$AZ$70,29,0)/100)</f>
        <v/>
      </c>
      <c r="AH293" s="24" t="str">
        <f>IF($C293="","",$E293*VLOOKUP($C293,aliments!$B$2:$AZ$70,30,0)/100)</f>
        <v/>
      </c>
      <c r="AI293" s="24" t="str">
        <f>IF($C293="","",$E293*VLOOKUP($C293,aliments!$B$2:$AZ$70,31,0)/100)</f>
        <v/>
      </c>
      <c r="AJ293" s="24" t="str">
        <f>IF($C293="","",$E293*VLOOKUP($C293,aliments!$B$2:$AZ$70,32,0)/100)</f>
        <v/>
      </c>
      <c r="AK293" s="24" t="str">
        <f>IF($C293="","",$E293*VLOOKUP($C293,aliments!$B$2:$AZ$70,33,0)/100)</f>
        <v/>
      </c>
      <c r="AL293" s="24" t="str">
        <f>IF($C293="","",$E293*VLOOKUP($C293,aliments!$B$2:$AZ$70,34,0)/100)</f>
        <v/>
      </c>
      <c r="AM293" s="24" t="str">
        <f>IF($C293="","",$E293*VLOOKUP($C293,aliments!$B$2:$AZ$70,35,0)/100)</f>
        <v/>
      </c>
      <c r="AN293" s="24" t="str">
        <f>IF($C293="","",$E293*VLOOKUP($C293,aliments!$B$2:$AZ$70,36,0)/100)</f>
        <v/>
      </c>
      <c r="AO293" s="24" t="str">
        <f>IF($C293="","",$E293*VLOOKUP($C293,aliments!$B$2:$AZ$70,37,0)/100)</f>
        <v/>
      </c>
      <c r="AU293" s="19"/>
      <c r="AV293" s="19"/>
      <c r="AW293" s="19"/>
      <c r="AX293" s="19"/>
      <c r="AY293" s="19"/>
      <c r="AZ293" s="19"/>
      <c r="BA293" s="19"/>
      <c r="BB293" s="19"/>
      <c r="BC293" s="19"/>
      <c r="BD293" s="19"/>
      <c r="BE293" s="19"/>
      <c r="BF293" s="19"/>
      <c r="BG293" s="19"/>
      <c r="BH293" s="19"/>
      <c r="BI293" s="19"/>
      <c r="BJ293" s="19"/>
      <c r="BK293" s="19"/>
      <c r="BL293" s="19"/>
      <c r="BM293" s="19"/>
      <c r="BN293" s="19"/>
      <c r="BO293" s="19"/>
      <c r="BP293" s="19"/>
      <c r="BQ293" s="19"/>
      <c r="BR293" s="19"/>
      <c r="BS293" s="19"/>
      <c r="BT293" s="19"/>
      <c r="BU293" s="19"/>
      <c r="BV293" s="19"/>
      <c r="BW293" s="19"/>
      <c r="BX293" s="19"/>
    </row>
    <row r="294" spans="1:76" ht="13.5" thickBot="1" x14ac:dyDescent="0.25">
      <c r="C294" s="23"/>
      <c r="F294" s="24" t="str">
        <f>IF($C294="","",$E294*VLOOKUP($C294,aliments!$B$2:$AZ$70,2,0)/100)</f>
        <v/>
      </c>
      <c r="G294" s="24" t="str">
        <f>IF($C294="","",$E294*VLOOKUP($C294,aliments!$B$2:$AZ$70,3,0)/100)</f>
        <v/>
      </c>
      <c r="H294" s="24" t="str">
        <f>IF($C294="","",$E294*VLOOKUP($C294,aliments!$B$2:$AZ$70,4,0)/100)</f>
        <v/>
      </c>
      <c r="I294" s="24" t="str">
        <f>IF($C294="","",$E294*VLOOKUP($C294,aliments!$B$2:$AZ$70,5,0)/100)</f>
        <v/>
      </c>
      <c r="J294" s="24" t="str">
        <f>IF($C294="","",$E294*VLOOKUP($C294,aliments!$B$2:$AZ$70,6,0)/100)</f>
        <v/>
      </c>
      <c r="K294" s="24" t="str">
        <f>IF($C294="","",$E294*VLOOKUP($C294,aliments!$B$2:$AZ$70,7,0)/100)</f>
        <v/>
      </c>
      <c r="L294" s="24" t="str">
        <f>IF($C294="","",$E294*VLOOKUP($C294,aliments!$B$2:$AZ$70,8,0)/100)</f>
        <v/>
      </c>
      <c r="M294" s="24" t="str">
        <f>IF($C294="","",$E294*VLOOKUP($C294,aliments!$B$2:$AZ$70,9,0)/100)</f>
        <v/>
      </c>
      <c r="N294" s="24" t="str">
        <f>IF($C294="","",$E294*VLOOKUP($C294,aliments!$B$2:$AZ$70,10,0)/100)</f>
        <v/>
      </c>
      <c r="O294" s="24" t="str">
        <f>IF($C294="","",$E294*VLOOKUP($C294,aliments!$B$2:$AZ$70,11,0)/100)</f>
        <v/>
      </c>
      <c r="P294" s="24" t="str">
        <f>IF($C294="","",$E294*VLOOKUP($C294,aliments!$B$2:$AZ$70,12,0)/100)</f>
        <v/>
      </c>
      <c r="Q294" s="24" t="str">
        <f>IF($C294="","",$E294*VLOOKUP($C294,aliments!$B$2:$AZ$70,13,0)/100)</f>
        <v/>
      </c>
      <c r="R294" s="24" t="str">
        <f>IF($C294="","",$E294*VLOOKUP($C294,aliments!$B$2:$AZ$70,14,0)/100)</f>
        <v/>
      </c>
      <c r="S294" s="24" t="str">
        <f>IF($C294="","",$E294*VLOOKUP($C294,aliments!$B$2:$AZ$70,15,0)/100)</f>
        <v/>
      </c>
      <c r="T294" s="24" t="str">
        <f>IF($C294="","",$E294*VLOOKUP($C294,aliments!$B$2:$AZ$70,16,0)/100)</f>
        <v/>
      </c>
      <c r="U294" s="24" t="str">
        <f>IF($C294="","",$E294*VLOOKUP($C294,aliments!$B$2:$AZ$70,17,0)/100)</f>
        <v/>
      </c>
      <c r="V294" s="24" t="str">
        <f>IF($C294="","",$E294*VLOOKUP($C294,aliments!$B$2:$AZ$70,18,0)/100)</f>
        <v/>
      </c>
      <c r="W294" s="24" t="str">
        <f>IF($C294="","",$E294*VLOOKUP($C294,aliments!$B$2:$AZ$70,19,0)/100)</f>
        <v/>
      </c>
      <c r="X294" s="24" t="str">
        <f>IF($C294="","",$E294*VLOOKUP($C294,aliments!$B$2:$AZ$70,20,0)/100)</f>
        <v/>
      </c>
      <c r="Y294" s="24" t="str">
        <f>IF($C294="","",$E294*VLOOKUP($C294,aliments!$B$2:$AZ$70,21,0)/100)</f>
        <v/>
      </c>
      <c r="Z294" s="24" t="str">
        <f>IF($C294="","",$E294*VLOOKUP($C294,aliments!$B$2:$AZ$70,22,0)/100)</f>
        <v/>
      </c>
      <c r="AA294" s="24" t="str">
        <f>IF($C294="","",$E294*VLOOKUP($C294,aliments!$B$2:$AZ$70,23,0)/100)</f>
        <v/>
      </c>
      <c r="AB294" s="24" t="str">
        <f>IF($C294="","",$E294*VLOOKUP($C294,aliments!$B$2:$AZ$70,24,0)/100)</f>
        <v/>
      </c>
      <c r="AC294" s="24" t="str">
        <f>IF($C294="","",$E294*VLOOKUP($C294,aliments!$B$2:$AZ$70,25,0)/100)</f>
        <v/>
      </c>
      <c r="AD294" s="24" t="str">
        <f>IF($C294="","",$E294*VLOOKUP($C294,aliments!$B$2:$AZ$70,26,0)/100)</f>
        <v/>
      </c>
      <c r="AE294" s="24" t="str">
        <f>IF($C294="","",$E294*VLOOKUP($C294,aliments!$B$2:$AZ$70,27,0)/100)</f>
        <v/>
      </c>
      <c r="AF294" s="24" t="str">
        <f>IF($C294="","",$E294*VLOOKUP($C294,aliments!$B$2:$AZ$70,28,0)/100)</f>
        <v/>
      </c>
      <c r="AG294" s="24" t="str">
        <f>IF($C294="","",$E294*VLOOKUP($C294,aliments!$B$2:$AZ$70,29,0)/100)</f>
        <v/>
      </c>
      <c r="AH294" s="24" t="str">
        <f>IF($C294="","",$E294*VLOOKUP($C294,aliments!$B$2:$AZ$70,30,0)/100)</f>
        <v/>
      </c>
      <c r="AI294" s="24" t="str">
        <f>IF($C294="","",$E294*VLOOKUP($C294,aliments!$B$2:$AZ$70,31,0)/100)</f>
        <v/>
      </c>
      <c r="AJ294" s="24" t="str">
        <f>IF($C294="","",$E294*VLOOKUP($C294,aliments!$B$2:$AZ$70,32,0)/100)</f>
        <v/>
      </c>
      <c r="AK294" s="24" t="str">
        <f>IF($C294="","",$E294*VLOOKUP($C294,aliments!$B$2:$AZ$70,33,0)/100)</f>
        <v/>
      </c>
      <c r="AL294" s="24" t="str">
        <f>IF($C294="","",$E294*VLOOKUP($C294,aliments!$B$2:$AZ$70,34,0)/100)</f>
        <v/>
      </c>
      <c r="AM294" s="24" t="str">
        <f>IF($C294="","",$E294*VLOOKUP($C294,aliments!$B$2:$AZ$70,35,0)/100)</f>
        <v/>
      </c>
      <c r="AN294" s="24" t="str">
        <f>IF($C294="","",$E294*VLOOKUP($C294,aliments!$B$2:$AZ$70,36,0)/100)</f>
        <v/>
      </c>
      <c r="AO294" s="24" t="str">
        <f>IF($C294="","",$E294*VLOOKUP($C294,aliments!$B$2:$AZ$70,37,0)/100)</f>
        <v/>
      </c>
      <c r="AU294" s="19"/>
      <c r="AV294" s="19"/>
      <c r="AW294" s="19"/>
      <c r="AX294" s="19"/>
      <c r="AY294" s="19"/>
      <c r="AZ294" s="19"/>
      <c r="BA294" s="19"/>
      <c r="BB294" s="19"/>
      <c r="BC294" s="19"/>
      <c r="BD294" s="19"/>
      <c r="BE294" s="19"/>
      <c r="BF294" s="19"/>
      <c r="BG294" s="19"/>
      <c r="BH294" s="19"/>
      <c r="BI294" s="19"/>
      <c r="BJ294" s="19"/>
      <c r="BK294" s="19"/>
      <c r="BL294" s="19"/>
      <c r="BM294" s="19"/>
      <c r="BN294" s="19"/>
      <c r="BO294" s="19"/>
      <c r="BP294" s="19"/>
      <c r="BQ294" s="19"/>
      <c r="BR294" s="19"/>
      <c r="BS294" s="19"/>
      <c r="BT294" s="19"/>
      <c r="BU294" s="19"/>
      <c r="BV294" s="19"/>
      <c r="BW294" s="19"/>
      <c r="BX294" s="19"/>
    </row>
    <row r="295" spans="1:76" ht="13.5" thickBot="1" x14ac:dyDescent="0.25">
      <c r="A295" s="12" t="s">
        <v>4</v>
      </c>
      <c r="D295" s="72"/>
      <c r="F295" s="28" t="str">
        <f>IF(SUM(F288:F294)=0,"",AVERAGE(F288:F294))</f>
        <v/>
      </c>
      <c r="G295" s="28">
        <f>SUM(G288:G294)</f>
        <v>0</v>
      </c>
      <c r="H295" s="13">
        <f>SUM(H288:H294)</f>
        <v>0</v>
      </c>
      <c r="I295" s="13">
        <f t="shared" ref="I295" si="864">SUM(I288:I294)</f>
        <v>0</v>
      </c>
      <c r="J295" s="13">
        <f t="shared" ref="J295" si="865">SUM(J288:J294)</f>
        <v>0</v>
      </c>
      <c r="K295" s="13">
        <f t="shared" ref="K295" si="866">SUM(K288:K294)</f>
        <v>0</v>
      </c>
      <c r="L295" s="13">
        <f t="shared" ref="L295" si="867">SUM(L288:L294)</f>
        <v>0</v>
      </c>
      <c r="M295" s="13">
        <f t="shared" ref="M295" si="868">SUM(M288:M294)</f>
        <v>0</v>
      </c>
      <c r="N295" s="13">
        <f t="shared" ref="N295" si="869">SUM(N288:N294)</f>
        <v>0</v>
      </c>
      <c r="O295" s="13">
        <f t="shared" ref="O295" si="870">SUM(O288:O294)</f>
        <v>0</v>
      </c>
      <c r="P295" s="13">
        <f t="shared" ref="P295" si="871">SUM(P288:P294)</f>
        <v>0</v>
      </c>
      <c r="Q295" s="13">
        <f t="shared" ref="Q295" si="872">SUM(Q288:Q294)</f>
        <v>0</v>
      </c>
      <c r="R295" s="13">
        <f t="shared" ref="R295" si="873">SUM(R288:R294)</f>
        <v>0</v>
      </c>
      <c r="S295" s="13">
        <f t="shared" ref="S295" si="874">SUM(S288:S294)</f>
        <v>0</v>
      </c>
      <c r="T295" s="13">
        <f t="shared" ref="T295" si="875">SUM(T288:T294)</f>
        <v>0</v>
      </c>
      <c r="U295" s="13">
        <f t="shared" ref="U295" si="876">SUM(U288:U294)</f>
        <v>0</v>
      </c>
      <c r="V295" s="13">
        <f t="shared" ref="V295" si="877">SUM(V288:V294)</f>
        <v>0</v>
      </c>
      <c r="W295" s="13">
        <f t="shared" ref="W295" si="878">SUM(W288:W294)</f>
        <v>0</v>
      </c>
      <c r="X295" s="13">
        <f t="shared" ref="X295" si="879">SUM(X288:X294)</f>
        <v>0</v>
      </c>
      <c r="Y295" s="13">
        <f t="shared" ref="Y295" si="880">SUM(Y288:Y294)</f>
        <v>0</v>
      </c>
      <c r="Z295" s="13">
        <f t="shared" ref="Z295" si="881">SUM(Z288:Z294)</f>
        <v>0</v>
      </c>
      <c r="AA295" s="13">
        <f t="shared" ref="AA295" si="882">SUM(AA288:AA294)</f>
        <v>0</v>
      </c>
      <c r="AB295" s="13">
        <f t="shared" ref="AB295" si="883">SUM(AB288:AB294)</f>
        <v>0</v>
      </c>
      <c r="AC295" s="13">
        <f t="shared" ref="AC295" si="884">SUM(AC288:AC294)</f>
        <v>0</v>
      </c>
      <c r="AD295" s="13">
        <f t="shared" ref="AD295" si="885">SUM(AD288:AD294)</f>
        <v>0</v>
      </c>
      <c r="AE295" s="13">
        <f t="shared" ref="AE295" si="886">SUM(AE288:AE294)</f>
        <v>0</v>
      </c>
      <c r="AF295" s="13">
        <f t="shared" ref="AF295" si="887">SUM(AF288:AF294)</f>
        <v>0</v>
      </c>
      <c r="AG295" s="13">
        <f t="shared" ref="AG295" si="888">SUM(AG288:AG294)</f>
        <v>0</v>
      </c>
      <c r="AH295" s="13">
        <f t="shared" ref="AH295" si="889">SUM(AH288:AH294)</f>
        <v>0</v>
      </c>
      <c r="AI295" s="13">
        <f t="shared" ref="AI295" si="890">SUM(AI288:AI294)</f>
        <v>0</v>
      </c>
      <c r="AJ295" s="13">
        <f t="shared" ref="AJ295" si="891">SUM(AJ288:AJ294)</f>
        <v>0</v>
      </c>
      <c r="AK295" s="13">
        <f t="shared" ref="AK295" si="892">SUM(AK288:AK294)</f>
        <v>0</v>
      </c>
      <c r="AL295" s="13">
        <f t="shared" ref="AL295" si="893">SUM(AL288:AL294)</f>
        <v>0</v>
      </c>
      <c r="AM295" s="13">
        <f t="shared" ref="AM295" si="894">SUM(AM288:AM294)</f>
        <v>0</v>
      </c>
      <c r="AN295" s="13">
        <f t="shared" ref="AN295" si="895">SUM(AN288:AN294)</f>
        <v>0</v>
      </c>
      <c r="AO295" s="13">
        <f t="shared" ref="AO295" si="896">SUM(AO288:AO294)</f>
        <v>0</v>
      </c>
      <c r="AU295" s="19"/>
      <c r="AV295" s="19"/>
      <c r="AW295" s="19"/>
      <c r="AX295" s="19"/>
      <c r="AY295" s="19"/>
      <c r="AZ295" s="19"/>
      <c r="BA295" s="19"/>
      <c r="BB295" s="19"/>
      <c r="BC295" s="19"/>
      <c r="BD295" s="19"/>
      <c r="BE295" s="19"/>
      <c r="BF295" s="19"/>
      <c r="BG295" s="19"/>
      <c r="BH295" s="19"/>
      <c r="BI295" s="19"/>
      <c r="BJ295" s="19"/>
      <c r="BK295" s="19"/>
      <c r="BL295" s="19"/>
      <c r="BM295" s="19"/>
      <c r="BN295" s="19"/>
      <c r="BO295" s="19"/>
      <c r="BP295" s="19"/>
      <c r="BQ295" s="19"/>
      <c r="BR295" s="19"/>
      <c r="BS295" s="19"/>
      <c r="BT295" s="19"/>
      <c r="BU295" s="19"/>
      <c r="BV295" s="19"/>
      <c r="BW295" s="19"/>
      <c r="BX295" s="19"/>
    </row>
    <row r="296" spans="1:76" ht="13.5" thickBot="1" x14ac:dyDescent="0.25">
      <c r="A296" s="5"/>
      <c r="B296" s="5"/>
      <c r="C296" s="5"/>
      <c r="D296" s="5"/>
      <c r="E296" s="5"/>
      <c r="F296" s="5"/>
      <c r="G296" s="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</row>
    <row r="297" spans="1:76" ht="13.5" thickBot="1" x14ac:dyDescent="0.25">
      <c r="A297" s="2" t="s">
        <v>162</v>
      </c>
      <c r="B297" s="3"/>
      <c r="C297" s="3" t="s">
        <v>0</v>
      </c>
      <c r="D297" s="3"/>
      <c r="E297" s="3" t="s">
        <v>163</v>
      </c>
      <c r="F297" s="27" t="s">
        <v>179</v>
      </c>
      <c r="G297" s="27" t="s">
        <v>178</v>
      </c>
      <c r="H297" s="3" t="s">
        <v>164</v>
      </c>
      <c r="I297" s="3" t="s">
        <v>165</v>
      </c>
      <c r="J297" s="3" t="s">
        <v>166</v>
      </c>
      <c r="K297" s="3" t="s">
        <v>5</v>
      </c>
      <c r="L297" s="3" t="s">
        <v>159</v>
      </c>
      <c r="M297" s="3" t="s">
        <v>160</v>
      </c>
      <c r="N297" s="3" t="s">
        <v>150</v>
      </c>
      <c r="O297" s="3" t="s">
        <v>151</v>
      </c>
      <c r="P297" s="3" t="s">
        <v>152</v>
      </c>
      <c r="Q297" s="3" t="s">
        <v>153</v>
      </c>
      <c r="R297" s="3" t="s">
        <v>154</v>
      </c>
      <c r="S297" s="3" t="s">
        <v>155</v>
      </c>
      <c r="T297" s="3" t="s">
        <v>156</v>
      </c>
      <c r="U297" s="3" t="s">
        <v>157</v>
      </c>
      <c r="V297" s="3" t="s">
        <v>158</v>
      </c>
      <c r="W297" s="3" t="s">
        <v>177</v>
      </c>
      <c r="X297" s="3" t="s">
        <v>176</v>
      </c>
      <c r="Y297" s="3" t="s">
        <v>26</v>
      </c>
      <c r="Z297" s="3" t="s">
        <v>29</v>
      </c>
      <c r="AA297" s="3" t="s">
        <v>28</v>
      </c>
      <c r="AB297" s="3" t="s">
        <v>32</v>
      </c>
      <c r="AC297" s="3" t="s">
        <v>23</v>
      </c>
      <c r="AD297" s="3" t="s">
        <v>27</v>
      </c>
      <c r="AE297" s="3" t="s">
        <v>24</v>
      </c>
      <c r="AF297" s="3" t="s">
        <v>25</v>
      </c>
      <c r="AG297" s="3" t="s">
        <v>31</v>
      </c>
      <c r="AH297" s="3" t="s">
        <v>22</v>
      </c>
      <c r="AI297" s="3" t="s">
        <v>30</v>
      </c>
      <c r="AJ297" s="3" t="s">
        <v>36</v>
      </c>
      <c r="AK297" s="3" t="s">
        <v>37</v>
      </c>
      <c r="AL297" s="3" t="s">
        <v>38</v>
      </c>
      <c r="AM297" s="3" t="s">
        <v>40</v>
      </c>
      <c r="AN297" s="3" t="s">
        <v>41</v>
      </c>
      <c r="AO297" s="4" t="s">
        <v>21</v>
      </c>
    </row>
    <row r="298" spans="1:76" x14ac:dyDescent="0.2">
      <c r="C298" s="23"/>
      <c r="F298" s="24" t="str">
        <f>IF($C298="","",$E298*VLOOKUP($C298,aliments!$B$2:$AZ$70,2,0)/100)</f>
        <v/>
      </c>
      <c r="G298" s="24" t="str">
        <f>IF($C298="","",$E298*VLOOKUP($C298,aliments!$B$2:$AZ$70,3,0)/100)</f>
        <v/>
      </c>
      <c r="H298" s="24" t="str">
        <f>IF($C298="","",$E298*VLOOKUP($C298,aliments!$B$2:$AZ$70,4,0)/100)</f>
        <v/>
      </c>
      <c r="I298" s="24" t="str">
        <f>IF($C298="","",$E298*VLOOKUP($C298,aliments!$B$2:$AZ$70,5,0)/100)</f>
        <v/>
      </c>
      <c r="J298" s="24" t="str">
        <f>IF($C298="","",$E298*VLOOKUP($C298,aliments!$B$2:$AZ$70,6,0)/100)</f>
        <v/>
      </c>
      <c r="K298" s="24" t="str">
        <f>IF($C298="","",$E298*VLOOKUP($C298,aliments!$B$2:$AZ$70,7,0)/100)</f>
        <v/>
      </c>
      <c r="L298" s="24" t="str">
        <f>IF($C298="","",$E298*VLOOKUP($C298,aliments!$B$2:$AZ$70,8,0)/100)</f>
        <v/>
      </c>
      <c r="M298" s="24" t="str">
        <f>IF($C298="","",$E298*VLOOKUP($C298,aliments!$B$2:$AZ$70,9,0)/100)</f>
        <v/>
      </c>
      <c r="N298" s="24" t="str">
        <f>IF($C298="","",$E298*VLOOKUP($C298,aliments!$B$2:$AZ$70,10,0)/100)</f>
        <v/>
      </c>
      <c r="O298" s="24" t="str">
        <f>IF($C298="","",$E298*VLOOKUP($C298,aliments!$B$2:$AZ$70,11,0)/100)</f>
        <v/>
      </c>
      <c r="P298" s="24" t="str">
        <f>IF($C298="","",$E298*VLOOKUP($C298,aliments!$B$2:$AZ$70,12,0)/100)</f>
        <v/>
      </c>
      <c r="Q298" s="24" t="str">
        <f>IF($C298="","",$E298*VLOOKUP($C298,aliments!$B$2:$AZ$70,13,0)/100)</f>
        <v/>
      </c>
      <c r="R298" s="24" t="str">
        <f>IF($C298="","",$E298*VLOOKUP($C298,aliments!$B$2:$AZ$70,14,0)/100)</f>
        <v/>
      </c>
      <c r="S298" s="24" t="str">
        <f>IF($C298="","",$E298*VLOOKUP($C298,aliments!$B$2:$AZ$70,15,0)/100)</f>
        <v/>
      </c>
      <c r="T298" s="24" t="str">
        <f>IF($C298="","",$E298*VLOOKUP($C298,aliments!$B$2:$AZ$70,16,0)/100)</f>
        <v/>
      </c>
      <c r="U298" s="24" t="str">
        <f>IF($C298="","",$E298*VLOOKUP($C298,aliments!$B$2:$AZ$70,17,0)/100)</f>
        <v/>
      </c>
      <c r="V298" s="24" t="str">
        <f>IF($C298="","",$E298*VLOOKUP($C298,aliments!$B$2:$AZ$70,18,0)/100)</f>
        <v/>
      </c>
      <c r="W298" s="24" t="str">
        <f>IF($C298="","",$E298*VLOOKUP($C298,aliments!$B$2:$AZ$70,19,0)/100)</f>
        <v/>
      </c>
      <c r="X298" s="24" t="str">
        <f>IF($C298="","",$E298*VLOOKUP($C298,aliments!$B$2:$AZ$70,20,0)/100)</f>
        <v/>
      </c>
      <c r="Y298" s="24" t="str">
        <f>IF($C298="","",$E298*VLOOKUP($C298,aliments!$B$2:$AZ$70,21,0)/100)</f>
        <v/>
      </c>
      <c r="Z298" s="24" t="str">
        <f>IF($C298="","",$E298*VLOOKUP($C298,aliments!$B$2:$AZ$70,22,0)/100)</f>
        <v/>
      </c>
      <c r="AA298" s="24" t="str">
        <f>IF($C298="","",$E298*VLOOKUP($C298,aliments!$B$2:$AZ$70,23,0)/100)</f>
        <v/>
      </c>
      <c r="AB298" s="24" t="str">
        <f>IF($C298="","",$E298*VLOOKUP($C298,aliments!$B$2:$AZ$70,24,0)/100)</f>
        <v/>
      </c>
      <c r="AC298" s="24" t="str">
        <f>IF($C298="","",$E298*VLOOKUP($C298,aliments!$B$2:$AZ$70,25,0)/100)</f>
        <v/>
      </c>
      <c r="AD298" s="24" t="str">
        <f>IF($C298="","",$E298*VLOOKUP($C298,aliments!$B$2:$AZ$70,26,0)/100)</f>
        <v/>
      </c>
      <c r="AE298" s="24" t="str">
        <f>IF($C298="","",$E298*VLOOKUP($C298,aliments!$B$2:$AZ$70,27,0)/100)</f>
        <v/>
      </c>
      <c r="AF298" s="24" t="str">
        <f>IF($C298="","",$E298*VLOOKUP($C298,aliments!$B$2:$AZ$70,28,0)/100)</f>
        <v/>
      </c>
      <c r="AG298" s="24" t="str">
        <f>IF($C298="","",$E298*VLOOKUP($C298,aliments!$B$2:$AZ$70,29,0)/100)</f>
        <v/>
      </c>
      <c r="AH298" s="24" t="str">
        <f>IF($C298="","",$E298*VLOOKUP($C298,aliments!$B$2:$AZ$70,30,0)/100)</f>
        <v/>
      </c>
      <c r="AI298" s="24" t="str">
        <f>IF($C298="","",$E298*VLOOKUP($C298,aliments!$B$2:$AZ$70,31,0)/100)</f>
        <v/>
      </c>
      <c r="AJ298" s="24" t="str">
        <f>IF($C298="","",$E298*VLOOKUP($C298,aliments!$B$2:$AZ$70,32,0)/100)</f>
        <v/>
      </c>
      <c r="AK298" s="24" t="str">
        <f>IF($C298="","",$E298*VLOOKUP($C298,aliments!$B$2:$AZ$70,33,0)/100)</f>
        <v/>
      </c>
      <c r="AL298" s="24" t="str">
        <f>IF($C298="","",$E298*VLOOKUP($C298,aliments!$B$2:$AZ$70,34,0)/100)</f>
        <v/>
      </c>
      <c r="AM298" s="24" t="str">
        <f>IF($C298="","",$E298*VLOOKUP($C298,aliments!$B$2:$AZ$70,35,0)/100)</f>
        <v/>
      </c>
      <c r="AN298" s="24" t="str">
        <f>IF($C298="","",$E298*VLOOKUP($C298,aliments!$B$2:$AZ$70,36,0)/100)</f>
        <v/>
      </c>
      <c r="AO298" s="24" t="str">
        <f>IF($C298="","",$E298*VLOOKUP($C298,aliments!$B$2:$AZ$70,37,0)/100)</f>
        <v/>
      </c>
    </row>
    <row r="299" spans="1:76" x14ac:dyDescent="0.2">
      <c r="C299" s="23"/>
      <c r="F299" s="24" t="str">
        <f>IF($C299="","",$E299*VLOOKUP($C299,aliments!$B$2:$AZ$70,2,0)/100)</f>
        <v/>
      </c>
      <c r="G299" s="24" t="str">
        <f>IF($C299="","",$E299*VLOOKUP($C299,aliments!$B$2:$AZ$70,3,0)/100)</f>
        <v/>
      </c>
      <c r="H299" s="24" t="str">
        <f>IF($C299="","",$E299*VLOOKUP($C299,aliments!$B$2:$AZ$70,4,0)/100)</f>
        <v/>
      </c>
      <c r="I299" s="24" t="str">
        <f>IF($C299="","",$E299*VLOOKUP($C299,aliments!$B$2:$AZ$70,5,0)/100)</f>
        <v/>
      </c>
      <c r="J299" s="24" t="str">
        <f>IF($C299="","",$E299*VLOOKUP($C299,aliments!$B$2:$AZ$70,6,0)/100)</f>
        <v/>
      </c>
      <c r="K299" s="24" t="str">
        <f>IF($C299="","",$E299*VLOOKUP($C299,aliments!$B$2:$AZ$70,7,0)/100)</f>
        <v/>
      </c>
      <c r="L299" s="24" t="str">
        <f>IF($C299="","",$E299*VLOOKUP($C299,aliments!$B$2:$AZ$70,8,0)/100)</f>
        <v/>
      </c>
      <c r="M299" s="24" t="str">
        <f>IF($C299="","",$E299*VLOOKUP($C299,aliments!$B$2:$AZ$70,9,0)/100)</f>
        <v/>
      </c>
      <c r="N299" s="24" t="str">
        <f>IF($C299="","",$E299*VLOOKUP($C299,aliments!$B$2:$AZ$70,10,0)/100)</f>
        <v/>
      </c>
      <c r="O299" s="24" t="str">
        <f>IF($C299="","",$E299*VLOOKUP($C299,aliments!$B$2:$AZ$70,11,0)/100)</f>
        <v/>
      </c>
      <c r="P299" s="24" t="str">
        <f>IF($C299="","",$E299*VLOOKUP($C299,aliments!$B$2:$AZ$70,12,0)/100)</f>
        <v/>
      </c>
      <c r="Q299" s="24" t="str">
        <f>IF($C299="","",$E299*VLOOKUP($C299,aliments!$B$2:$AZ$70,13,0)/100)</f>
        <v/>
      </c>
      <c r="R299" s="24" t="str">
        <f>IF($C299="","",$E299*VLOOKUP($C299,aliments!$B$2:$AZ$70,14,0)/100)</f>
        <v/>
      </c>
      <c r="S299" s="24" t="str">
        <f>IF($C299="","",$E299*VLOOKUP($C299,aliments!$B$2:$AZ$70,15,0)/100)</f>
        <v/>
      </c>
      <c r="T299" s="24" t="str">
        <f>IF($C299="","",$E299*VLOOKUP($C299,aliments!$B$2:$AZ$70,16,0)/100)</f>
        <v/>
      </c>
      <c r="U299" s="24" t="str">
        <f>IF($C299="","",$E299*VLOOKUP($C299,aliments!$B$2:$AZ$70,17,0)/100)</f>
        <v/>
      </c>
      <c r="V299" s="24" t="str">
        <f>IF($C299="","",$E299*VLOOKUP($C299,aliments!$B$2:$AZ$70,18,0)/100)</f>
        <v/>
      </c>
      <c r="W299" s="24" t="str">
        <f>IF($C299="","",$E299*VLOOKUP($C299,aliments!$B$2:$AZ$70,19,0)/100)</f>
        <v/>
      </c>
      <c r="X299" s="24" t="str">
        <f>IF($C299="","",$E299*VLOOKUP($C299,aliments!$B$2:$AZ$70,20,0)/100)</f>
        <v/>
      </c>
      <c r="Y299" s="24" t="str">
        <f>IF($C299="","",$E299*VLOOKUP($C299,aliments!$B$2:$AZ$70,21,0)/100)</f>
        <v/>
      </c>
      <c r="Z299" s="24" t="str">
        <f>IF($C299="","",$E299*VLOOKUP($C299,aliments!$B$2:$AZ$70,22,0)/100)</f>
        <v/>
      </c>
      <c r="AA299" s="24" t="str">
        <f>IF($C299="","",$E299*VLOOKUP($C299,aliments!$B$2:$AZ$70,23,0)/100)</f>
        <v/>
      </c>
      <c r="AB299" s="24" t="str">
        <f>IF($C299="","",$E299*VLOOKUP($C299,aliments!$B$2:$AZ$70,24,0)/100)</f>
        <v/>
      </c>
      <c r="AC299" s="24" t="str">
        <f>IF($C299="","",$E299*VLOOKUP($C299,aliments!$B$2:$AZ$70,25,0)/100)</f>
        <v/>
      </c>
      <c r="AD299" s="24" t="str">
        <f>IF($C299="","",$E299*VLOOKUP($C299,aliments!$B$2:$AZ$70,26,0)/100)</f>
        <v/>
      </c>
      <c r="AE299" s="24" t="str">
        <f>IF($C299="","",$E299*VLOOKUP($C299,aliments!$B$2:$AZ$70,27,0)/100)</f>
        <v/>
      </c>
      <c r="AF299" s="24" t="str">
        <f>IF($C299="","",$E299*VLOOKUP($C299,aliments!$B$2:$AZ$70,28,0)/100)</f>
        <v/>
      </c>
      <c r="AG299" s="24" t="str">
        <f>IF($C299="","",$E299*VLOOKUP($C299,aliments!$B$2:$AZ$70,29,0)/100)</f>
        <v/>
      </c>
      <c r="AH299" s="24" t="str">
        <f>IF($C299="","",$E299*VLOOKUP($C299,aliments!$B$2:$AZ$70,30,0)/100)</f>
        <v/>
      </c>
      <c r="AI299" s="24" t="str">
        <f>IF($C299="","",$E299*VLOOKUP($C299,aliments!$B$2:$AZ$70,31,0)/100)</f>
        <v/>
      </c>
      <c r="AJ299" s="24" t="str">
        <f>IF($C299="","",$E299*VLOOKUP($C299,aliments!$B$2:$AZ$70,32,0)/100)</f>
        <v/>
      </c>
      <c r="AK299" s="24" t="str">
        <f>IF($C299="","",$E299*VLOOKUP($C299,aliments!$B$2:$AZ$70,33,0)/100)</f>
        <v/>
      </c>
      <c r="AL299" s="24" t="str">
        <f>IF($C299="","",$E299*VLOOKUP($C299,aliments!$B$2:$AZ$70,34,0)/100)</f>
        <v/>
      </c>
      <c r="AM299" s="24" t="str">
        <f>IF($C299="","",$E299*VLOOKUP($C299,aliments!$B$2:$AZ$70,35,0)/100)</f>
        <v/>
      </c>
      <c r="AN299" s="24" t="str">
        <f>IF($C299="","",$E299*VLOOKUP($C299,aliments!$B$2:$AZ$70,36,0)/100)</f>
        <v/>
      </c>
      <c r="AO299" s="24" t="str">
        <f>IF($C299="","",$E299*VLOOKUP($C299,aliments!$B$2:$AZ$70,37,0)/100)</f>
        <v/>
      </c>
      <c r="AU299" s="19"/>
      <c r="AV299" s="19"/>
      <c r="AW299" s="19"/>
      <c r="AX299" s="19"/>
      <c r="AY299" s="19"/>
      <c r="AZ299" s="19"/>
      <c r="BA299" s="19"/>
      <c r="BB299" s="19"/>
      <c r="BC299" s="19"/>
      <c r="BD299" s="19"/>
      <c r="BE299" s="19"/>
      <c r="BF299" s="19"/>
      <c r="BG299" s="19"/>
      <c r="BH299" s="19"/>
      <c r="BI299" s="19"/>
      <c r="BJ299" s="19"/>
      <c r="BK299" s="19"/>
      <c r="BL299" s="19"/>
      <c r="BM299" s="19"/>
      <c r="BN299" s="19"/>
      <c r="BO299" s="19"/>
      <c r="BP299" s="19"/>
      <c r="BQ299" s="19"/>
      <c r="BR299" s="19"/>
      <c r="BS299" s="19"/>
      <c r="BT299" s="19"/>
      <c r="BU299" s="19"/>
      <c r="BV299" s="19"/>
      <c r="BW299" s="19"/>
      <c r="BX299" s="19"/>
    </row>
    <row r="300" spans="1:76" x14ac:dyDescent="0.2">
      <c r="C300" s="23"/>
      <c r="F300" s="24" t="str">
        <f>IF($C300="","",$E300*VLOOKUP($C300,aliments!$B$2:$AZ$70,2,0)/100)</f>
        <v/>
      </c>
      <c r="G300" s="24" t="str">
        <f>IF($C300="","",$E300*VLOOKUP($C300,aliments!$B$2:$AZ$70,3,0)/100)</f>
        <v/>
      </c>
      <c r="H300" s="24" t="str">
        <f>IF($C300="","",$E300*VLOOKUP($C300,aliments!$B$2:$AZ$70,4,0)/100)</f>
        <v/>
      </c>
      <c r="I300" s="24" t="str">
        <f>IF($C300="","",$E300*VLOOKUP($C300,aliments!$B$2:$AZ$70,5,0)/100)</f>
        <v/>
      </c>
      <c r="J300" s="24" t="str">
        <f>IF($C300="","",$E300*VLOOKUP($C300,aliments!$B$2:$AZ$70,6,0)/100)</f>
        <v/>
      </c>
      <c r="K300" s="24" t="str">
        <f>IF($C300="","",$E300*VLOOKUP($C300,aliments!$B$2:$AZ$70,7,0)/100)</f>
        <v/>
      </c>
      <c r="L300" s="24" t="str">
        <f>IF($C300="","",$E300*VLOOKUP($C300,aliments!$B$2:$AZ$70,8,0)/100)</f>
        <v/>
      </c>
      <c r="M300" s="24" t="str">
        <f>IF($C300="","",$E300*VLOOKUP($C300,aliments!$B$2:$AZ$70,9,0)/100)</f>
        <v/>
      </c>
      <c r="N300" s="24" t="str">
        <f>IF($C300="","",$E300*VLOOKUP($C300,aliments!$B$2:$AZ$70,10,0)/100)</f>
        <v/>
      </c>
      <c r="O300" s="24" t="str">
        <f>IF($C300="","",$E300*VLOOKUP($C300,aliments!$B$2:$AZ$70,11,0)/100)</f>
        <v/>
      </c>
      <c r="P300" s="24" t="str">
        <f>IF($C300="","",$E300*VLOOKUP($C300,aliments!$B$2:$AZ$70,12,0)/100)</f>
        <v/>
      </c>
      <c r="Q300" s="24" t="str">
        <f>IF($C300="","",$E300*VLOOKUP($C300,aliments!$B$2:$AZ$70,13,0)/100)</f>
        <v/>
      </c>
      <c r="R300" s="24" t="str">
        <f>IF($C300="","",$E300*VLOOKUP($C300,aliments!$B$2:$AZ$70,14,0)/100)</f>
        <v/>
      </c>
      <c r="S300" s="24" t="str">
        <f>IF($C300="","",$E300*VLOOKUP($C300,aliments!$B$2:$AZ$70,15,0)/100)</f>
        <v/>
      </c>
      <c r="T300" s="24" t="str">
        <f>IF($C300="","",$E300*VLOOKUP($C300,aliments!$B$2:$AZ$70,16,0)/100)</f>
        <v/>
      </c>
      <c r="U300" s="24" t="str">
        <f>IF($C300="","",$E300*VLOOKUP($C300,aliments!$B$2:$AZ$70,17,0)/100)</f>
        <v/>
      </c>
      <c r="V300" s="24" t="str">
        <f>IF($C300="","",$E300*VLOOKUP($C300,aliments!$B$2:$AZ$70,18,0)/100)</f>
        <v/>
      </c>
      <c r="W300" s="24" t="str">
        <f>IF($C300="","",$E300*VLOOKUP($C300,aliments!$B$2:$AZ$70,19,0)/100)</f>
        <v/>
      </c>
      <c r="X300" s="24" t="str">
        <f>IF($C300="","",$E300*VLOOKUP($C300,aliments!$B$2:$AZ$70,20,0)/100)</f>
        <v/>
      </c>
      <c r="Y300" s="24" t="str">
        <f>IF($C300="","",$E300*VLOOKUP($C300,aliments!$B$2:$AZ$70,21,0)/100)</f>
        <v/>
      </c>
      <c r="Z300" s="24" t="str">
        <f>IF($C300="","",$E300*VLOOKUP($C300,aliments!$B$2:$AZ$70,22,0)/100)</f>
        <v/>
      </c>
      <c r="AA300" s="24" t="str">
        <f>IF($C300="","",$E300*VLOOKUP($C300,aliments!$B$2:$AZ$70,23,0)/100)</f>
        <v/>
      </c>
      <c r="AB300" s="24" t="str">
        <f>IF($C300="","",$E300*VLOOKUP($C300,aliments!$B$2:$AZ$70,24,0)/100)</f>
        <v/>
      </c>
      <c r="AC300" s="24" t="str">
        <f>IF($C300="","",$E300*VLOOKUP($C300,aliments!$B$2:$AZ$70,25,0)/100)</f>
        <v/>
      </c>
      <c r="AD300" s="24" t="str">
        <f>IF($C300="","",$E300*VLOOKUP($C300,aliments!$B$2:$AZ$70,26,0)/100)</f>
        <v/>
      </c>
      <c r="AE300" s="24" t="str">
        <f>IF($C300="","",$E300*VLOOKUP($C300,aliments!$B$2:$AZ$70,27,0)/100)</f>
        <v/>
      </c>
      <c r="AF300" s="24" t="str">
        <f>IF($C300="","",$E300*VLOOKUP($C300,aliments!$B$2:$AZ$70,28,0)/100)</f>
        <v/>
      </c>
      <c r="AG300" s="24" t="str">
        <f>IF($C300="","",$E300*VLOOKUP($C300,aliments!$B$2:$AZ$70,29,0)/100)</f>
        <v/>
      </c>
      <c r="AH300" s="24" t="str">
        <f>IF($C300="","",$E300*VLOOKUP($C300,aliments!$B$2:$AZ$70,30,0)/100)</f>
        <v/>
      </c>
      <c r="AI300" s="24" t="str">
        <f>IF($C300="","",$E300*VLOOKUP($C300,aliments!$B$2:$AZ$70,31,0)/100)</f>
        <v/>
      </c>
      <c r="AJ300" s="24" t="str">
        <f>IF($C300="","",$E300*VLOOKUP($C300,aliments!$B$2:$AZ$70,32,0)/100)</f>
        <v/>
      </c>
      <c r="AK300" s="24" t="str">
        <f>IF($C300="","",$E300*VLOOKUP($C300,aliments!$B$2:$AZ$70,33,0)/100)</f>
        <v/>
      </c>
      <c r="AL300" s="24" t="str">
        <f>IF($C300="","",$E300*VLOOKUP($C300,aliments!$B$2:$AZ$70,34,0)/100)</f>
        <v/>
      </c>
      <c r="AM300" s="24" t="str">
        <f>IF($C300="","",$E300*VLOOKUP($C300,aliments!$B$2:$AZ$70,35,0)/100)</f>
        <v/>
      </c>
      <c r="AN300" s="24" t="str">
        <f>IF($C300="","",$E300*VLOOKUP($C300,aliments!$B$2:$AZ$70,36,0)/100)</f>
        <v/>
      </c>
      <c r="AO300" s="24" t="str">
        <f>IF($C300="","",$E300*VLOOKUP($C300,aliments!$B$2:$AZ$70,37,0)/100)</f>
        <v/>
      </c>
      <c r="AU300" s="19"/>
      <c r="AV300" s="19"/>
      <c r="AW300" s="19"/>
      <c r="AX300" s="19"/>
      <c r="AY300" s="19"/>
      <c r="AZ300" s="19"/>
      <c r="BA300" s="19"/>
      <c r="BB300" s="19"/>
      <c r="BC300" s="19"/>
      <c r="BD300" s="19"/>
      <c r="BE300" s="19"/>
      <c r="BF300" s="19"/>
      <c r="BG300" s="19"/>
      <c r="BH300" s="19"/>
      <c r="BI300" s="19"/>
      <c r="BJ300" s="19"/>
      <c r="BK300" s="19"/>
      <c r="BL300" s="19"/>
      <c r="BM300" s="19"/>
      <c r="BN300" s="19"/>
      <c r="BO300" s="19"/>
      <c r="BP300" s="19"/>
      <c r="BQ300" s="19"/>
      <c r="BR300" s="19"/>
      <c r="BS300" s="19"/>
      <c r="BT300" s="19"/>
      <c r="BU300" s="19"/>
      <c r="BV300" s="19"/>
      <c r="BW300" s="19"/>
      <c r="BX300" s="19"/>
    </row>
    <row r="301" spans="1:76" x14ac:dyDescent="0.2">
      <c r="C301" s="23"/>
      <c r="F301" s="24" t="str">
        <f>IF($C301="","",$E301*VLOOKUP($C301,aliments!$B$2:$AZ$70,2,0)/100)</f>
        <v/>
      </c>
      <c r="G301" s="24" t="str">
        <f>IF($C301="","",$E301*VLOOKUP($C301,aliments!$B$2:$AZ$70,3,0)/100)</f>
        <v/>
      </c>
      <c r="H301" s="24" t="str">
        <f>IF($C301="","",$E301*VLOOKUP($C301,aliments!$B$2:$AZ$70,4,0)/100)</f>
        <v/>
      </c>
      <c r="I301" s="24" t="str">
        <f>IF($C301="","",$E301*VLOOKUP($C301,aliments!$B$2:$AZ$70,5,0)/100)</f>
        <v/>
      </c>
      <c r="J301" s="24" t="str">
        <f>IF($C301="","",$E301*VLOOKUP($C301,aliments!$B$2:$AZ$70,6,0)/100)</f>
        <v/>
      </c>
      <c r="K301" s="24" t="str">
        <f>IF($C301="","",$E301*VLOOKUP($C301,aliments!$B$2:$AZ$70,7,0)/100)</f>
        <v/>
      </c>
      <c r="L301" s="24" t="str">
        <f>IF($C301="","",$E301*VLOOKUP($C301,aliments!$B$2:$AZ$70,8,0)/100)</f>
        <v/>
      </c>
      <c r="M301" s="24" t="str">
        <f>IF($C301="","",$E301*VLOOKUP($C301,aliments!$B$2:$AZ$70,9,0)/100)</f>
        <v/>
      </c>
      <c r="N301" s="24" t="str">
        <f>IF($C301="","",$E301*VLOOKUP($C301,aliments!$B$2:$AZ$70,10,0)/100)</f>
        <v/>
      </c>
      <c r="O301" s="24" t="str">
        <f>IF($C301="","",$E301*VLOOKUP($C301,aliments!$B$2:$AZ$70,11,0)/100)</f>
        <v/>
      </c>
      <c r="P301" s="24" t="str">
        <f>IF($C301="","",$E301*VLOOKUP($C301,aliments!$B$2:$AZ$70,12,0)/100)</f>
        <v/>
      </c>
      <c r="Q301" s="24" t="str">
        <f>IF($C301="","",$E301*VLOOKUP($C301,aliments!$B$2:$AZ$70,13,0)/100)</f>
        <v/>
      </c>
      <c r="R301" s="24" t="str">
        <f>IF($C301="","",$E301*VLOOKUP($C301,aliments!$B$2:$AZ$70,14,0)/100)</f>
        <v/>
      </c>
      <c r="S301" s="24" t="str">
        <f>IF($C301="","",$E301*VLOOKUP($C301,aliments!$B$2:$AZ$70,15,0)/100)</f>
        <v/>
      </c>
      <c r="T301" s="24" t="str">
        <f>IF($C301="","",$E301*VLOOKUP($C301,aliments!$B$2:$AZ$70,16,0)/100)</f>
        <v/>
      </c>
      <c r="U301" s="24" t="str">
        <f>IF($C301="","",$E301*VLOOKUP($C301,aliments!$B$2:$AZ$70,17,0)/100)</f>
        <v/>
      </c>
      <c r="V301" s="24" t="str">
        <f>IF($C301="","",$E301*VLOOKUP($C301,aliments!$B$2:$AZ$70,18,0)/100)</f>
        <v/>
      </c>
      <c r="W301" s="24" t="str">
        <f>IF($C301="","",$E301*VLOOKUP($C301,aliments!$B$2:$AZ$70,19,0)/100)</f>
        <v/>
      </c>
      <c r="X301" s="24" t="str">
        <f>IF($C301="","",$E301*VLOOKUP($C301,aliments!$B$2:$AZ$70,20,0)/100)</f>
        <v/>
      </c>
      <c r="Y301" s="24" t="str">
        <f>IF($C301="","",$E301*VLOOKUP($C301,aliments!$B$2:$AZ$70,21,0)/100)</f>
        <v/>
      </c>
      <c r="Z301" s="24" t="str">
        <f>IF($C301="","",$E301*VLOOKUP($C301,aliments!$B$2:$AZ$70,22,0)/100)</f>
        <v/>
      </c>
      <c r="AA301" s="24" t="str">
        <f>IF($C301="","",$E301*VLOOKUP($C301,aliments!$B$2:$AZ$70,23,0)/100)</f>
        <v/>
      </c>
      <c r="AB301" s="24" t="str">
        <f>IF($C301="","",$E301*VLOOKUP($C301,aliments!$B$2:$AZ$70,24,0)/100)</f>
        <v/>
      </c>
      <c r="AC301" s="24" t="str">
        <f>IF($C301="","",$E301*VLOOKUP($C301,aliments!$B$2:$AZ$70,25,0)/100)</f>
        <v/>
      </c>
      <c r="AD301" s="24" t="str">
        <f>IF($C301="","",$E301*VLOOKUP($C301,aliments!$B$2:$AZ$70,26,0)/100)</f>
        <v/>
      </c>
      <c r="AE301" s="24" t="str">
        <f>IF($C301="","",$E301*VLOOKUP($C301,aliments!$B$2:$AZ$70,27,0)/100)</f>
        <v/>
      </c>
      <c r="AF301" s="24" t="str">
        <f>IF($C301="","",$E301*VLOOKUP($C301,aliments!$B$2:$AZ$70,28,0)/100)</f>
        <v/>
      </c>
      <c r="AG301" s="24" t="str">
        <f>IF($C301="","",$E301*VLOOKUP($C301,aliments!$B$2:$AZ$70,29,0)/100)</f>
        <v/>
      </c>
      <c r="AH301" s="24" t="str">
        <f>IF($C301="","",$E301*VLOOKUP($C301,aliments!$B$2:$AZ$70,30,0)/100)</f>
        <v/>
      </c>
      <c r="AI301" s="24" t="str">
        <f>IF($C301="","",$E301*VLOOKUP($C301,aliments!$B$2:$AZ$70,31,0)/100)</f>
        <v/>
      </c>
      <c r="AJ301" s="24" t="str">
        <f>IF($C301="","",$E301*VLOOKUP($C301,aliments!$B$2:$AZ$70,32,0)/100)</f>
        <v/>
      </c>
      <c r="AK301" s="24" t="str">
        <f>IF($C301="","",$E301*VLOOKUP($C301,aliments!$B$2:$AZ$70,33,0)/100)</f>
        <v/>
      </c>
      <c r="AL301" s="24" t="str">
        <f>IF($C301="","",$E301*VLOOKUP($C301,aliments!$B$2:$AZ$70,34,0)/100)</f>
        <v/>
      </c>
      <c r="AM301" s="24" t="str">
        <f>IF($C301="","",$E301*VLOOKUP($C301,aliments!$B$2:$AZ$70,35,0)/100)</f>
        <v/>
      </c>
      <c r="AN301" s="24" t="str">
        <f>IF($C301="","",$E301*VLOOKUP($C301,aliments!$B$2:$AZ$70,36,0)/100)</f>
        <v/>
      </c>
      <c r="AO301" s="24" t="str">
        <f>IF($C301="","",$E301*VLOOKUP($C301,aliments!$B$2:$AZ$70,37,0)/100)</f>
        <v/>
      </c>
      <c r="AU301" s="19"/>
      <c r="AV301" s="19"/>
      <c r="AW301" s="19"/>
      <c r="AX301" s="19"/>
      <c r="AY301" s="19"/>
      <c r="AZ301" s="19"/>
      <c r="BA301" s="19"/>
      <c r="BB301" s="19"/>
      <c r="BC301" s="19"/>
      <c r="BD301" s="19"/>
      <c r="BE301" s="19"/>
      <c r="BF301" s="19"/>
      <c r="BG301" s="19"/>
      <c r="BH301" s="19"/>
      <c r="BI301" s="19"/>
      <c r="BJ301" s="19"/>
      <c r="BK301" s="19"/>
      <c r="BL301" s="19"/>
      <c r="BM301" s="19"/>
      <c r="BN301" s="19"/>
      <c r="BO301" s="19"/>
      <c r="BP301" s="19"/>
      <c r="BQ301" s="19"/>
      <c r="BR301" s="19"/>
      <c r="BS301" s="19"/>
      <c r="BT301" s="19"/>
      <c r="BU301" s="19"/>
      <c r="BV301" s="19"/>
      <c r="BW301" s="19"/>
      <c r="BX301" s="19"/>
    </row>
    <row r="302" spans="1:76" x14ac:dyDescent="0.2">
      <c r="C302" s="23"/>
      <c r="F302" s="24" t="str">
        <f>IF($C302="","",$E302*VLOOKUP($C302,aliments!$B$2:$AZ$70,2,0)/100)</f>
        <v/>
      </c>
      <c r="G302" s="24" t="str">
        <f>IF($C302="","",$E302*VLOOKUP($C302,aliments!$B$2:$AZ$70,3,0)/100)</f>
        <v/>
      </c>
      <c r="H302" s="24" t="str">
        <f>IF($C302="","",$E302*VLOOKUP($C302,aliments!$B$2:$AZ$70,4,0)/100)</f>
        <v/>
      </c>
      <c r="I302" s="24" t="str">
        <f>IF($C302="","",$E302*VLOOKUP($C302,aliments!$B$2:$AZ$70,5,0)/100)</f>
        <v/>
      </c>
      <c r="J302" s="24" t="str">
        <f>IF($C302="","",$E302*VLOOKUP($C302,aliments!$B$2:$AZ$70,6,0)/100)</f>
        <v/>
      </c>
      <c r="K302" s="24" t="str">
        <f>IF($C302="","",$E302*VLOOKUP($C302,aliments!$B$2:$AZ$70,7,0)/100)</f>
        <v/>
      </c>
      <c r="L302" s="24" t="str">
        <f>IF($C302="","",$E302*VLOOKUP($C302,aliments!$B$2:$AZ$70,8,0)/100)</f>
        <v/>
      </c>
      <c r="M302" s="24" t="str">
        <f>IF($C302="","",$E302*VLOOKUP($C302,aliments!$B$2:$AZ$70,9,0)/100)</f>
        <v/>
      </c>
      <c r="N302" s="24" t="str">
        <f>IF($C302="","",$E302*VLOOKUP($C302,aliments!$B$2:$AZ$70,10,0)/100)</f>
        <v/>
      </c>
      <c r="O302" s="24" t="str">
        <f>IF($C302="","",$E302*VLOOKUP($C302,aliments!$B$2:$AZ$70,11,0)/100)</f>
        <v/>
      </c>
      <c r="P302" s="24" t="str">
        <f>IF($C302="","",$E302*VLOOKUP($C302,aliments!$B$2:$AZ$70,12,0)/100)</f>
        <v/>
      </c>
      <c r="Q302" s="24" t="str">
        <f>IF($C302="","",$E302*VLOOKUP($C302,aliments!$B$2:$AZ$70,13,0)/100)</f>
        <v/>
      </c>
      <c r="R302" s="24" t="str">
        <f>IF($C302="","",$E302*VLOOKUP($C302,aliments!$B$2:$AZ$70,14,0)/100)</f>
        <v/>
      </c>
      <c r="S302" s="24" t="str">
        <f>IF($C302="","",$E302*VLOOKUP($C302,aliments!$B$2:$AZ$70,15,0)/100)</f>
        <v/>
      </c>
      <c r="T302" s="24" t="str">
        <f>IF($C302="","",$E302*VLOOKUP($C302,aliments!$B$2:$AZ$70,16,0)/100)</f>
        <v/>
      </c>
      <c r="U302" s="24" t="str">
        <f>IF($C302="","",$E302*VLOOKUP($C302,aliments!$B$2:$AZ$70,17,0)/100)</f>
        <v/>
      </c>
      <c r="V302" s="24" t="str">
        <f>IF($C302="","",$E302*VLOOKUP($C302,aliments!$B$2:$AZ$70,18,0)/100)</f>
        <v/>
      </c>
      <c r="W302" s="24" t="str">
        <f>IF($C302="","",$E302*VLOOKUP($C302,aliments!$B$2:$AZ$70,19,0)/100)</f>
        <v/>
      </c>
      <c r="X302" s="24" t="str">
        <f>IF($C302="","",$E302*VLOOKUP($C302,aliments!$B$2:$AZ$70,20,0)/100)</f>
        <v/>
      </c>
      <c r="Y302" s="24" t="str">
        <f>IF($C302="","",$E302*VLOOKUP($C302,aliments!$B$2:$AZ$70,21,0)/100)</f>
        <v/>
      </c>
      <c r="Z302" s="24" t="str">
        <f>IF($C302="","",$E302*VLOOKUP($C302,aliments!$B$2:$AZ$70,22,0)/100)</f>
        <v/>
      </c>
      <c r="AA302" s="24" t="str">
        <f>IF($C302="","",$E302*VLOOKUP($C302,aliments!$B$2:$AZ$70,23,0)/100)</f>
        <v/>
      </c>
      <c r="AB302" s="24" t="str">
        <f>IF($C302="","",$E302*VLOOKUP($C302,aliments!$B$2:$AZ$70,24,0)/100)</f>
        <v/>
      </c>
      <c r="AC302" s="24" t="str">
        <f>IF($C302="","",$E302*VLOOKUP($C302,aliments!$B$2:$AZ$70,25,0)/100)</f>
        <v/>
      </c>
      <c r="AD302" s="24" t="str">
        <f>IF($C302="","",$E302*VLOOKUP($C302,aliments!$B$2:$AZ$70,26,0)/100)</f>
        <v/>
      </c>
      <c r="AE302" s="24" t="str">
        <f>IF($C302="","",$E302*VLOOKUP($C302,aliments!$B$2:$AZ$70,27,0)/100)</f>
        <v/>
      </c>
      <c r="AF302" s="24" t="str">
        <f>IF($C302="","",$E302*VLOOKUP($C302,aliments!$B$2:$AZ$70,28,0)/100)</f>
        <v/>
      </c>
      <c r="AG302" s="24" t="str">
        <f>IF($C302="","",$E302*VLOOKUP($C302,aliments!$B$2:$AZ$70,29,0)/100)</f>
        <v/>
      </c>
      <c r="AH302" s="24" t="str">
        <f>IF($C302="","",$E302*VLOOKUP($C302,aliments!$B$2:$AZ$70,30,0)/100)</f>
        <v/>
      </c>
      <c r="AI302" s="24" t="str">
        <f>IF($C302="","",$E302*VLOOKUP($C302,aliments!$B$2:$AZ$70,31,0)/100)</f>
        <v/>
      </c>
      <c r="AJ302" s="24" t="str">
        <f>IF($C302="","",$E302*VLOOKUP($C302,aliments!$B$2:$AZ$70,32,0)/100)</f>
        <v/>
      </c>
      <c r="AK302" s="24" t="str">
        <f>IF($C302="","",$E302*VLOOKUP($C302,aliments!$B$2:$AZ$70,33,0)/100)</f>
        <v/>
      </c>
      <c r="AL302" s="24" t="str">
        <f>IF($C302="","",$E302*VLOOKUP($C302,aliments!$B$2:$AZ$70,34,0)/100)</f>
        <v/>
      </c>
      <c r="AM302" s="24" t="str">
        <f>IF($C302="","",$E302*VLOOKUP($C302,aliments!$B$2:$AZ$70,35,0)/100)</f>
        <v/>
      </c>
      <c r="AN302" s="24" t="str">
        <f>IF($C302="","",$E302*VLOOKUP($C302,aliments!$B$2:$AZ$70,36,0)/100)</f>
        <v/>
      </c>
      <c r="AO302" s="24" t="str">
        <f>IF($C302="","",$E302*VLOOKUP($C302,aliments!$B$2:$AZ$70,37,0)/100)</f>
        <v/>
      </c>
      <c r="AU302" s="19"/>
      <c r="AV302" s="19"/>
      <c r="AW302" s="19"/>
      <c r="AX302" s="19"/>
      <c r="AY302" s="19"/>
      <c r="AZ302" s="19"/>
      <c r="BA302" s="19"/>
      <c r="BB302" s="19"/>
      <c r="BC302" s="19"/>
      <c r="BD302" s="19"/>
      <c r="BE302" s="19"/>
      <c r="BF302" s="19"/>
      <c r="BG302" s="19"/>
      <c r="BH302" s="19"/>
      <c r="BI302" s="19"/>
      <c r="BJ302" s="19"/>
      <c r="BK302" s="19"/>
      <c r="BL302" s="19"/>
      <c r="BM302" s="19"/>
      <c r="BN302" s="19"/>
      <c r="BO302" s="19"/>
      <c r="BP302" s="19"/>
      <c r="BQ302" s="19"/>
      <c r="BR302" s="19"/>
      <c r="BS302" s="19"/>
      <c r="BT302" s="19"/>
      <c r="BU302" s="19"/>
      <c r="BV302" s="19"/>
      <c r="BW302" s="19"/>
      <c r="BX302" s="19"/>
    </row>
    <row r="303" spans="1:76" x14ac:dyDescent="0.2">
      <c r="C303" s="23"/>
      <c r="F303" s="24" t="str">
        <f>IF($C303="","",$E303*VLOOKUP($C303,aliments!$B$2:$AZ$70,2,0)/100)</f>
        <v/>
      </c>
      <c r="G303" s="24" t="str">
        <f>IF($C303="","",$E303*VLOOKUP($C303,aliments!$B$2:$AZ$70,3,0)/100)</f>
        <v/>
      </c>
      <c r="H303" s="24" t="str">
        <f>IF($C303="","",$E303*VLOOKUP($C303,aliments!$B$2:$AZ$70,4,0)/100)</f>
        <v/>
      </c>
      <c r="I303" s="24" t="str">
        <f>IF($C303="","",$E303*VLOOKUP($C303,aliments!$B$2:$AZ$70,5,0)/100)</f>
        <v/>
      </c>
      <c r="J303" s="24" t="str">
        <f>IF($C303="","",$E303*VLOOKUP($C303,aliments!$B$2:$AZ$70,6,0)/100)</f>
        <v/>
      </c>
      <c r="K303" s="24" t="str">
        <f>IF($C303="","",$E303*VLOOKUP($C303,aliments!$B$2:$AZ$70,7,0)/100)</f>
        <v/>
      </c>
      <c r="L303" s="24" t="str">
        <f>IF($C303="","",$E303*VLOOKUP($C303,aliments!$B$2:$AZ$70,8,0)/100)</f>
        <v/>
      </c>
      <c r="M303" s="24" t="str">
        <f>IF($C303="","",$E303*VLOOKUP($C303,aliments!$B$2:$AZ$70,9,0)/100)</f>
        <v/>
      </c>
      <c r="N303" s="24" t="str">
        <f>IF($C303="","",$E303*VLOOKUP($C303,aliments!$B$2:$AZ$70,10,0)/100)</f>
        <v/>
      </c>
      <c r="O303" s="24" t="str">
        <f>IF($C303="","",$E303*VLOOKUP($C303,aliments!$B$2:$AZ$70,11,0)/100)</f>
        <v/>
      </c>
      <c r="P303" s="24" t="str">
        <f>IF($C303="","",$E303*VLOOKUP($C303,aliments!$B$2:$AZ$70,12,0)/100)</f>
        <v/>
      </c>
      <c r="Q303" s="24" t="str">
        <f>IF($C303="","",$E303*VLOOKUP($C303,aliments!$B$2:$AZ$70,13,0)/100)</f>
        <v/>
      </c>
      <c r="R303" s="24" t="str">
        <f>IF($C303="","",$E303*VLOOKUP($C303,aliments!$B$2:$AZ$70,14,0)/100)</f>
        <v/>
      </c>
      <c r="S303" s="24" t="str">
        <f>IF($C303="","",$E303*VLOOKUP($C303,aliments!$B$2:$AZ$70,15,0)/100)</f>
        <v/>
      </c>
      <c r="T303" s="24" t="str">
        <f>IF($C303="","",$E303*VLOOKUP($C303,aliments!$B$2:$AZ$70,16,0)/100)</f>
        <v/>
      </c>
      <c r="U303" s="24" t="str">
        <f>IF($C303="","",$E303*VLOOKUP($C303,aliments!$B$2:$AZ$70,17,0)/100)</f>
        <v/>
      </c>
      <c r="V303" s="24" t="str">
        <f>IF($C303="","",$E303*VLOOKUP($C303,aliments!$B$2:$AZ$70,18,0)/100)</f>
        <v/>
      </c>
      <c r="W303" s="24" t="str">
        <f>IF($C303="","",$E303*VLOOKUP($C303,aliments!$B$2:$AZ$70,19,0)/100)</f>
        <v/>
      </c>
      <c r="X303" s="24" t="str">
        <f>IF($C303="","",$E303*VLOOKUP($C303,aliments!$B$2:$AZ$70,20,0)/100)</f>
        <v/>
      </c>
      <c r="Y303" s="24" t="str">
        <f>IF($C303="","",$E303*VLOOKUP($C303,aliments!$B$2:$AZ$70,21,0)/100)</f>
        <v/>
      </c>
      <c r="Z303" s="24" t="str">
        <f>IF($C303="","",$E303*VLOOKUP($C303,aliments!$B$2:$AZ$70,22,0)/100)</f>
        <v/>
      </c>
      <c r="AA303" s="24" t="str">
        <f>IF($C303="","",$E303*VLOOKUP($C303,aliments!$B$2:$AZ$70,23,0)/100)</f>
        <v/>
      </c>
      <c r="AB303" s="24" t="str">
        <f>IF($C303="","",$E303*VLOOKUP($C303,aliments!$B$2:$AZ$70,24,0)/100)</f>
        <v/>
      </c>
      <c r="AC303" s="24" t="str">
        <f>IF($C303="","",$E303*VLOOKUP($C303,aliments!$B$2:$AZ$70,25,0)/100)</f>
        <v/>
      </c>
      <c r="AD303" s="24" t="str">
        <f>IF($C303="","",$E303*VLOOKUP($C303,aliments!$B$2:$AZ$70,26,0)/100)</f>
        <v/>
      </c>
      <c r="AE303" s="24" t="str">
        <f>IF($C303="","",$E303*VLOOKUP($C303,aliments!$B$2:$AZ$70,27,0)/100)</f>
        <v/>
      </c>
      <c r="AF303" s="24" t="str">
        <f>IF($C303="","",$E303*VLOOKUP($C303,aliments!$B$2:$AZ$70,28,0)/100)</f>
        <v/>
      </c>
      <c r="AG303" s="24" t="str">
        <f>IF($C303="","",$E303*VLOOKUP($C303,aliments!$B$2:$AZ$70,29,0)/100)</f>
        <v/>
      </c>
      <c r="AH303" s="24" t="str">
        <f>IF($C303="","",$E303*VLOOKUP($C303,aliments!$B$2:$AZ$70,30,0)/100)</f>
        <v/>
      </c>
      <c r="AI303" s="24" t="str">
        <f>IF($C303="","",$E303*VLOOKUP($C303,aliments!$B$2:$AZ$70,31,0)/100)</f>
        <v/>
      </c>
      <c r="AJ303" s="24" t="str">
        <f>IF($C303="","",$E303*VLOOKUP($C303,aliments!$B$2:$AZ$70,32,0)/100)</f>
        <v/>
      </c>
      <c r="AK303" s="24" t="str">
        <f>IF($C303="","",$E303*VLOOKUP($C303,aliments!$B$2:$AZ$70,33,0)/100)</f>
        <v/>
      </c>
      <c r="AL303" s="24" t="str">
        <f>IF($C303="","",$E303*VLOOKUP($C303,aliments!$B$2:$AZ$70,34,0)/100)</f>
        <v/>
      </c>
      <c r="AM303" s="24" t="str">
        <f>IF($C303="","",$E303*VLOOKUP($C303,aliments!$B$2:$AZ$70,35,0)/100)</f>
        <v/>
      </c>
      <c r="AN303" s="24" t="str">
        <f>IF($C303="","",$E303*VLOOKUP($C303,aliments!$B$2:$AZ$70,36,0)/100)</f>
        <v/>
      </c>
      <c r="AO303" s="24" t="str">
        <f>IF($C303="","",$E303*VLOOKUP($C303,aliments!$B$2:$AZ$70,37,0)/100)</f>
        <v/>
      </c>
      <c r="AU303" s="19"/>
      <c r="AV303" s="19"/>
      <c r="AW303" s="19"/>
      <c r="AX303" s="19"/>
      <c r="AY303" s="19"/>
      <c r="AZ303" s="19"/>
      <c r="BA303" s="19"/>
      <c r="BB303" s="19"/>
      <c r="BC303" s="19"/>
      <c r="BD303" s="19"/>
      <c r="BE303" s="19"/>
      <c r="BF303" s="19"/>
      <c r="BG303" s="19"/>
      <c r="BH303" s="19"/>
      <c r="BI303" s="19"/>
      <c r="BJ303" s="19"/>
      <c r="BK303" s="19"/>
      <c r="BL303" s="19"/>
      <c r="BM303" s="19"/>
      <c r="BN303" s="19"/>
      <c r="BO303" s="19"/>
      <c r="BP303" s="19"/>
      <c r="BQ303" s="19"/>
      <c r="BR303" s="19"/>
      <c r="BS303" s="19"/>
      <c r="BT303" s="19"/>
      <c r="BU303" s="19"/>
      <c r="BV303" s="19"/>
      <c r="BW303" s="19"/>
      <c r="BX303" s="19"/>
    </row>
    <row r="304" spans="1:76" ht="13.5" thickBot="1" x14ac:dyDescent="0.25">
      <c r="C304" s="23"/>
      <c r="F304" s="24" t="str">
        <f>IF($C304="","",$E304*VLOOKUP($C304,aliments!$B$2:$AZ$70,2,0)/100)</f>
        <v/>
      </c>
      <c r="G304" s="24" t="str">
        <f>IF($C304="","",$E304*VLOOKUP($C304,aliments!$B$2:$AZ$70,3,0)/100)</f>
        <v/>
      </c>
      <c r="H304" s="24" t="str">
        <f>IF($C304="","",$E304*VLOOKUP($C304,aliments!$B$2:$AZ$70,4,0)/100)</f>
        <v/>
      </c>
      <c r="I304" s="24" t="str">
        <f>IF($C304="","",$E304*VLOOKUP($C304,aliments!$B$2:$AZ$70,5,0)/100)</f>
        <v/>
      </c>
      <c r="J304" s="24" t="str">
        <f>IF($C304="","",$E304*VLOOKUP($C304,aliments!$B$2:$AZ$70,6,0)/100)</f>
        <v/>
      </c>
      <c r="K304" s="24" t="str">
        <f>IF($C304="","",$E304*VLOOKUP($C304,aliments!$B$2:$AZ$70,7,0)/100)</f>
        <v/>
      </c>
      <c r="L304" s="24" t="str">
        <f>IF($C304="","",$E304*VLOOKUP($C304,aliments!$B$2:$AZ$70,8,0)/100)</f>
        <v/>
      </c>
      <c r="M304" s="24" t="str">
        <f>IF($C304="","",$E304*VLOOKUP($C304,aliments!$B$2:$AZ$70,9,0)/100)</f>
        <v/>
      </c>
      <c r="N304" s="24" t="str">
        <f>IF($C304="","",$E304*VLOOKUP($C304,aliments!$B$2:$AZ$70,10,0)/100)</f>
        <v/>
      </c>
      <c r="O304" s="24" t="str">
        <f>IF($C304="","",$E304*VLOOKUP($C304,aliments!$B$2:$AZ$70,11,0)/100)</f>
        <v/>
      </c>
      <c r="P304" s="24" t="str">
        <f>IF($C304="","",$E304*VLOOKUP($C304,aliments!$B$2:$AZ$70,12,0)/100)</f>
        <v/>
      </c>
      <c r="Q304" s="24" t="str">
        <f>IF($C304="","",$E304*VLOOKUP($C304,aliments!$B$2:$AZ$70,13,0)/100)</f>
        <v/>
      </c>
      <c r="R304" s="24" t="str">
        <f>IF($C304="","",$E304*VLOOKUP($C304,aliments!$B$2:$AZ$70,14,0)/100)</f>
        <v/>
      </c>
      <c r="S304" s="24" t="str">
        <f>IF($C304="","",$E304*VLOOKUP($C304,aliments!$B$2:$AZ$70,15,0)/100)</f>
        <v/>
      </c>
      <c r="T304" s="24" t="str">
        <f>IF($C304="","",$E304*VLOOKUP($C304,aliments!$B$2:$AZ$70,16,0)/100)</f>
        <v/>
      </c>
      <c r="U304" s="24" t="str">
        <f>IF($C304="","",$E304*VLOOKUP($C304,aliments!$B$2:$AZ$70,17,0)/100)</f>
        <v/>
      </c>
      <c r="V304" s="24" t="str">
        <f>IF($C304="","",$E304*VLOOKUP($C304,aliments!$B$2:$AZ$70,18,0)/100)</f>
        <v/>
      </c>
      <c r="W304" s="24" t="str">
        <f>IF($C304="","",$E304*VLOOKUP($C304,aliments!$B$2:$AZ$70,19,0)/100)</f>
        <v/>
      </c>
      <c r="X304" s="24" t="str">
        <f>IF($C304="","",$E304*VLOOKUP($C304,aliments!$B$2:$AZ$70,20,0)/100)</f>
        <v/>
      </c>
      <c r="Y304" s="24" t="str">
        <f>IF($C304="","",$E304*VLOOKUP($C304,aliments!$B$2:$AZ$70,21,0)/100)</f>
        <v/>
      </c>
      <c r="Z304" s="24" t="str">
        <f>IF($C304="","",$E304*VLOOKUP($C304,aliments!$B$2:$AZ$70,22,0)/100)</f>
        <v/>
      </c>
      <c r="AA304" s="24" t="str">
        <f>IF($C304="","",$E304*VLOOKUP($C304,aliments!$B$2:$AZ$70,23,0)/100)</f>
        <v/>
      </c>
      <c r="AB304" s="24" t="str">
        <f>IF($C304="","",$E304*VLOOKUP($C304,aliments!$B$2:$AZ$70,24,0)/100)</f>
        <v/>
      </c>
      <c r="AC304" s="24" t="str">
        <f>IF($C304="","",$E304*VLOOKUP($C304,aliments!$B$2:$AZ$70,25,0)/100)</f>
        <v/>
      </c>
      <c r="AD304" s="24" t="str">
        <f>IF($C304="","",$E304*VLOOKUP($C304,aliments!$B$2:$AZ$70,26,0)/100)</f>
        <v/>
      </c>
      <c r="AE304" s="24" t="str">
        <f>IF($C304="","",$E304*VLOOKUP($C304,aliments!$B$2:$AZ$70,27,0)/100)</f>
        <v/>
      </c>
      <c r="AF304" s="24" t="str">
        <f>IF($C304="","",$E304*VLOOKUP($C304,aliments!$B$2:$AZ$70,28,0)/100)</f>
        <v/>
      </c>
      <c r="AG304" s="24" t="str">
        <f>IF($C304="","",$E304*VLOOKUP($C304,aliments!$B$2:$AZ$70,29,0)/100)</f>
        <v/>
      </c>
      <c r="AH304" s="24" t="str">
        <f>IF($C304="","",$E304*VLOOKUP($C304,aliments!$B$2:$AZ$70,30,0)/100)</f>
        <v/>
      </c>
      <c r="AI304" s="24" t="str">
        <f>IF($C304="","",$E304*VLOOKUP($C304,aliments!$B$2:$AZ$70,31,0)/100)</f>
        <v/>
      </c>
      <c r="AJ304" s="24" t="str">
        <f>IF($C304="","",$E304*VLOOKUP($C304,aliments!$B$2:$AZ$70,32,0)/100)</f>
        <v/>
      </c>
      <c r="AK304" s="24" t="str">
        <f>IF($C304="","",$E304*VLOOKUP($C304,aliments!$B$2:$AZ$70,33,0)/100)</f>
        <v/>
      </c>
      <c r="AL304" s="24" t="str">
        <f>IF($C304="","",$E304*VLOOKUP($C304,aliments!$B$2:$AZ$70,34,0)/100)</f>
        <v/>
      </c>
      <c r="AM304" s="24" t="str">
        <f>IF($C304="","",$E304*VLOOKUP($C304,aliments!$B$2:$AZ$70,35,0)/100)</f>
        <v/>
      </c>
      <c r="AN304" s="24" t="str">
        <f>IF($C304="","",$E304*VLOOKUP($C304,aliments!$B$2:$AZ$70,36,0)/100)</f>
        <v/>
      </c>
      <c r="AO304" s="24" t="str">
        <f>IF($C304="","",$E304*VLOOKUP($C304,aliments!$B$2:$AZ$70,37,0)/100)</f>
        <v/>
      </c>
      <c r="AU304" s="19"/>
      <c r="AV304" s="19"/>
      <c r="AW304" s="19"/>
      <c r="AX304" s="19"/>
      <c r="AY304" s="19"/>
      <c r="AZ304" s="19"/>
      <c r="BA304" s="19"/>
      <c r="BB304" s="19"/>
      <c r="BC304" s="19"/>
      <c r="BD304" s="19"/>
      <c r="BE304" s="19"/>
      <c r="BF304" s="19"/>
      <c r="BG304" s="19"/>
      <c r="BH304" s="19"/>
      <c r="BI304" s="19"/>
      <c r="BJ304" s="19"/>
      <c r="BK304" s="19"/>
      <c r="BL304" s="19"/>
      <c r="BM304" s="19"/>
      <c r="BN304" s="19"/>
      <c r="BO304" s="19"/>
      <c r="BP304" s="19"/>
      <c r="BQ304" s="19"/>
      <c r="BR304" s="19"/>
      <c r="BS304" s="19"/>
      <c r="BT304" s="19"/>
      <c r="BU304" s="19"/>
      <c r="BV304" s="19"/>
      <c r="BW304" s="19"/>
      <c r="BX304" s="19"/>
    </row>
    <row r="305" spans="1:79" ht="13.5" thickBot="1" x14ac:dyDescent="0.25">
      <c r="A305" s="12" t="s">
        <v>4</v>
      </c>
      <c r="D305" s="72"/>
      <c r="F305" s="28" t="str">
        <f>IF(SUM(F298:F304)=0,"",AVERAGE(F298:F304))</f>
        <v/>
      </c>
      <c r="G305" s="28">
        <f>SUM(G298:G304)</f>
        <v>0</v>
      </c>
      <c r="H305" s="13">
        <f>SUM(H298:H304)</f>
        <v>0</v>
      </c>
      <c r="I305" s="13">
        <f t="shared" ref="I305" si="897">SUM(I298:I304)</f>
        <v>0</v>
      </c>
      <c r="J305" s="13">
        <f t="shared" ref="J305" si="898">SUM(J298:J304)</f>
        <v>0</v>
      </c>
      <c r="K305" s="13">
        <f t="shared" ref="K305" si="899">SUM(K298:K304)</f>
        <v>0</v>
      </c>
      <c r="L305" s="13">
        <f t="shared" ref="L305" si="900">SUM(L298:L304)</f>
        <v>0</v>
      </c>
      <c r="M305" s="13">
        <f t="shared" ref="M305" si="901">SUM(M298:M304)</f>
        <v>0</v>
      </c>
      <c r="N305" s="13">
        <f t="shared" ref="N305" si="902">SUM(N298:N304)</f>
        <v>0</v>
      </c>
      <c r="O305" s="13">
        <f t="shared" ref="O305" si="903">SUM(O298:O304)</f>
        <v>0</v>
      </c>
      <c r="P305" s="13">
        <f t="shared" ref="P305" si="904">SUM(P298:P304)</f>
        <v>0</v>
      </c>
      <c r="Q305" s="13">
        <f t="shared" ref="Q305" si="905">SUM(Q298:Q304)</f>
        <v>0</v>
      </c>
      <c r="R305" s="13">
        <f t="shared" ref="R305" si="906">SUM(R298:R304)</f>
        <v>0</v>
      </c>
      <c r="S305" s="13">
        <f t="shared" ref="S305" si="907">SUM(S298:S304)</f>
        <v>0</v>
      </c>
      <c r="T305" s="13">
        <f t="shared" ref="T305" si="908">SUM(T298:T304)</f>
        <v>0</v>
      </c>
      <c r="U305" s="13">
        <f t="shared" ref="U305" si="909">SUM(U298:U304)</f>
        <v>0</v>
      </c>
      <c r="V305" s="13">
        <f t="shared" ref="V305" si="910">SUM(V298:V304)</f>
        <v>0</v>
      </c>
      <c r="W305" s="13">
        <f t="shared" ref="W305" si="911">SUM(W298:W304)</f>
        <v>0</v>
      </c>
      <c r="X305" s="13">
        <f t="shared" ref="X305" si="912">SUM(X298:X304)</f>
        <v>0</v>
      </c>
      <c r="Y305" s="13">
        <f t="shared" ref="Y305" si="913">SUM(Y298:Y304)</f>
        <v>0</v>
      </c>
      <c r="Z305" s="13">
        <f t="shared" ref="Z305" si="914">SUM(Z298:Z304)</f>
        <v>0</v>
      </c>
      <c r="AA305" s="13">
        <f t="shared" ref="AA305" si="915">SUM(AA298:AA304)</f>
        <v>0</v>
      </c>
      <c r="AB305" s="13">
        <f t="shared" ref="AB305" si="916">SUM(AB298:AB304)</f>
        <v>0</v>
      </c>
      <c r="AC305" s="13">
        <f t="shared" ref="AC305" si="917">SUM(AC298:AC304)</f>
        <v>0</v>
      </c>
      <c r="AD305" s="13">
        <f t="shared" ref="AD305" si="918">SUM(AD298:AD304)</f>
        <v>0</v>
      </c>
      <c r="AE305" s="13">
        <f t="shared" ref="AE305" si="919">SUM(AE298:AE304)</f>
        <v>0</v>
      </c>
      <c r="AF305" s="13">
        <f t="shared" ref="AF305" si="920">SUM(AF298:AF304)</f>
        <v>0</v>
      </c>
      <c r="AG305" s="13">
        <f t="shared" ref="AG305" si="921">SUM(AG298:AG304)</f>
        <v>0</v>
      </c>
      <c r="AH305" s="13">
        <f t="shared" ref="AH305" si="922">SUM(AH298:AH304)</f>
        <v>0</v>
      </c>
      <c r="AI305" s="13">
        <f t="shared" ref="AI305" si="923">SUM(AI298:AI304)</f>
        <v>0</v>
      </c>
      <c r="AJ305" s="13">
        <f t="shared" ref="AJ305" si="924">SUM(AJ298:AJ304)</f>
        <v>0</v>
      </c>
      <c r="AK305" s="13">
        <f t="shared" ref="AK305" si="925">SUM(AK298:AK304)</f>
        <v>0</v>
      </c>
      <c r="AL305" s="13">
        <f t="shared" ref="AL305" si="926">SUM(AL298:AL304)</f>
        <v>0</v>
      </c>
      <c r="AM305" s="13">
        <f t="shared" ref="AM305" si="927">SUM(AM298:AM304)</f>
        <v>0</v>
      </c>
      <c r="AN305" s="13">
        <f t="shared" ref="AN305" si="928">SUM(AN298:AN304)</f>
        <v>0</v>
      </c>
      <c r="AO305" s="13">
        <f t="shared" ref="AO305" si="929">SUM(AO298:AO304)</f>
        <v>0</v>
      </c>
    </row>
    <row r="306" spans="1:79" ht="13.5" thickBot="1" x14ac:dyDescent="0.25"/>
    <row r="307" spans="1:79" s="17" customFormat="1" ht="13.5" thickBot="1" x14ac:dyDescent="0.25">
      <c r="A307" s="2" t="s">
        <v>3</v>
      </c>
      <c r="B307" s="3"/>
      <c r="C307" s="3" t="s">
        <v>0</v>
      </c>
      <c r="D307" s="3"/>
      <c r="E307" s="3" t="s">
        <v>163</v>
      </c>
      <c r="F307" s="27" t="s">
        <v>179</v>
      </c>
      <c r="G307" s="27" t="s">
        <v>178</v>
      </c>
      <c r="H307" s="3" t="s">
        <v>164</v>
      </c>
      <c r="I307" s="3" t="s">
        <v>165</v>
      </c>
      <c r="J307" s="3" t="s">
        <v>166</v>
      </c>
      <c r="K307" s="3" t="s">
        <v>5</v>
      </c>
      <c r="L307" s="3" t="s">
        <v>159</v>
      </c>
      <c r="M307" s="3" t="s">
        <v>160</v>
      </c>
      <c r="N307" s="3" t="s">
        <v>150</v>
      </c>
      <c r="O307" s="3" t="s">
        <v>151</v>
      </c>
      <c r="P307" s="3" t="s">
        <v>152</v>
      </c>
      <c r="Q307" s="3" t="s">
        <v>153</v>
      </c>
      <c r="R307" s="3" t="s">
        <v>154</v>
      </c>
      <c r="S307" s="3" t="s">
        <v>155</v>
      </c>
      <c r="T307" s="3" t="s">
        <v>156</v>
      </c>
      <c r="U307" s="3" t="s">
        <v>157</v>
      </c>
      <c r="V307" s="3" t="s">
        <v>158</v>
      </c>
      <c r="W307" s="3" t="s">
        <v>177</v>
      </c>
      <c r="X307" s="3" t="s">
        <v>176</v>
      </c>
      <c r="Y307" s="3" t="s">
        <v>26</v>
      </c>
      <c r="Z307" s="3" t="s">
        <v>29</v>
      </c>
      <c r="AA307" s="3" t="s">
        <v>28</v>
      </c>
      <c r="AB307" s="3" t="s">
        <v>32</v>
      </c>
      <c r="AC307" s="3" t="s">
        <v>23</v>
      </c>
      <c r="AD307" s="3" t="s">
        <v>27</v>
      </c>
      <c r="AE307" s="3" t="s">
        <v>24</v>
      </c>
      <c r="AF307" s="3" t="s">
        <v>25</v>
      </c>
      <c r="AG307" s="3" t="s">
        <v>31</v>
      </c>
      <c r="AH307" s="3" t="s">
        <v>22</v>
      </c>
      <c r="AI307" s="3" t="s">
        <v>30</v>
      </c>
      <c r="AJ307" s="3" t="s">
        <v>36</v>
      </c>
      <c r="AK307" s="3" t="s">
        <v>37</v>
      </c>
      <c r="AL307" s="3" t="s">
        <v>38</v>
      </c>
      <c r="AM307" s="3" t="s">
        <v>40</v>
      </c>
      <c r="AN307" s="3" t="s">
        <v>41</v>
      </c>
      <c r="AO307" s="4" t="s">
        <v>21</v>
      </c>
      <c r="AP307" s="5"/>
      <c r="AQ307" s="19"/>
      <c r="AR307" s="19"/>
      <c r="AS307" s="19"/>
      <c r="AT307" s="19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31"/>
    </row>
    <row r="308" spans="1:79" x14ac:dyDescent="0.2">
      <c r="C308" s="23"/>
      <c r="F308" s="24" t="str">
        <f>IF($C308="","",$E308*VLOOKUP($C308,aliments!$B$2:$AZ$70,2,0)/100)</f>
        <v/>
      </c>
      <c r="G308" s="24" t="str">
        <f>IF($C308="","",$E308*VLOOKUP($C308,aliments!$B$2:$AZ$70,3,0)/100)</f>
        <v/>
      </c>
      <c r="H308" s="24" t="str">
        <f>IF($C308="","",$E308*VLOOKUP($C308,aliments!$B$2:$AZ$70,4,0)/100)</f>
        <v/>
      </c>
      <c r="I308" s="24" t="str">
        <f>IF($C308="","",$E308*VLOOKUP($C308,aliments!$B$2:$AZ$70,5,0)/100)</f>
        <v/>
      </c>
      <c r="J308" s="24" t="str">
        <f>IF($C308="","",$E308*VLOOKUP($C308,aliments!$B$2:$AZ$70,6,0)/100)</f>
        <v/>
      </c>
      <c r="K308" s="24" t="str">
        <f>IF($C308="","",$E308*VLOOKUP($C308,aliments!$B$2:$AZ$70,7,0)/100)</f>
        <v/>
      </c>
      <c r="L308" s="24" t="str">
        <f>IF($C308="","",$E308*VLOOKUP($C308,aliments!$B$2:$AZ$70,8,0)/100)</f>
        <v/>
      </c>
      <c r="M308" s="24" t="str">
        <f>IF($C308="","",$E308*VLOOKUP($C308,aliments!$B$2:$AZ$70,9,0)/100)</f>
        <v/>
      </c>
      <c r="N308" s="24" t="str">
        <f>IF($C308="","",$E308*VLOOKUP($C308,aliments!$B$2:$AZ$70,10,0)/100)</f>
        <v/>
      </c>
      <c r="O308" s="24" t="str">
        <f>IF($C308="","",$E308*VLOOKUP($C308,aliments!$B$2:$AZ$70,11,0)/100)</f>
        <v/>
      </c>
      <c r="P308" s="24" t="str">
        <f>IF($C308="","",$E308*VLOOKUP($C308,aliments!$B$2:$AZ$70,12,0)/100)</f>
        <v/>
      </c>
      <c r="Q308" s="24" t="str">
        <f>IF($C308="","",$E308*VLOOKUP($C308,aliments!$B$2:$AZ$70,13,0)/100)</f>
        <v/>
      </c>
      <c r="R308" s="24" t="str">
        <f>IF($C308="","",$E308*VLOOKUP($C308,aliments!$B$2:$AZ$70,14,0)/100)</f>
        <v/>
      </c>
      <c r="S308" s="24" t="str">
        <f>IF($C308="","",$E308*VLOOKUP($C308,aliments!$B$2:$AZ$70,15,0)/100)</f>
        <v/>
      </c>
      <c r="T308" s="24" t="str">
        <f>IF($C308="","",$E308*VLOOKUP($C308,aliments!$B$2:$AZ$70,16,0)/100)</f>
        <v/>
      </c>
      <c r="U308" s="24" t="str">
        <f>IF($C308="","",$E308*VLOOKUP($C308,aliments!$B$2:$AZ$70,17,0)/100)</f>
        <v/>
      </c>
      <c r="V308" s="24" t="str">
        <f>IF($C308="","",$E308*VLOOKUP($C308,aliments!$B$2:$AZ$70,18,0)/100)</f>
        <v/>
      </c>
      <c r="W308" s="24" t="str">
        <f>IF($C308="","",$E308*VLOOKUP($C308,aliments!$B$2:$AZ$70,19,0)/100)</f>
        <v/>
      </c>
      <c r="X308" s="24" t="str">
        <f>IF($C308="","",$E308*VLOOKUP($C308,aliments!$B$2:$AZ$70,20,0)/100)</f>
        <v/>
      </c>
      <c r="Y308" s="24" t="str">
        <f>IF($C308="","",$E308*VLOOKUP($C308,aliments!$B$2:$AZ$70,21,0)/100)</f>
        <v/>
      </c>
      <c r="Z308" s="24" t="str">
        <f>IF($C308="","",$E308*VLOOKUP($C308,aliments!$B$2:$AZ$70,22,0)/100)</f>
        <v/>
      </c>
      <c r="AA308" s="24" t="str">
        <f>IF($C308="","",$E308*VLOOKUP($C308,aliments!$B$2:$AZ$70,23,0)/100)</f>
        <v/>
      </c>
      <c r="AB308" s="24" t="str">
        <f>IF($C308="","",$E308*VLOOKUP($C308,aliments!$B$2:$AZ$70,24,0)/100)</f>
        <v/>
      </c>
      <c r="AC308" s="24" t="str">
        <f>IF($C308="","",$E308*VLOOKUP($C308,aliments!$B$2:$AZ$70,25,0)/100)</f>
        <v/>
      </c>
      <c r="AD308" s="24" t="str">
        <f>IF($C308="","",$E308*VLOOKUP($C308,aliments!$B$2:$AZ$70,26,0)/100)</f>
        <v/>
      </c>
      <c r="AE308" s="24" t="str">
        <f>IF($C308="","",$E308*VLOOKUP($C308,aliments!$B$2:$AZ$70,27,0)/100)</f>
        <v/>
      </c>
      <c r="AF308" s="24" t="str">
        <f>IF($C308="","",$E308*VLOOKUP($C308,aliments!$B$2:$AZ$70,28,0)/100)</f>
        <v/>
      </c>
      <c r="AG308" s="24" t="str">
        <f>IF($C308="","",$E308*VLOOKUP($C308,aliments!$B$2:$AZ$70,29,0)/100)</f>
        <v/>
      </c>
      <c r="AH308" s="24" t="str">
        <f>IF($C308="","",$E308*VLOOKUP($C308,aliments!$B$2:$AZ$70,30,0)/100)</f>
        <v/>
      </c>
      <c r="AI308" s="24" t="str">
        <f>IF($C308="","",$E308*VLOOKUP($C308,aliments!$B$2:$AZ$70,31,0)/100)</f>
        <v/>
      </c>
      <c r="AJ308" s="24" t="str">
        <f>IF($C308="","",$E308*VLOOKUP($C308,aliments!$B$2:$AZ$70,32,0)/100)</f>
        <v/>
      </c>
      <c r="AK308" s="24" t="str">
        <f>IF($C308="","",$E308*VLOOKUP($C308,aliments!$B$2:$AZ$70,33,0)/100)</f>
        <v/>
      </c>
      <c r="AL308" s="24" t="str">
        <f>IF($C308="","",$E308*VLOOKUP($C308,aliments!$B$2:$AZ$70,34,0)/100)</f>
        <v/>
      </c>
      <c r="AM308" s="24" t="str">
        <f>IF($C308="","",$E308*VLOOKUP($C308,aliments!$B$2:$AZ$70,35,0)/100)</f>
        <v/>
      </c>
      <c r="AN308" s="24" t="str">
        <f>IF($C308="","",$E308*VLOOKUP($C308,aliments!$B$2:$AZ$70,36,0)/100)</f>
        <v/>
      </c>
      <c r="AO308" s="24" t="str">
        <f>IF($C308="","",$E308*VLOOKUP($C308,aliments!$B$2:$AZ$70,37,0)/100)</f>
        <v/>
      </c>
    </row>
    <row r="309" spans="1:79" ht="13.5" thickBot="1" x14ac:dyDescent="0.25">
      <c r="C309" s="23"/>
      <c r="F309" s="24" t="str">
        <f>IF($C309="","",$E309*VLOOKUP($C309,aliments!$B$2:$AZ$70,2,0)/100)</f>
        <v/>
      </c>
      <c r="G309" s="24" t="str">
        <f>IF($C309="","",$E309*VLOOKUP($C309,aliments!$B$2:$AZ$70,3,0)/100)</f>
        <v/>
      </c>
      <c r="H309" s="24" t="str">
        <f>IF($C309="","",$E309*VLOOKUP($C309,aliments!$B$2:$AZ$70,4,0)/100)</f>
        <v/>
      </c>
      <c r="I309" s="24" t="str">
        <f>IF($C309="","",$E309*VLOOKUP($C309,aliments!$B$2:$AZ$70,5,0)/100)</f>
        <v/>
      </c>
      <c r="J309" s="24" t="str">
        <f>IF($C309="","",$E309*VLOOKUP($C309,aliments!$B$2:$AZ$70,6,0)/100)</f>
        <v/>
      </c>
      <c r="K309" s="24" t="str">
        <f>IF($C309="","",$E309*VLOOKUP($C309,aliments!$B$2:$AZ$70,7,0)/100)</f>
        <v/>
      </c>
      <c r="L309" s="24" t="str">
        <f>IF($C309="","",$E309*VLOOKUP($C309,aliments!$B$2:$AZ$70,8,0)/100)</f>
        <v/>
      </c>
      <c r="M309" s="24" t="str">
        <f>IF($C309="","",$E309*VLOOKUP($C309,aliments!$B$2:$AZ$70,9,0)/100)</f>
        <v/>
      </c>
      <c r="N309" s="24" t="str">
        <f>IF($C309="","",$E309*VLOOKUP($C309,aliments!$B$2:$AZ$70,10,0)/100)</f>
        <v/>
      </c>
      <c r="O309" s="24" t="str">
        <f>IF($C309="","",$E309*VLOOKUP($C309,aliments!$B$2:$AZ$70,11,0)/100)</f>
        <v/>
      </c>
      <c r="P309" s="24" t="str">
        <f>IF($C309="","",$E309*VLOOKUP($C309,aliments!$B$2:$AZ$70,12,0)/100)</f>
        <v/>
      </c>
      <c r="Q309" s="24" t="str">
        <f>IF($C309="","",$E309*VLOOKUP($C309,aliments!$B$2:$AZ$70,13,0)/100)</f>
        <v/>
      </c>
      <c r="R309" s="24" t="str">
        <f>IF($C309="","",$E309*VLOOKUP($C309,aliments!$B$2:$AZ$70,14,0)/100)</f>
        <v/>
      </c>
      <c r="S309" s="24" t="str">
        <f>IF($C309="","",$E309*VLOOKUP($C309,aliments!$B$2:$AZ$70,15,0)/100)</f>
        <v/>
      </c>
      <c r="T309" s="24" t="str">
        <f>IF($C309="","",$E309*VLOOKUP($C309,aliments!$B$2:$AZ$70,16,0)/100)</f>
        <v/>
      </c>
      <c r="U309" s="24" t="str">
        <f>IF($C309="","",$E309*VLOOKUP($C309,aliments!$B$2:$AZ$70,17,0)/100)</f>
        <v/>
      </c>
      <c r="V309" s="24" t="str">
        <f>IF($C309="","",$E309*VLOOKUP($C309,aliments!$B$2:$AZ$70,18,0)/100)</f>
        <v/>
      </c>
      <c r="W309" s="24" t="str">
        <f>IF($C309="","",$E309*VLOOKUP($C309,aliments!$B$2:$AZ$70,19,0)/100)</f>
        <v/>
      </c>
      <c r="X309" s="24" t="str">
        <f>IF($C309="","",$E309*VLOOKUP($C309,aliments!$B$2:$AZ$70,20,0)/100)</f>
        <v/>
      </c>
      <c r="Y309" s="24" t="str">
        <f>IF($C309="","",$E309*VLOOKUP($C309,aliments!$B$2:$AZ$70,21,0)/100)</f>
        <v/>
      </c>
      <c r="Z309" s="24" t="str">
        <f>IF($C309="","",$E309*VLOOKUP($C309,aliments!$B$2:$AZ$70,22,0)/100)</f>
        <v/>
      </c>
      <c r="AA309" s="24" t="str">
        <f>IF($C309="","",$E309*VLOOKUP($C309,aliments!$B$2:$AZ$70,23,0)/100)</f>
        <v/>
      </c>
      <c r="AB309" s="24" t="str">
        <f>IF($C309="","",$E309*VLOOKUP($C309,aliments!$B$2:$AZ$70,24,0)/100)</f>
        <v/>
      </c>
      <c r="AC309" s="24" t="str">
        <f>IF($C309="","",$E309*VLOOKUP($C309,aliments!$B$2:$AZ$70,25,0)/100)</f>
        <v/>
      </c>
      <c r="AD309" s="24" t="str">
        <f>IF($C309="","",$E309*VLOOKUP($C309,aliments!$B$2:$AZ$70,26,0)/100)</f>
        <v/>
      </c>
      <c r="AE309" s="24" t="str">
        <f>IF($C309="","",$E309*VLOOKUP($C309,aliments!$B$2:$AZ$70,27,0)/100)</f>
        <v/>
      </c>
      <c r="AF309" s="24" t="str">
        <f>IF($C309="","",$E309*VLOOKUP($C309,aliments!$B$2:$AZ$70,28,0)/100)</f>
        <v/>
      </c>
      <c r="AG309" s="24" t="str">
        <f>IF($C309="","",$E309*VLOOKUP($C309,aliments!$B$2:$AZ$70,29,0)/100)</f>
        <v/>
      </c>
      <c r="AH309" s="24" t="str">
        <f>IF($C309="","",$E309*VLOOKUP($C309,aliments!$B$2:$AZ$70,30,0)/100)</f>
        <v/>
      </c>
      <c r="AI309" s="24" t="str">
        <f>IF($C309="","",$E309*VLOOKUP($C309,aliments!$B$2:$AZ$70,31,0)/100)</f>
        <v/>
      </c>
      <c r="AJ309" s="24" t="str">
        <f>IF($C309="","",$E309*VLOOKUP($C309,aliments!$B$2:$AZ$70,32,0)/100)</f>
        <v/>
      </c>
      <c r="AK309" s="24" t="str">
        <f>IF($C309="","",$E309*VLOOKUP($C309,aliments!$B$2:$AZ$70,33,0)/100)</f>
        <v/>
      </c>
      <c r="AL309" s="24" t="str">
        <f>IF($C309="","",$E309*VLOOKUP($C309,aliments!$B$2:$AZ$70,34,0)/100)</f>
        <v/>
      </c>
      <c r="AM309" s="24" t="str">
        <f>IF($C309="","",$E309*VLOOKUP($C309,aliments!$B$2:$AZ$70,35,0)/100)</f>
        <v/>
      </c>
      <c r="AN309" s="24" t="str">
        <f>IF($C309="","",$E309*VLOOKUP($C309,aliments!$B$2:$AZ$70,36,0)/100)</f>
        <v/>
      </c>
      <c r="AO309" s="24" t="str">
        <f>IF($C309="","",$E309*VLOOKUP($C309,aliments!$B$2:$AZ$70,37,0)/100)</f>
        <v/>
      </c>
    </row>
    <row r="310" spans="1:79" s="6" customFormat="1" ht="13.5" thickBot="1" x14ac:dyDescent="0.25">
      <c r="A310" s="1"/>
      <c r="B310" s="1"/>
      <c r="C310" s="23"/>
      <c r="D310" s="1"/>
      <c r="E310" s="1"/>
      <c r="F310" s="24" t="str">
        <f>IF($C310="","",$E310*VLOOKUP($C310,aliments!$B$2:$AZ$70,2,0)/100)</f>
        <v/>
      </c>
      <c r="G310" s="24" t="str">
        <f>IF($C310="","",$E310*VLOOKUP($C310,aliments!$B$2:$AZ$70,3,0)/100)</f>
        <v/>
      </c>
      <c r="H310" s="24" t="str">
        <f>IF($C310="","",$E310*VLOOKUP($C310,aliments!$B$2:$AZ$70,4,0)/100)</f>
        <v/>
      </c>
      <c r="I310" s="24" t="str">
        <f>IF($C310="","",$E310*VLOOKUP($C310,aliments!$B$2:$AZ$70,5,0)/100)</f>
        <v/>
      </c>
      <c r="J310" s="24" t="str">
        <f>IF($C310="","",$E310*VLOOKUP($C310,aliments!$B$2:$AZ$70,6,0)/100)</f>
        <v/>
      </c>
      <c r="K310" s="24" t="str">
        <f>IF($C310="","",$E310*VLOOKUP($C310,aliments!$B$2:$AZ$70,7,0)/100)</f>
        <v/>
      </c>
      <c r="L310" s="24" t="str">
        <f>IF($C310="","",$E310*VLOOKUP($C310,aliments!$B$2:$AZ$70,8,0)/100)</f>
        <v/>
      </c>
      <c r="M310" s="24" t="str">
        <f>IF($C310="","",$E310*VLOOKUP($C310,aliments!$B$2:$AZ$70,9,0)/100)</f>
        <v/>
      </c>
      <c r="N310" s="24" t="str">
        <f>IF($C310="","",$E310*VLOOKUP($C310,aliments!$B$2:$AZ$70,10,0)/100)</f>
        <v/>
      </c>
      <c r="O310" s="24" t="str">
        <f>IF($C310="","",$E310*VLOOKUP($C310,aliments!$B$2:$AZ$70,11,0)/100)</f>
        <v/>
      </c>
      <c r="P310" s="24" t="str">
        <f>IF($C310="","",$E310*VLOOKUP($C310,aliments!$B$2:$AZ$70,12,0)/100)</f>
        <v/>
      </c>
      <c r="Q310" s="24" t="str">
        <f>IF($C310="","",$E310*VLOOKUP($C310,aliments!$B$2:$AZ$70,13,0)/100)</f>
        <v/>
      </c>
      <c r="R310" s="24" t="str">
        <f>IF($C310="","",$E310*VLOOKUP($C310,aliments!$B$2:$AZ$70,14,0)/100)</f>
        <v/>
      </c>
      <c r="S310" s="24" t="str">
        <f>IF($C310="","",$E310*VLOOKUP($C310,aliments!$B$2:$AZ$70,15,0)/100)</f>
        <v/>
      </c>
      <c r="T310" s="24" t="str">
        <f>IF($C310="","",$E310*VLOOKUP($C310,aliments!$B$2:$AZ$70,16,0)/100)</f>
        <v/>
      </c>
      <c r="U310" s="24" t="str">
        <f>IF($C310="","",$E310*VLOOKUP($C310,aliments!$B$2:$AZ$70,17,0)/100)</f>
        <v/>
      </c>
      <c r="V310" s="24" t="str">
        <f>IF($C310="","",$E310*VLOOKUP($C310,aliments!$B$2:$AZ$70,18,0)/100)</f>
        <v/>
      </c>
      <c r="W310" s="24" t="str">
        <f>IF($C310="","",$E310*VLOOKUP($C310,aliments!$B$2:$AZ$70,19,0)/100)</f>
        <v/>
      </c>
      <c r="X310" s="24" t="str">
        <f>IF($C310="","",$E310*VLOOKUP($C310,aliments!$B$2:$AZ$70,20,0)/100)</f>
        <v/>
      </c>
      <c r="Y310" s="24" t="str">
        <f>IF($C310="","",$E310*VLOOKUP($C310,aliments!$B$2:$AZ$70,21,0)/100)</f>
        <v/>
      </c>
      <c r="Z310" s="24" t="str">
        <f>IF($C310="","",$E310*VLOOKUP($C310,aliments!$B$2:$AZ$70,22,0)/100)</f>
        <v/>
      </c>
      <c r="AA310" s="24" t="str">
        <f>IF($C310="","",$E310*VLOOKUP($C310,aliments!$B$2:$AZ$70,23,0)/100)</f>
        <v/>
      </c>
      <c r="AB310" s="24" t="str">
        <f>IF($C310="","",$E310*VLOOKUP($C310,aliments!$B$2:$AZ$70,24,0)/100)</f>
        <v/>
      </c>
      <c r="AC310" s="24" t="str">
        <f>IF($C310="","",$E310*VLOOKUP($C310,aliments!$B$2:$AZ$70,25,0)/100)</f>
        <v/>
      </c>
      <c r="AD310" s="24" t="str">
        <f>IF($C310="","",$E310*VLOOKUP($C310,aliments!$B$2:$AZ$70,26,0)/100)</f>
        <v/>
      </c>
      <c r="AE310" s="24" t="str">
        <f>IF($C310="","",$E310*VLOOKUP($C310,aliments!$B$2:$AZ$70,27,0)/100)</f>
        <v/>
      </c>
      <c r="AF310" s="24" t="str">
        <f>IF($C310="","",$E310*VLOOKUP($C310,aliments!$B$2:$AZ$70,28,0)/100)</f>
        <v/>
      </c>
      <c r="AG310" s="24" t="str">
        <f>IF($C310="","",$E310*VLOOKUP($C310,aliments!$B$2:$AZ$70,29,0)/100)</f>
        <v/>
      </c>
      <c r="AH310" s="24" t="str">
        <f>IF($C310="","",$E310*VLOOKUP($C310,aliments!$B$2:$AZ$70,30,0)/100)</f>
        <v/>
      </c>
      <c r="AI310" s="24" t="str">
        <f>IF($C310="","",$E310*VLOOKUP($C310,aliments!$B$2:$AZ$70,31,0)/100)</f>
        <v/>
      </c>
      <c r="AJ310" s="24" t="str">
        <f>IF($C310="","",$E310*VLOOKUP($C310,aliments!$B$2:$AZ$70,32,0)/100)</f>
        <v/>
      </c>
      <c r="AK310" s="24" t="str">
        <f>IF($C310="","",$E310*VLOOKUP($C310,aliments!$B$2:$AZ$70,33,0)/100)</f>
        <v/>
      </c>
      <c r="AL310" s="24" t="str">
        <f>IF($C310="","",$E310*VLOOKUP($C310,aliments!$B$2:$AZ$70,34,0)/100)</f>
        <v/>
      </c>
      <c r="AM310" s="24" t="str">
        <f>IF($C310="","",$E310*VLOOKUP($C310,aliments!$B$2:$AZ$70,35,0)/100)</f>
        <v/>
      </c>
      <c r="AN310" s="24" t="str">
        <f>IF($C310="","",$E310*VLOOKUP($C310,aliments!$B$2:$AZ$70,36,0)/100)</f>
        <v/>
      </c>
      <c r="AO310" s="24" t="str">
        <f>IF($C310="","",$E310*VLOOKUP($C310,aliments!$B$2:$AZ$70,37,0)/100)</f>
        <v/>
      </c>
      <c r="AP310" s="20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  <c r="BC310" s="7"/>
      <c r="BD310" s="7"/>
      <c r="BE310" s="7"/>
      <c r="BF310" s="7"/>
      <c r="BG310" s="7"/>
      <c r="BH310" s="7"/>
      <c r="BI310" s="7"/>
      <c r="BJ310" s="7"/>
      <c r="BK310" s="7"/>
      <c r="BL310" s="7"/>
      <c r="BM310" s="7"/>
      <c r="BN310" s="7"/>
      <c r="BO310" s="7"/>
      <c r="BP310" s="7"/>
      <c r="BQ310" s="7"/>
      <c r="BR310" s="7"/>
      <c r="BS310" s="7"/>
      <c r="BT310" s="7"/>
      <c r="BU310" s="7"/>
      <c r="BV310" s="7"/>
      <c r="BW310" s="8"/>
      <c r="BX310" s="7"/>
      <c r="BY310" s="20"/>
      <c r="BZ310" s="20"/>
      <c r="CA310" s="31"/>
    </row>
    <row r="311" spans="1:79" x14ac:dyDescent="0.2">
      <c r="C311" s="23"/>
      <c r="F311" s="24" t="str">
        <f>IF($C311="","",$E311*VLOOKUP($C311,aliments!$B$2:$AZ$70,2,0)/100)</f>
        <v/>
      </c>
      <c r="G311" s="24" t="str">
        <f>IF($C311="","",$E311*VLOOKUP($C311,aliments!$B$2:$AZ$70,3,0)/100)</f>
        <v/>
      </c>
      <c r="H311" s="24" t="str">
        <f>IF($C311="","",$E311*VLOOKUP($C311,aliments!$B$2:$AZ$70,4,0)/100)</f>
        <v/>
      </c>
      <c r="I311" s="24" t="str">
        <f>IF($C311="","",$E311*VLOOKUP($C311,aliments!$B$2:$AZ$70,5,0)/100)</f>
        <v/>
      </c>
      <c r="J311" s="24" t="str">
        <f>IF($C311="","",$E311*VLOOKUP($C311,aliments!$B$2:$AZ$70,6,0)/100)</f>
        <v/>
      </c>
      <c r="K311" s="24" t="str">
        <f>IF($C311="","",$E311*VLOOKUP($C311,aliments!$B$2:$AZ$70,7,0)/100)</f>
        <v/>
      </c>
      <c r="L311" s="24" t="str">
        <f>IF($C311="","",$E311*VLOOKUP($C311,aliments!$B$2:$AZ$70,8,0)/100)</f>
        <v/>
      </c>
      <c r="M311" s="24" t="str">
        <f>IF($C311="","",$E311*VLOOKUP($C311,aliments!$B$2:$AZ$70,9,0)/100)</f>
        <v/>
      </c>
      <c r="N311" s="24" t="str">
        <f>IF($C311="","",$E311*VLOOKUP($C311,aliments!$B$2:$AZ$70,10,0)/100)</f>
        <v/>
      </c>
      <c r="O311" s="24" t="str">
        <f>IF($C311="","",$E311*VLOOKUP($C311,aliments!$B$2:$AZ$70,11,0)/100)</f>
        <v/>
      </c>
      <c r="P311" s="24" t="str">
        <f>IF($C311="","",$E311*VLOOKUP($C311,aliments!$B$2:$AZ$70,12,0)/100)</f>
        <v/>
      </c>
      <c r="Q311" s="24" t="str">
        <f>IF($C311="","",$E311*VLOOKUP($C311,aliments!$B$2:$AZ$70,13,0)/100)</f>
        <v/>
      </c>
      <c r="R311" s="24" t="str">
        <f>IF($C311="","",$E311*VLOOKUP($C311,aliments!$B$2:$AZ$70,14,0)/100)</f>
        <v/>
      </c>
      <c r="S311" s="24" t="str">
        <f>IF($C311="","",$E311*VLOOKUP($C311,aliments!$B$2:$AZ$70,15,0)/100)</f>
        <v/>
      </c>
      <c r="T311" s="24" t="str">
        <f>IF($C311="","",$E311*VLOOKUP($C311,aliments!$B$2:$AZ$70,16,0)/100)</f>
        <v/>
      </c>
      <c r="U311" s="24" t="str">
        <f>IF($C311="","",$E311*VLOOKUP($C311,aliments!$B$2:$AZ$70,17,0)/100)</f>
        <v/>
      </c>
      <c r="V311" s="24" t="str">
        <f>IF($C311="","",$E311*VLOOKUP($C311,aliments!$B$2:$AZ$70,18,0)/100)</f>
        <v/>
      </c>
      <c r="W311" s="24" t="str">
        <f>IF($C311="","",$E311*VLOOKUP($C311,aliments!$B$2:$AZ$70,19,0)/100)</f>
        <v/>
      </c>
      <c r="X311" s="24" t="str">
        <f>IF($C311="","",$E311*VLOOKUP($C311,aliments!$B$2:$AZ$70,20,0)/100)</f>
        <v/>
      </c>
      <c r="Y311" s="24" t="str">
        <f>IF($C311="","",$E311*VLOOKUP($C311,aliments!$B$2:$AZ$70,21,0)/100)</f>
        <v/>
      </c>
      <c r="Z311" s="24" t="str">
        <f>IF($C311="","",$E311*VLOOKUP($C311,aliments!$B$2:$AZ$70,22,0)/100)</f>
        <v/>
      </c>
      <c r="AA311" s="24" t="str">
        <f>IF($C311="","",$E311*VLOOKUP($C311,aliments!$B$2:$AZ$70,23,0)/100)</f>
        <v/>
      </c>
      <c r="AB311" s="24" t="str">
        <f>IF($C311="","",$E311*VLOOKUP($C311,aliments!$B$2:$AZ$70,24,0)/100)</f>
        <v/>
      </c>
      <c r="AC311" s="24" t="str">
        <f>IF($C311="","",$E311*VLOOKUP($C311,aliments!$B$2:$AZ$70,25,0)/100)</f>
        <v/>
      </c>
      <c r="AD311" s="24" t="str">
        <f>IF($C311="","",$E311*VLOOKUP($C311,aliments!$B$2:$AZ$70,26,0)/100)</f>
        <v/>
      </c>
      <c r="AE311" s="24" t="str">
        <f>IF($C311="","",$E311*VLOOKUP($C311,aliments!$B$2:$AZ$70,27,0)/100)</f>
        <v/>
      </c>
      <c r="AF311" s="24" t="str">
        <f>IF($C311="","",$E311*VLOOKUP($C311,aliments!$B$2:$AZ$70,28,0)/100)</f>
        <v/>
      </c>
      <c r="AG311" s="24" t="str">
        <f>IF($C311="","",$E311*VLOOKUP($C311,aliments!$B$2:$AZ$70,29,0)/100)</f>
        <v/>
      </c>
      <c r="AH311" s="24" t="str">
        <f>IF($C311="","",$E311*VLOOKUP($C311,aliments!$B$2:$AZ$70,30,0)/100)</f>
        <v/>
      </c>
      <c r="AI311" s="24" t="str">
        <f>IF($C311="","",$E311*VLOOKUP($C311,aliments!$B$2:$AZ$70,31,0)/100)</f>
        <v/>
      </c>
      <c r="AJ311" s="24" t="str">
        <f>IF($C311="","",$E311*VLOOKUP($C311,aliments!$B$2:$AZ$70,32,0)/100)</f>
        <v/>
      </c>
      <c r="AK311" s="24" t="str">
        <f>IF($C311="","",$E311*VLOOKUP($C311,aliments!$B$2:$AZ$70,33,0)/100)</f>
        <v/>
      </c>
      <c r="AL311" s="24" t="str">
        <f>IF($C311="","",$E311*VLOOKUP($C311,aliments!$B$2:$AZ$70,34,0)/100)</f>
        <v/>
      </c>
      <c r="AM311" s="24" t="str">
        <f>IF($C311="","",$E311*VLOOKUP($C311,aliments!$B$2:$AZ$70,35,0)/100)</f>
        <v/>
      </c>
      <c r="AN311" s="24" t="str">
        <f>IF($C311="","",$E311*VLOOKUP($C311,aliments!$B$2:$AZ$70,36,0)/100)</f>
        <v/>
      </c>
      <c r="AO311" s="24" t="str">
        <f>IF($C311="","",$E311*VLOOKUP($C311,aliments!$B$2:$AZ$70,37,0)/100)</f>
        <v/>
      </c>
      <c r="AU311" s="19"/>
      <c r="AV311" s="19"/>
      <c r="AW311" s="19"/>
      <c r="AX311" s="19"/>
      <c r="AY311" s="19"/>
      <c r="AZ311" s="19"/>
      <c r="BA311" s="19"/>
      <c r="BB311" s="19"/>
      <c r="BC311" s="19"/>
      <c r="BD311" s="19"/>
      <c r="BE311" s="19"/>
      <c r="BF311" s="19"/>
      <c r="BG311" s="19"/>
      <c r="BH311" s="19"/>
      <c r="BI311" s="19"/>
      <c r="BJ311" s="19"/>
      <c r="BK311" s="19"/>
      <c r="BL311" s="19"/>
      <c r="BM311" s="19"/>
      <c r="BN311" s="19"/>
      <c r="BO311" s="19"/>
      <c r="BP311" s="19"/>
      <c r="BQ311" s="19"/>
      <c r="BR311" s="19"/>
      <c r="BS311" s="19"/>
      <c r="BT311" s="19"/>
      <c r="BU311" s="19"/>
      <c r="BV311" s="19"/>
      <c r="BW311" s="19"/>
      <c r="BX311" s="19"/>
    </row>
    <row r="312" spans="1:79" x14ac:dyDescent="0.2">
      <c r="C312" s="23"/>
      <c r="F312" s="24" t="str">
        <f>IF($C312="","",$E312*VLOOKUP($C312,aliments!$B$2:$AZ$70,2,0)/100)</f>
        <v/>
      </c>
      <c r="G312" s="24" t="str">
        <f>IF($C312="","",$E312*VLOOKUP($C312,aliments!$B$2:$AZ$70,3,0)/100)</f>
        <v/>
      </c>
      <c r="H312" s="24" t="str">
        <f>IF($C312="","",$E312*VLOOKUP($C312,aliments!$B$2:$AZ$70,4,0)/100)</f>
        <v/>
      </c>
      <c r="I312" s="24" t="str">
        <f>IF($C312="","",$E312*VLOOKUP($C312,aliments!$B$2:$AZ$70,5,0)/100)</f>
        <v/>
      </c>
      <c r="J312" s="24" t="str">
        <f>IF($C312="","",$E312*VLOOKUP($C312,aliments!$B$2:$AZ$70,6,0)/100)</f>
        <v/>
      </c>
      <c r="K312" s="24" t="str">
        <f>IF($C312="","",$E312*VLOOKUP($C312,aliments!$B$2:$AZ$70,7,0)/100)</f>
        <v/>
      </c>
      <c r="L312" s="24" t="str">
        <f>IF($C312="","",$E312*VLOOKUP($C312,aliments!$B$2:$AZ$70,8,0)/100)</f>
        <v/>
      </c>
      <c r="M312" s="24" t="str">
        <f>IF($C312="","",$E312*VLOOKUP($C312,aliments!$B$2:$AZ$70,9,0)/100)</f>
        <v/>
      </c>
      <c r="N312" s="24" t="str">
        <f>IF($C312="","",$E312*VLOOKUP($C312,aliments!$B$2:$AZ$70,10,0)/100)</f>
        <v/>
      </c>
      <c r="O312" s="24" t="str">
        <f>IF($C312="","",$E312*VLOOKUP($C312,aliments!$B$2:$AZ$70,11,0)/100)</f>
        <v/>
      </c>
      <c r="P312" s="24" t="str">
        <f>IF($C312="","",$E312*VLOOKUP($C312,aliments!$B$2:$AZ$70,12,0)/100)</f>
        <v/>
      </c>
      <c r="Q312" s="24" t="str">
        <f>IF($C312="","",$E312*VLOOKUP($C312,aliments!$B$2:$AZ$70,13,0)/100)</f>
        <v/>
      </c>
      <c r="R312" s="24" t="str">
        <f>IF($C312="","",$E312*VLOOKUP($C312,aliments!$B$2:$AZ$70,14,0)/100)</f>
        <v/>
      </c>
      <c r="S312" s="24" t="str">
        <f>IF($C312="","",$E312*VLOOKUP($C312,aliments!$B$2:$AZ$70,15,0)/100)</f>
        <v/>
      </c>
      <c r="T312" s="24" t="str">
        <f>IF($C312="","",$E312*VLOOKUP($C312,aliments!$B$2:$AZ$70,16,0)/100)</f>
        <v/>
      </c>
      <c r="U312" s="24" t="str">
        <f>IF($C312="","",$E312*VLOOKUP($C312,aliments!$B$2:$AZ$70,17,0)/100)</f>
        <v/>
      </c>
      <c r="V312" s="24" t="str">
        <f>IF($C312="","",$E312*VLOOKUP($C312,aliments!$B$2:$AZ$70,18,0)/100)</f>
        <v/>
      </c>
      <c r="W312" s="24" t="str">
        <f>IF($C312="","",$E312*VLOOKUP($C312,aliments!$B$2:$AZ$70,19,0)/100)</f>
        <v/>
      </c>
      <c r="X312" s="24" t="str">
        <f>IF($C312="","",$E312*VLOOKUP($C312,aliments!$B$2:$AZ$70,20,0)/100)</f>
        <v/>
      </c>
      <c r="Y312" s="24" t="str">
        <f>IF($C312="","",$E312*VLOOKUP($C312,aliments!$B$2:$AZ$70,21,0)/100)</f>
        <v/>
      </c>
      <c r="Z312" s="24" t="str">
        <f>IF($C312="","",$E312*VLOOKUP($C312,aliments!$B$2:$AZ$70,22,0)/100)</f>
        <v/>
      </c>
      <c r="AA312" s="24" t="str">
        <f>IF($C312="","",$E312*VLOOKUP($C312,aliments!$B$2:$AZ$70,23,0)/100)</f>
        <v/>
      </c>
      <c r="AB312" s="24" t="str">
        <f>IF($C312="","",$E312*VLOOKUP($C312,aliments!$B$2:$AZ$70,24,0)/100)</f>
        <v/>
      </c>
      <c r="AC312" s="24" t="str">
        <f>IF($C312="","",$E312*VLOOKUP($C312,aliments!$B$2:$AZ$70,25,0)/100)</f>
        <v/>
      </c>
      <c r="AD312" s="24" t="str">
        <f>IF($C312="","",$E312*VLOOKUP($C312,aliments!$B$2:$AZ$70,26,0)/100)</f>
        <v/>
      </c>
      <c r="AE312" s="24" t="str">
        <f>IF($C312="","",$E312*VLOOKUP($C312,aliments!$B$2:$AZ$70,27,0)/100)</f>
        <v/>
      </c>
      <c r="AF312" s="24" t="str">
        <f>IF($C312="","",$E312*VLOOKUP($C312,aliments!$B$2:$AZ$70,28,0)/100)</f>
        <v/>
      </c>
      <c r="AG312" s="24" t="str">
        <f>IF($C312="","",$E312*VLOOKUP($C312,aliments!$B$2:$AZ$70,29,0)/100)</f>
        <v/>
      </c>
      <c r="AH312" s="24" t="str">
        <f>IF($C312="","",$E312*VLOOKUP($C312,aliments!$B$2:$AZ$70,30,0)/100)</f>
        <v/>
      </c>
      <c r="AI312" s="24" t="str">
        <f>IF($C312="","",$E312*VLOOKUP($C312,aliments!$B$2:$AZ$70,31,0)/100)</f>
        <v/>
      </c>
      <c r="AJ312" s="24" t="str">
        <f>IF($C312="","",$E312*VLOOKUP($C312,aliments!$B$2:$AZ$70,32,0)/100)</f>
        <v/>
      </c>
      <c r="AK312" s="24" t="str">
        <f>IF($C312="","",$E312*VLOOKUP($C312,aliments!$B$2:$AZ$70,33,0)/100)</f>
        <v/>
      </c>
      <c r="AL312" s="24" t="str">
        <f>IF($C312="","",$E312*VLOOKUP($C312,aliments!$B$2:$AZ$70,34,0)/100)</f>
        <v/>
      </c>
      <c r="AM312" s="24" t="str">
        <f>IF($C312="","",$E312*VLOOKUP($C312,aliments!$B$2:$AZ$70,35,0)/100)</f>
        <v/>
      </c>
      <c r="AN312" s="24" t="str">
        <f>IF($C312="","",$E312*VLOOKUP($C312,aliments!$B$2:$AZ$70,36,0)/100)</f>
        <v/>
      </c>
      <c r="AO312" s="24" t="str">
        <f>IF($C312="","",$E312*VLOOKUP($C312,aliments!$B$2:$AZ$70,37,0)/100)</f>
        <v/>
      </c>
      <c r="AU312" s="19"/>
      <c r="AV312" s="19"/>
      <c r="AW312" s="19"/>
      <c r="AX312" s="19"/>
      <c r="AY312" s="19"/>
      <c r="AZ312" s="19"/>
      <c r="BA312" s="19"/>
      <c r="BB312" s="19"/>
      <c r="BC312" s="19"/>
      <c r="BD312" s="19"/>
      <c r="BE312" s="19"/>
      <c r="BF312" s="19"/>
      <c r="BG312" s="19"/>
      <c r="BH312" s="19"/>
      <c r="BI312" s="19"/>
      <c r="BJ312" s="19"/>
      <c r="BK312" s="19"/>
      <c r="BL312" s="19"/>
      <c r="BM312" s="19"/>
      <c r="BN312" s="19"/>
      <c r="BO312" s="19"/>
      <c r="BP312" s="19"/>
      <c r="BQ312" s="19"/>
      <c r="BR312" s="19"/>
      <c r="BS312" s="19"/>
      <c r="BT312" s="19"/>
      <c r="BU312" s="19"/>
      <c r="BV312" s="19"/>
      <c r="BW312" s="19"/>
      <c r="BX312" s="19"/>
    </row>
    <row r="313" spans="1:79" x14ac:dyDescent="0.2">
      <c r="C313" s="23"/>
      <c r="F313" s="24" t="str">
        <f>IF($C313="","",$E313*VLOOKUP($C313,aliments!$B$2:$AZ$70,2,0)/100)</f>
        <v/>
      </c>
      <c r="G313" s="24" t="str">
        <f>IF($C313="","",$E313*VLOOKUP($C313,aliments!$B$2:$AZ$70,3,0)/100)</f>
        <v/>
      </c>
      <c r="H313" s="24" t="str">
        <f>IF($C313="","",$E313*VLOOKUP($C313,aliments!$B$2:$AZ$70,4,0)/100)</f>
        <v/>
      </c>
      <c r="I313" s="24" t="str">
        <f>IF($C313="","",$E313*VLOOKUP($C313,aliments!$B$2:$AZ$70,5,0)/100)</f>
        <v/>
      </c>
      <c r="J313" s="24" t="str">
        <f>IF($C313="","",$E313*VLOOKUP($C313,aliments!$B$2:$AZ$70,6,0)/100)</f>
        <v/>
      </c>
      <c r="K313" s="24" t="str">
        <f>IF($C313="","",$E313*VLOOKUP($C313,aliments!$B$2:$AZ$70,7,0)/100)</f>
        <v/>
      </c>
      <c r="L313" s="24" t="str">
        <f>IF($C313="","",$E313*VLOOKUP($C313,aliments!$B$2:$AZ$70,8,0)/100)</f>
        <v/>
      </c>
      <c r="M313" s="24" t="str">
        <f>IF($C313="","",$E313*VLOOKUP($C313,aliments!$B$2:$AZ$70,9,0)/100)</f>
        <v/>
      </c>
      <c r="N313" s="24" t="str">
        <f>IF($C313="","",$E313*VLOOKUP($C313,aliments!$B$2:$AZ$70,10,0)/100)</f>
        <v/>
      </c>
      <c r="O313" s="24" t="str">
        <f>IF($C313="","",$E313*VLOOKUP($C313,aliments!$B$2:$AZ$70,11,0)/100)</f>
        <v/>
      </c>
      <c r="P313" s="24" t="str">
        <f>IF($C313="","",$E313*VLOOKUP($C313,aliments!$B$2:$AZ$70,12,0)/100)</f>
        <v/>
      </c>
      <c r="Q313" s="24" t="str">
        <f>IF($C313="","",$E313*VLOOKUP($C313,aliments!$B$2:$AZ$70,13,0)/100)</f>
        <v/>
      </c>
      <c r="R313" s="24" t="str">
        <f>IF($C313="","",$E313*VLOOKUP($C313,aliments!$B$2:$AZ$70,14,0)/100)</f>
        <v/>
      </c>
      <c r="S313" s="24" t="str">
        <f>IF($C313="","",$E313*VLOOKUP($C313,aliments!$B$2:$AZ$70,15,0)/100)</f>
        <v/>
      </c>
      <c r="T313" s="24" t="str">
        <f>IF($C313="","",$E313*VLOOKUP($C313,aliments!$B$2:$AZ$70,16,0)/100)</f>
        <v/>
      </c>
      <c r="U313" s="24" t="str">
        <f>IF($C313="","",$E313*VLOOKUP($C313,aliments!$B$2:$AZ$70,17,0)/100)</f>
        <v/>
      </c>
      <c r="V313" s="24" t="str">
        <f>IF($C313="","",$E313*VLOOKUP($C313,aliments!$B$2:$AZ$70,18,0)/100)</f>
        <v/>
      </c>
      <c r="W313" s="24" t="str">
        <f>IF($C313="","",$E313*VLOOKUP($C313,aliments!$B$2:$AZ$70,19,0)/100)</f>
        <v/>
      </c>
      <c r="X313" s="24" t="str">
        <f>IF($C313="","",$E313*VLOOKUP($C313,aliments!$B$2:$AZ$70,20,0)/100)</f>
        <v/>
      </c>
      <c r="Y313" s="24" t="str">
        <f>IF($C313="","",$E313*VLOOKUP($C313,aliments!$B$2:$AZ$70,21,0)/100)</f>
        <v/>
      </c>
      <c r="Z313" s="24" t="str">
        <f>IF($C313="","",$E313*VLOOKUP($C313,aliments!$B$2:$AZ$70,22,0)/100)</f>
        <v/>
      </c>
      <c r="AA313" s="24" t="str">
        <f>IF($C313="","",$E313*VLOOKUP($C313,aliments!$B$2:$AZ$70,23,0)/100)</f>
        <v/>
      </c>
      <c r="AB313" s="24" t="str">
        <f>IF($C313="","",$E313*VLOOKUP($C313,aliments!$B$2:$AZ$70,24,0)/100)</f>
        <v/>
      </c>
      <c r="AC313" s="24" t="str">
        <f>IF($C313="","",$E313*VLOOKUP($C313,aliments!$B$2:$AZ$70,25,0)/100)</f>
        <v/>
      </c>
      <c r="AD313" s="24" t="str">
        <f>IF($C313="","",$E313*VLOOKUP($C313,aliments!$B$2:$AZ$70,26,0)/100)</f>
        <v/>
      </c>
      <c r="AE313" s="24" t="str">
        <f>IF($C313="","",$E313*VLOOKUP($C313,aliments!$B$2:$AZ$70,27,0)/100)</f>
        <v/>
      </c>
      <c r="AF313" s="24" t="str">
        <f>IF($C313="","",$E313*VLOOKUP($C313,aliments!$B$2:$AZ$70,28,0)/100)</f>
        <v/>
      </c>
      <c r="AG313" s="24" t="str">
        <f>IF($C313="","",$E313*VLOOKUP($C313,aliments!$B$2:$AZ$70,29,0)/100)</f>
        <v/>
      </c>
      <c r="AH313" s="24" t="str">
        <f>IF($C313="","",$E313*VLOOKUP($C313,aliments!$B$2:$AZ$70,30,0)/100)</f>
        <v/>
      </c>
      <c r="AI313" s="24" t="str">
        <f>IF($C313="","",$E313*VLOOKUP($C313,aliments!$B$2:$AZ$70,31,0)/100)</f>
        <v/>
      </c>
      <c r="AJ313" s="24" t="str">
        <f>IF($C313="","",$E313*VLOOKUP($C313,aliments!$B$2:$AZ$70,32,0)/100)</f>
        <v/>
      </c>
      <c r="AK313" s="24" t="str">
        <f>IF($C313="","",$E313*VLOOKUP($C313,aliments!$B$2:$AZ$70,33,0)/100)</f>
        <v/>
      </c>
      <c r="AL313" s="24" t="str">
        <f>IF($C313="","",$E313*VLOOKUP($C313,aliments!$B$2:$AZ$70,34,0)/100)</f>
        <v/>
      </c>
      <c r="AM313" s="24" t="str">
        <f>IF($C313="","",$E313*VLOOKUP($C313,aliments!$B$2:$AZ$70,35,0)/100)</f>
        <v/>
      </c>
      <c r="AN313" s="24" t="str">
        <f>IF($C313="","",$E313*VLOOKUP($C313,aliments!$B$2:$AZ$70,36,0)/100)</f>
        <v/>
      </c>
      <c r="AO313" s="24" t="str">
        <f>IF($C313="","",$E313*VLOOKUP($C313,aliments!$B$2:$AZ$70,37,0)/100)</f>
        <v/>
      </c>
      <c r="AU313" s="19"/>
      <c r="AV313" s="19"/>
      <c r="AW313" s="19"/>
      <c r="AX313" s="19"/>
      <c r="AY313" s="19"/>
      <c r="AZ313" s="19"/>
      <c r="BA313" s="19"/>
      <c r="BB313" s="19"/>
      <c r="BC313" s="19"/>
      <c r="BD313" s="19"/>
      <c r="BE313" s="19"/>
      <c r="BF313" s="19"/>
      <c r="BG313" s="19"/>
      <c r="BH313" s="19"/>
      <c r="BI313" s="19"/>
      <c r="BJ313" s="19"/>
      <c r="BK313" s="19"/>
      <c r="BL313" s="19"/>
      <c r="BM313" s="19"/>
      <c r="BN313" s="19"/>
      <c r="BO313" s="19"/>
      <c r="BP313" s="19"/>
      <c r="BQ313" s="19"/>
      <c r="BR313" s="19"/>
      <c r="BS313" s="19"/>
      <c r="BT313" s="19"/>
      <c r="BU313" s="19"/>
      <c r="BV313" s="19"/>
      <c r="BW313" s="19"/>
      <c r="BX313" s="19"/>
    </row>
    <row r="314" spans="1:79" ht="13.5" thickBot="1" x14ac:dyDescent="0.25">
      <c r="C314" s="23"/>
      <c r="F314" s="24" t="str">
        <f>IF($C314="","",$E314*VLOOKUP($C314,aliments!$B$2:$AZ$70,2,0)/100)</f>
        <v/>
      </c>
      <c r="G314" s="24" t="str">
        <f>IF($C314="","",$E314*VLOOKUP($C314,aliments!$B$2:$AZ$70,3,0)/100)</f>
        <v/>
      </c>
      <c r="H314" s="24" t="str">
        <f>IF($C314="","",$E314*VLOOKUP($C314,aliments!$B$2:$AZ$70,4,0)/100)</f>
        <v/>
      </c>
      <c r="I314" s="24" t="str">
        <f>IF($C314="","",$E314*VLOOKUP($C314,aliments!$B$2:$AZ$70,5,0)/100)</f>
        <v/>
      </c>
      <c r="J314" s="24" t="str">
        <f>IF($C314="","",$E314*VLOOKUP($C314,aliments!$B$2:$AZ$70,6,0)/100)</f>
        <v/>
      </c>
      <c r="K314" s="24" t="str">
        <f>IF($C314="","",$E314*VLOOKUP($C314,aliments!$B$2:$AZ$70,7,0)/100)</f>
        <v/>
      </c>
      <c r="L314" s="24" t="str">
        <f>IF($C314="","",$E314*VLOOKUP($C314,aliments!$B$2:$AZ$70,8,0)/100)</f>
        <v/>
      </c>
      <c r="M314" s="24" t="str">
        <f>IF($C314="","",$E314*VLOOKUP($C314,aliments!$B$2:$AZ$70,9,0)/100)</f>
        <v/>
      </c>
      <c r="N314" s="24" t="str">
        <f>IF($C314="","",$E314*VLOOKUP($C314,aliments!$B$2:$AZ$70,10,0)/100)</f>
        <v/>
      </c>
      <c r="O314" s="24" t="str">
        <f>IF($C314="","",$E314*VLOOKUP($C314,aliments!$B$2:$AZ$70,11,0)/100)</f>
        <v/>
      </c>
      <c r="P314" s="24" t="str">
        <f>IF($C314="","",$E314*VLOOKUP($C314,aliments!$B$2:$AZ$70,12,0)/100)</f>
        <v/>
      </c>
      <c r="Q314" s="24" t="str">
        <f>IF($C314="","",$E314*VLOOKUP($C314,aliments!$B$2:$AZ$70,13,0)/100)</f>
        <v/>
      </c>
      <c r="R314" s="24" t="str">
        <f>IF($C314="","",$E314*VLOOKUP($C314,aliments!$B$2:$AZ$70,14,0)/100)</f>
        <v/>
      </c>
      <c r="S314" s="24" t="str">
        <f>IF($C314="","",$E314*VLOOKUP($C314,aliments!$B$2:$AZ$70,15,0)/100)</f>
        <v/>
      </c>
      <c r="T314" s="24" t="str">
        <f>IF($C314="","",$E314*VLOOKUP($C314,aliments!$B$2:$AZ$70,16,0)/100)</f>
        <v/>
      </c>
      <c r="U314" s="24" t="str">
        <f>IF($C314="","",$E314*VLOOKUP($C314,aliments!$B$2:$AZ$70,17,0)/100)</f>
        <v/>
      </c>
      <c r="V314" s="24" t="str">
        <f>IF($C314="","",$E314*VLOOKUP($C314,aliments!$B$2:$AZ$70,18,0)/100)</f>
        <v/>
      </c>
      <c r="W314" s="24" t="str">
        <f>IF($C314="","",$E314*VLOOKUP($C314,aliments!$B$2:$AZ$70,19,0)/100)</f>
        <v/>
      </c>
      <c r="X314" s="24" t="str">
        <f>IF($C314="","",$E314*VLOOKUP($C314,aliments!$B$2:$AZ$70,20,0)/100)</f>
        <v/>
      </c>
      <c r="Y314" s="24" t="str">
        <f>IF($C314="","",$E314*VLOOKUP($C314,aliments!$B$2:$AZ$70,21,0)/100)</f>
        <v/>
      </c>
      <c r="Z314" s="24" t="str">
        <f>IF($C314="","",$E314*VLOOKUP($C314,aliments!$B$2:$AZ$70,22,0)/100)</f>
        <v/>
      </c>
      <c r="AA314" s="24" t="str">
        <f>IF($C314="","",$E314*VLOOKUP($C314,aliments!$B$2:$AZ$70,23,0)/100)</f>
        <v/>
      </c>
      <c r="AB314" s="24" t="str">
        <f>IF($C314="","",$E314*VLOOKUP($C314,aliments!$B$2:$AZ$70,24,0)/100)</f>
        <v/>
      </c>
      <c r="AC314" s="24" t="str">
        <f>IF($C314="","",$E314*VLOOKUP($C314,aliments!$B$2:$AZ$70,25,0)/100)</f>
        <v/>
      </c>
      <c r="AD314" s="24" t="str">
        <f>IF($C314="","",$E314*VLOOKUP($C314,aliments!$B$2:$AZ$70,26,0)/100)</f>
        <v/>
      </c>
      <c r="AE314" s="24" t="str">
        <f>IF($C314="","",$E314*VLOOKUP($C314,aliments!$B$2:$AZ$70,27,0)/100)</f>
        <v/>
      </c>
      <c r="AF314" s="24" t="str">
        <f>IF($C314="","",$E314*VLOOKUP($C314,aliments!$B$2:$AZ$70,28,0)/100)</f>
        <v/>
      </c>
      <c r="AG314" s="24" t="str">
        <f>IF($C314="","",$E314*VLOOKUP($C314,aliments!$B$2:$AZ$70,29,0)/100)</f>
        <v/>
      </c>
      <c r="AH314" s="24" t="str">
        <f>IF($C314="","",$E314*VLOOKUP($C314,aliments!$B$2:$AZ$70,30,0)/100)</f>
        <v/>
      </c>
      <c r="AI314" s="24" t="str">
        <f>IF($C314="","",$E314*VLOOKUP($C314,aliments!$B$2:$AZ$70,31,0)/100)</f>
        <v/>
      </c>
      <c r="AJ314" s="24" t="str">
        <f>IF($C314="","",$E314*VLOOKUP($C314,aliments!$B$2:$AZ$70,32,0)/100)</f>
        <v/>
      </c>
      <c r="AK314" s="24" t="str">
        <f>IF($C314="","",$E314*VLOOKUP($C314,aliments!$B$2:$AZ$70,33,0)/100)</f>
        <v/>
      </c>
      <c r="AL314" s="24" t="str">
        <f>IF($C314="","",$E314*VLOOKUP($C314,aliments!$B$2:$AZ$70,34,0)/100)</f>
        <v/>
      </c>
      <c r="AM314" s="24" t="str">
        <f>IF($C314="","",$E314*VLOOKUP($C314,aliments!$B$2:$AZ$70,35,0)/100)</f>
        <v/>
      </c>
      <c r="AN314" s="24" t="str">
        <f>IF($C314="","",$E314*VLOOKUP($C314,aliments!$B$2:$AZ$70,36,0)/100)</f>
        <v/>
      </c>
      <c r="AO314" s="24" t="str">
        <f>IF($C314="","",$E314*VLOOKUP($C314,aliments!$B$2:$AZ$70,37,0)/100)</f>
        <v/>
      </c>
      <c r="AU314" s="19"/>
      <c r="AV314" s="19"/>
      <c r="AW314" s="19"/>
      <c r="AX314" s="19"/>
      <c r="AY314" s="19"/>
      <c r="AZ314" s="19"/>
      <c r="BA314" s="19"/>
      <c r="BB314" s="19"/>
      <c r="BC314" s="19"/>
      <c r="BD314" s="19"/>
      <c r="BE314" s="19"/>
      <c r="BF314" s="19"/>
      <c r="BG314" s="19"/>
      <c r="BH314" s="19"/>
      <c r="BI314" s="19"/>
      <c r="BJ314" s="19"/>
      <c r="BK314" s="19"/>
      <c r="BL314" s="19"/>
      <c r="BM314" s="19"/>
      <c r="BN314" s="19"/>
      <c r="BO314" s="19"/>
      <c r="BP314" s="19"/>
      <c r="BQ314" s="19"/>
      <c r="BR314" s="19"/>
      <c r="BS314" s="19"/>
      <c r="BT314" s="19"/>
      <c r="BU314" s="19"/>
      <c r="BV314" s="19"/>
      <c r="BW314" s="19"/>
      <c r="BX314" s="19"/>
    </row>
    <row r="315" spans="1:79" ht="13.5" thickBot="1" x14ac:dyDescent="0.25">
      <c r="A315" s="12" t="s">
        <v>4</v>
      </c>
      <c r="D315" s="72"/>
      <c r="F315" s="28" t="str">
        <f>IF(SUM(F308:F314)=0,"",AVERAGE(F308:F314))</f>
        <v/>
      </c>
      <c r="G315" s="28">
        <f>SUM(G308:G314)</f>
        <v>0</v>
      </c>
      <c r="H315" s="13">
        <f>SUM(H308:H314)</f>
        <v>0</v>
      </c>
      <c r="I315" s="13">
        <f t="shared" ref="I315" si="930">SUM(I308:I314)</f>
        <v>0</v>
      </c>
      <c r="J315" s="13">
        <f t="shared" ref="J315" si="931">SUM(J308:J314)</f>
        <v>0</v>
      </c>
      <c r="K315" s="13">
        <f t="shared" ref="K315" si="932">SUM(K308:K314)</f>
        <v>0</v>
      </c>
      <c r="L315" s="13">
        <f t="shared" ref="L315" si="933">SUM(L308:L314)</f>
        <v>0</v>
      </c>
      <c r="M315" s="13">
        <f t="shared" ref="M315" si="934">SUM(M308:M314)</f>
        <v>0</v>
      </c>
      <c r="N315" s="13">
        <f t="shared" ref="N315" si="935">SUM(N308:N314)</f>
        <v>0</v>
      </c>
      <c r="O315" s="13">
        <f t="shared" ref="O315" si="936">SUM(O308:O314)</f>
        <v>0</v>
      </c>
      <c r="P315" s="13">
        <f t="shared" ref="P315" si="937">SUM(P308:P314)</f>
        <v>0</v>
      </c>
      <c r="Q315" s="13">
        <f t="shared" ref="Q315" si="938">SUM(Q308:Q314)</f>
        <v>0</v>
      </c>
      <c r="R315" s="13">
        <f t="shared" ref="R315" si="939">SUM(R308:R314)</f>
        <v>0</v>
      </c>
      <c r="S315" s="13">
        <f t="shared" ref="S315" si="940">SUM(S308:S314)</f>
        <v>0</v>
      </c>
      <c r="T315" s="13">
        <f t="shared" ref="T315" si="941">SUM(T308:T314)</f>
        <v>0</v>
      </c>
      <c r="U315" s="13">
        <f t="shared" ref="U315" si="942">SUM(U308:U314)</f>
        <v>0</v>
      </c>
      <c r="V315" s="13">
        <f t="shared" ref="V315" si="943">SUM(V308:V314)</f>
        <v>0</v>
      </c>
      <c r="W315" s="13">
        <f t="shared" ref="W315" si="944">SUM(W308:W314)</f>
        <v>0</v>
      </c>
      <c r="X315" s="13">
        <f t="shared" ref="X315" si="945">SUM(X308:X314)</f>
        <v>0</v>
      </c>
      <c r="Y315" s="13">
        <f t="shared" ref="Y315" si="946">SUM(Y308:Y314)</f>
        <v>0</v>
      </c>
      <c r="Z315" s="13">
        <f t="shared" ref="Z315" si="947">SUM(Z308:Z314)</f>
        <v>0</v>
      </c>
      <c r="AA315" s="13">
        <f t="shared" ref="AA315" si="948">SUM(AA308:AA314)</f>
        <v>0</v>
      </c>
      <c r="AB315" s="13">
        <f t="shared" ref="AB315" si="949">SUM(AB308:AB314)</f>
        <v>0</v>
      </c>
      <c r="AC315" s="13">
        <f t="shared" ref="AC315" si="950">SUM(AC308:AC314)</f>
        <v>0</v>
      </c>
      <c r="AD315" s="13">
        <f t="shared" ref="AD315" si="951">SUM(AD308:AD314)</f>
        <v>0</v>
      </c>
      <c r="AE315" s="13">
        <f t="shared" ref="AE315" si="952">SUM(AE308:AE314)</f>
        <v>0</v>
      </c>
      <c r="AF315" s="13">
        <f t="shared" ref="AF315" si="953">SUM(AF308:AF314)</f>
        <v>0</v>
      </c>
      <c r="AG315" s="13">
        <f t="shared" ref="AG315" si="954">SUM(AG308:AG314)</f>
        <v>0</v>
      </c>
      <c r="AH315" s="13">
        <f t="shared" ref="AH315" si="955">SUM(AH308:AH314)</f>
        <v>0</v>
      </c>
      <c r="AI315" s="13">
        <f t="shared" ref="AI315" si="956">SUM(AI308:AI314)</f>
        <v>0</v>
      </c>
      <c r="AJ315" s="13">
        <f t="shared" ref="AJ315" si="957">SUM(AJ308:AJ314)</f>
        <v>0</v>
      </c>
      <c r="AK315" s="13">
        <f t="shared" ref="AK315" si="958">SUM(AK308:AK314)</f>
        <v>0</v>
      </c>
      <c r="AL315" s="13">
        <f t="shared" ref="AL315" si="959">SUM(AL308:AL314)</f>
        <v>0</v>
      </c>
      <c r="AM315" s="13">
        <f t="shared" ref="AM315" si="960">SUM(AM308:AM314)</f>
        <v>0</v>
      </c>
      <c r="AN315" s="13">
        <f t="shared" ref="AN315" si="961">SUM(AN308:AN314)</f>
        <v>0</v>
      </c>
      <c r="AO315" s="13">
        <f t="shared" ref="AO315" si="962">SUM(AO308:AO314)</f>
        <v>0</v>
      </c>
      <c r="AU315" s="19"/>
      <c r="AV315" s="19"/>
      <c r="AW315" s="19"/>
      <c r="AX315" s="19"/>
      <c r="AY315" s="19"/>
      <c r="AZ315" s="19"/>
      <c r="BA315" s="19"/>
      <c r="BB315" s="19"/>
      <c r="BC315" s="19"/>
      <c r="BD315" s="19"/>
      <c r="BE315" s="19"/>
      <c r="BF315" s="19"/>
      <c r="BG315" s="19"/>
      <c r="BH315" s="19"/>
      <c r="BI315" s="19"/>
      <c r="BJ315" s="19"/>
      <c r="BK315" s="19"/>
      <c r="BL315" s="19"/>
      <c r="BM315" s="19"/>
      <c r="BN315" s="19"/>
      <c r="BO315" s="19"/>
      <c r="BP315" s="19"/>
      <c r="BQ315" s="19"/>
      <c r="BR315" s="19"/>
      <c r="BS315" s="19"/>
      <c r="BT315" s="19"/>
      <c r="BU315" s="19"/>
      <c r="BV315" s="19"/>
      <c r="BW315" s="19"/>
      <c r="BX315" s="19"/>
    </row>
    <row r="316" spans="1:79" ht="13.5" thickBot="1" x14ac:dyDescent="0.25">
      <c r="A316" s="5"/>
      <c r="B316" s="5"/>
      <c r="C316" s="5"/>
      <c r="D316" s="5"/>
      <c r="E316" s="5"/>
      <c r="F316" s="5"/>
      <c r="G316" s="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  <c r="AM316" s="25"/>
      <c r="AN316" s="25"/>
      <c r="AO316" s="25"/>
      <c r="AU316" s="19"/>
      <c r="AV316" s="19"/>
      <c r="AW316" s="19"/>
      <c r="AX316" s="19"/>
      <c r="AY316" s="19"/>
      <c r="AZ316" s="19"/>
      <c r="BA316" s="19"/>
      <c r="BB316" s="19"/>
      <c r="BC316" s="19"/>
      <c r="BD316" s="19"/>
      <c r="BE316" s="19"/>
      <c r="BF316" s="19"/>
      <c r="BG316" s="19"/>
      <c r="BH316" s="19"/>
      <c r="BI316" s="19"/>
      <c r="BJ316" s="19"/>
      <c r="BK316" s="19"/>
      <c r="BL316" s="19"/>
      <c r="BM316" s="19"/>
      <c r="BN316" s="19"/>
      <c r="BO316" s="19"/>
      <c r="BP316" s="19"/>
      <c r="BQ316" s="19"/>
      <c r="BR316" s="19"/>
      <c r="BS316" s="19"/>
      <c r="BT316" s="19"/>
      <c r="BU316" s="19"/>
      <c r="BV316" s="19"/>
      <c r="BW316" s="19"/>
      <c r="BX316" s="19"/>
    </row>
    <row r="317" spans="1:79" s="17" customFormat="1" ht="13.5" thickBot="1" x14ac:dyDescent="0.25">
      <c r="A317" s="15" t="s">
        <v>168</v>
      </c>
      <c r="B317" s="16"/>
      <c r="C317" s="16"/>
      <c r="D317" s="16"/>
      <c r="E317" s="16"/>
      <c r="F317" s="16" t="str">
        <f>IF(ISERROR(AVERAGE(F275,F285,F295,F305,F315)),"",AVERAGE(F275,F285,F295,F305,F315))</f>
        <v/>
      </c>
      <c r="G317" s="16">
        <f>SUM(G275+G285+G295+G305+G315)</f>
        <v>0</v>
      </c>
      <c r="H317" s="16">
        <f>SUM(H275+H285+H295+H305+H315)</f>
        <v>0</v>
      </c>
      <c r="I317" s="16">
        <f t="shared" ref="I317:AO317" si="963">SUM(I275+I285+I295+I305+I315)</f>
        <v>0</v>
      </c>
      <c r="J317" s="16">
        <f t="shared" si="963"/>
        <v>0</v>
      </c>
      <c r="K317" s="16">
        <f t="shared" si="963"/>
        <v>0</v>
      </c>
      <c r="L317" s="16">
        <f t="shared" si="963"/>
        <v>0</v>
      </c>
      <c r="M317" s="16">
        <f t="shared" si="963"/>
        <v>0</v>
      </c>
      <c r="N317" s="16">
        <f t="shared" si="963"/>
        <v>0</v>
      </c>
      <c r="O317" s="16">
        <f t="shared" si="963"/>
        <v>0</v>
      </c>
      <c r="P317" s="16">
        <f t="shared" si="963"/>
        <v>0</v>
      </c>
      <c r="Q317" s="16">
        <f t="shared" si="963"/>
        <v>0</v>
      </c>
      <c r="R317" s="16">
        <f t="shared" si="963"/>
        <v>0</v>
      </c>
      <c r="S317" s="16">
        <f t="shared" si="963"/>
        <v>0</v>
      </c>
      <c r="T317" s="16">
        <f t="shared" si="963"/>
        <v>0</v>
      </c>
      <c r="U317" s="16">
        <f t="shared" si="963"/>
        <v>0</v>
      </c>
      <c r="V317" s="16">
        <f t="shared" si="963"/>
        <v>0</v>
      </c>
      <c r="W317" s="16">
        <f t="shared" si="963"/>
        <v>0</v>
      </c>
      <c r="X317" s="16">
        <f t="shared" si="963"/>
        <v>0</v>
      </c>
      <c r="Y317" s="16">
        <f t="shared" si="963"/>
        <v>0</v>
      </c>
      <c r="Z317" s="16">
        <f t="shared" si="963"/>
        <v>0</v>
      </c>
      <c r="AA317" s="16">
        <f t="shared" si="963"/>
        <v>0</v>
      </c>
      <c r="AB317" s="16">
        <f t="shared" si="963"/>
        <v>0</v>
      </c>
      <c r="AC317" s="16">
        <f t="shared" si="963"/>
        <v>0</v>
      </c>
      <c r="AD317" s="16">
        <f t="shared" si="963"/>
        <v>0</v>
      </c>
      <c r="AE317" s="16">
        <f t="shared" si="963"/>
        <v>0</v>
      </c>
      <c r="AF317" s="16">
        <f t="shared" si="963"/>
        <v>0</v>
      </c>
      <c r="AG317" s="16">
        <f t="shared" si="963"/>
        <v>0</v>
      </c>
      <c r="AH317" s="16">
        <f t="shared" si="963"/>
        <v>0</v>
      </c>
      <c r="AI317" s="16">
        <f t="shared" si="963"/>
        <v>0</v>
      </c>
      <c r="AJ317" s="16">
        <f t="shared" si="963"/>
        <v>0</v>
      </c>
      <c r="AK317" s="16">
        <f t="shared" si="963"/>
        <v>0</v>
      </c>
      <c r="AL317" s="16">
        <f t="shared" si="963"/>
        <v>0</v>
      </c>
      <c r="AM317" s="16">
        <f t="shared" si="963"/>
        <v>0</v>
      </c>
      <c r="AN317" s="16">
        <f t="shared" si="963"/>
        <v>0</v>
      </c>
      <c r="AO317" s="26">
        <f t="shared" si="963"/>
        <v>0</v>
      </c>
      <c r="AP317" s="5"/>
      <c r="AQ317" s="19"/>
      <c r="AR317" s="19"/>
      <c r="AS317" s="19"/>
      <c r="AT317" s="19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31"/>
    </row>
    <row r="319" spans="1:79" ht="13.5" thickBot="1" x14ac:dyDescent="0.25">
      <c r="A319" s="9" t="s">
        <v>174</v>
      </c>
      <c r="D319" s="9"/>
    </row>
    <row r="320" spans="1:79" ht="13.5" thickBot="1" x14ac:dyDescent="0.25">
      <c r="A320" s="2" t="s">
        <v>1</v>
      </c>
      <c r="B320" s="3"/>
      <c r="C320" s="3" t="s">
        <v>0</v>
      </c>
      <c r="D320" s="3"/>
      <c r="E320" s="3" t="s">
        <v>163</v>
      </c>
      <c r="F320" s="27" t="s">
        <v>179</v>
      </c>
      <c r="G320" s="27" t="s">
        <v>178</v>
      </c>
      <c r="H320" s="3" t="s">
        <v>164</v>
      </c>
      <c r="I320" s="3" t="s">
        <v>165</v>
      </c>
      <c r="J320" s="3" t="s">
        <v>166</v>
      </c>
      <c r="K320" s="3" t="s">
        <v>5</v>
      </c>
      <c r="L320" s="3" t="s">
        <v>159</v>
      </c>
      <c r="M320" s="3" t="s">
        <v>160</v>
      </c>
      <c r="N320" s="3" t="s">
        <v>150</v>
      </c>
      <c r="O320" s="3" t="s">
        <v>151</v>
      </c>
      <c r="P320" s="3" t="s">
        <v>152</v>
      </c>
      <c r="Q320" s="3" t="s">
        <v>153</v>
      </c>
      <c r="R320" s="3" t="s">
        <v>154</v>
      </c>
      <c r="S320" s="3" t="s">
        <v>155</v>
      </c>
      <c r="T320" s="3" t="s">
        <v>156</v>
      </c>
      <c r="U320" s="3" t="s">
        <v>157</v>
      </c>
      <c r="V320" s="3" t="s">
        <v>158</v>
      </c>
      <c r="W320" s="3" t="s">
        <v>177</v>
      </c>
      <c r="X320" s="3" t="s">
        <v>176</v>
      </c>
      <c r="Y320" s="3" t="s">
        <v>26</v>
      </c>
      <c r="Z320" s="3" t="s">
        <v>29</v>
      </c>
      <c r="AA320" s="3" t="s">
        <v>28</v>
      </c>
      <c r="AB320" s="3" t="s">
        <v>32</v>
      </c>
      <c r="AC320" s="3" t="s">
        <v>23</v>
      </c>
      <c r="AD320" s="3" t="s">
        <v>27</v>
      </c>
      <c r="AE320" s="3" t="s">
        <v>24</v>
      </c>
      <c r="AF320" s="3" t="s">
        <v>25</v>
      </c>
      <c r="AG320" s="3" t="s">
        <v>31</v>
      </c>
      <c r="AH320" s="3" t="s">
        <v>22</v>
      </c>
      <c r="AI320" s="3" t="s">
        <v>30</v>
      </c>
      <c r="AJ320" s="3" t="s">
        <v>36</v>
      </c>
      <c r="AK320" s="3" t="s">
        <v>37</v>
      </c>
      <c r="AL320" s="3" t="s">
        <v>38</v>
      </c>
      <c r="AM320" s="3" t="s">
        <v>40</v>
      </c>
      <c r="AN320" s="3" t="s">
        <v>41</v>
      </c>
      <c r="AO320" s="4" t="s">
        <v>21</v>
      </c>
    </row>
    <row r="321" spans="1:76" x14ac:dyDescent="0.2">
      <c r="C321" s="23"/>
      <c r="F321" s="24" t="str">
        <f>IF($C321="","",$E321*VLOOKUP($C321,aliments!$B$2:$AZ$70,2,0)/100)</f>
        <v/>
      </c>
      <c r="G321" s="24" t="str">
        <f>IF($C321="","",$E321*VLOOKUP($C321,aliments!$B$2:$AZ$70,3,0)/100)</f>
        <v/>
      </c>
      <c r="H321" s="24" t="str">
        <f>IF($C321="","",$E321*VLOOKUP($C321,aliments!$B$2:$AZ$70,4,0)/100)</f>
        <v/>
      </c>
      <c r="I321" s="24" t="str">
        <f>IF($C321="","",$E321*VLOOKUP($C321,aliments!$B$2:$AZ$70,5,0)/100)</f>
        <v/>
      </c>
      <c r="J321" s="24" t="str">
        <f>IF($C321="","",$E321*VLOOKUP($C321,aliments!$B$2:$AZ$70,6,0)/100)</f>
        <v/>
      </c>
      <c r="K321" s="24" t="str">
        <f>IF($C321="","",$E321*VLOOKUP($C321,aliments!$B$2:$AZ$70,7,0)/100)</f>
        <v/>
      </c>
      <c r="L321" s="24" t="str">
        <f>IF($C321="","",$E321*VLOOKUP($C321,aliments!$B$2:$AZ$70,8,0)/100)</f>
        <v/>
      </c>
      <c r="M321" s="24" t="str">
        <f>IF($C321="","",$E321*VLOOKUP($C321,aliments!$B$2:$AZ$70,9,0)/100)</f>
        <v/>
      </c>
      <c r="N321" s="24" t="str">
        <f>IF($C321="","",$E321*VLOOKUP($C321,aliments!$B$2:$AZ$70,10,0)/100)</f>
        <v/>
      </c>
      <c r="O321" s="24" t="str">
        <f>IF($C321="","",$E321*VLOOKUP($C321,aliments!$B$2:$AZ$70,11,0)/100)</f>
        <v/>
      </c>
      <c r="P321" s="24" t="str">
        <f>IF($C321="","",$E321*VLOOKUP($C321,aliments!$B$2:$AZ$70,12,0)/100)</f>
        <v/>
      </c>
      <c r="Q321" s="24" t="str">
        <f>IF($C321="","",$E321*VLOOKUP($C321,aliments!$B$2:$AZ$70,13,0)/100)</f>
        <v/>
      </c>
      <c r="R321" s="24" t="str">
        <f>IF($C321="","",$E321*VLOOKUP($C321,aliments!$B$2:$AZ$70,14,0)/100)</f>
        <v/>
      </c>
      <c r="S321" s="24" t="str">
        <f>IF($C321="","",$E321*VLOOKUP($C321,aliments!$B$2:$AZ$70,15,0)/100)</f>
        <v/>
      </c>
      <c r="T321" s="24" t="str">
        <f>IF($C321="","",$E321*VLOOKUP($C321,aliments!$B$2:$AZ$70,16,0)/100)</f>
        <v/>
      </c>
      <c r="U321" s="24" t="str">
        <f>IF($C321="","",$E321*VLOOKUP($C321,aliments!$B$2:$AZ$70,17,0)/100)</f>
        <v/>
      </c>
      <c r="V321" s="24" t="str">
        <f>IF($C321="","",$E321*VLOOKUP($C321,aliments!$B$2:$AZ$70,18,0)/100)</f>
        <v/>
      </c>
      <c r="W321" s="24" t="str">
        <f>IF($C321="","",$E321*VLOOKUP($C321,aliments!$B$2:$AZ$70,19,0)/100)</f>
        <v/>
      </c>
      <c r="X321" s="24" t="str">
        <f>IF($C321="","",$E321*VLOOKUP($C321,aliments!$B$2:$AZ$70,20,0)/100)</f>
        <v/>
      </c>
      <c r="Y321" s="24" t="str">
        <f>IF($C321="","",$E321*VLOOKUP($C321,aliments!$B$2:$AZ$70,21,0)/100)</f>
        <v/>
      </c>
      <c r="Z321" s="24" t="str">
        <f>IF($C321="","",$E321*VLOOKUP($C321,aliments!$B$2:$AZ$70,22,0)/100)</f>
        <v/>
      </c>
      <c r="AA321" s="24" t="str">
        <f>IF($C321="","",$E321*VLOOKUP($C321,aliments!$B$2:$AZ$70,23,0)/100)</f>
        <v/>
      </c>
      <c r="AB321" s="24" t="str">
        <f>IF($C321="","",$E321*VLOOKUP($C321,aliments!$B$2:$AZ$70,24,0)/100)</f>
        <v/>
      </c>
      <c r="AC321" s="24" t="str">
        <f>IF($C321="","",$E321*VLOOKUP($C321,aliments!$B$2:$AZ$70,25,0)/100)</f>
        <v/>
      </c>
      <c r="AD321" s="24" t="str">
        <f>IF($C321="","",$E321*VLOOKUP($C321,aliments!$B$2:$AZ$70,26,0)/100)</f>
        <v/>
      </c>
      <c r="AE321" s="24" t="str">
        <f>IF($C321="","",$E321*VLOOKUP($C321,aliments!$B$2:$AZ$70,27,0)/100)</f>
        <v/>
      </c>
      <c r="AF321" s="24" t="str">
        <f>IF($C321="","",$E321*VLOOKUP($C321,aliments!$B$2:$AZ$70,28,0)/100)</f>
        <v/>
      </c>
      <c r="AG321" s="24" t="str">
        <f>IF($C321="","",$E321*VLOOKUP($C321,aliments!$B$2:$AZ$70,29,0)/100)</f>
        <v/>
      </c>
      <c r="AH321" s="24" t="str">
        <f>IF($C321="","",$E321*VLOOKUP($C321,aliments!$B$2:$AZ$70,30,0)/100)</f>
        <v/>
      </c>
      <c r="AI321" s="24" t="str">
        <f>IF($C321="","",$E321*VLOOKUP($C321,aliments!$B$2:$AZ$70,31,0)/100)</f>
        <v/>
      </c>
      <c r="AJ321" s="24" t="str">
        <f>IF($C321="","",$E321*VLOOKUP($C321,aliments!$B$2:$AZ$70,32,0)/100)</f>
        <v/>
      </c>
      <c r="AK321" s="24" t="str">
        <f>IF($C321="","",$E321*VLOOKUP($C321,aliments!$B$2:$AZ$70,33,0)/100)</f>
        <v/>
      </c>
      <c r="AL321" s="24" t="str">
        <f>IF($C321="","",$E321*VLOOKUP($C321,aliments!$B$2:$AZ$70,34,0)/100)</f>
        <v/>
      </c>
      <c r="AM321" s="24" t="str">
        <f>IF($C321="","",$E321*VLOOKUP($C321,aliments!$B$2:$AZ$70,35,0)/100)</f>
        <v/>
      </c>
      <c r="AN321" s="24" t="str">
        <f>IF($C321="","",$E321*VLOOKUP($C321,aliments!$B$2:$AZ$70,36,0)/100)</f>
        <v/>
      </c>
      <c r="AO321" s="24" t="str">
        <f>IF($C321="","",$E321*VLOOKUP($C321,aliments!$B$2:$AZ$70,37,0)/100)</f>
        <v/>
      </c>
      <c r="AU321" s="19"/>
      <c r="AV321" s="19"/>
      <c r="AW321" s="19"/>
      <c r="AX321" s="19"/>
      <c r="AY321" s="19"/>
      <c r="AZ321" s="19"/>
      <c r="BA321" s="19"/>
      <c r="BB321" s="19"/>
      <c r="BC321" s="19"/>
      <c r="BD321" s="19"/>
      <c r="BE321" s="19"/>
      <c r="BF321" s="19"/>
      <c r="BG321" s="19"/>
      <c r="BH321" s="19"/>
      <c r="BI321" s="19"/>
      <c r="BJ321" s="19"/>
      <c r="BK321" s="19"/>
      <c r="BL321" s="19"/>
      <c r="BM321" s="19"/>
      <c r="BN321" s="19"/>
      <c r="BO321" s="19"/>
      <c r="BP321" s="19"/>
      <c r="BQ321" s="19"/>
      <c r="BR321" s="19"/>
      <c r="BS321" s="19"/>
      <c r="BT321" s="19"/>
      <c r="BU321" s="19"/>
      <c r="BV321" s="19"/>
      <c r="BW321" s="19"/>
      <c r="BX321" s="19"/>
    </row>
    <row r="322" spans="1:76" x14ac:dyDescent="0.2">
      <c r="C322" s="23"/>
      <c r="F322" s="24" t="str">
        <f>IF($C322="","",$E322*VLOOKUP($C322,aliments!$B$2:$AZ$70,2,0)/100)</f>
        <v/>
      </c>
      <c r="G322" s="24" t="str">
        <f>IF($C322="","",$E322*VLOOKUP($C322,aliments!$B$2:$AZ$70,3,0)/100)</f>
        <v/>
      </c>
      <c r="H322" s="24" t="str">
        <f>IF($C322="","",$E322*VLOOKUP($C322,aliments!$B$2:$AZ$70,4,0)/100)</f>
        <v/>
      </c>
      <c r="I322" s="24" t="str">
        <f>IF($C322="","",$E322*VLOOKUP($C322,aliments!$B$2:$AZ$70,5,0)/100)</f>
        <v/>
      </c>
      <c r="J322" s="24" t="str">
        <f>IF($C322="","",$E322*VLOOKUP($C322,aliments!$B$2:$AZ$70,6,0)/100)</f>
        <v/>
      </c>
      <c r="K322" s="24" t="str">
        <f>IF($C322="","",$E322*VLOOKUP($C322,aliments!$B$2:$AZ$70,7,0)/100)</f>
        <v/>
      </c>
      <c r="L322" s="24" t="str">
        <f>IF($C322="","",$E322*VLOOKUP($C322,aliments!$B$2:$AZ$70,8,0)/100)</f>
        <v/>
      </c>
      <c r="M322" s="24" t="str">
        <f>IF($C322="","",$E322*VLOOKUP($C322,aliments!$B$2:$AZ$70,9,0)/100)</f>
        <v/>
      </c>
      <c r="N322" s="24" t="str">
        <f>IF($C322="","",$E322*VLOOKUP($C322,aliments!$B$2:$AZ$70,10,0)/100)</f>
        <v/>
      </c>
      <c r="O322" s="24" t="str">
        <f>IF($C322="","",$E322*VLOOKUP($C322,aliments!$B$2:$AZ$70,11,0)/100)</f>
        <v/>
      </c>
      <c r="P322" s="24" t="str">
        <f>IF($C322="","",$E322*VLOOKUP($C322,aliments!$B$2:$AZ$70,12,0)/100)</f>
        <v/>
      </c>
      <c r="Q322" s="24" t="str">
        <f>IF($C322="","",$E322*VLOOKUP($C322,aliments!$B$2:$AZ$70,13,0)/100)</f>
        <v/>
      </c>
      <c r="R322" s="24" t="str">
        <f>IF($C322="","",$E322*VLOOKUP($C322,aliments!$B$2:$AZ$70,14,0)/100)</f>
        <v/>
      </c>
      <c r="S322" s="24" t="str">
        <f>IF($C322="","",$E322*VLOOKUP($C322,aliments!$B$2:$AZ$70,15,0)/100)</f>
        <v/>
      </c>
      <c r="T322" s="24" t="str">
        <f>IF($C322="","",$E322*VLOOKUP($C322,aliments!$B$2:$AZ$70,16,0)/100)</f>
        <v/>
      </c>
      <c r="U322" s="24" t="str">
        <f>IF($C322="","",$E322*VLOOKUP($C322,aliments!$B$2:$AZ$70,17,0)/100)</f>
        <v/>
      </c>
      <c r="V322" s="24" t="str">
        <f>IF($C322="","",$E322*VLOOKUP($C322,aliments!$B$2:$AZ$70,18,0)/100)</f>
        <v/>
      </c>
      <c r="W322" s="24" t="str">
        <f>IF($C322="","",$E322*VLOOKUP($C322,aliments!$B$2:$AZ$70,19,0)/100)</f>
        <v/>
      </c>
      <c r="X322" s="24" t="str">
        <f>IF($C322="","",$E322*VLOOKUP($C322,aliments!$B$2:$AZ$70,20,0)/100)</f>
        <v/>
      </c>
      <c r="Y322" s="24" t="str">
        <f>IF($C322="","",$E322*VLOOKUP($C322,aliments!$B$2:$AZ$70,21,0)/100)</f>
        <v/>
      </c>
      <c r="Z322" s="24" t="str">
        <f>IF($C322="","",$E322*VLOOKUP($C322,aliments!$B$2:$AZ$70,22,0)/100)</f>
        <v/>
      </c>
      <c r="AA322" s="24" t="str">
        <f>IF($C322="","",$E322*VLOOKUP($C322,aliments!$B$2:$AZ$70,23,0)/100)</f>
        <v/>
      </c>
      <c r="AB322" s="24" t="str">
        <f>IF($C322="","",$E322*VLOOKUP($C322,aliments!$B$2:$AZ$70,24,0)/100)</f>
        <v/>
      </c>
      <c r="AC322" s="24" t="str">
        <f>IF($C322="","",$E322*VLOOKUP($C322,aliments!$B$2:$AZ$70,25,0)/100)</f>
        <v/>
      </c>
      <c r="AD322" s="24" t="str">
        <f>IF($C322="","",$E322*VLOOKUP($C322,aliments!$B$2:$AZ$70,26,0)/100)</f>
        <v/>
      </c>
      <c r="AE322" s="24" t="str">
        <f>IF($C322="","",$E322*VLOOKUP($C322,aliments!$B$2:$AZ$70,27,0)/100)</f>
        <v/>
      </c>
      <c r="AF322" s="24" t="str">
        <f>IF($C322="","",$E322*VLOOKUP($C322,aliments!$B$2:$AZ$70,28,0)/100)</f>
        <v/>
      </c>
      <c r="AG322" s="24" t="str">
        <f>IF($C322="","",$E322*VLOOKUP($C322,aliments!$B$2:$AZ$70,29,0)/100)</f>
        <v/>
      </c>
      <c r="AH322" s="24" t="str">
        <f>IF($C322="","",$E322*VLOOKUP($C322,aliments!$B$2:$AZ$70,30,0)/100)</f>
        <v/>
      </c>
      <c r="AI322" s="24" t="str">
        <f>IF($C322="","",$E322*VLOOKUP($C322,aliments!$B$2:$AZ$70,31,0)/100)</f>
        <v/>
      </c>
      <c r="AJ322" s="24" t="str">
        <f>IF($C322="","",$E322*VLOOKUP($C322,aliments!$B$2:$AZ$70,32,0)/100)</f>
        <v/>
      </c>
      <c r="AK322" s="24" t="str">
        <f>IF($C322="","",$E322*VLOOKUP($C322,aliments!$B$2:$AZ$70,33,0)/100)</f>
        <v/>
      </c>
      <c r="AL322" s="24" t="str">
        <f>IF($C322="","",$E322*VLOOKUP($C322,aliments!$B$2:$AZ$70,34,0)/100)</f>
        <v/>
      </c>
      <c r="AM322" s="24" t="str">
        <f>IF($C322="","",$E322*VLOOKUP($C322,aliments!$B$2:$AZ$70,35,0)/100)</f>
        <v/>
      </c>
      <c r="AN322" s="24" t="str">
        <f>IF($C322="","",$E322*VLOOKUP($C322,aliments!$B$2:$AZ$70,36,0)/100)</f>
        <v/>
      </c>
      <c r="AO322" s="24" t="str">
        <f>IF($C322="","",$E322*VLOOKUP($C322,aliments!$B$2:$AZ$70,37,0)/100)</f>
        <v/>
      </c>
      <c r="AU322" s="19"/>
      <c r="AV322" s="19"/>
      <c r="AW322" s="19"/>
      <c r="AX322" s="19"/>
      <c r="AY322" s="19"/>
      <c r="AZ322" s="19"/>
      <c r="BA322" s="19"/>
      <c r="BB322" s="19"/>
      <c r="BC322" s="19"/>
      <c r="BD322" s="19"/>
      <c r="BE322" s="19"/>
      <c r="BF322" s="19"/>
      <c r="BG322" s="19"/>
      <c r="BH322" s="19"/>
      <c r="BI322" s="19"/>
      <c r="BJ322" s="19"/>
      <c r="BK322" s="19"/>
      <c r="BL322" s="19"/>
      <c r="BM322" s="19"/>
      <c r="BN322" s="19"/>
      <c r="BO322" s="19"/>
      <c r="BP322" s="19"/>
      <c r="BQ322" s="19"/>
      <c r="BR322" s="19"/>
      <c r="BS322" s="19"/>
      <c r="BT322" s="19"/>
      <c r="BU322" s="19"/>
      <c r="BV322" s="19"/>
      <c r="BW322" s="19"/>
      <c r="BX322" s="19"/>
    </row>
    <row r="323" spans="1:76" x14ac:dyDescent="0.2">
      <c r="C323" s="23"/>
      <c r="F323" s="24" t="str">
        <f>IF($C323="","",$E323*VLOOKUP($C323,aliments!$B$2:$AZ$70,2,0)/100)</f>
        <v/>
      </c>
      <c r="G323" s="24" t="str">
        <f>IF($C323="","",$E323*VLOOKUP($C323,aliments!$B$2:$AZ$70,3,0)/100)</f>
        <v/>
      </c>
      <c r="H323" s="24" t="str">
        <f>IF($C323="","",$E323*VLOOKUP($C323,aliments!$B$2:$AZ$70,4,0)/100)</f>
        <v/>
      </c>
      <c r="I323" s="24" t="str">
        <f>IF($C323="","",$E323*VLOOKUP($C323,aliments!$B$2:$AZ$70,5,0)/100)</f>
        <v/>
      </c>
      <c r="J323" s="24" t="str">
        <f>IF($C323="","",$E323*VLOOKUP($C323,aliments!$B$2:$AZ$70,6,0)/100)</f>
        <v/>
      </c>
      <c r="K323" s="24" t="str">
        <f>IF($C323="","",$E323*VLOOKUP($C323,aliments!$B$2:$AZ$70,7,0)/100)</f>
        <v/>
      </c>
      <c r="L323" s="24" t="str">
        <f>IF($C323="","",$E323*VLOOKUP($C323,aliments!$B$2:$AZ$70,8,0)/100)</f>
        <v/>
      </c>
      <c r="M323" s="24" t="str">
        <f>IF($C323="","",$E323*VLOOKUP($C323,aliments!$B$2:$AZ$70,9,0)/100)</f>
        <v/>
      </c>
      <c r="N323" s="24" t="str">
        <f>IF($C323="","",$E323*VLOOKUP($C323,aliments!$B$2:$AZ$70,10,0)/100)</f>
        <v/>
      </c>
      <c r="O323" s="24" t="str">
        <f>IF($C323="","",$E323*VLOOKUP($C323,aliments!$B$2:$AZ$70,11,0)/100)</f>
        <v/>
      </c>
      <c r="P323" s="24" t="str">
        <f>IF($C323="","",$E323*VLOOKUP($C323,aliments!$B$2:$AZ$70,12,0)/100)</f>
        <v/>
      </c>
      <c r="Q323" s="24" t="str">
        <f>IF($C323="","",$E323*VLOOKUP($C323,aliments!$B$2:$AZ$70,13,0)/100)</f>
        <v/>
      </c>
      <c r="R323" s="24" t="str">
        <f>IF($C323="","",$E323*VLOOKUP($C323,aliments!$B$2:$AZ$70,14,0)/100)</f>
        <v/>
      </c>
      <c r="S323" s="24" t="str">
        <f>IF($C323="","",$E323*VLOOKUP($C323,aliments!$B$2:$AZ$70,15,0)/100)</f>
        <v/>
      </c>
      <c r="T323" s="24" t="str">
        <f>IF($C323="","",$E323*VLOOKUP($C323,aliments!$B$2:$AZ$70,16,0)/100)</f>
        <v/>
      </c>
      <c r="U323" s="24" t="str">
        <f>IF($C323="","",$E323*VLOOKUP($C323,aliments!$B$2:$AZ$70,17,0)/100)</f>
        <v/>
      </c>
      <c r="V323" s="24" t="str">
        <f>IF($C323="","",$E323*VLOOKUP($C323,aliments!$B$2:$AZ$70,18,0)/100)</f>
        <v/>
      </c>
      <c r="W323" s="24" t="str">
        <f>IF($C323="","",$E323*VLOOKUP($C323,aliments!$B$2:$AZ$70,19,0)/100)</f>
        <v/>
      </c>
      <c r="X323" s="24" t="str">
        <f>IF($C323="","",$E323*VLOOKUP($C323,aliments!$B$2:$AZ$70,20,0)/100)</f>
        <v/>
      </c>
      <c r="Y323" s="24" t="str">
        <f>IF($C323="","",$E323*VLOOKUP($C323,aliments!$B$2:$AZ$70,21,0)/100)</f>
        <v/>
      </c>
      <c r="Z323" s="24" t="str">
        <f>IF($C323="","",$E323*VLOOKUP($C323,aliments!$B$2:$AZ$70,22,0)/100)</f>
        <v/>
      </c>
      <c r="AA323" s="24" t="str">
        <f>IF($C323="","",$E323*VLOOKUP($C323,aliments!$B$2:$AZ$70,23,0)/100)</f>
        <v/>
      </c>
      <c r="AB323" s="24" t="str">
        <f>IF($C323="","",$E323*VLOOKUP($C323,aliments!$B$2:$AZ$70,24,0)/100)</f>
        <v/>
      </c>
      <c r="AC323" s="24" t="str">
        <f>IF($C323="","",$E323*VLOOKUP($C323,aliments!$B$2:$AZ$70,25,0)/100)</f>
        <v/>
      </c>
      <c r="AD323" s="24" t="str">
        <f>IF($C323="","",$E323*VLOOKUP($C323,aliments!$B$2:$AZ$70,26,0)/100)</f>
        <v/>
      </c>
      <c r="AE323" s="24" t="str">
        <f>IF($C323="","",$E323*VLOOKUP($C323,aliments!$B$2:$AZ$70,27,0)/100)</f>
        <v/>
      </c>
      <c r="AF323" s="24" t="str">
        <f>IF($C323="","",$E323*VLOOKUP($C323,aliments!$B$2:$AZ$70,28,0)/100)</f>
        <v/>
      </c>
      <c r="AG323" s="24" t="str">
        <f>IF($C323="","",$E323*VLOOKUP($C323,aliments!$B$2:$AZ$70,29,0)/100)</f>
        <v/>
      </c>
      <c r="AH323" s="24" t="str">
        <f>IF($C323="","",$E323*VLOOKUP($C323,aliments!$B$2:$AZ$70,30,0)/100)</f>
        <v/>
      </c>
      <c r="AI323" s="24" t="str">
        <f>IF($C323="","",$E323*VLOOKUP($C323,aliments!$B$2:$AZ$70,31,0)/100)</f>
        <v/>
      </c>
      <c r="AJ323" s="24" t="str">
        <f>IF($C323="","",$E323*VLOOKUP($C323,aliments!$B$2:$AZ$70,32,0)/100)</f>
        <v/>
      </c>
      <c r="AK323" s="24" t="str">
        <f>IF($C323="","",$E323*VLOOKUP($C323,aliments!$B$2:$AZ$70,33,0)/100)</f>
        <v/>
      </c>
      <c r="AL323" s="24" t="str">
        <f>IF($C323="","",$E323*VLOOKUP($C323,aliments!$B$2:$AZ$70,34,0)/100)</f>
        <v/>
      </c>
      <c r="AM323" s="24" t="str">
        <f>IF($C323="","",$E323*VLOOKUP($C323,aliments!$B$2:$AZ$70,35,0)/100)</f>
        <v/>
      </c>
      <c r="AN323" s="24" t="str">
        <f>IF($C323="","",$E323*VLOOKUP($C323,aliments!$B$2:$AZ$70,36,0)/100)</f>
        <v/>
      </c>
      <c r="AO323" s="24" t="str">
        <f>IF($C323="","",$E323*VLOOKUP($C323,aliments!$B$2:$AZ$70,37,0)/100)</f>
        <v/>
      </c>
      <c r="AU323" s="19"/>
      <c r="AV323" s="19"/>
      <c r="AW323" s="19"/>
      <c r="AX323" s="19"/>
      <c r="AY323" s="19"/>
      <c r="AZ323" s="19"/>
      <c r="BA323" s="19"/>
      <c r="BB323" s="19"/>
      <c r="BC323" s="19"/>
      <c r="BD323" s="19"/>
      <c r="BE323" s="19"/>
      <c r="BF323" s="19"/>
      <c r="BG323" s="19"/>
      <c r="BH323" s="19"/>
      <c r="BI323" s="19"/>
      <c r="BJ323" s="19"/>
      <c r="BK323" s="19"/>
      <c r="BL323" s="19"/>
      <c r="BM323" s="19"/>
      <c r="BN323" s="19"/>
      <c r="BO323" s="19"/>
      <c r="BP323" s="19"/>
      <c r="BQ323" s="19"/>
      <c r="BR323" s="19"/>
      <c r="BS323" s="19"/>
      <c r="BT323" s="19"/>
      <c r="BU323" s="19"/>
      <c r="BV323" s="19"/>
      <c r="BW323" s="19"/>
      <c r="BX323" s="19"/>
    </row>
    <row r="324" spans="1:76" x14ac:dyDescent="0.2">
      <c r="C324" s="23"/>
      <c r="F324" s="24" t="str">
        <f>IF($C324="","",$E324*VLOOKUP($C324,aliments!$B$2:$AZ$70,2,0)/100)</f>
        <v/>
      </c>
      <c r="G324" s="24" t="str">
        <f>IF($C324="","",$E324*VLOOKUP($C324,aliments!$B$2:$AZ$70,3,0)/100)</f>
        <v/>
      </c>
      <c r="H324" s="24" t="str">
        <f>IF($C324="","",$E324*VLOOKUP($C324,aliments!$B$2:$AZ$70,4,0)/100)</f>
        <v/>
      </c>
      <c r="I324" s="24" t="str">
        <f>IF($C324="","",$E324*VLOOKUP($C324,aliments!$B$2:$AZ$70,5,0)/100)</f>
        <v/>
      </c>
      <c r="J324" s="24" t="str">
        <f>IF($C324="","",$E324*VLOOKUP($C324,aliments!$B$2:$AZ$70,6,0)/100)</f>
        <v/>
      </c>
      <c r="K324" s="24" t="str">
        <f>IF($C324="","",$E324*VLOOKUP($C324,aliments!$B$2:$AZ$70,7,0)/100)</f>
        <v/>
      </c>
      <c r="L324" s="24" t="str">
        <f>IF($C324="","",$E324*VLOOKUP($C324,aliments!$B$2:$AZ$70,8,0)/100)</f>
        <v/>
      </c>
      <c r="M324" s="24" t="str">
        <f>IF($C324="","",$E324*VLOOKUP($C324,aliments!$B$2:$AZ$70,9,0)/100)</f>
        <v/>
      </c>
      <c r="N324" s="24" t="str">
        <f>IF($C324="","",$E324*VLOOKUP($C324,aliments!$B$2:$AZ$70,10,0)/100)</f>
        <v/>
      </c>
      <c r="O324" s="24" t="str">
        <f>IF($C324="","",$E324*VLOOKUP($C324,aliments!$B$2:$AZ$70,11,0)/100)</f>
        <v/>
      </c>
      <c r="P324" s="24" t="str">
        <f>IF($C324="","",$E324*VLOOKUP($C324,aliments!$B$2:$AZ$70,12,0)/100)</f>
        <v/>
      </c>
      <c r="Q324" s="24" t="str">
        <f>IF($C324="","",$E324*VLOOKUP($C324,aliments!$B$2:$AZ$70,13,0)/100)</f>
        <v/>
      </c>
      <c r="R324" s="24" t="str">
        <f>IF($C324="","",$E324*VLOOKUP($C324,aliments!$B$2:$AZ$70,14,0)/100)</f>
        <v/>
      </c>
      <c r="S324" s="24" t="str">
        <f>IF($C324="","",$E324*VLOOKUP($C324,aliments!$B$2:$AZ$70,15,0)/100)</f>
        <v/>
      </c>
      <c r="T324" s="24" t="str">
        <f>IF($C324="","",$E324*VLOOKUP($C324,aliments!$B$2:$AZ$70,16,0)/100)</f>
        <v/>
      </c>
      <c r="U324" s="24" t="str">
        <f>IF($C324="","",$E324*VLOOKUP($C324,aliments!$B$2:$AZ$70,17,0)/100)</f>
        <v/>
      </c>
      <c r="V324" s="24" t="str">
        <f>IF($C324="","",$E324*VLOOKUP($C324,aliments!$B$2:$AZ$70,18,0)/100)</f>
        <v/>
      </c>
      <c r="W324" s="24" t="str">
        <f>IF($C324="","",$E324*VLOOKUP($C324,aliments!$B$2:$AZ$70,19,0)/100)</f>
        <v/>
      </c>
      <c r="X324" s="24" t="str">
        <f>IF($C324="","",$E324*VLOOKUP($C324,aliments!$B$2:$AZ$70,20,0)/100)</f>
        <v/>
      </c>
      <c r="Y324" s="24" t="str">
        <f>IF($C324="","",$E324*VLOOKUP($C324,aliments!$B$2:$AZ$70,21,0)/100)</f>
        <v/>
      </c>
      <c r="Z324" s="24" t="str">
        <f>IF($C324="","",$E324*VLOOKUP($C324,aliments!$B$2:$AZ$70,22,0)/100)</f>
        <v/>
      </c>
      <c r="AA324" s="24" t="str">
        <f>IF($C324="","",$E324*VLOOKUP($C324,aliments!$B$2:$AZ$70,23,0)/100)</f>
        <v/>
      </c>
      <c r="AB324" s="24" t="str">
        <f>IF($C324="","",$E324*VLOOKUP($C324,aliments!$B$2:$AZ$70,24,0)/100)</f>
        <v/>
      </c>
      <c r="AC324" s="24" t="str">
        <f>IF($C324="","",$E324*VLOOKUP($C324,aliments!$B$2:$AZ$70,25,0)/100)</f>
        <v/>
      </c>
      <c r="AD324" s="24" t="str">
        <f>IF($C324="","",$E324*VLOOKUP($C324,aliments!$B$2:$AZ$70,26,0)/100)</f>
        <v/>
      </c>
      <c r="AE324" s="24" t="str">
        <f>IF($C324="","",$E324*VLOOKUP($C324,aliments!$B$2:$AZ$70,27,0)/100)</f>
        <v/>
      </c>
      <c r="AF324" s="24" t="str">
        <f>IF($C324="","",$E324*VLOOKUP($C324,aliments!$B$2:$AZ$70,28,0)/100)</f>
        <v/>
      </c>
      <c r="AG324" s="24" t="str">
        <f>IF($C324="","",$E324*VLOOKUP($C324,aliments!$B$2:$AZ$70,29,0)/100)</f>
        <v/>
      </c>
      <c r="AH324" s="24" t="str">
        <f>IF($C324="","",$E324*VLOOKUP($C324,aliments!$B$2:$AZ$70,30,0)/100)</f>
        <v/>
      </c>
      <c r="AI324" s="24" t="str">
        <f>IF($C324="","",$E324*VLOOKUP($C324,aliments!$B$2:$AZ$70,31,0)/100)</f>
        <v/>
      </c>
      <c r="AJ324" s="24" t="str">
        <f>IF($C324="","",$E324*VLOOKUP($C324,aliments!$B$2:$AZ$70,32,0)/100)</f>
        <v/>
      </c>
      <c r="AK324" s="24" t="str">
        <f>IF($C324="","",$E324*VLOOKUP($C324,aliments!$B$2:$AZ$70,33,0)/100)</f>
        <v/>
      </c>
      <c r="AL324" s="24" t="str">
        <f>IF($C324="","",$E324*VLOOKUP($C324,aliments!$B$2:$AZ$70,34,0)/100)</f>
        <v/>
      </c>
      <c r="AM324" s="24" t="str">
        <f>IF($C324="","",$E324*VLOOKUP($C324,aliments!$B$2:$AZ$70,35,0)/100)</f>
        <v/>
      </c>
      <c r="AN324" s="24" t="str">
        <f>IF($C324="","",$E324*VLOOKUP($C324,aliments!$B$2:$AZ$70,36,0)/100)</f>
        <v/>
      </c>
      <c r="AO324" s="24" t="str">
        <f>IF($C324="","",$E324*VLOOKUP($C324,aliments!$B$2:$AZ$70,37,0)/100)</f>
        <v/>
      </c>
      <c r="AU324" s="19"/>
      <c r="AV324" s="19"/>
      <c r="AW324" s="19"/>
      <c r="AX324" s="19"/>
      <c r="AY324" s="19"/>
      <c r="AZ324" s="19"/>
      <c r="BA324" s="19"/>
      <c r="BB324" s="19"/>
      <c r="BC324" s="19"/>
      <c r="BD324" s="19"/>
      <c r="BE324" s="19"/>
      <c r="BF324" s="19"/>
      <c r="BG324" s="19"/>
      <c r="BH324" s="19"/>
      <c r="BI324" s="19"/>
      <c r="BJ324" s="19"/>
      <c r="BK324" s="19"/>
      <c r="BL324" s="19"/>
      <c r="BM324" s="19"/>
      <c r="BN324" s="19"/>
      <c r="BO324" s="19"/>
      <c r="BP324" s="19"/>
      <c r="BQ324" s="19"/>
      <c r="BR324" s="19"/>
      <c r="BS324" s="19"/>
      <c r="BT324" s="19"/>
      <c r="BU324" s="19"/>
      <c r="BV324" s="19"/>
      <c r="BW324" s="19"/>
      <c r="BX324" s="19"/>
    </row>
    <row r="325" spans="1:76" x14ac:dyDescent="0.2">
      <c r="C325" s="23"/>
      <c r="F325" s="24" t="str">
        <f>IF($C325="","",$E325*VLOOKUP($C325,aliments!$B$2:$AZ$70,2,0)/100)</f>
        <v/>
      </c>
      <c r="G325" s="24" t="str">
        <f>IF($C325="","",$E325*VLOOKUP($C325,aliments!$B$2:$AZ$70,3,0)/100)</f>
        <v/>
      </c>
      <c r="H325" s="24" t="str">
        <f>IF($C325="","",$E325*VLOOKUP($C325,aliments!$B$2:$AZ$70,4,0)/100)</f>
        <v/>
      </c>
      <c r="I325" s="24" t="str">
        <f>IF($C325="","",$E325*VLOOKUP($C325,aliments!$B$2:$AZ$70,5,0)/100)</f>
        <v/>
      </c>
      <c r="J325" s="24" t="str">
        <f>IF($C325="","",$E325*VLOOKUP($C325,aliments!$B$2:$AZ$70,6,0)/100)</f>
        <v/>
      </c>
      <c r="K325" s="24" t="str">
        <f>IF($C325="","",$E325*VLOOKUP($C325,aliments!$B$2:$AZ$70,7,0)/100)</f>
        <v/>
      </c>
      <c r="L325" s="24" t="str">
        <f>IF($C325="","",$E325*VLOOKUP($C325,aliments!$B$2:$AZ$70,8,0)/100)</f>
        <v/>
      </c>
      <c r="M325" s="24" t="str">
        <f>IF($C325="","",$E325*VLOOKUP($C325,aliments!$B$2:$AZ$70,9,0)/100)</f>
        <v/>
      </c>
      <c r="N325" s="24" t="str">
        <f>IF($C325="","",$E325*VLOOKUP($C325,aliments!$B$2:$AZ$70,10,0)/100)</f>
        <v/>
      </c>
      <c r="O325" s="24" t="str">
        <f>IF($C325="","",$E325*VLOOKUP($C325,aliments!$B$2:$AZ$70,11,0)/100)</f>
        <v/>
      </c>
      <c r="P325" s="24" t="str">
        <f>IF($C325="","",$E325*VLOOKUP($C325,aliments!$B$2:$AZ$70,12,0)/100)</f>
        <v/>
      </c>
      <c r="Q325" s="24" t="str">
        <f>IF($C325="","",$E325*VLOOKUP($C325,aliments!$B$2:$AZ$70,13,0)/100)</f>
        <v/>
      </c>
      <c r="R325" s="24" t="str">
        <f>IF($C325="","",$E325*VLOOKUP($C325,aliments!$B$2:$AZ$70,14,0)/100)</f>
        <v/>
      </c>
      <c r="S325" s="24" t="str">
        <f>IF($C325="","",$E325*VLOOKUP($C325,aliments!$B$2:$AZ$70,15,0)/100)</f>
        <v/>
      </c>
      <c r="T325" s="24" t="str">
        <f>IF($C325="","",$E325*VLOOKUP($C325,aliments!$B$2:$AZ$70,16,0)/100)</f>
        <v/>
      </c>
      <c r="U325" s="24" t="str">
        <f>IF($C325="","",$E325*VLOOKUP($C325,aliments!$B$2:$AZ$70,17,0)/100)</f>
        <v/>
      </c>
      <c r="V325" s="24" t="str">
        <f>IF($C325="","",$E325*VLOOKUP($C325,aliments!$B$2:$AZ$70,18,0)/100)</f>
        <v/>
      </c>
      <c r="W325" s="24" t="str">
        <f>IF($C325="","",$E325*VLOOKUP($C325,aliments!$B$2:$AZ$70,19,0)/100)</f>
        <v/>
      </c>
      <c r="X325" s="24" t="str">
        <f>IF($C325="","",$E325*VLOOKUP($C325,aliments!$B$2:$AZ$70,20,0)/100)</f>
        <v/>
      </c>
      <c r="Y325" s="24" t="str">
        <f>IF($C325="","",$E325*VLOOKUP($C325,aliments!$B$2:$AZ$70,21,0)/100)</f>
        <v/>
      </c>
      <c r="Z325" s="24" t="str">
        <f>IF($C325="","",$E325*VLOOKUP($C325,aliments!$B$2:$AZ$70,22,0)/100)</f>
        <v/>
      </c>
      <c r="AA325" s="24" t="str">
        <f>IF($C325="","",$E325*VLOOKUP($C325,aliments!$B$2:$AZ$70,23,0)/100)</f>
        <v/>
      </c>
      <c r="AB325" s="24" t="str">
        <f>IF($C325="","",$E325*VLOOKUP($C325,aliments!$B$2:$AZ$70,24,0)/100)</f>
        <v/>
      </c>
      <c r="AC325" s="24" t="str">
        <f>IF($C325="","",$E325*VLOOKUP($C325,aliments!$B$2:$AZ$70,25,0)/100)</f>
        <v/>
      </c>
      <c r="AD325" s="24" t="str">
        <f>IF($C325="","",$E325*VLOOKUP($C325,aliments!$B$2:$AZ$70,26,0)/100)</f>
        <v/>
      </c>
      <c r="AE325" s="24" t="str">
        <f>IF($C325="","",$E325*VLOOKUP($C325,aliments!$B$2:$AZ$70,27,0)/100)</f>
        <v/>
      </c>
      <c r="AF325" s="24" t="str">
        <f>IF($C325="","",$E325*VLOOKUP($C325,aliments!$B$2:$AZ$70,28,0)/100)</f>
        <v/>
      </c>
      <c r="AG325" s="24" t="str">
        <f>IF($C325="","",$E325*VLOOKUP($C325,aliments!$B$2:$AZ$70,29,0)/100)</f>
        <v/>
      </c>
      <c r="AH325" s="24" t="str">
        <f>IF($C325="","",$E325*VLOOKUP($C325,aliments!$B$2:$AZ$70,30,0)/100)</f>
        <v/>
      </c>
      <c r="AI325" s="24" t="str">
        <f>IF($C325="","",$E325*VLOOKUP($C325,aliments!$B$2:$AZ$70,31,0)/100)</f>
        <v/>
      </c>
      <c r="AJ325" s="24" t="str">
        <f>IF($C325="","",$E325*VLOOKUP($C325,aliments!$B$2:$AZ$70,32,0)/100)</f>
        <v/>
      </c>
      <c r="AK325" s="24" t="str">
        <f>IF($C325="","",$E325*VLOOKUP($C325,aliments!$B$2:$AZ$70,33,0)/100)</f>
        <v/>
      </c>
      <c r="AL325" s="24" t="str">
        <f>IF($C325="","",$E325*VLOOKUP($C325,aliments!$B$2:$AZ$70,34,0)/100)</f>
        <v/>
      </c>
      <c r="AM325" s="24" t="str">
        <f>IF($C325="","",$E325*VLOOKUP($C325,aliments!$B$2:$AZ$70,35,0)/100)</f>
        <v/>
      </c>
      <c r="AN325" s="24" t="str">
        <f>IF($C325="","",$E325*VLOOKUP($C325,aliments!$B$2:$AZ$70,36,0)/100)</f>
        <v/>
      </c>
      <c r="AO325" s="24" t="str">
        <f>IF($C325="","",$E325*VLOOKUP($C325,aliments!$B$2:$AZ$70,37,0)/100)</f>
        <v/>
      </c>
      <c r="AU325" s="19"/>
      <c r="AV325" s="19"/>
      <c r="AW325" s="19"/>
      <c r="AX325" s="19"/>
      <c r="AY325" s="19"/>
      <c r="AZ325" s="19"/>
      <c r="BA325" s="19"/>
      <c r="BB325" s="19"/>
      <c r="BC325" s="19"/>
      <c r="BD325" s="19"/>
      <c r="BE325" s="19"/>
      <c r="BF325" s="19"/>
      <c r="BG325" s="19"/>
      <c r="BH325" s="19"/>
      <c r="BI325" s="19"/>
      <c r="BJ325" s="19"/>
      <c r="BK325" s="19"/>
      <c r="BL325" s="19"/>
      <c r="BM325" s="19"/>
      <c r="BN325" s="19"/>
      <c r="BO325" s="19"/>
      <c r="BP325" s="19"/>
      <c r="BQ325" s="19"/>
      <c r="BR325" s="19"/>
      <c r="BS325" s="19"/>
      <c r="BT325" s="19"/>
      <c r="BU325" s="19"/>
      <c r="BV325" s="19"/>
      <c r="BW325" s="19"/>
      <c r="BX325" s="19"/>
    </row>
    <row r="326" spans="1:76" x14ac:dyDescent="0.2">
      <c r="C326" s="23"/>
      <c r="F326" s="24" t="str">
        <f>IF($C326="","",$E326*VLOOKUP($C326,aliments!$B$2:$AZ$70,2,0)/100)</f>
        <v/>
      </c>
      <c r="G326" s="24" t="str">
        <f>IF($C326="","",$E326*VLOOKUP($C326,aliments!$B$2:$AZ$70,3,0)/100)</f>
        <v/>
      </c>
      <c r="H326" s="24" t="str">
        <f>IF($C326="","",$E326*VLOOKUP($C326,aliments!$B$2:$AZ$70,4,0)/100)</f>
        <v/>
      </c>
      <c r="I326" s="24" t="str">
        <f>IF($C326="","",$E326*VLOOKUP($C326,aliments!$B$2:$AZ$70,5,0)/100)</f>
        <v/>
      </c>
      <c r="J326" s="24" t="str">
        <f>IF($C326="","",$E326*VLOOKUP($C326,aliments!$B$2:$AZ$70,6,0)/100)</f>
        <v/>
      </c>
      <c r="K326" s="24" t="str">
        <f>IF($C326="","",$E326*VLOOKUP($C326,aliments!$B$2:$AZ$70,7,0)/100)</f>
        <v/>
      </c>
      <c r="L326" s="24" t="str">
        <f>IF($C326="","",$E326*VLOOKUP($C326,aliments!$B$2:$AZ$70,8,0)/100)</f>
        <v/>
      </c>
      <c r="M326" s="24" t="str">
        <f>IF($C326="","",$E326*VLOOKUP($C326,aliments!$B$2:$AZ$70,9,0)/100)</f>
        <v/>
      </c>
      <c r="N326" s="24" t="str">
        <f>IF($C326="","",$E326*VLOOKUP($C326,aliments!$B$2:$AZ$70,10,0)/100)</f>
        <v/>
      </c>
      <c r="O326" s="24" t="str">
        <f>IF($C326="","",$E326*VLOOKUP($C326,aliments!$B$2:$AZ$70,11,0)/100)</f>
        <v/>
      </c>
      <c r="P326" s="24" t="str">
        <f>IF($C326="","",$E326*VLOOKUP($C326,aliments!$B$2:$AZ$70,12,0)/100)</f>
        <v/>
      </c>
      <c r="Q326" s="24" t="str">
        <f>IF($C326="","",$E326*VLOOKUP($C326,aliments!$B$2:$AZ$70,13,0)/100)</f>
        <v/>
      </c>
      <c r="R326" s="24" t="str">
        <f>IF($C326="","",$E326*VLOOKUP($C326,aliments!$B$2:$AZ$70,14,0)/100)</f>
        <v/>
      </c>
      <c r="S326" s="24" t="str">
        <f>IF($C326="","",$E326*VLOOKUP($C326,aliments!$B$2:$AZ$70,15,0)/100)</f>
        <v/>
      </c>
      <c r="T326" s="24" t="str">
        <f>IF($C326="","",$E326*VLOOKUP($C326,aliments!$B$2:$AZ$70,16,0)/100)</f>
        <v/>
      </c>
      <c r="U326" s="24" t="str">
        <f>IF($C326="","",$E326*VLOOKUP($C326,aliments!$B$2:$AZ$70,17,0)/100)</f>
        <v/>
      </c>
      <c r="V326" s="24" t="str">
        <f>IF($C326="","",$E326*VLOOKUP($C326,aliments!$B$2:$AZ$70,18,0)/100)</f>
        <v/>
      </c>
      <c r="W326" s="24" t="str">
        <f>IF($C326="","",$E326*VLOOKUP($C326,aliments!$B$2:$AZ$70,19,0)/100)</f>
        <v/>
      </c>
      <c r="X326" s="24" t="str">
        <f>IF($C326="","",$E326*VLOOKUP($C326,aliments!$B$2:$AZ$70,20,0)/100)</f>
        <v/>
      </c>
      <c r="Y326" s="24" t="str">
        <f>IF($C326="","",$E326*VLOOKUP($C326,aliments!$B$2:$AZ$70,21,0)/100)</f>
        <v/>
      </c>
      <c r="Z326" s="24" t="str">
        <f>IF($C326="","",$E326*VLOOKUP($C326,aliments!$B$2:$AZ$70,22,0)/100)</f>
        <v/>
      </c>
      <c r="AA326" s="24" t="str">
        <f>IF($C326="","",$E326*VLOOKUP($C326,aliments!$B$2:$AZ$70,23,0)/100)</f>
        <v/>
      </c>
      <c r="AB326" s="24" t="str">
        <f>IF($C326="","",$E326*VLOOKUP($C326,aliments!$B$2:$AZ$70,24,0)/100)</f>
        <v/>
      </c>
      <c r="AC326" s="24" t="str">
        <f>IF($C326="","",$E326*VLOOKUP($C326,aliments!$B$2:$AZ$70,25,0)/100)</f>
        <v/>
      </c>
      <c r="AD326" s="24" t="str">
        <f>IF($C326="","",$E326*VLOOKUP($C326,aliments!$B$2:$AZ$70,26,0)/100)</f>
        <v/>
      </c>
      <c r="AE326" s="24" t="str">
        <f>IF($C326="","",$E326*VLOOKUP($C326,aliments!$B$2:$AZ$70,27,0)/100)</f>
        <v/>
      </c>
      <c r="AF326" s="24" t="str">
        <f>IF($C326="","",$E326*VLOOKUP($C326,aliments!$B$2:$AZ$70,28,0)/100)</f>
        <v/>
      </c>
      <c r="AG326" s="24" t="str">
        <f>IF($C326="","",$E326*VLOOKUP($C326,aliments!$B$2:$AZ$70,29,0)/100)</f>
        <v/>
      </c>
      <c r="AH326" s="24" t="str">
        <f>IF($C326="","",$E326*VLOOKUP($C326,aliments!$B$2:$AZ$70,30,0)/100)</f>
        <v/>
      </c>
      <c r="AI326" s="24" t="str">
        <f>IF($C326="","",$E326*VLOOKUP($C326,aliments!$B$2:$AZ$70,31,0)/100)</f>
        <v/>
      </c>
      <c r="AJ326" s="24" t="str">
        <f>IF($C326="","",$E326*VLOOKUP($C326,aliments!$B$2:$AZ$70,32,0)/100)</f>
        <v/>
      </c>
      <c r="AK326" s="24" t="str">
        <f>IF($C326="","",$E326*VLOOKUP($C326,aliments!$B$2:$AZ$70,33,0)/100)</f>
        <v/>
      </c>
      <c r="AL326" s="24" t="str">
        <f>IF($C326="","",$E326*VLOOKUP($C326,aliments!$B$2:$AZ$70,34,0)/100)</f>
        <v/>
      </c>
      <c r="AM326" s="24" t="str">
        <f>IF($C326="","",$E326*VLOOKUP($C326,aliments!$B$2:$AZ$70,35,0)/100)</f>
        <v/>
      </c>
      <c r="AN326" s="24" t="str">
        <f>IF($C326="","",$E326*VLOOKUP($C326,aliments!$B$2:$AZ$70,36,0)/100)</f>
        <v/>
      </c>
      <c r="AO326" s="24" t="str">
        <f>IF($C326="","",$E326*VLOOKUP($C326,aliments!$B$2:$AZ$70,37,0)/100)</f>
        <v/>
      </c>
      <c r="AU326" s="19"/>
      <c r="AV326" s="19"/>
      <c r="AW326" s="19"/>
      <c r="AX326" s="19"/>
      <c r="AY326" s="19"/>
      <c r="AZ326" s="19"/>
      <c r="BA326" s="19"/>
      <c r="BB326" s="19"/>
      <c r="BC326" s="19"/>
      <c r="BD326" s="19"/>
      <c r="BE326" s="19"/>
      <c r="BF326" s="19"/>
      <c r="BG326" s="19"/>
      <c r="BH326" s="19"/>
      <c r="BI326" s="19"/>
      <c r="BJ326" s="19"/>
      <c r="BK326" s="19"/>
      <c r="BL326" s="19"/>
      <c r="BM326" s="19"/>
      <c r="BN326" s="19"/>
      <c r="BO326" s="19"/>
      <c r="BP326" s="19"/>
      <c r="BQ326" s="19"/>
      <c r="BR326" s="19"/>
      <c r="BS326" s="19"/>
      <c r="BT326" s="19"/>
      <c r="BU326" s="19"/>
      <c r="BV326" s="19"/>
      <c r="BW326" s="19"/>
      <c r="BX326" s="19"/>
    </row>
    <row r="327" spans="1:76" ht="13.5" thickBot="1" x14ac:dyDescent="0.25">
      <c r="C327" s="23"/>
      <c r="F327" s="24" t="str">
        <f>IF($C327="","",$E327*VLOOKUP($C327,aliments!$B$2:$AZ$70,2,0)/100)</f>
        <v/>
      </c>
      <c r="G327" s="24" t="str">
        <f>IF($C327="","",$E327*VLOOKUP($C327,aliments!$B$2:$AZ$70,3,0)/100)</f>
        <v/>
      </c>
      <c r="H327" s="24" t="str">
        <f>IF($C327="","",$E327*VLOOKUP($C327,aliments!$B$2:$AZ$70,4,0)/100)</f>
        <v/>
      </c>
      <c r="I327" s="24" t="str">
        <f>IF($C327="","",$E327*VLOOKUP($C327,aliments!$B$2:$AZ$70,5,0)/100)</f>
        <v/>
      </c>
      <c r="J327" s="24" t="str">
        <f>IF($C327="","",$E327*VLOOKUP($C327,aliments!$B$2:$AZ$70,6,0)/100)</f>
        <v/>
      </c>
      <c r="K327" s="24" t="str">
        <f>IF($C327="","",$E327*VLOOKUP($C327,aliments!$B$2:$AZ$70,7,0)/100)</f>
        <v/>
      </c>
      <c r="L327" s="24" t="str">
        <f>IF($C327="","",$E327*VLOOKUP($C327,aliments!$B$2:$AZ$70,8,0)/100)</f>
        <v/>
      </c>
      <c r="M327" s="24" t="str">
        <f>IF($C327="","",$E327*VLOOKUP($C327,aliments!$B$2:$AZ$70,9,0)/100)</f>
        <v/>
      </c>
      <c r="N327" s="24" t="str">
        <f>IF($C327="","",$E327*VLOOKUP($C327,aliments!$B$2:$AZ$70,10,0)/100)</f>
        <v/>
      </c>
      <c r="O327" s="24" t="str">
        <f>IF($C327="","",$E327*VLOOKUP($C327,aliments!$B$2:$AZ$70,11,0)/100)</f>
        <v/>
      </c>
      <c r="P327" s="24" t="str">
        <f>IF($C327="","",$E327*VLOOKUP($C327,aliments!$B$2:$AZ$70,12,0)/100)</f>
        <v/>
      </c>
      <c r="Q327" s="24" t="str">
        <f>IF($C327="","",$E327*VLOOKUP($C327,aliments!$B$2:$AZ$70,13,0)/100)</f>
        <v/>
      </c>
      <c r="R327" s="24" t="str">
        <f>IF($C327="","",$E327*VLOOKUP($C327,aliments!$B$2:$AZ$70,14,0)/100)</f>
        <v/>
      </c>
      <c r="S327" s="24" t="str">
        <f>IF($C327="","",$E327*VLOOKUP($C327,aliments!$B$2:$AZ$70,15,0)/100)</f>
        <v/>
      </c>
      <c r="T327" s="24" t="str">
        <f>IF($C327="","",$E327*VLOOKUP($C327,aliments!$B$2:$AZ$70,16,0)/100)</f>
        <v/>
      </c>
      <c r="U327" s="24" t="str">
        <f>IF($C327="","",$E327*VLOOKUP($C327,aliments!$B$2:$AZ$70,17,0)/100)</f>
        <v/>
      </c>
      <c r="V327" s="24" t="str">
        <f>IF($C327="","",$E327*VLOOKUP($C327,aliments!$B$2:$AZ$70,18,0)/100)</f>
        <v/>
      </c>
      <c r="W327" s="24" t="str">
        <f>IF($C327="","",$E327*VLOOKUP($C327,aliments!$B$2:$AZ$70,19,0)/100)</f>
        <v/>
      </c>
      <c r="X327" s="24" t="str">
        <f>IF($C327="","",$E327*VLOOKUP($C327,aliments!$B$2:$AZ$70,20,0)/100)</f>
        <v/>
      </c>
      <c r="Y327" s="24" t="str">
        <f>IF($C327="","",$E327*VLOOKUP($C327,aliments!$B$2:$AZ$70,21,0)/100)</f>
        <v/>
      </c>
      <c r="Z327" s="24" t="str">
        <f>IF($C327="","",$E327*VLOOKUP($C327,aliments!$B$2:$AZ$70,22,0)/100)</f>
        <v/>
      </c>
      <c r="AA327" s="24" t="str">
        <f>IF($C327="","",$E327*VLOOKUP($C327,aliments!$B$2:$AZ$70,23,0)/100)</f>
        <v/>
      </c>
      <c r="AB327" s="24" t="str">
        <f>IF($C327="","",$E327*VLOOKUP($C327,aliments!$B$2:$AZ$70,24,0)/100)</f>
        <v/>
      </c>
      <c r="AC327" s="24" t="str">
        <f>IF($C327="","",$E327*VLOOKUP($C327,aliments!$B$2:$AZ$70,25,0)/100)</f>
        <v/>
      </c>
      <c r="AD327" s="24" t="str">
        <f>IF($C327="","",$E327*VLOOKUP($C327,aliments!$B$2:$AZ$70,26,0)/100)</f>
        <v/>
      </c>
      <c r="AE327" s="24" t="str">
        <f>IF($C327="","",$E327*VLOOKUP($C327,aliments!$B$2:$AZ$70,27,0)/100)</f>
        <v/>
      </c>
      <c r="AF327" s="24" t="str">
        <f>IF($C327="","",$E327*VLOOKUP($C327,aliments!$B$2:$AZ$70,28,0)/100)</f>
        <v/>
      </c>
      <c r="AG327" s="24" t="str">
        <f>IF($C327="","",$E327*VLOOKUP($C327,aliments!$B$2:$AZ$70,29,0)/100)</f>
        <v/>
      </c>
      <c r="AH327" s="24" t="str">
        <f>IF($C327="","",$E327*VLOOKUP($C327,aliments!$B$2:$AZ$70,30,0)/100)</f>
        <v/>
      </c>
      <c r="AI327" s="24" t="str">
        <f>IF($C327="","",$E327*VLOOKUP($C327,aliments!$B$2:$AZ$70,31,0)/100)</f>
        <v/>
      </c>
      <c r="AJ327" s="24" t="str">
        <f>IF($C327="","",$E327*VLOOKUP($C327,aliments!$B$2:$AZ$70,32,0)/100)</f>
        <v/>
      </c>
      <c r="AK327" s="24" t="str">
        <f>IF($C327="","",$E327*VLOOKUP($C327,aliments!$B$2:$AZ$70,33,0)/100)</f>
        <v/>
      </c>
      <c r="AL327" s="24" t="str">
        <f>IF($C327="","",$E327*VLOOKUP($C327,aliments!$B$2:$AZ$70,34,0)/100)</f>
        <v/>
      </c>
      <c r="AM327" s="24" t="str">
        <f>IF($C327="","",$E327*VLOOKUP($C327,aliments!$B$2:$AZ$70,35,0)/100)</f>
        <v/>
      </c>
      <c r="AN327" s="24" t="str">
        <f>IF($C327="","",$E327*VLOOKUP($C327,aliments!$B$2:$AZ$70,36,0)/100)</f>
        <v/>
      </c>
      <c r="AO327" s="24" t="str">
        <f>IF($C327="","",$E327*VLOOKUP($C327,aliments!$B$2:$AZ$70,37,0)/100)</f>
        <v/>
      </c>
      <c r="AU327" s="19"/>
      <c r="AV327" s="19"/>
      <c r="AW327" s="19"/>
      <c r="AX327" s="19"/>
      <c r="AY327" s="19"/>
      <c r="AZ327" s="19"/>
      <c r="BA327" s="19"/>
      <c r="BB327" s="19"/>
      <c r="BC327" s="19"/>
      <c r="BD327" s="19"/>
      <c r="BE327" s="19"/>
      <c r="BF327" s="19"/>
      <c r="BG327" s="19"/>
      <c r="BH327" s="19"/>
      <c r="BI327" s="19"/>
      <c r="BJ327" s="19"/>
      <c r="BK327" s="19"/>
      <c r="BL327" s="19"/>
      <c r="BM327" s="19"/>
      <c r="BN327" s="19"/>
      <c r="BO327" s="19"/>
      <c r="BP327" s="19"/>
      <c r="BQ327" s="19"/>
      <c r="BR327" s="19"/>
      <c r="BS327" s="19"/>
      <c r="BT327" s="19"/>
      <c r="BU327" s="19"/>
      <c r="BV327" s="19"/>
      <c r="BW327" s="19"/>
      <c r="BX327" s="19"/>
    </row>
    <row r="328" spans="1:76" ht="13.5" thickBot="1" x14ac:dyDescent="0.25">
      <c r="A328" s="12" t="s">
        <v>4</v>
      </c>
      <c r="D328" s="72"/>
      <c r="F328" s="28" t="str">
        <f>IF(SUM(F321:F327)=0,"",AVERAGE(F321:F327))</f>
        <v/>
      </c>
      <c r="G328" s="28">
        <f>SUM(G321:G327)</f>
        <v>0</v>
      </c>
      <c r="H328" s="13">
        <f>SUM(H321:H327)</f>
        <v>0</v>
      </c>
      <c r="I328" s="13">
        <f t="shared" ref="I328" si="964">SUM(I321:I327)</f>
        <v>0</v>
      </c>
      <c r="J328" s="13">
        <f t="shared" ref="J328" si="965">SUM(J321:J327)</f>
        <v>0</v>
      </c>
      <c r="K328" s="13">
        <f t="shared" ref="K328" si="966">SUM(K321:K327)</f>
        <v>0</v>
      </c>
      <c r="L328" s="13">
        <f t="shared" ref="L328" si="967">SUM(L321:L327)</f>
        <v>0</v>
      </c>
      <c r="M328" s="13">
        <f t="shared" ref="M328" si="968">SUM(M321:M327)</f>
        <v>0</v>
      </c>
      <c r="N328" s="13">
        <f t="shared" ref="N328" si="969">SUM(N321:N327)</f>
        <v>0</v>
      </c>
      <c r="O328" s="13">
        <f t="shared" ref="O328" si="970">SUM(O321:O327)</f>
        <v>0</v>
      </c>
      <c r="P328" s="13">
        <f t="shared" ref="P328" si="971">SUM(P321:P327)</f>
        <v>0</v>
      </c>
      <c r="Q328" s="13">
        <f t="shared" ref="Q328" si="972">SUM(Q321:Q327)</f>
        <v>0</v>
      </c>
      <c r="R328" s="13">
        <f t="shared" ref="R328" si="973">SUM(R321:R327)</f>
        <v>0</v>
      </c>
      <c r="S328" s="13">
        <f t="shared" ref="S328" si="974">SUM(S321:S327)</f>
        <v>0</v>
      </c>
      <c r="T328" s="13">
        <f t="shared" ref="T328" si="975">SUM(T321:T327)</f>
        <v>0</v>
      </c>
      <c r="U328" s="13">
        <f t="shared" ref="U328" si="976">SUM(U321:U327)</f>
        <v>0</v>
      </c>
      <c r="V328" s="13">
        <f t="shared" ref="V328" si="977">SUM(V321:V327)</f>
        <v>0</v>
      </c>
      <c r="W328" s="13">
        <f t="shared" ref="W328" si="978">SUM(W321:W327)</f>
        <v>0</v>
      </c>
      <c r="X328" s="13">
        <f t="shared" ref="X328" si="979">SUM(X321:X327)</f>
        <v>0</v>
      </c>
      <c r="Y328" s="13">
        <f t="shared" ref="Y328" si="980">SUM(Y321:Y327)</f>
        <v>0</v>
      </c>
      <c r="Z328" s="13">
        <f t="shared" ref="Z328" si="981">SUM(Z321:Z327)</f>
        <v>0</v>
      </c>
      <c r="AA328" s="13">
        <f t="shared" ref="AA328" si="982">SUM(AA321:AA327)</f>
        <v>0</v>
      </c>
      <c r="AB328" s="13">
        <f t="shared" ref="AB328" si="983">SUM(AB321:AB327)</f>
        <v>0</v>
      </c>
      <c r="AC328" s="13">
        <f t="shared" ref="AC328" si="984">SUM(AC321:AC327)</f>
        <v>0</v>
      </c>
      <c r="AD328" s="13">
        <f t="shared" ref="AD328" si="985">SUM(AD321:AD327)</f>
        <v>0</v>
      </c>
      <c r="AE328" s="13">
        <f t="shared" ref="AE328" si="986">SUM(AE321:AE327)</f>
        <v>0</v>
      </c>
      <c r="AF328" s="13">
        <f t="shared" ref="AF328" si="987">SUM(AF321:AF327)</f>
        <v>0</v>
      </c>
      <c r="AG328" s="13">
        <f t="shared" ref="AG328" si="988">SUM(AG321:AG327)</f>
        <v>0</v>
      </c>
      <c r="AH328" s="13">
        <f t="shared" ref="AH328" si="989">SUM(AH321:AH327)</f>
        <v>0</v>
      </c>
      <c r="AI328" s="13">
        <f t="shared" ref="AI328" si="990">SUM(AI321:AI327)</f>
        <v>0</v>
      </c>
      <c r="AJ328" s="13">
        <f t="shared" ref="AJ328" si="991">SUM(AJ321:AJ327)</f>
        <v>0</v>
      </c>
      <c r="AK328" s="13">
        <f t="shared" ref="AK328" si="992">SUM(AK321:AK327)</f>
        <v>0</v>
      </c>
      <c r="AL328" s="13">
        <f t="shared" ref="AL328" si="993">SUM(AL321:AL327)</f>
        <v>0</v>
      </c>
      <c r="AM328" s="13">
        <f t="shared" ref="AM328" si="994">SUM(AM321:AM327)</f>
        <v>0</v>
      </c>
      <c r="AN328" s="13">
        <f t="shared" ref="AN328" si="995">SUM(AN321:AN327)</f>
        <v>0</v>
      </c>
      <c r="AO328" s="13">
        <f t="shared" ref="AO328" si="996">SUM(AO321:AO327)</f>
        <v>0</v>
      </c>
    </row>
    <row r="329" spans="1:76" ht="13.5" thickBot="1" x14ac:dyDescent="0.25"/>
    <row r="330" spans="1:76" ht="13.5" thickBot="1" x14ac:dyDescent="0.25">
      <c r="A330" s="2" t="s">
        <v>161</v>
      </c>
      <c r="B330" s="3"/>
      <c r="C330" s="3" t="s">
        <v>0</v>
      </c>
      <c r="D330" s="3"/>
      <c r="E330" s="3" t="s">
        <v>163</v>
      </c>
      <c r="F330" s="27" t="s">
        <v>179</v>
      </c>
      <c r="G330" s="27" t="s">
        <v>178</v>
      </c>
      <c r="H330" s="3" t="s">
        <v>164</v>
      </c>
      <c r="I330" s="3" t="s">
        <v>165</v>
      </c>
      <c r="J330" s="3" t="s">
        <v>166</v>
      </c>
      <c r="K330" s="3" t="s">
        <v>5</v>
      </c>
      <c r="L330" s="3" t="s">
        <v>159</v>
      </c>
      <c r="M330" s="3" t="s">
        <v>160</v>
      </c>
      <c r="N330" s="3" t="s">
        <v>150</v>
      </c>
      <c r="O330" s="3" t="s">
        <v>151</v>
      </c>
      <c r="P330" s="3" t="s">
        <v>152</v>
      </c>
      <c r="Q330" s="3" t="s">
        <v>153</v>
      </c>
      <c r="R330" s="3" t="s">
        <v>154</v>
      </c>
      <c r="S330" s="3" t="s">
        <v>155</v>
      </c>
      <c r="T330" s="3" t="s">
        <v>156</v>
      </c>
      <c r="U330" s="3" t="s">
        <v>157</v>
      </c>
      <c r="V330" s="3" t="s">
        <v>158</v>
      </c>
      <c r="W330" s="3" t="s">
        <v>177</v>
      </c>
      <c r="X330" s="3" t="s">
        <v>176</v>
      </c>
      <c r="Y330" s="3" t="s">
        <v>26</v>
      </c>
      <c r="Z330" s="3" t="s">
        <v>29</v>
      </c>
      <c r="AA330" s="3" t="s">
        <v>28</v>
      </c>
      <c r="AB330" s="3" t="s">
        <v>32</v>
      </c>
      <c r="AC330" s="3" t="s">
        <v>23</v>
      </c>
      <c r="AD330" s="3" t="s">
        <v>27</v>
      </c>
      <c r="AE330" s="3" t="s">
        <v>24</v>
      </c>
      <c r="AF330" s="3" t="s">
        <v>25</v>
      </c>
      <c r="AG330" s="3" t="s">
        <v>31</v>
      </c>
      <c r="AH330" s="3" t="s">
        <v>22</v>
      </c>
      <c r="AI330" s="3" t="s">
        <v>30</v>
      </c>
      <c r="AJ330" s="3" t="s">
        <v>36</v>
      </c>
      <c r="AK330" s="3" t="s">
        <v>37</v>
      </c>
      <c r="AL330" s="3" t="s">
        <v>38</v>
      </c>
      <c r="AM330" s="3" t="s">
        <v>40</v>
      </c>
      <c r="AN330" s="3" t="s">
        <v>41</v>
      </c>
      <c r="AO330" s="4" t="s">
        <v>21</v>
      </c>
    </row>
    <row r="331" spans="1:76" x14ac:dyDescent="0.2">
      <c r="C331" s="23"/>
      <c r="F331" s="24" t="str">
        <f>IF($C331="","",$E331*VLOOKUP($C331,aliments!$B$2:$AZ$70,2,0)/100)</f>
        <v/>
      </c>
      <c r="G331" s="24" t="str">
        <f>IF($C331="","",$E331*VLOOKUP($C331,aliments!$B$2:$AZ$70,3,0)/100)</f>
        <v/>
      </c>
      <c r="H331" s="24" t="str">
        <f>IF($C331="","",$E331*VLOOKUP($C331,aliments!$B$2:$AZ$70,4,0)/100)</f>
        <v/>
      </c>
      <c r="I331" s="24" t="str">
        <f>IF($C331="","",$E331*VLOOKUP($C331,aliments!$B$2:$AZ$70,5,0)/100)</f>
        <v/>
      </c>
      <c r="J331" s="24" t="str">
        <f>IF($C331="","",$E331*VLOOKUP($C331,aliments!$B$2:$AZ$70,6,0)/100)</f>
        <v/>
      </c>
      <c r="K331" s="24" t="str">
        <f>IF($C331="","",$E331*VLOOKUP($C331,aliments!$B$2:$AZ$70,7,0)/100)</f>
        <v/>
      </c>
      <c r="L331" s="24" t="str">
        <f>IF($C331="","",$E331*VLOOKUP($C331,aliments!$B$2:$AZ$70,8,0)/100)</f>
        <v/>
      </c>
      <c r="M331" s="24" t="str">
        <f>IF($C331="","",$E331*VLOOKUP($C331,aliments!$B$2:$AZ$70,9,0)/100)</f>
        <v/>
      </c>
      <c r="N331" s="24" t="str">
        <f>IF($C331="","",$E331*VLOOKUP($C331,aliments!$B$2:$AZ$70,10,0)/100)</f>
        <v/>
      </c>
      <c r="O331" s="24" t="str">
        <f>IF($C331="","",$E331*VLOOKUP($C331,aliments!$B$2:$AZ$70,11,0)/100)</f>
        <v/>
      </c>
      <c r="P331" s="24" t="str">
        <f>IF($C331="","",$E331*VLOOKUP($C331,aliments!$B$2:$AZ$70,12,0)/100)</f>
        <v/>
      </c>
      <c r="Q331" s="24" t="str">
        <f>IF($C331="","",$E331*VLOOKUP($C331,aliments!$B$2:$AZ$70,13,0)/100)</f>
        <v/>
      </c>
      <c r="R331" s="24" t="str">
        <f>IF($C331="","",$E331*VLOOKUP($C331,aliments!$B$2:$AZ$70,14,0)/100)</f>
        <v/>
      </c>
      <c r="S331" s="24" t="str">
        <f>IF($C331="","",$E331*VLOOKUP($C331,aliments!$B$2:$AZ$70,15,0)/100)</f>
        <v/>
      </c>
      <c r="T331" s="24" t="str">
        <f>IF($C331="","",$E331*VLOOKUP($C331,aliments!$B$2:$AZ$70,16,0)/100)</f>
        <v/>
      </c>
      <c r="U331" s="24" t="str">
        <f>IF($C331="","",$E331*VLOOKUP($C331,aliments!$B$2:$AZ$70,17,0)/100)</f>
        <v/>
      </c>
      <c r="V331" s="24" t="str">
        <f>IF($C331="","",$E331*VLOOKUP($C331,aliments!$B$2:$AZ$70,18,0)/100)</f>
        <v/>
      </c>
      <c r="W331" s="24" t="str">
        <f>IF($C331="","",$E331*VLOOKUP($C331,aliments!$B$2:$AZ$70,19,0)/100)</f>
        <v/>
      </c>
      <c r="X331" s="24" t="str">
        <f>IF($C331="","",$E331*VLOOKUP($C331,aliments!$B$2:$AZ$70,20,0)/100)</f>
        <v/>
      </c>
      <c r="Y331" s="24" t="str">
        <f>IF($C331="","",$E331*VLOOKUP($C331,aliments!$B$2:$AZ$70,21,0)/100)</f>
        <v/>
      </c>
      <c r="Z331" s="24" t="str">
        <f>IF($C331="","",$E331*VLOOKUP($C331,aliments!$B$2:$AZ$70,22,0)/100)</f>
        <v/>
      </c>
      <c r="AA331" s="24" t="str">
        <f>IF($C331="","",$E331*VLOOKUP($C331,aliments!$B$2:$AZ$70,23,0)/100)</f>
        <v/>
      </c>
      <c r="AB331" s="24" t="str">
        <f>IF($C331="","",$E331*VLOOKUP($C331,aliments!$B$2:$AZ$70,24,0)/100)</f>
        <v/>
      </c>
      <c r="AC331" s="24" t="str">
        <f>IF($C331="","",$E331*VLOOKUP($C331,aliments!$B$2:$AZ$70,25,0)/100)</f>
        <v/>
      </c>
      <c r="AD331" s="24" t="str">
        <f>IF($C331="","",$E331*VLOOKUP($C331,aliments!$B$2:$AZ$70,26,0)/100)</f>
        <v/>
      </c>
      <c r="AE331" s="24" t="str">
        <f>IF($C331="","",$E331*VLOOKUP($C331,aliments!$B$2:$AZ$70,27,0)/100)</f>
        <v/>
      </c>
      <c r="AF331" s="24" t="str">
        <f>IF($C331="","",$E331*VLOOKUP($C331,aliments!$B$2:$AZ$70,28,0)/100)</f>
        <v/>
      </c>
      <c r="AG331" s="24" t="str">
        <f>IF($C331="","",$E331*VLOOKUP($C331,aliments!$B$2:$AZ$70,29,0)/100)</f>
        <v/>
      </c>
      <c r="AH331" s="24" t="str">
        <f>IF($C331="","",$E331*VLOOKUP($C331,aliments!$B$2:$AZ$70,30,0)/100)</f>
        <v/>
      </c>
      <c r="AI331" s="24" t="str">
        <f>IF($C331="","",$E331*VLOOKUP($C331,aliments!$B$2:$AZ$70,31,0)/100)</f>
        <v/>
      </c>
      <c r="AJ331" s="24" t="str">
        <f>IF($C331="","",$E331*VLOOKUP($C331,aliments!$B$2:$AZ$70,32,0)/100)</f>
        <v/>
      </c>
      <c r="AK331" s="24" t="str">
        <f>IF($C331="","",$E331*VLOOKUP($C331,aliments!$B$2:$AZ$70,33,0)/100)</f>
        <v/>
      </c>
      <c r="AL331" s="24" t="str">
        <f>IF($C331="","",$E331*VLOOKUP($C331,aliments!$B$2:$AZ$70,34,0)/100)</f>
        <v/>
      </c>
      <c r="AM331" s="24" t="str">
        <f>IF($C331="","",$E331*VLOOKUP($C331,aliments!$B$2:$AZ$70,35,0)/100)</f>
        <v/>
      </c>
      <c r="AN331" s="24" t="str">
        <f>IF($C331="","",$E331*VLOOKUP($C331,aliments!$B$2:$AZ$70,36,0)/100)</f>
        <v/>
      </c>
      <c r="AO331" s="24" t="str">
        <f>IF($C331="","",$E331*VLOOKUP($C331,aliments!$B$2:$AZ$70,37,0)/100)</f>
        <v/>
      </c>
      <c r="AU331" s="19"/>
      <c r="AV331" s="19"/>
      <c r="AW331" s="19"/>
      <c r="AX331" s="19"/>
      <c r="AY331" s="19"/>
      <c r="AZ331" s="19"/>
      <c r="BA331" s="19"/>
      <c r="BB331" s="19"/>
      <c r="BC331" s="19"/>
      <c r="BD331" s="19"/>
      <c r="BE331" s="19"/>
      <c r="BF331" s="19"/>
      <c r="BG331" s="19"/>
      <c r="BH331" s="19"/>
      <c r="BI331" s="19"/>
      <c r="BJ331" s="19"/>
      <c r="BK331" s="19"/>
      <c r="BL331" s="19"/>
      <c r="BM331" s="19"/>
      <c r="BN331" s="19"/>
      <c r="BO331" s="19"/>
      <c r="BP331" s="19"/>
      <c r="BQ331" s="19"/>
      <c r="BR331" s="19"/>
      <c r="BS331" s="19"/>
      <c r="BT331" s="19"/>
      <c r="BU331" s="19"/>
      <c r="BV331" s="19"/>
      <c r="BW331" s="19"/>
      <c r="BX331" s="19"/>
    </row>
    <row r="332" spans="1:76" x14ac:dyDescent="0.2">
      <c r="C332" s="23"/>
      <c r="F332" s="24" t="str">
        <f>IF($C332="","",$E332*VLOOKUP($C332,aliments!$B$2:$AZ$70,2,0)/100)</f>
        <v/>
      </c>
      <c r="G332" s="24" t="str">
        <f>IF($C332="","",$E332*VLOOKUP($C332,aliments!$B$2:$AZ$70,3,0)/100)</f>
        <v/>
      </c>
      <c r="H332" s="24" t="str">
        <f>IF($C332="","",$E332*VLOOKUP($C332,aliments!$B$2:$AZ$70,4,0)/100)</f>
        <v/>
      </c>
      <c r="I332" s="24" t="str">
        <f>IF($C332="","",$E332*VLOOKUP($C332,aliments!$B$2:$AZ$70,5,0)/100)</f>
        <v/>
      </c>
      <c r="J332" s="24" t="str">
        <f>IF($C332="","",$E332*VLOOKUP($C332,aliments!$B$2:$AZ$70,6,0)/100)</f>
        <v/>
      </c>
      <c r="K332" s="24" t="str">
        <f>IF($C332="","",$E332*VLOOKUP($C332,aliments!$B$2:$AZ$70,7,0)/100)</f>
        <v/>
      </c>
      <c r="L332" s="24" t="str">
        <f>IF($C332="","",$E332*VLOOKUP($C332,aliments!$B$2:$AZ$70,8,0)/100)</f>
        <v/>
      </c>
      <c r="M332" s="24" t="str">
        <f>IF($C332="","",$E332*VLOOKUP($C332,aliments!$B$2:$AZ$70,9,0)/100)</f>
        <v/>
      </c>
      <c r="N332" s="24" t="str">
        <f>IF($C332="","",$E332*VLOOKUP($C332,aliments!$B$2:$AZ$70,10,0)/100)</f>
        <v/>
      </c>
      <c r="O332" s="24" t="str">
        <f>IF($C332="","",$E332*VLOOKUP($C332,aliments!$B$2:$AZ$70,11,0)/100)</f>
        <v/>
      </c>
      <c r="P332" s="24" t="str">
        <f>IF($C332="","",$E332*VLOOKUP($C332,aliments!$B$2:$AZ$70,12,0)/100)</f>
        <v/>
      </c>
      <c r="Q332" s="24" t="str">
        <f>IF($C332="","",$E332*VLOOKUP($C332,aliments!$B$2:$AZ$70,13,0)/100)</f>
        <v/>
      </c>
      <c r="R332" s="24" t="str">
        <f>IF($C332="","",$E332*VLOOKUP($C332,aliments!$B$2:$AZ$70,14,0)/100)</f>
        <v/>
      </c>
      <c r="S332" s="24" t="str">
        <f>IF($C332="","",$E332*VLOOKUP($C332,aliments!$B$2:$AZ$70,15,0)/100)</f>
        <v/>
      </c>
      <c r="T332" s="24" t="str">
        <f>IF($C332="","",$E332*VLOOKUP($C332,aliments!$B$2:$AZ$70,16,0)/100)</f>
        <v/>
      </c>
      <c r="U332" s="24" t="str">
        <f>IF($C332="","",$E332*VLOOKUP($C332,aliments!$B$2:$AZ$70,17,0)/100)</f>
        <v/>
      </c>
      <c r="V332" s="24" t="str">
        <f>IF($C332="","",$E332*VLOOKUP($C332,aliments!$B$2:$AZ$70,18,0)/100)</f>
        <v/>
      </c>
      <c r="W332" s="24" t="str">
        <f>IF($C332="","",$E332*VLOOKUP($C332,aliments!$B$2:$AZ$70,19,0)/100)</f>
        <v/>
      </c>
      <c r="X332" s="24" t="str">
        <f>IF($C332="","",$E332*VLOOKUP($C332,aliments!$B$2:$AZ$70,20,0)/100)</f>
        <v/>
      </c>
      <c r="Y332" s="24" t="str">
        <f>IF($C332="","",$E332*VLOOKUP($C332,aliments!$B$2:$AZ$70,21,0)/100)</f>
        <v/>
      </c>
      <c r="Z332" s="24" t="str">
        <f>IF($C332="","",$E332*VLOOKUP($C332,aliments!$B$2:$AZ$70,22,0)/100)</f>
        <v/>
      </c>
      <c r="AA332" s="24" t="str">
        <f>IF($C332="","",$E332*VLOOKUP($C332,aliments!$B$2:$AZ$70,23,0)/100)</f>
        <v/>
      </c>
      <c r="AB332" s="24" t="str">
        <f>IF($C332="","",$E332*VLOOKUP($C332,aliments!$B$2:$AZ$70,24,0)/100)</f>
        <v/>
      </c>
      <c r="AC332" s="24" t="str">
        <f>IF($C332="","",$E332*VLOOKUP($C332,aliments!$B$2:$AZ$70,25,0)/100)</f>
        <v/>
      </c>
      <c r="AD332" s="24" t="str">
        <f>IF($C332="","",$E332*VLOOKUP($C332,aliments!$B$2:$AZ$70,26,0)/100)</f>
        <v/>
      </c>
      <c r="AE332" s="24" t="str">
        <f>IF($C332="","",$E332*VLOOKUP($C332,aliments!$B$2:$AZ$70,27,0)/100)</f>
        <v/>
      </c>
      <c r="AF332" s="24" t="str">
        <f>IF($C332="","",$E332*VLOOKUP($C332,aliments!$B$2:$AZ$70,28,0)/100)</f>
        <v/>
      </c>
      <c r="AG332" s="24" t="str">
        <f>IF($C332="","",$E332*VLOOKUP($C332,aliments!$B$2:$AZ$70,29,0)/100)</f>
        <v/>
      </c>
      <c r="AH332" s="24" t="str">
        <f>IF($C332="","",$E332*VLOOKUP($C332,aliments!$B$2:$AZ$70,30,0)/100)</f>
        <v/>
      </c>
      <c r="AI332" s="24" t="str">
        <f>IF($C332="","",$E332*VLOOKUP($C332,aliments!$B$2:$AZ$70,31,0)/100)</f>
        <v/>
      </c>
      <c r="AJ332" s="24" t="str">
        <f>IF($C332="","",$E332*VLOOKUP($C332,aliments!$B$2:$AZ$70,32,0)/100)</f>
        <v/>
      </c>
      <c r="AK332" s="24" t="str">
        <f>IF($C332="","",$E332*VLOOKUP($C332,aliments!$B$2:$AZ$70,33,0)/100)</f>
        <v/>
      </c>
      <c r="AL332" s="24" t="str">
        <f>IF($C332="","",$E332*VLOOKUP($C332,aliments!$B$2:$AZ$70,34,0)/100)</f>
        <v/>
      </c>
      <c r="AM332" s="24" t="str">
        <f>IF($C332="","",$E332*VLOOKUP($C332,aliments!$B$2:$AZ$70,35,0)/100)</f>
        <v/>
      </c>
      <c r="AN332" s="24" t="str">
        <f>IF($C332="","",$E332*VLOOKUP($C332,aliments!$B$2:$AZ$70,36,0)/100)</f>
        <v/>
      </c>
      <c r="AO332" s="24" t="str">
        <f>IF($C332="","",$E332*VLOOKUP($C332,aliments!$B$2:$AZ$70,37,0)/100)</f>
        <v/>
      </c>
      <c r="AU332" s="19"/>
      <c r="AV332" s="19"/>
      <c r="AW332" s="19"/>
      <c r="AX332" s="19"/>
      <c r="AY332" s="19"/>
      <c r="AZ332" s="19"/>
      <c r="BA332" s="19"/>
      <c r="BB332" s="19"/>
      <c r="BC332" s="19"/>
      <c r="BD332" s="19"/>
      <c r="BE332" s="19"/>
      <c r="BF332" s="19"/>
      <c r="BG332" s="19"/>
      <c r="BH332" s="19"/>
      <c r="BI332" s="19"/>
      <c r="BJ332" s="19"/>
      <c r="BK332" s="19"/>
      <c r="BL332" s="19"/>
      <c r="BM332" s="19"/>
      <c r="BN332" s="19"/>
      <c r="BO332" s="19"/>
      <c r="BP332" s="19"/>
      <c r="BQ332" s="19"/>
      <c r="BR332" s="19"/>
      <c r="BS332" s="19"/>
      <c r="BT332" s="19"/>
      <c r="BU332" s="19"/>
      <c r="BV332" s="19"/>
      <c r="BW332" s="19"/>
      <c r="BX332" s="19"/>
    </row>
    <row r="333" spans="1:76" x14ac:dyDescent="0.2">
      <c r="C333" s="23"/>
      <c r="F333" s="24" t="str">
        <f>IF($C333="","",$E333*VLOOKUP($C333,aliments!$B$2:$AZ$70,2,0)/100)</f>
        <v/>
      </c>
      <c r="G333" s="24" t="str">
        <f>IF($C333="","",$E333*VLOOKUP($C333,aliments!$B$2:$AZ$70,3,0)/100)</f>
        <v/>
      </c>
      <c r="H333" s="24" t="str">
        <f>IF($C333="","",$E333*VLOOKUP($C333,aliments!$B$2:$AZ$70,4,0)/100)</f>
        <v/>
      </c>
      <c r="I333" s="24" t="str">
        <f>IF($C333="","",$E333*VLOOKUP($C333,aliments!$B$2:$AZ$70,5,0)/100)</f>
        <v/>
      </c>
      <c r="J333" s="24" t="str">
        <f>IF($C333="","",$E333*VLOOKUP($C333,aliments!$B$2:$AZ$70,6,0)/100)</f>
        <v/>
      </c>
      <c r="K333" s="24" t="str">
        <f>IF($C333="","",$E333*VLOOKUP($C333,aliments!$B$2:$AZ$70,7,0)/100)</f>
        <v/>
      </c>
      <c r="L333" s="24" t="str">
        <f>IF($C333="","",$E333*VLOOKUP($C333,aliments!$B$2:$AZ$70,8,0)/100)</f>
        <v/>
      </c>
      <c r="M333" s="24" t="str">
        <f>IF($C333="","",$E333*VLOOKUP($C333,aliments!$B$2:$AZ$70,9,0)/100)</f>
        <v/>
      </c>
      <c r="N333" s="24" t="str">
        <f>IF($C333="","",$E333*VLOOKUP($C333,aliments!$B$2:$AZ$70,10,0)/100)</f>
        <v/>
      </c>
      <c r="O333" s="24" t="str">
        <f>IF($C333="","",$E333*VLOOKUP($C333,aliments!$B$2:$AZ$70,11,0)/100)</f>
        <v/>
      </c>
      <c r="P333" s="24" t="str">
        <f>IF($C333="","",$E333*VLOOKUP($C333,aliments!$B$2:$AZ$70,12,0)/100)</f>
        <v/>
      </c>
      <c r="Q333" s="24" t="str">
        <f>IF($C333="","",$E333*VLOOKUP($C333,aliments!$B$2:$AZ$70,13,0)/100)</f>
        <v/>
      </c>
      <c r="R333" s="24" t="str">
        <f>IF($C333="","",$E333*VLOOKUP($C333,aliments!$B$2:$AZ$70,14,0)/100)</f>
        <v/>
      </c>
      <c r="S333" s="24" t="str">
        <f>IF($C333="","",$E333*VLOOKUP($C333,aliments!$B$2:$AZ$70,15,0)/100)</f>
        <v/>
      </c>
      <c r="T333" s="24" t="str">
        <f>IF($C333="","",$E333*VLOOKUP($C333,aliments!$B$2:$AZ$70,16,0)/100)</f>
        <v/>
      </c>
      <c r="U333" s="24" t="str">
        <f>IF($C333="","",$E333*VLOOKUP($C333,aliments!$B$2:$AZ$70,17,0)/100)</f>
        <v/>
      </c>
      <c r="V333" s="24" t="str">
        <f>IF($C333="","",$E333*VLOOKUP($C333,aliments!$B$2:$AZ$70,18,0)/100)</f>
        <v/>
      </c>
      <c r="W333" s="24" t="str">
        <f>IF($C333="","",$E333*VLOOKUP($C333,aliments!$B$2:$AZ$70,19,0)/100)</f>
        <v/>
      </c>
      <c r="X333" s="24" t="str">
        <f>IF($C333="","",$E333*VLOOKUP($C333,aliments!$B$2:$AZ$70,20,0)/100)</f>
        <v/>
      </c>
      <c r="Y333" s="24" t="str">
        <f>IF($C333="","",$E333*VLOOKUP($C333,aliments!$B$2:$AZ$70,21,0)/100)</f>
        <v/>
      </c>
      <c r="Z333" s="24" t="str">
        <f>IF($C333="","",$E333*VLOOKUP($C333,aliments!$B$2:$AZ$70,22,0)/100)</f>
        <v/>
      </c>
      <c r="AA333" s="24" t="str">
        <f>IF($C333="","",$E333*VLOOKUP($C333,aliments!$B$2:$AZ$70,23,0)/100)</f>
        <v/>
      </c>
      <c r="AB333" s="24" t="str">
        <f>IF($C333="","",$E333*VLOOKUP($C333,aliments!$B$2:$AZ$70,24,0)/100)</f>
        <v/>
      </c>
      <c r="AC333" s="24" t="str">
        <f>IF($C333="","",$E333*VLOOKUP($C333,aliments!$B$2:$AZ$70,25,0)/100)</f>
        <v/>
      </c>
      <c r="AD333" s="24" t="str">
        <f>IF($C333="","",$E333*VLOOKUP($C333,aliments!$B$2:$AZ$70,26,0)/100)</f>
        <v/>
      </c>
      <c r="AE333" s="24" t="str">
        <f>IF($C333="","",$E333*VLOOKUP($C333,aliments!$B$2:$AZ$70,27,0)/100)</f>
        <v/>
      </c>
      <c r="AF333" s="24" t="str">
        <f>IF($C333="","",$E333*VLOOKUP($C333,aliments!$B$2:$AZ$70,28,0)/100)</f>
        <v/>
      </c>
      <c r="AG333" s="24" t="str">
        <f>IF($C333="","",$E333*VLOOKUP($C333,aliments!$B$2:$AZ$70,29,0)/100)</f>
        <v/>
      </c>
      <c r="AH333" s="24" t="str">
        <f>IF($C333="","",$E333*VLOOKUP($C333,aliments!$B$2:$AZ$70,30,0)/100)</f>
        <v/>
      </c>
      <c r="AI333" s="24" t="str">
        <f>IF($C333="","",$E333*VLOOKUP($C333,aliments!$B$2:$AZ$70,31,0)/100)</f>
        <v/>
      </c>
      <c r="AJ333" s="24" t="str">
        <f>IF($C333="","",$E333*VLOOKUP($C333,aliments!$B$2:$AZ$70,32,0)/100)</f>
        <v/>
      </c>
      <c r="AK333" s="24" t="str">
        <f>IF($C333="","",$E333*VLOOKUP($C333,aliments!$B$2:$AZ$70,33,0)/100)</f>
        <v/>
      </c>
      <c r="AL333" s="24" t="str">
        <f>IF($C333="","",$E333*VLOOKUP($C333,aliments!$B$2:$AZ$70,34,0)/100)</f>
        <v/>
      </c>
      <c r="AM333" s="24" t="str">
        <f>IF($C333="","",$E333*VLOOKUP($C333,aliments!$B$2:$AZ$70,35,0)/100)</f>
        <v/>
      </c>
      <c r="AN333" s="24" t="str">
        <f>IF($C333="","",$E333*VLOOKUP($C333,aliments!$B$2:$AZ$70,36,0)/100)</f>
        <v/>
      </c>
      <c r="AO333" s="24" t="str">
        <f>IF($C333="","",$E333*VLOOKUP($C333,aliments!$B$2:$AZ$70,37,0)/100)</f>
        <v/>
      </c>
      <c r="AU333" s="19"/>
      <c r="AV333" s="19"/>
      <c r="AW333" s="19"/>
      <c r="AX333" s="19"/>
      <c r="AY333" s="19"/>
      <c r="AZ333" s="19"/>
      <c r="BA333" s="19"/>
      <c r="BB333" s="19"/>
      <c r="BC333" s="19"/>
      <c r="BD333" s="19"/>
      <c r="BE333" s="19"/>
      <c r="BF333" s="19"/>
      <c r="BG333" s="19"/>
      <c r="BH333" s="19"/>
      <c r="BI333" s="19"/>
      <c r="BJ333" s="19"/>
      <c r="BK333" s="19"/>
      <c r="BL333" s="19"/>
      <c r="BM333" s="19"/>
      <c r="BN333" s="19"/>
      <c r="BO333" s="19"/>
      <c r="BP333" s="19"/>
      <c r="BQ333" s="19"/>
      <c r="BR333" s="19"/>
      <c r="BS333" s="19"/>
      <c r="BT333" s="19"/>
      <c r="BU333" s="19"/>
      <c r="BV333" s="19"/>
      <c r="BW333" s="19"/>
      <c r="BX333" s="19"/>
    </row>
    <row r="334" spans="1:76" x14ac:dyDescent="0.2">
      <c r="C334" s="23"/>
      <c r="F334" s="24" t="str">
        <f>IF($C334="","",$E334*VLOOKUP($C334,aliments!$B$2:$AZ$70,2,0)/100)</f>
        <v/>
      </c>
      <c r="G334" s="24" t="str">
        <f>IF($C334="","",$E334*VLOOKUP($C334,aliments!$B$2:$AZ$70,3,0)/100)</f>
        <v/>
      </c>
      <c r="H334" s="24" t="str">
        <f>IF($C334="","",$E334*VLOOKUP($C334,aliments!$B$2:$AZ$70,4,0)/100)</f>
        <v/>
      </c>
      <c r="I334" s="24" t="str">
        <f>IF($C334="","",$E334*VLOOKUP($C334,aliments!$B$2:$AZ$70,5,0)/100)</f>
        <v/>
      </c>
      <c r="J334" s="24" t="str">
        <f>IF($C334="","",$E334*VLOOKUP($C334,aliments!$B$2:$AZ$70,6,0)/100)</f>
        <v/>
      </c>
      <c r="K334" s="24" t="str">
        <f>IF($C334="","",$E334*VLOOKUP($C334,aliments!$B$2:$AZ$70,7,0)/100)</f>
        <v/>
      </c>
      <c r="L334" s="24" t="str">
        <f>IF($C334="","",$E334*VLOOKUP($C334,aliments!$B$2:$AZ$70,8,0)/100)</f>
        <v/>
      </c>
      <c r="M334" s="24" t="str">
        <f>IF($C334="","",$E334*VLOOKUP($C334,aliments!$B$2:$AZ$70,9,0)/100)</f>
        <v/>
      </c>
      <c r="N334" s="24" t="str">
        <f>IF($C334="","",$E334*VLOOKUP($C334,aliments!$B$2:$AZ$70,10,0)/100)</f>
        <v/>
      </c>
      <c r="O334" s="24" t="str">
        <f>IF($C334="","",$E334*VLOOKUP($C334,aliments!$B$2:$AZ$70,11,0)/100)</f>
        <v/>
      </c>
      <c r="P334" s="24" t="str">
        <f>IF($C334="","",$E334*VLOOKUP($C334,aliments!$B$2:$AZ$70,12,0)/100)</f>
        <v/>
      </c>
      <c r="Q334" s="24" t="str">
        <f>IF($C334="","",$E334*VLOOKUP($C334,aliments!$B$2:$AZ$70,13,0)/100)</f>
        <v/>
      </c>
      <c r="R334" s="24" t="str">
        <f>IF($C334="","",$E334*VLOOKUP($C334,aliments!$B$2:$AZ$70,14,0)/100)</f>
        <v/>
      </c>
      <c r="S334" s="24" t="str">
        <f>IF($C334="","",$E334*VLOOKUP($C334,aliments!$B$2:$AZ$70,15,0)/100)</f>
        <v/>
      </c>
      <c r="T334" s="24" t="str">
        <f>IF($C334="","",$E334*VLOOKUP($C334,aliments!$B$2:$AZ$70,16,0)/100)</f>
        <v/>
      </c>
      <c r="U334" s="24" t="str">
        <f>IF($C334="","",$E334*VLOOKUP($C334,aliments!$B$2:$AZ$70,17,0)/100)</f>
        <v/>
      </c>
      <c r="V334" s="24" t="str">
        <f>IF($C334="","",$E334*VLOOKUP($C334,aliments!$B$2:$AZ$70,18,0)/100)</f>
        <v/>
      </c>
      <c r="W334" s="24" t="str">
        <f>IF($C334="","",$E334*VLOOKUP($C334,aliments!$B$2:$AZ$70,19,0)/100)</f>
        <v/>
      </c>
      <c r="X334" s="24" t="str">
        <f>IF($C334="","",$E334*VLOOKUP($C334,aliments!$B$2:$AZ$70,20,0)/100)</f>
        <v/>
      </c>
      <c r="Y334" s="24" t="str">
        <f>IF($C334="","",$E334*VLOOKUP($C334,aliments!$B$2:$AZ$70,21,0)/100)</f>
        <v/>
      </c>
      <c r="Z334" s="24" t="str">
        <f>IF($C334="","",$E334*VLOOKUP($C334,aliments!$B$2:$AZ$70,22,0)/100)</f>
        <v/>
      </c>
      <c r="AA334" s="24" t="str">
        <f>IF($C334="","",$E334*VLOOKUP($C334,aliments!$B$2:$AZ$70,23,0)/100)</f>
        <v/>
      </c>
      <c r="AB334" s="24" t="str">
        <f>IF($C334="","",$E334*VLOOKUP($C334,aliments!$B$2:$AZ$70,24,0)/100)</f>
        <v/>
      </c>
      <c r="AC334" s="24" t="str">
        <f>IF($C334="","",$E334*VLOOKUP($C334,aliments!$B$2:$AZ$70,25,0)/100)</f>
        <v/>
      </c>
      <c r="AD334" s="24" t="str">
        <f>IF($C334="","",$E334*VLOOKUP($C334,aliments!$B$2:$AZ$70,26,0)/100)</f>
        <v/>
      </c>
      <c r="AE334" s="24" t="str">
        <f>IF($C334="","",$E334*VLOOKUP($C334,aliments!$B$2:$AZ$70,27,0)/100)</f>
        <v/>
      </c>
      <c r="AF334" s="24" t="str">
        <f>IF($C334="","",$E334*VLOOKUP($C334,aliments!$B$2:$AZ$70,28,0)/100)</f>
        <v/>
      </c>
      <c r="AG334" s="24" t="str">
        <f>IF($C334="","",$E334*VLOOKUP($C334,aliments!$B$2:$AZ$70,29,0)/100)</f>
        <v/>
      </c>
      <c r="AH334" s="24" t="str">
        <f>IF($C334="","",$E334*VLOOKUP($C334,aliments!$B$2:$AZ$70,30,0)/100)</f>
        <v/>
      </c>
      <c r="AI334" s="24" t="str">
        <f>IF($C334="","",$E334*VLOOKUP($C334,aliments!$B$2:$AZ$70,31,0)/100)</f>
        <v/>
      </c>
      <c r="AJ334" s="24" t="str">
        <f>IF($C334="","",$E334*VLOOKUP($C334,aliments!$B$2:$AZ$70,32,0)/100)</f>
        <v/>
      </c>
      <c r="AK334" s="24" t="str">
        <f>IF($C334="","",$E334*VLOOKUP($C334,aliments!$B$2:$AZ$70,33,0)/100)</f>
        <v/>
      </c>
      <c r="AL334" s="24" t="str">
        <f>IF($C334="","",$E334*VLOOKUP($C334,aliments!$B$2:$AZ$70,34,0)/100)</f>
        <v/>
      </c>
      <c r="AM334" s="24" t="str">
        <f>IF($C334="","",$E334*VLOOKUP($C334,aliments!$B$2:$AZ$70,35,0)/100)</f>
        <v/>
      </c>
      <c r="AN334" s="24" t="str">
        <f>IF($C334="","",$E334*VLOOKUP($C334,aliments!$B$2:$AZ$70,36,0)/100)</f>
        <v/>
      </c>
      <c r="AO334" s="24" t="str">
        <f>IF($C334="","",$E334*VLOOKUP($C334,aliments!$B$2:$AZ$70,37,0)/100)</f>
        <v/>
      </c>
      <c r="AU334" s="19"/>
      <c r="AV334" s="19"/>
      <c r="AW334" s="19"/>
      <c r="AX334" s="19"/>
      <c r="AY334" s="19"/>
      <c r="AZ334" s="19"/>
      <c r="BA334" s="19"/>
      <c r="BB334" s="19"/>
      <c r="BC334" s="19"/>
      <c r="BD334" s="19"/>
      <c r="BE334" s="19"/>
      <c r="BF334" s="19"/>
      <c r="BG334" s="19"/>
      <c r="BH334" s="19"/>
      <c r="BI334" s="19"/>
      <c r="BJ334" s="19"/>
      <c r="BK334" s="19"/>
      <c r="BL334" s="19"/>
      <c r="BM334" s="19"/>
      <c r="BN334" s="19"/>
      <c r="BO334" s="19"/>
      <c r="BP334" s="19"/>
      <c r="BQ334" s="19"/>
      <c r="BR334" s="19"/>
      <c r="BS334" s="19"/>
      <c r="BT334" s="19"/>
      <c r="BU334" s="19"/>
      <c r="BV334" s="19"/>
      <c r="BW334" s="19"/>
      <c r="BX334" s="19"/>
    </row>
    <row r="335" spans="1:76" x14ac:dyDescent="0.2">
      <c r="C335" s="23"/>
      <c r="F335" s="24" t="str">
        <f>IF($C335="","",$E335*VLOOKUP($C335,aliments!$B$2:$AZ$70,2,0)/100)</f>
        <v/>
      </c>
      <c r="G335" s="24" t="str">
        <f>IF($C335="","",$E335*VLOOKUP($C335,aliments!$B$2:$AZ$70,3,0)/100)</f>
        <v/>
      </c>
      <c r="H335" s="24" t="str">
        <f>IF($C335="","",$E335*VLOOKUP($C335,aliments!$B$2:$AZ$70,4,0)/100)</f>
        <v/>
      </c>
      <c r="I335" s="24" t="str">
        <f>IF($C335="","",$E335*VLOOKUP($C335,aliments!$B$2:$AZ$70,5,0)/100)</f>
        <v/>
      </c>
      <c r="J335" s="24" t="str">
        <f>IF($C335="","",$E335*VLOOKUP($C335,aliments!$B$2:$AZ$70,6,0)/100)</f>
        <v/>
      </c>
      <c r="K335" s="24" t="str">
        <f>IF($C335="","",$E335*VLOOKUP($C335,aliments!$B$2:$AZ$70,7,0)/100)</f>
        <v/>
      </c>
      <c r="L335" s="24" t="str">
        <f>IF($C335="","",$E335*VLOOKUP($C335,aliments!$B$2:$AZ$70,8,0)/100)</f>
        <v/>
      </c>
      <c r="M335" s="24" t="str">
        <f>IF($C335="","",$E335*VLOOKUP($C335,aliments!$B$2:$AZ$70,9,0)/100)</f>
        <v/>
      </c>
      <c r="N335" s="24" t="str">
        <f>IF($C335="","",$E335*VLOOKUP($C335,aliments!$B$2:$AZ$70,10,0)/100)</f>
        <v/>
      </c>
      <c r="O335" s="24" t="str">
        <f>IF($C335="","",$E335*VLOOKUP($C335,aliments!$B$2:$AZ$70,11,0)/100)</f>
        <v/>
      </c>
      <c r="P335" s="24" t="str">
        <f>IF($C335="","",$E335*VLOOKUP($C335,aliments!$B$2:$AZ$70,12,0)/100)</f>
        <v/>
      </c>
      <c r="Q335" s="24" t="str">
        <f>IF($C335="","",$E335*VLOOKUP($C335,aliments!$B$2:$AZ$70,13,0)/100)</f>
        <v/>
      </c>
      <c r="R335" s="24" t="str">
        <f>IF($C335="","",$E335*VLOOKUP($C335,aliments!$B$2:$AZ$70,14,0)/100)</f>
        <v/>
      </c>
      <c r="S335" s="24" t="str">
        <f>IF($C335="","",$E335*VLOOKUP($C335,aliments!$B$2:$AZ$70,15,0)/100)</f>
        <v/>
      </c>
      <c r="T335" s="24" t="str">
        <f>IF($C335="","",$E335*VLOOKUP($C335,aliments!$B$2:$AZ$70,16,0)/100)</f>
        <v/>
      </c>
      <c r="U335" s="24" t="str">
        <f>IF($C335="","",$E335*VLOOKUP($C335,aliments!$B$2:$AZ$70,17,0)/100)</f>
        <v/>
      </c>
      <c r="V335" s="24" t="str">
        <f>IF($C335="","",$E335*VLOOKUP($C335,aliments!$B$2:$AZ$70,18,0)/100)</f>
        <v/>
      </c>
      <c r="W335" s="24" t="str">
        <f>IF($C335="","",$E335*VLOOKUP($C335,aliments!$B$2:$AZ$70,19,0)/100)</f>
        <v/>
      </c>
      <c r="X335" s="24" t="str">
        <f>IF($C335="","",$E335*VLOOKUP($C335,aliments!$B$2:$AZ$70,20,0)/100)</f>
        <v/>
      </c>
      <c r="Y335" s="24" t="str">
        <f>IF($C335="","",$E335*VLOOKUP($C335,aliments!$B$2:$AZ$70,21,0)/100)</f>
        <v/>
      </c>
      <c r="Z335" s="24" t="str">
        <f>IF($C335="","",$E335*VLOOKUP($C335,aliments!$B$2:$AZ$70,22,0)/100)</f>
        <v/>
      </c>
      <c r="AA335" s="24" t="str">
        <f>IF($C335="","",$E335*VLOOKUP($C335,aliments!$B$2:$AZ$70,23,0)/100)</f>
        <v/>
      </c>
      <c r="AB335" s="24" t="str">
        <f>IF($C335="","",$E335*VLOOKUP($C335,aliments!$B$2:$AZ$70,24,0)/100)</f>
        <v/>
      </c>
      <c r="AC335" s="24" t="str">
        <f>IF($C335="","",$E335*VLOOKUP($C335,aliments!$B$2:$AZ$70,25,0)/100)</f>
        <v/>
      </c>
      <c r="AD335" s="24" t="str">
        <f>IF($C335="","",$E335*VLOOKUP($C335,aliments!$B$2:$AZ$70,26,0)/100)</f>
        <v/>
      </c>
      <c r="AE335" s="24" t="str">
        <f>IF($C335="","",$E335*VLOOKUP($C335,aliments!$B$2:$AZ$70,27,0)/100)</f>
        <v/>
      </c>
      <c r="AF335" s="24" t="str">
        <f>IF($C335="","",$E335*VLOOKUP($C335,aliments!$B$2:$AZ$70,28,0)/100)</f>
        <v/>
      </c>
      <c r="AG335" s="24" t="str">
        <f>IF($C335="","",$E335*VLOOKUP($C335,aliments!$B$2:$AZ$70,29,0)/100)</f>
        <v/>
      </c>
      <c r="AH335" s="24" t="str">
        <f>IF($C335="","",$E335*VLOOKUP($C335,aliments!$B$2:$AZ$70,30,0)/100)</f>
        <v/>
      </c>
      <c r="AI335" s="24" t="str">
        <f>IF($C335="","",$E335*VLOOKUP($C335,aliments!$B$2:$AZ$70,31,0)/100)</f>
        <v/>
      </c>
      <c r="AJ335" s="24" t="str">
        <f>IF($C335="","",$E335*VLOOKUP($C335,aliments!$B$2:$AZ$70,32,0)/100)</f>
        <v/>
      </c>
      <c r="AK335" s="24" t="str">
        <f>IF($C335="","",$E335*VLOOKUP($C335,aliments!$B$2:$AZ$70,33,0)/100)</f>
        <v/>
      </c>
      <c r="AL335" s="24" t="str">
        <f>IF($C335="","",$E335*VLOOKUP($C335,aliments!$B$2:$AZ$70,34,0)/100)</f>
        <v/>
      </c>
      <c r="AM335" s="24" t="str">
        <f>IF($C335="","",$E335*VLOOKUP($C335,aliments!$B$2:$AZ$70,35,0)/100)</f>
        <v/>
      </c>
      <c r="AN335" s="24" t="str">
        <f>IF($C335="","",$E335*VLOOKUP($C335,aliments!$B$2:$AZ$70,36,0)/100)</f>
        <v/>
      </c>
      <c r="AO335" s="24" t="str">
        <f>IF($C335="","",$E335*VLOOKUP($C335,aliments!$B$2:$AZ$70,37,0)/100)</f>
        <v/>
      </c>
      <c r="AU335" s="19"/>
      <c r="AV335" s="19"/>
      <c r="AW335" s="19"/>
      <c r="AX335" s="19"/>
      <c r="AY335" s="19"/>
      <c r="AZ335" s="19"/>
      <c r="BA335" s="19"/>
      <c r="BB335" s="19"/>
      <c r="BC335" s="19"/>
      <c r="BD335" s="19"/>
      <c r="BE335" s="19"/>
      <c r="BF335" s="19"/>
      <c r="BG335" s="19"/>
      <c r="BH335" s="19"/>
      <c r="BI335" s="19"/>
      <c r="BJ335" s="19"/>
      <c r="BK335" s="19"/>
      <c r="BL335" s="19"/>
      <c r="BM335" s="19"/>
      <c r="BN335" s="19"/>
      <c r="BO335" s="19"/>
      <c r="BP335" s="19"/>
      <c r="BQ335" s="19"/>
      <c r="BR335" s="19"/>
      <c r="BS335" s="19"/>
      <c r="BT335" s="19"/>
      <c r="BU335" s="19"/>
      <c r="BV335" s="19"/>
      <c r="BW335" s="19"/>
      <c r="BX335" s="19"/>
    </row>
    <row r="336" spans="1:76" x14ac:dyDescent="0.2">
      <c r="C336" s="23"/>
      <c r="F336" s="24" t="str">
        <f>IF($C336="","",$E336*VLOOKUP($C336,aliments!$B$2:$AZ$70,2,0)/100)</f>
        <v/>
      </c>
      <c r="G336" s="24" t="str">
        <f>IF($C336="","",$E336*VLOOKUP($C336,aliments!$B$2:$AZ$70,3,0)/100)</f>
        <v/>
      </c>
      <c r="H336" s="24" t="str">
        <f>IF($C336="","",$E336*VLOOKUP($C336,aliments!$B$2:$AZ$70,4,0)/100)</f>
        <v/>
      </c>
      <c r="I336" s="24" t="str">
        <f>IF($C336="","",$E336*VLOOKUP($C336,aliments!$B$2:$AZ$70,5,0)/100)</f>
        <v/>
      </c>
      <c r="J336" s="24" t="str">
        <f>IF($C336="","",$E336*VLOOKUP($C336,aliments!$B$2:$AZ$70,6,0)/100)</f>
        <v/>
      </c>
      <c r="K336" s="24" t="str">
        <f>IF($C336="","",$E336*VLOOKUP($C336,aliments!$B$2:$AZ$70,7,0)/100)</f>
        <v/>
      </c>
      <c r="L336" s="24" t="str">
        <f>IF($C336="","",$E336*VLOOKUP($C336,aliments!$B$2:$AZ$70,8,0)/100)</f>
        <v/>
      </c>
      <c r="M336" s="24" t="str">
        <f>IF($C336="","",$E336*VLOOKUP($C336,aliments!$B$2:$AZ$70,9,0)/100)</f>
        <v/>
      </c>
      <c r="N336" s="24" t="str">
        <f>IF($C336="","",$E336*VLOOKUP($C336,aliments!$B$2:$AZ$70,10,0)/100)</f>
        <v/>
      </c>
      <c r="O336" s="24" t="str">
        <f>IF($C336="","",$E336*VLOOKUP($C336,aliments!$B$2:$AZ$70,11,0)/100)</f>
        <v/>
      </c>
      <c r="P336" s="24" t="str">
        <f>IF($C336="","",$E336*VLOOKUP($C336,aliments!$B$2:$AZ$70,12,0)/100)</f>
        <v/>
      </c>
      <c r="Q336" s="24" t="str">
        <f>IF($C336="","",$E336*VLOOKUP($C336,aliments!$B$2:$AZ$70,13,0)/100)</f>
        <v/>
      </c>
      <c r="R336" s="24" t="str">
        <f>IF($C336="","",$E336*VLOOKUP($C336,aliments!$B$2:$AZ$70,14,0)/100)</f>
        <v/>
      </c>
      <c r="S336" s="24" t="str">
        <f>IF($C336="","",$E336*VLOOKUP($C336,aliments!$B$2:$AZ$70,15,0)/100)</f>
        <v/>
      </c>
      <c r="T336" s="24" t="str">
        <f>IF($C336="","",$E336*VLOOKUP($C336,aliments!$B$2:$AZ$70,16,0)/100)</f>
        <v/>
      </c>
      <c r="U336" s="24" t="str">
        <f>IF($C336="","",$E336*VLOOKUP($C336,aliments!$B$2:$AZ$70,17,0)/100)</f>
        <v/>
      </c>
      <c r="V336" s="24" t="str">
        <f>IF($C336="","",$E336*VLOOKUP($C336,aliments!$B$2:$AZ$70,18,0)/100)</f>
        <v/>
      </c>
      <c r="W336" s="24" t="str">
        <f>IF($C336="","",$E336*VLOOKUP($C336,aliments!$B$2:$AZ$70,19,0)/100)</f>
        <v/>
      </c>
      <c r="X336" s="24" t="str">
        <f>IF($C336="","",$E336*VLOOKUP($C336,aliments!$B$2:$AZ$70,20,0)/100)</f>
        <v/>
      </c>
      <c r="Y336" s="24" t="str">
        <f>IF($C336="","",$E336*VLOOKUP($C336,aliments!$B$2:$AZ$70,21,0)/100)</f>
        <v/>
      </c>
      <c r="Z336" s="24" t="str">
        <f>IF($C336="","",$E336*VLOOKUP($C336,aliments!$B$2:$AZ$70,22,0)/100)</f>
        <v/>
      </c>
      <c r="AA336" s="24" t="str">
        <f>IF($C336="","",$E336*VLOOKUP($C336,aliments!$B$2:$AZ$70,23,0)/100)</f>
        <v/>
      </c>
      <c r="AB336" s="24" t="str">
        <f>IF($C336="","",$E336*VLOOKUP($C336,aliments!$B$2:$AZ$70,24,0)/100)</f>
        <v/>
      </c>
      <c r="AC336" s="24" t="str">
        <f>IF($C336="","",$E336*VLOOKUP($C336,aliments!$B$2:$AZ$70,25,0)/100)</f>
        <v/>
      </c>
      <c r="AD336" s="24" t="str">
        <f>IF($C336="","",$E336*VLOOKUP($C336,aliments!$B$2:$AZ$70,26,0)/100)</f>
        <v/>
      </c>
      <c r="AE336" s="24" t="str">
        <f>IF($C336="","",$E336*VLOOKUP($C336,aliments!$B$2:$AZ$70,27,0)/100)</f>
        <v/>
      </c>
      <c r="AF336" s="24" t="str">
        <f>IF($C336="","",$E336*VLOOKUP($C336,aliments!$B$2:$AZ$70,28,0)/100)</f>
        <v/>
      </c>
      <c r="AG336" s="24" t="str">
        <f>IF($C336="","",$E336*VLOOKUP($C336,aliments!$B$2:$AZ$70,29,0)/100)</f>
        <v/>
      </c>
      <c r="AH336" s="24" t="str">
        <f>IF($C336="","",$E336*VLOOKUP($C336,aliments!$B$2:$AZ$70,30,0)/100)</f>
        <v/>
      </c>
      <c r="AI336" s="24" t="str">
        <f>IF($C336="","",$E336*VLOOKUP($C336,aliments!$B$2:$AZ$70,31,0)/100)</f>
        <v/>
      </c>
      <c r="AJ336" s="24" t="str">
        <f>IF($C336="","",$E336*VLOOKUP($C336,aliments!$B$2:$AZ$70,32,0)/100)</f>
        <v/>
      </c>
      <c r="AK336" s="24" t="str">
        <f>IF($C336="","",$E336*VLOOKUP($C336,aliments!$B$2:$AZ$70,33,0)/100)</f>
        <v/>
      </c>
      <c r="AL336" s="24" t="str">
        <f>IF($C336="","",$E336*VLOOKUP($C336,aliments!$B$2:$AZ$70,34,0)/100)</f>
        <v/>
      </c>
      <c r="AM336" s="24" t="str">
        <f>IF($C336="","",$E336*VLOOKUP($C336,aliments!$B$2:$AZ$70,35,0)/100)</f>
        <v/>
      </c>
      <c r="AN336" s="24" t="str">
        <f>IF($C336="","",$E336*VLOOKUP($C336,aliments!$B$2:$AZ$70,36,0)/100)</f>
        <v/>
      </c>
      <c r="AO336" s="24" t="str">
        <f>IF($C336="","",$E336*VLOOKUP($C336,aliments!$B$2:$AZ$70,37,0)/100)</f>
        <v/>
      </c>
      <c r="AU336" s="19"/>
      <c r="AV336" s="19"/>
      <c r="AW336" s="19"/>
      <c r="AX336" s="19"/>
      <c r="AY336" s="19"/>
      <c r="AZ336" s="19"/>
      <c r="BA336" s="19"/>
      <c r="BB336" s="19"/>
      <c r="BC336" s="19"/>
      <c r="BD336" s="19"/>
      <c r="BE336" s="19"/>
      <c r="BF336" s="19"/>
      <c r="BG336" s="19"/>
      <c r="BH336" s="19"/>
      <c r="BI336" s="19"/>
      <c r="BJ336" s="19"/>
      <c r="BK336" s="19"/>
      <c r="BL336" s="19"/>
      <c r="BM336" s="19"/>
      <c r="BN336" s="19"/>
      <c r="BO336" s="19"/>
      <c r="BP336" s="19"/>
      <c r="BQ336" s="19"/>
      <c r="BR336" s="19"/>
      <c r="BS336" s="19"/>
      <c r="BT336" s="19"/>
      <c r="BU336" s="19"/>
      <c r="BV336" s="19"/>
      <c r="BW336" s="19"/>
      <c r="BX336" s="19"/>
    </row>
    <row r="337" spans="1:76" ht="13.5" thickBot="1" x14ac:dyDescent="0.25">
      <c r="C337" s="23"/>
      <c r="F337" s="24" t="str">
        <f>IF($C337="","",$E337*VLOOKUP($C337,aliments!$B$2:$AZ$70,2,0)/100)</f>
        <v/>
      </c>
      <c r="G337" s="24" t="str">
        <f>IF($C337="","",$E337*VLOOKUP($C337,aliments!$B$2:$AZ$70,3,0)/100)</f>
        <v/>
      </c>
      <c r="H337" s="24" t="str">
        <f>IF($C337="","",$E337*VLOOKUP($C337,aliments!$B$2:$AZ$70,4,0)/100)</f>
        <v/>
      </c>
      <c r="I337" s="24" t="str">
        <f>IF($C337="","",$E337*VLOOKUP($C337,aliments!$B$2:$AZ$70,5,0)/100)</f>
        <v/>
      </c>
      <c r="J337" s="24" t="str">
        <f>IF($C337="","",$E337*VLOOKUP($C337,aliments!$B$2:$AZ$70,6,0)/100)</f>
        <v/>
      </c>
      <c r="K337" s="24" t="str">
        <f>IF($C337="","",$E337*VLOOKUP($C337,aliments!$B$2:$AZ$70,7,0)/100)</f>
        <v/>
      </c>
      <c r="L337" s="24" t="str">
        <f>IF($C337="","",$E337*VLOOKUP($C337,aliments!$B$2:$AZ$70,8,0)/100)</f>
        <v/>
      </c>
      <c r="M337" s="24" t="str">
        <f>IF($C337="","",$E337*VLOOKUP($C337,aliments!$B$2:$AZ$70,9,0)/100)</f>
        <v/>
      </c>
      <c r="N337" s="24" t="str">
        <f>IF($C337="","",$E337*VLOOKUP($C337,aliments!$B$2:$AZ$70,10,0)/100)</f>
        <v/>
      </c>
      <c r="O337" s="24" t="str">
        <f>IF($C337="","",$E337*VLOOKUP($C337,aliments!$B$2:$AZ$70,11,0)/100)</f>
        <v/>
      </c>
      <c r="P337" s="24" t="str">
        <f>IF($C337="","",$E337*VLOOKUP($C337,aliments!$B$2:$AZ$70,12,0)/100)</f>
        <v/>
      </c>
      <c r="Q337" s="24" t="str">
        <f>IF($C337="","",$E337*VLOOKUP($C337,aliments!$B$2:$AZ$70,13,0)/100)</f>
        <v/>
      </c>
      <c r="R337" s="24" t="str">
        <f>IF($C337="","",$E337*VLOOKUP($C337,aliments!$B$2:$AZ$70,14,0)/100)</f>
        <v/>
      </c>
      <c r="S337" s="24" t="str">
        <f>IF($C337="","",$E337*VLOOKUP($C337,aliments!$B$2:$AZ$70,15,0)/100)</f>
        <v/>
      </c>
      <c r="T337" s="24" t="str">
        <f>IF($C337="","",$E337*VLOOKUP($C337,aliments!$B$2:$AZ$70,16,0)/100)</f>
        <v/>
      </c>
      <c r="U337" s="24" t="str">
        <f>IF($C337="","",$E337*VLOOKUP($C337,aliments!$B$2:$AZ$70,17,0)/100)</f>
        <v/>
      </c>
      <c r="V337" s="24" t="str">
        <f>IF($C337="","",$E337*VLOOKUP($C337,aliments!$B$2:$AZ$70,18,0)/100)</f>
        <v/>
      </c>
      <c r="W337" s="24" t="str">
        <f>IF($C337="","",$E337*VLOOKUP($C337,aliments!$B$2:$AZ$70,19,0)/100)</f>
        <v/>
      </c>
      <c r="X337" s="24" t="str">
        <f>IF($C337="","",$E337*VLOOKUP($C337,aliments!$B$2:$AZ$70,20,0)/100)</f>
        <v/>
      </c>
      <c r="Y337" s="24" t="str">
        <f>IF($C337="","",$E337*VLOOKUP($C337,aliments!$B$2:$AZ$70,21,0)/100)</f>
        <v/>
      </c>
      <c r="Z337" s="24" t="str">
        <f>IF($C337="","",$E337*VLOOKUP($C337,aliments!$B$2:$AZ$70,22,0)/100)</f>
        <v/>
      </c>
      <c r="AA337" s="24" t="str">
        <f>IF($C337="","",$E337*VLOOKUP($C337,aliments!$B$2:$AZ$70,23,0)/100)</f>
        <v/>
      </c>
      <c r="AB337" s="24" t="str">
        <f>IF($C337="","",$E337*VLOOKUP($C337,aliments!$B$2:$AZ$70,24,0)/100)</f>
        <v/>
      </c>
      <c r="AC337" s="24" t="str">
        <f>IF($C337="","",$E337*VLOOKUP($C337,aliments!$B$2:$AZ$70,25,0)/100)</f>
        <v/>
      </c>
      <c r="AD337" s="24" t="str">
        <f>IF($C337="","",$E337*VLOOKUP($C337,aliments!$B$2:$AZ$70,26,0)/100)</f>
        <v/>
      </c>
      <c r="AE337" s="24" t="str">
        <f>IF($C337="","",$E337*VLOOKUP($C337,aliments!$B$2:$AZ$70,27,0)/100)</f>
        <v/>
      </c>
      <c r="AF337" s="24" t="str">
        <f>IF($C337="","",$E337*VLOOKUP($C337,aliments!$B$2:$AZ$70,28,0)/100)</f>
        <v/>
      </c>
      <c r="AG337" s="24" t="str">
        <f>IF($C337="","",$E337*VLOOKUP($C337,aliments!$B$2:$AZ$70,29,0)/100)</f>
        <v/>
      </c>
      <c r="AH337" s="24" t="str">
        <f>IF($C337="","",$E337*VLOOKUP($C337,aliments!$B$2:$AZ$70,30,0)/100)</f>
        <v/>
      </c>
      <c r="AI337" s="24" t="str">
        <f>IF($C337="","",$E337*VLOOKUP($C337,aliments!$B$2:$AZ$70,31,0)/100)</f>
        <v/>
      </c>
      <c r="AJ337" s="24" t="str">
        <f>IF($C337="","",$E337*VLOOKUP($C337,aliments!$B$2:$AZ$70,32,0)/100)</f>
        <v/>
      </c>
      <c r="AK337" s="24" t="str">
        <f>IF($C337="","",$E337*VLOOKUP($C337,aliments!$B$2:$AZ$70,33,0)/100)</f>
        <v/>
      </c>
      <c r="AL337" s="24" t="str">
        <f>IF($C337="","",$E337*VLOOKUP($C337,aliments!$B$2:$AZ$70,34,0)/100)</f>
        <v/>
      </c>
      <c r="AM337" s="24" t="str">
        <f>IF($C337="","",$E337*VLOOKUP($C337,aliments!$B$2:$AZ$70,35,0)/100)</f>
        <v/>
      </c>
      <c r="AN337" s="24" t="str">
        <f>IF($C337="","",$E337*VLOOKUP($C337,aliments!$B$2:$AZ$70,36,0)/100)</f>
        <v/>
      </c>
      <c r="AO337" s="24" t="str">
        <f>IF($C337="","",$E337*VLOOKUP($C337,aliments!$B$2:$AZ$70,37,0)/100)</f>
        <v/>
      </c>
    </row>
    <row r="338" spans="1:76" ht="13.5" thickBot="1" x14ac:dyDescent="0.25">
      <c r="A338" s="12" t="s">
        <v>4</v>
      </c>
      <c r="D338" s="72"/>
      <c r="F338" s="28" t="str">
        <f>IF(SUM(F331:F337)=0,"",AVERAGE(F331:F337))</f>
        <v/>
      </c>
      <c r="G338" s="28">
        <f>SUM(G331:G337)</f>
        <v>0</v>
      </c>
      <c r="H338" s="13">
        <f>SUM(H331:H337)</f>
        <v>0</v>
      </c>
      <c r="I338" s="13">
        <f t="shared" ref="I338" si="997">SUM(I331:I337)</f>
        <v>0</v>
      </c>
      <c r="J338" s="13">
        <f t="shared" ref="J338" si="998">SUM(J331:J337)</f>
        <v>0</v>
      </c>
      <c r="K338" s="13">
        <f t="shared" ref="K338" si="999">SUM(K331:K337)</f>
        <v>0</v>
      </c>
      <c r="L338" s="13">
        <f t="shared" ref="L338" si="1000">SUM(L331:L337)</f>
        <v>0</v>
      </c>
      <c r="M338" s="13">
        <f t="shared" ref="M338" si="1001">SUM(M331:M337)</f>
        <v>0</v>
      </c>
      <c r="N338" s="13">
        <f t="shared" ref="N338" si="1002">SUM(N331:N337)</f>
        <v>0</v>
      </c>
      <c r="O338" s="13">
        <f t="shared" ref="O338" si="1003">SUM(O331:O337)</f>
        <v>0</v>
      </c>
      <c r="P338" s="13">
        <f t="shared" ref="P338" si="1004">SUM(P331:P337)</f>
        <v>0</v>
      </c>
      <c r="Q338" s="13">
        <f t="shared" ref="Q338" si="1005">SUM(Q331:Q337)</f>
        <v>0</v>
      </c>
      <c r="R338" s="13">
        <f t="shared" ref="R338" si="1006">SUM(R331:R337)</f>
        <v>0</v>
      </c>
      <c r="S338" s="13">
        <f t="shared" ref="S338" si="1007">SUM(S331:S337)</f>
        <v>0</v>
      </c>
      <c r="T338" s="13">
        <f t="shared" ref="T338" si="1008">SUM(T331:T337)</f>
        <v>0</v>
      </c>
      <c r="U338" s="13">
        <f t="shared" ref="U338" si="1009">SUM(U331:U337)</f>
        <v>0</v>
      </c>
      <c r="V338" s="13">
        <f t="shared" ref="V338" si="1010">SUM(V331:V337)</f>
        <v>0</v>
      </c>
      <c r="W338" s="13">
        <f t="shared" ref="W338" si="1011">SUM(W331:W337)</f>
        <v>0</v>
      </c>
      <c r="X338" s="13">
        <f t="shared" ref="X338" si="1012">SUM(X331:X337)</f>
        <v>0</v>
      </c>
      <c r="Y338" s="13">
        <f t="shared" ref="Y338" si="1013">SUM(Y331:Y337)</f>
        <v>0</v>
      </c>
      <c r="Z338" s="13">
        <f t="shared" ref="Z338" si="1014">SUM(Z331:Z337)</f>
        <v>0</v>
      </c>
      <c r="AA338" s="13">
        <f t="shared" ref="AA338" si="1015">SUM(AA331:AA337)</f>
        <v>0</v>
      </c>
      <c r="AB338" s="13">
        <f t="shared" ref="AB338" si="1016">SUM(AB331:AB337)</f>
        <v>0</v>
      </c>
      <c r="AC338" s="13">
        <f t="shared" ref="AC338" si="1017">SUM(AC331:AC337)</f>
        <v>0</v>
      </c>
      <c r="AD338" s="13">
        <f t="shared" ref="AD338" si="1018">SUM(AD331:AD337)</f>
        <v>0</v>
      </c>
      <c r="AE338" s="13">
        <f t="shared" ref="AE338" si="1019">SUM(AE331:AE337)</f>
        <v>0</v>
      </c>
      <c r="AF338" s="13">
        <f t="shared" ref="AF338" si="1020">SUM(AF331:AF337)</f>
        <v>0</v>
      </c>
      <c r="AG338" s="13">
        <f t="shared" ref="AG338" si="1021">SUM(AG331:AG337)</f>
        <v>0</v>
      </c>
      <c r="AH338" s="13">
        <f t="shared" ref="AH338" si="1022">SUM(AH331:AH337)</f>
        <v>0</v>
      </c>
      <c r="AI338" s="13">
        <f t="shared" ref="AI338" si="1023">SUM(AI331:AI337)</f>
        <v>0</v>
      </c>
      <c r="AJ338" s="13">
        <f t="shared" ref="AJ338" si="1024">SUM(AJ331:AJ337)</f>
        <v>0</v>
      </c>
      <c r="AK338" s="13">
        <f t="shared" ref="AK338" si="1025">SUM(AK331:AK337)</f>
        <v>0</v>
      </c>
      <c r="AL338" s="13">
        <f t="shared" ref="AL338" si="1026">SUM(AL331:AL337)</f>
        <v>0</v>
      </c>
      <c r="AM338" s="13">
        <f t="shared" ref="AM338" si="1027">SUM(AM331:AM337)</f>
        <v>0</v>
      </c>
      <c r="AN338" s="13">
        <f t="shared" ref="AN338" si="1028">SUM(AN331:AN337)</f>
        <v>0</v>
      </c>
      <c r="AO338" s="13">
        <f t="shared" ref="AO338" si="1029">SUM(AO331:AO337)</f>
        <v>0</v>
      </c>
    </row>
    <row r="339" spans="1:76" ht="13.5" thickBot="1" x14ac:dyDescent="0.25">
      <c r="A339" s="5"/>
      <c r="D339" s="5"/>
    </row>
    <row r="340" spans="1:76" ht="13.5" thickBot="1" x14ac:dyDescent="0.25">
      <c r="A340" s="2" t="s">
        <v>2</v>
      </c>
      <c r="B340" s="3"/>
      <c r="C340" s="3" t="s">
        <v>0</v>
      </c>
      <c r="D340" s="3"/>
      <c r="E340" s="3" t="s">
        <v>163</v>
      </c>
      <c r="F340" s="27" t="s">
        <v>179</v>
      </c>
      <c r="G340" s="27" t="s">
        <v>178</v>
      </c>
      <c r="H340" s="3" t="s">
        <v>164</v>
      </c>
      <c r="I340" s="3" t="s">
        <v>165</v>
      </c>
      <c r="J340" s="3" t="s">
        <v>166</v>
      </c>
      <c r="K340" s="3" t="s">
        <v>5</v>
      </c>
      <c r="L340" s="3" t="s">
        <v>159</v>
      </c>
      <c r="M340" s="3" t="s">
        <v>160</v>
      </c>
      <c r="N340" s="3" t="s">
        <v>150</v>
      </c>
      <c r="O340" s="3" t="s">
        <v>151</v>
      </c>
      <c r="P340" s="3" t="s">
        <v>152</v>
      </c>
      <c r="Q340" s="3" t="s">
        <v>153</v>
      </c>
      <c r="R340" s="3" t="s">
        <v>154</v>
      </c>
      <c r="S340" s="3" t="s">
        <v>155</v>
      </c>
      <c r="T340" s="3" t="s">
        <v>156</v>
      </c>
      <c r="U340" s="3" t="s">
        <v>157</v>
      </c>
      <c r="V340" s="3" t="s">
        <v>158</v>
      </c>
      <c r="W340" s="3" t="s">
        <v>177</v>
      </c>
      <c r="X340" s="3" t="s">
        <v>176</v>
      </c>
      <c r="Y340" s="3" t="s">
        <v>26</v>
      </c>
      <c r="Z340" s="3" t="s">
        <v>29</v>
      </c>
      <c r="AA340" s="3" t="s">
        <v>28</v>
      </c>
      <c r="AB340" s="3" t="s">
        <v>32</v>
      </c>
      <c r="AC340" s="3" t="s">
        <v>23</v>
      </c>
      <c r="AD340" s="3" t="s">
        <v>27</v>
      </c>
      <c r="AE340" s="3" t="s">
        <v>24</v>
      </c>
      <c r="AF340" s="3" t="s">
        <v>25</v>
      </c>
      <c r="AG340" s="3" t="s">
        <v>31</v>
      </c>
      <c r="AH340" s="3" t="s">
        <v>22</v>
      </c>
      <c r="AI340" s="3" t="s">
        <v>30</v>
      </c>
      <c r="AJ340" s="3" t="s">
        <v>36</v>
      </c>
      <c r="AK340" s="3" t="s">
        <v>37</v>
      </c>
      <c r="AL340" s="3" t="s">
        <v>38</v>
      </c>
      <c r="AM340" s="3" t="s">
        <v>40</v>
      </c>
      <c r="AN340" s="3" t="s">
        <v>41</v>
      </c>
      <c r="AO340" s="4" t="s">
        <v>21</v>
      </c>
      <c r="AU340" s="19"/>
      <c r="AV340" s="19"/>
      <c r="AW340" s="19"/>
      <c r="AX340" s="19"/>
      <c r="AY340" s="19"/>
      <c r="AZ340" s="19"/>
      <c r="BA340" s="19"/>
      <c r="BB340" s="19"/>
      <c r="BC340" s="19"/>
      <c r="BD340" s="19"/>
      <c r="BE340" s="19"/>
      <c r="BF340" s="19"/>
      <c r="BG340" s="19"/>
      <c r="BH340" s="19"/>
      <c r="BI340" s="19"/>
      <c r="BJ340" s="19"/>
      <c r="BK340" s="19"/>
      <c r="BL340" s="19"/>
      <c r="BM340" s="19"/>
      <c r="BN340" s="19"/>
      <c r="BO340" s="19"/>
      <c r="BP340" s="19"/>
      <c r="BQ340" s="19"/>
      <c r="BR340" s="19"/>
      <c r="BS340" s="19"/>
      <c r="BT340" s="19"/>
      <c r="BU340" s="19"/>
      <c r="BV340" s="19"/>
      <c r="BW340" s="19"/>
      <c r="BX340" s="19"/>
    </row>
    <row r="341" spans="1:76" x14ac:dyDescent="0.2">
      <c r="C341" s="23"/>
      <c r="F341" s="24" t="str">
        <f>IF($C341="","",$E341*VLOOKUP($C341,aliments!$B$2:$AZ$70,2,0)/100)</f>
        <v/>
      </c>
      <c r="G341" s="24" t="str">
        <f>IF($C341="","",$E341*VLOOKUP($C341,aliments!$B$2:$AZ$70,3,0)/100)</f>
        <v/>
      </c>
      <c r="H341" s="24" t="str">
        <f>IF($C341="","",$E341*VLOOKUP($C341,aliments!$B$2:$AZ$70,4,0)/100)</f>
        <v/>
      </c>
      <c r="I341" s="24" t="str">
        <f>IF($C341="","",$E341*VLOOKUP($C341,aliments!$B$2:$AZ$70,5,0)/100)</f>
        <v/>
      </c>
      <c r="J341" s="24" t="str">
        <f>IF($C341="","",$E341*VLOOKUP($C341,aliments!$B$2:$AZ$70,6,0)/100)</f>
        <v/>
      </c>
      <c r="K341" s="24" t="str">
        <f>IF($C341="","",$E341*VLOOKUP($C341,aliments!$B$2:$AZ$70,7,0)/100)</f>
        <v/>
      </c>
      <c r="L341" s="24" t="str">
        <f>IF($C341="","",$E341*VLOOKUP($C341,aliments!$B$2:$AZ$70,8,0)/100)</f>
        <v/>
      </c>
      <c r="M341" s="24" t="str">
        <f>IF($C341="","",$E341*VLOOKUP($C341,aliments!$B$2:$AZ$70,9,0)/100)</f>
        <v/>
      </c>
      <c r="N341" s="24" t="str">
        <f>IF($C341="","",$E341*VLOOKUP($C341,aliments!$B$2:$AZ$70,10,0)/100)</f>
        <v/>
      </c>
      <c r="O341" s="24" t="str">
        <f>IF($C341="","",$E341*VLOOKUP($C341,aliments!$B$2:$AZ$70,11,0)/100)</f>
        <v/>
      </c>
      <c r="P341" s="24" t="str">
        <f>IF($C341="","",$E341*VLOOKUP($C341,aliments!$B$2:$AZ$70,12,0)/100)</f>
        <v/>
      </c>
      <c r="Q341" s="24" t="str">
        <f>IF($C341="","",$E341*VLOOKUP($C341,aliments!$B$2:$AZ$70,13,0)/100)</f>
        <v/>
      </c>
      <c r="R341" s="24" t="str">
        <f>IF($C341="","",$E341*VLOOKUP($C341,aliments!$B$2:$AZ$70,14,0)/100)</f>
        <v/>
      </c>
      <c r="S341" s="24" t="str">
        <f>IF($C341="","",$E341*VLOOKUP($C341,aliments!$B$2:$AZ$70,15,0)/100)</f>
        <v/>
      </c>
      <c r="T341" s="24" t="str">
        <f>IF($C341="","",$E341*VLOOKUP($C341,aliments!$B$2:$AZ$70,16,0)/100)</f>
        <v/>
      </c>
      <c r="U341" s="24" t="str">
        <f>IF($C341="","",$E341*VLOOKUP($C341,aliments!$B$2:$AZ$70,17,0)/100)</f>
        <v/>
      </c>
      <c r="V341" s="24" t="str">
        <f>IF($C341="","",$E341*VLOOKUP($C341,aliments!$B$2:$AZ$70,18,0)/100)</f>
        <v/>
      </c>
      <c r="W341" s="24" t="str">
        <f>IF($C341="","",$E341*VLOOKUP($C341,aliments!$B$2:$AZ$70,19,0)/100)</f>
        <v/>
      </c>
      <c r="X341" s="24" t="str">
        <f>IF($C341="","",$E341*VLOOKUP($C341,aliments!$B$2:$AZ$70,20,0)/100)</f>
        <v/>
      </c>
      <c r="Y341" s="24" t="str">
        <f>IF($C341="","",$E341*VLOOKUP($C341,aliments!$B$2:$AZ$70,21,0)/100)</f>
        <v/>
      </c>
      <c r="Z341" s="24" t="str">
        <f>IF($C341="","",$E341*VLOOKUP($C341,aliments!$B$2:$AZ$70,22,0)/100)</f>
        <v/>
      </c>
      <c r="AA341" s="24" t="str">
        <f>IF($C341="","",$E341*VLOOKUP($C341,aliments!$B$2:$AZ$70,23,0)/100)</f>
        <v/>
      </c>
      <c r="AB341" s="24" t="str">
        <f>IF($C341="","",$E341*VLOOKUP($C341,aliments!$B$2:$AZ$70,24,0)/100)</f>
        <v/>
      </c>
      <c r="AC341" s="24" t="str">
        <f>IF($C341="","",$E341*VLOOKUP($C341,aliments!$B$2:$AZ$70,25,0)/100)</f>
        <v/>
      </c>
      <c r="AD341" s="24" t="str">
        <f>IF($C341="","",$E341*VLOOKUP($C341,aliments!$B$2:$AZ$70,26,0)/100)</f>
        <v/>
      </c>
      <c r="AE341" s="24" t="str">
        <f>IF($C341="","",$E341*VLOOKUP($C341,aliments!$B$2:$AZ$70,27,0)/100)</f>
        <v/>
      </c>
      <c r="AF341" s="24" t="str">
        <f>IF($C341="","",$E341*VLOOKUP($C341,aliments!$B$2:$AZ$70,28,0)/100)</f>
        <v/>
      </c>
      <c r="AG341" s="24" t="str">
        <f>IF($C341="","",$E341*VLOOKUP($C341,aliments!$B$2:$AZ$70,29,0)/100)</f>
        <v/>
      </c>
      <c r="AH341" s="24" t="str">
        <f>IF($C341="","",$E341*VLOOKUP($C341,aliments!$B$2:$AZ$70,30,0)/100)</f>
        <v/>
      </c>
      <c r="AI341" s="24" t="str">
        <f>IF($C341="","",$E341*VLOOKUP($C341,aliments!$B$2:$AZ$70,31,0)/100)</f>
        <v/>
      </c>
      <c r="AJ341" s="24" t="str">
        <f>IF($C341="","",$E341*VLOOKUP($C341,aliments!$B$2:$AZ$70,32,0)/100)</f>
        <v/>
      </c>
      <c r="AK341" s="24" t="str">
        <f>IF($C341="","",$E341*VLOOKUP($C341,aliments!$B$2:$AZ$70,33,0)/100)</f>
        <v/>
      </c>
      <c r="AL341" s="24" t="str">
        <f>IF($C341="","",$E341*VLOOKUP($C341,aliments!$B$2:$AZ$70,34,0)/100)</f>
        <v/>
      </c>
      <c r="AM341" s="24" t="str">
        <f>IF($C341="","",$E341*VLOOKUP($C341,aliments!$B$2:$AZ$70,35,0)/100)</f>
        <v/>
      </c>
      <c r="AN341" s="24" t="str">
        <f>IF($C341="","",$E341*VLOOKUP($C341,aliments!$B$2:$AZ$70,36,0)/100)</f>
        <v/>
      </c>
      <c r="AO341" s="24" t="str">
        <f>IF($C341="","",$E341*VLOOKUP($C341,aliments!$B$2:$AZ$70,37,0)/100)</f>
        <v/>
      </c>
      <c r="AU341" s="19"/>
      <c r="AV341" s="19"/>
      <c r="AW341" s="19"/>
      <c r="AX341" s="19"/>
      <c r="AY341" s="19"/>
      <c r="AZ341" s="19"/>
      <c r="BA341" s="19"/>
      <c r="BB341" s="19"/>
      <c r="BC341" s="19"/>
      <c r="BD341" s="19"/>
      <c r="BE341" s="19"/>
      <c r="BF341" s="19"/>
      <c r="BG341" s="19"/>
      <c r="BH341" s="19"/>
      <c r="BI341" s="19"/>
      <c r="BJ341" s="19"/>
      <c r="BK341" s="19"/>
      <c r="BL341" s="19"/>
      <c r="BM341" s="19"/>
      <c r="BN341" s="19"/>
      <c r="BO341" s="19"/>
      <c r="BP341" s="19"/>
      <c r="BQ341" s="19"/>
      <c r="BR341" s="19"/>
      <c r="BS341" s="19"/>
      <c r="BT341" s="19"/>
      <c r="BU341" s="19"/>
      <c r="BV341" s="19"/>
      <c r="BW341" s="19"/>
      <c r="BX341" s="19"/>
    </row>
    <row r="342" spans="1:76" x14ac:dyDescent="0.2">
      <c r="C342" s="23"/>
      <c r="F342" s="24" t="str">
        <f>IF($C342="","",$E342*VLOOKUP($C342,aliments!$B$2:$AZ$70,2,0)/100)</f>
        <v/>
      </c>
      <c r="G342" s="24" t="str">
        <f>IF($C342="","",$E342*VLOOKUP($C342,aliments!$B$2:$AZ$70,3,0)/100)</f>
        <v/>
      </c>
      <c r="H342" s="24" t="str">
        <f>IF($C342="","",$E342*VLOOKUP($C342,aliments!$B$2:$AZ$70,4,0)/100)</f>
        <v/>
      </c>
      <c r="I342" s="24" t="str">
        <f>IF($C342="","",$E342*VLOOKUP($C342,aliments!$B$2:$AZ$70,5,0)/100)</f>
        <v/>
      </c>
      <c r="J342" s="24" t="str">
        <f>IF($C342="","",$E342*VLOOKUP($C342,aliments!$B$2:$AZ$70,6,0)/100)</f>
        <v/>
      </c>
      <c r="K342" s="24" t="str">
        <f>IF($C342="","",$E342*VLOOKUP($C342,aliments!$B$2:$AZ$70,7,0)/100)</f>
        <v/>
      </c>
      <c r="L342" s="24" t="str">
        <f>IF($C342="","",$E342*VLOOKUP($C342,aliments!$B$2:$AZ$70,8,0)/100)</f>
        <v/>
      </c>
      <c r="M342" s="24" t="str">
        <f>IF($C342="","",$E342*VLOOKUP($C342,aliments!$B$2:$AZ$70,9,0)/100)</f>
        <v/>
      </c>
      <c r="N342" s="24" t="str">
        <f>IF($C342="","",$E342*VLOOKUP($C342,aliments!$B$2:$AZ$70,10,0)/100)</f>
        <v/>
      </c>
      <c r="O342" s="24" t="str">
        <f>IF($C342="","",$E342*VLOOKUP($C342,aliments!$B$2:$AZ$70,11,0)/100)</f>
        <v/>
      </c>
      <c r="P342" s="24" t="str">
        <f>IF($C342="","",$E342*VLOOKUP($C342,aliments!$B$2:$AZ$70,12,0)/100)</f>
        <v/>
      </c>
      <c r="Q342" s="24" t="str">
        <f>IF($C342="","",$E342*VLOOKUP($C342,aliments!$B$2:$AZ$70,13,0)/100)</f>
        <v/>
      </c>
      <c r="R342" s="24" t="str">
        <f>IF($C342="","",$E342*VLOOKUP($C342,aliments!$B$2:$AZ$70,14,0)/100)</f>
        <v/>
      </c>
      <c r="S342" s="24" t="str">
        <f>IF($C342="","",$E342*VLOOKUP($C342,aliments!$B$2:$AZ$70,15,0)/100)</f>
        <v/>
      </c>
      <c r="T342" s="24" t="str">
        <f>IF($C342="","",$E342*VLOOKUP($C342,aliments!$B$2:$AZ$70,16,0)/100)</f>
        <v/>
      </c>
      <c r="U342" s="24" t="str">
        <f>IF($C342="","",$E342*VLOOKUP($C342,aliments!$B$2:$AZ$70,17,0)/100)</f>
        <v/>
      </c>
      <c r="V342" s="24" t="str">
        <f>IF($C342="","",$E342*VLOOKUP($C342,aliments!$B$2:$AZ$70,18,0)/100)</f>
        <v/>
      </c>
      <c r="W342" s="24" t="str">
        <f>IF($C342="","",$E342*VLOOKUP($C342,aliments!$B$2:$AZ$70,19,0)/100)</f>
        <v/>
      </c>
      <c r="X342" s="24" t="str">
        <f>IF($C342="","",$E342*VLOOKUP($C342,aliments!$B$2:$AZ$70,20,0)/100)</f>
        <v/>
      </c>
      <c r="Y342" s="24" t="str">
        <f>IF($C342="","",$E342*VLOOKUP($C342,aliments!$B$2:$AZ$70,21,0)/100)</f>
        <v/>
      </c>
      <c r="Z342" s="24" t="str">
        <f>IF($C342="","",$E342*VLOOKUP($C342,aliments!$B$2:$AZ$70,22,0)/100)</f>
        <v/>
      </c>
      <c r="AA342" s="24" t="str">
        <f>IF($C342="","",$E342*VLOOKUP($C342,aliments!$B$2:$AZ$70,23,0)/100)</f>
        <v/>
      </c>
      <c r="AB342" s="24" t="str">
        <f>IF($C342="","",$E342*VLOOKUP($C342,aliments!$B$2:$AZ$70,24,0)/100)</f>
        <v/>
      </c>
      <c r="AC342" s="24" t="str">
        <f>IF($C342="","",$E342*VLOOKUP($C342,aliments!$B$2:$AZ$70,25,0)/100)</f>
        <v/>
      </c>
      <c r="AD342" s="24" t="str">
        <f>IF($C342="","",$E342*VLOOKUP($C342,aliments!$B$2:$AZ$70,26,0)/100)</f>
        <v/>
      </c>
      <c r="AE342" s="24" t="str">
        <f>IF($C342="","",$E342*VLOOKUP($C342,aliments!$B$2:$AZ$70,27,0)/100)</f>
        <v/>
      </c>
      <c r="AF342" s="24" t="str">
        <f>IF($C342="","",$E342*VLOOKUP($C342,aliments!$B$2:$AZ$70,28,0)/100)</f>
        <v/>
      </c>
      <c r="AG342" s="24" t="str">
        <f>IF($C342="","",$E342*VLOOKUP($C342,aliments!$B$2:$AZ$70,29,0)/100)</f>
        <v/>
      </c>
      <c r="AH342" s="24" t="str">
        <f>IF($C342="","",$E342*VLOOKUP($C342,aliments!$B$2:$AZ$70,30,0)/100)</f>
        <v/>
      </c>
      <c r="AI342" s="24" t="str">
        <f>IF($C342="","",$E342*VLOOKUP($C342,aliments!$B$2:$AZ$70,31,0)/100)</f>
        <v/>
      </c>
      <c r="AJ342" s="24" t="str">
        <f>IF($C342="","",$E342*VLOOKUP($C342,aliments!$B$2:$AZ$70,32,0)/100)</f>
        <v/>
      </c>
      <c r="AK342" s="24" t="str">
        <f>IF($C342="","",$E342*VLOOKUP($C342,aliments!$B$2:$AZ$70,33,0)/100)</f>
        <v/>
      </c>
      <c r="AL342" s="24" t="str">
        <f>IF($C342="","",$E342*VLOOKUP($C342,aliments!$B$2:$AZ$70,34,0)/100)</f>
        <v/>
      </c>
      <c r="AM342" s="24" t="str">
        <f>IF($C342="","",$E342*VLOOKUP($C342,aliments!$B$2:$AZ$70,35,0)/100)</f>
        <v/>
      </c>
      <c r="AN342" s="24" t="str">
        <f>IF($C342="","",$E342*VLOOKUP($C342,aliments!$B$2:$AZ$70,36,0)/100)</f>
        <v/>
      </c>
      <c r="AO342" s="24" t="str">
        <f>IF($C342="","",$E342*VLOOKUP($C342,aliments!$B$2:$AZ$70,37,0)/100)</f>
        <v/>
      </c>
      <c r="AU342" s="19"/>
      <c r="AV342" s="19"/>
      <c r="AW342" s="19"/>
      <c r="AX342" s="19"/>
      <c r="AY342" s="19"/>
      <c r="AZ342" s="19"/>
      <c r="BA342" s="19"/>
      <c r="BB342" s="19"/>
      <c r="BC342" s="19"/>
      <c r="BD342" s="19"/>
      <c r="BE342" s="19"/>
      <c r="BF342" s="19"/>
      <c r="BG342" s="19"/>
      <c r="BH342" s="19"/>
      <c r="BI342" s="19"/>
      <c r="BJ342" s="19"/>
      <c r="BK342" s="19"/>
      <c r="BL342" s="19"/>
      <c r="BM342" s="19"/>
      <c r="BN342" s="19"/>
      <c r="BO342" s="19"/>
      <c r="BP342" s="19"/>
      <c r="BQ342" s="19"/>
      <c r="BR342" s="19"/>
      <c r="BS342" s="19"/>
      <c r="BT342" s="19"/>
      <c r="BU342" s="19"/>
      <c r="BV342" s="19"/>
      <c r="BW342" s="19"/>
      <c r="BX342" s="19"/>
    </row>
    <row r="343" spans="1:76" x14ac:dyDescent="0.2">
      <c r="C343" s="23"/>
      <c r="F343" s="24" t="str">
        <f>IF($C343="","",$E343*VLOOKUP($C343,aliments!$B$2:$AZ$70,2,0)/100)</f>
        <v/>
      </c>
      <c r="G343" s="24" t="str">
        <f>IF($C343="","",$E343*VLOOKUP($C343,aliments!$B$2:$AZ$70,3,0)/100)</f>
        <v/>
      </c>
      <c r="H343" s="24" t="str">
        <f>IF($C343="","",$E343*VLOOKUP($C343,aliments!$B$2:$AZ$70,4,0)/100)</f>
        <v/>
      </c>
      <c r="I343" s="24" t="str">
        <f>IF($C343="","",$E343*VLOOKUP($C343,aliments!$B$2:$AZ$70,5,0)/100)</f>
        <v/>
      </c>
      <c r="J343" s="24" t="str">
        <f>IF($C343="","",$E343*VLOOKUP($C343,aliments!$B$2:$AZ$70,6,0)/100)</f>
        <v/>
      </c>
      <c r="K343" s="24" t="str">
        <f>IF($C343="","",$E343*VLOOKUP($C343,aliments!$B$2:$AZ$70,7,0)/100)</f>
        <v/>
      </c>
      <c r="L343" s="24" t="str">
        <f>IF($C343="","",$E343*VLOOKUP($C343,aliments!$B$2:$AZ$70,8,0)/100)</f>
        <v/>
      </c>
      <c r="M343" s="24" t="str">
        <f>IF($C343="","",$E343*VLOOKUP($C343,aliments!$B$2:$AZ$70,9,0)/100)</f>
        <v/>
      </c>
      <c r="N343" s="24" t="str">
        <f>IF($C343="","",$E343*VLOOKUP($C343,aliments!$B$2:$AZ$70,10,0)/100)</f>
        <v/>
      </c>
      <c r="O343" s="24" t="str">
        <f>IF($C343="","",$E343*VLOOKUP($C343,aliments!$B$2:$AZ$70,11,0)/100)</f>
        <v/>
      </c>
      <c r="P343" s="24" t="str">
        <f>IF($C343="","",$E343*VLOOKUP($C343,aliments!$B$2:$AZ$70,12,0)/100)</f>
        <v/>
      </c>
      <c r="Q343" s="24" t="str">
        <f>IF($C343="","",$E343*VLOOKUP($C343,aliments!$B$2:$AZ$70,13,0)/100)</f>
        <v/>
      </c>
      <c r="R343" s="24" t="str">
        <f>IF($C343="","",$E343*VLOOKUP($C343,aliments!$B$2:$AZ$70,14,0)/100)</f>
        <v/>
      </c>
      <c r="S343" s="24" t="str">
        <f>IF($C343="","",$E343*VLOOKUP($C343,aliments!$B$2:$AZ$70,15,0)/100)</f>
        <v/>
      </c>
      <c r="T343" s="24" t="str">
        <f>IF($C343="","",$E343*VLOOKUP($C343,aliments!$B$2:$AZ$70,16,0)/100)</f>
        <v/>
      </c>
      <c r="U343" s="24" t="str">
        <f>IF($C343="","",$E343*VLOOKUP($C343,aliments!$B$2:$AZ$70,17,0)/100)</f>
        <v/>
      </c>
      <c r="V343" s="24" t="str">
        <f>IF($C343="","",$E343*VLOOKUP($C343,aliments!$B$2:$AZ$70,18,0)/100)</f>
        <v/>
      </c>
      <c r="W343" s="24" t="str">
        <f>IF($C343="","",$E343*VLOOKUP($C343,aliments!$B$2:$AZ$70,19,0)/100)</f>
        <v/>
      </c>
      <c r="X343" s="24" t="str">
        <f>IF($C343="","",$E343*VLOOKUP($C343,aliments!$B$2:$AZ$70,20,0)/100)</f>
        <v/>
      </c>
      <c r="Y343" s="24" t="str">
        <f>IF($C343="","",$E343*VLOOKUP($C343,aliments!$B$2:$AZ$70,21,0)/100)</f>
        <v/>
      </c>
      <c r="Z343" s="24" t="str">
        <f>IF($C343="","",$E343*VLOOKUP($C343,aliments!$B$2:$AZ$70,22,0)/100)</f>
        <v/>
      </c>
      <c r="AA343" s="24" t="str">
        <f>IF($C343="","",$E343*VLOOKUP($C343,aliments!$B$2:$AZ$70,23,0)/100)</f>
        <v/>
      </c>
      <c r="AB343" s="24" t="str">
        <f>IF($C343="","",$E343*VLOOKUP($C343,aliments!$B$2:$AZ$70,24,0)/100)</f>
        <v/>
      </c>
      <c r="AC343" s="24" t="str">
        <f>IF($C343="","",$E343*VLOOKUP($C343,aliments!$B$2:$AZ$70,25,0)/100)</f>
        <v/>
      </c>
      <c r="AD343" s="24" t="str">
        <f>IF($C343="","",$E343*VLOOKUP($C343,aliments!$B$2:$AZ$70,26,0)/100)</f>
        <v/>
      </c>
      <c r="AE343" s="24" t="str">
        <f>IF($C343="","",$E343*VLOOKUP($C343,aliments!$B$2:$AZ$70,27,0)/100)</f>
        <v/>
      </c>
      <c r="AF343" s="24" t="str">
        <f>IF($C343="","",$E343*VLOOKUP($C343,aliments!$B$2:$AZ$70,28,0)/100)</f>
        <v/>
      </c>
      <c r="AG343" s="24" t="str">
        <f>IF($C343="","",$E343*VLOOKUP($C343,aliments!$B$2:$AZ$70,29,0)/100)</f>
        <v/>
      </c>
      <c r="AH343" s="24" t="str">
        <f>IF($C343="","",$E343*VLOOKUP($C343,aliments!$B$2:$AZ$70,30,0)/100)</f>
        <v/>
      </c>
      <c r="AI343" s="24" t="str">
        <f>IF($C343="","",$E343*VLOOKUP($C343,aliments!$B$2:$AZ$70,31,0)/100)</f>
        <v/>
      </c>
      <c r="AJ343" s="24" t="str">
        <f>IF($C343="","",$E343*VLOOKUP($C343,aliments!$B$2:$AZ$70,32,0)/100)</f>
        <v/>
      </c>
      <c r="AK343" s="24" t="str">
        <f>IF($C343="","",$E343*VLOOKUP($C343,aliments!$B$2:$AZ$70,33,0)/100)</f>
        <v/>
      </c>
      <c r="AL343" s="24" t="str">
        <f>IF($C343="","",$E343*VLOOKUP($C343,aliments!$B$2:$AZ$70,34,0)/100)</f>
        <v/>
      </c>
      <c r="AM343" s="24" t="str">
        <f>IF($C343="","",$E343*VLOOKUP($C343,aliments!$B$2:$AZ$70,35,0)/100)</f>
        <v/>
      </c>
      <c r="AN343" s="24" t="str">
        <f>IF($C343="","",$E343*VLOOKUP($C343,aliments!$B$2:$AZ$70,36,0)/100)</f>
        <v/>
      </c>
      <c r="AO343" s="24" t="str">
        <f>IF($C343="","",$E343*VLOOKUP($C343,aliments!$B$2:$AZ$70,37,0)/100)</f>
        <v/>
      </c>
      <c r="AU343" s="19"/>
      <c r="AV343" s="19"/>
      <c r="AW343" s="19"/>
      <c r="AX343" s="19"/>
      <c r="AY343" s="19"/>
      <c r="AZ343" s="19"/>
      <c r="BA343" s="19"/>
      <c r="BB343" s="19"/>
      <c r="BC343" s="19"/>
      <c r="BD343" s="19"/>
      <c r="BE343" s="19"/>
      <c r="BF343" s="19"/>
      <c r="BG343" s="19"/>
      <c r="BH343" s="19"/>
      <c r="BI343" s="19"/>
      <c r="BJ343" s="19"/>
      <c r="BK343" s="19"/>
      <c r="BL343" s="19"/>
      <c r="BM343" s="19"/>
      <c r="BN343" s="19"/>
      <c r="BO343" s="19"/>
      <c r="BP343" s="19"/>
      <c r="BQ343" s="19"/>
      <c r="BR343" s="19"/>
      <c r="BS343" s="19"/>
      <c r="BT343" s="19"/>
      <c r="BU343" s="19"/>
      <c r="BV343" s="19"/>
      <c r="BW343" s="19"/>
      <c r="BX343" s="19"/>
    </row>
    <row r="344" spans="1:76" x14ac:dyDescent="0.2">
      <c r="C344" s="23"/>
      <c r="F344" s="24" t="str">
        <f>IF($C344="","",$E344*VLOOKUP($C344,aliments!$B$2:$AZ$70,2,0)/100)</f>
        <v/>
      </c>
      <c r="G344" s="24" t="str">
        <f>IF($C344="","",$E344*VLOOKUP($C344,aliments!$B$2:$AZ$70,3,0)/100)</f>
        <v/>
      </c>
      <c r="H344" s="24" t="str">
        <f>IF($C344="","",$E344*VLOOKUP($C344,aliments!$B$2:$AZ$70,4,0)/100)</f>
        <v/>
      </c>
      <c r="I344" s="24" t="str">
        <f>IF($C344="","",$E344*VLOOKUP($C344,aliments!$B$2:$AZ$70,5,0)/100)</f>
        <v/>
      </c>
      <c r="J344" s="24" t="str">
        <f>IF($C344="","",$E344*VLOOKUP($C344,aliments!$B$2:$AZ$70,6,0)/100)</f>
        <v/>
      </c>
      <c r="K344" s="24" t="str">
        <f>IF($C344="","",$E344*VLOOKUP($C344,aliments!$B$2:$AZ$70,7,0)/100)</f>
        <v/>
      </c>
      <c r="L344" s="24" t="str">
        <f>IF($C344="","",$E344*VLOOKUP($C344,aliments!$B$2:$AZ$70,8,0)/100)</f>
        <v/>
      </c>
      <c r="M344" s="24" t="str">
        <f>IF($C344="","",$E344*VLOOKUP($C344,aliments!$B$2:$AZ$70,9,0)/100)</f>
        <v/>
      </c>
      <c r="N344" s="24" t="str">
        <f>IF($C344="","",$E344*VLOOKUP($C344,aliments!$B$2:$AZ$70,10,0)/100)</f>
        <v/>
      </c>
      <c r="O344" s="24" t="str">
        <f>IF($C344="","",$E344*VLOOKUP($C344,aliments!$B$2:$AZ$70,11,0)/100)</f>
        <v/>
      </c>
      <c r="P344" s="24" t="str">
        <f>IF($C344="","",$E344*VLOOKUP($C344,aliments!$B$2:$AZ$70,12,0)/100)</f>
        <v/>
      </c>
      <c r="Q344" s="24" t="str">
        <f>IF($C344="","",$E344*VLOOKUP($C344,aliments!$B$2:$AZ$70,13,0)/100)</f>
        <v/>
      </c>
      <c r="R344" s="24" t="str">
        <f>IF($C344="","",$E344*VLOOKUP($C344,aliments!$B$2:$AZ$70,14,0)/100)</f>
        <v/>
      </c>
      <c r="S344" s="24" t="str">
        <f>IF($C344="","",$E344*VLOOKUP($C344,aliments!$B$2:$AZ$70,15,0)/100)</f>
        <v/>
      </c>
      <c r="T344" s="24" t="str">
        <f>IF($C344="","",$E344*VLOOKUP($C344,aliments!$B$2:$AZ$70,16,0)/100)</f>
        <v/>
      </c>
      <c r="U344" s="24" t="str">
        <f>IF($C344="","",$E344*VLOOKUP($C344,aliments!$B$2:$AZ$70,17,0)/100)</f>
        <v/>
      </c>
      <c r="V344" s="24" t="str">
        <f>IF($C344="","",$E344*VLOOKUP($C344,aliments!$B$2:$AZ$70,18,0)/100)</f>
        <v/>
      </c>
      <c r="W344" s="24" t="str">
        <f>IF($C344="","",$E344*VLOOKUP($C344,aliments!$B$2:$AZ$70,19,0)/100)</f>
        <v/>
      </c>
      <c r="X344" s="24" t="str">
        <f>IF($C344="","",$E344*VLOOKUP($C344,aliments!$B$2:$AZ$70,20,0)/100)</f>
        <v/>
      </c>
      <c r="Y344" s="24" t="str">
        <f>IF($C344="","",$E344*VLOOKUP($C344,aliments!$B$2:$AZ$70,21,0)/100)</f>
        <v/>
      </c>
      <c r="Z344" s="24" t="str">
        <f>IF($C344="","",$E344*VLOOKUP($C344,aliments!$B$2:$AZ$70,22,0)/100)</f>
        <v/>
      </c>
      <c r="AA344" s="24" t="str">
        <f>IF($C344="","",$E344*VLOOKUP($C344,aliments!$B$2:$AZ$70,23,0)/100)</f>
        <v/>
      </c>
      <c r="AB344" s="24" t="str">
        <f>IF($C344="","",$E344*VLOOKUP($C344,aliments!$B$2:$AZ$70,24,0)/100)</f>
        <v/>
      </c>
      <c r="AC344" s="24" t="str">
        <f>IF($C344="","",$E344*VLOOKUP($C344,aliments!$B$2:$AZ$70,25,0)/100)</f>
        <v/>
      </c>
      <c r="AD344" s="24" t="str">
        <f>IF($C344="","",$E344*VLOOKUP($C344,aliments!$B$2:$AZ$70,26,0)/100)</f>
        <v/>
      </c>
      <c r="AE344" s="24" t="str">
        <f>IF($C344="","",$E344*VLOOKUP($C344,aliments!$B$2:$AZ$70,27,0)/100)</f>
        <v/>
      </c>
      <c r="AF344" s="24" t="str">
        <f>IF($C344="","",$E344*VLOOKUP($C344,aliments!$B$2:$AZ$70,28,0)/100)</f>
        <v/>
      </c>
      <c r="AG344" s="24" t="str">
        <f>IF($C344="","",$E344*VLOOKUP($C344,aliments!$B$2:$AZ$70,29,0)/100)</f>
        <v/>
      </c>
      <c r="AH344" s="24" t="str">
        <f>IF($C344="","",$E344*VLOOKUP($C344,aliments!$B$2:$AZ$70,30,0)/100)</f>
        <v/>
      </c>
      <c r="AI344" s="24" t="str">
        <f>IF($C344="","",$E344*VLOOKUP($C344,aliments!$B$2:$AZ$70,31,0)/100)</f>
        <v/>
      </c>
      <c r="AJ344" s="24" t="str">
        <f>IF($C344="","",$E344*VLOOKUP($C344,aliments!$B$2:$AZ$70,32,0)/100)</f>
        <v/>
      </c>
      <c r="AK344" s="24" t="str">
        <f>IF($C344="","",$E344*VLOOKUP($C344,aliments!$B$2:$AZ$70,33,0)/100)</f>
        <v/>
      </c>
      <c r="AL344" s="24" t="str">
        <f>IF($C344="","",$E344*VLOOKUP($C344,aliments!$B$2:$AZ$70,34,0)/100)</f>
        <v/>
      </c>
      <c r="AM344" s="24" t="str">
        <f>IF($C344="","",$E344*VLOOKUP($C344,aliments!$B$2:$AZ$70,35,0)/100)</f>
        <v/>
      </c>
      <c r="AN344" s="24" t="str">
        <f>IF($C344="","",$E344*VLOOKUP($C344,aliments!$B$2:$AZ$70,36,0)/100)</f>
        <v/>
      </c>
      <c r="AO344" s="24" t="str">
        <f>IF($C344="","",$E344*VLOOKUP($C344,aliments!$B$2:$AZ$70,37,0)/100)</f>
        <v/>
      </c>
      <c r="AU344" s="19"/>
      <c r="AV344" s="19"/>
      <c r="AW344" s="19"/>
      <c r="AX344" s="19"/>
      <c r="AY344" s="19"/>
      <c r="AZ344" s="19"/>
      <c r="BA344" s="19"/>
      <c r="BB344" s="19"/>
      <c r="BC344" s="19"/>
      <c r="BD344" s="19"/>
      <c r="BE344" s="19"/>
      <c r="BF344" s="19"/>
      <c r="BG344" s="19"/>
      <c r="BH344" s="19"/>
      <c r="BI344" s="19"/>
      <c r="BJ344" s="19"/>
      <c r="BK344" s="19"/>
      <c r="BL344" s="19"/>
      <c r="BM344" s="19"/>
      <c r="BN344" s="19"/>
      <c r="BO344" s="19"/>
      <c r="BP344" s="19"/>
      <c r="BQ344" s="19"/>
      <c r="BR344" s="19"/>
      <c r="BS344" s="19"/>
      <c r="BT344" s="19"/>
      <c r="BU344" s="19"/>
      <c r="BV344" s="19"/>
      <c r="BW344" s="19"/>
      <c r="BX344" s="19"/>
    </row>
    <row r="345" spans="1:76" x14ac:dyDescent="0.2">
      <c r="C345" s="23"/>
      <c r="F345" s="24" t="str">
        <f>IF($C345="","",$E345*VLOOKUP($C345,aliments!$B$2:$AZ$70,2,0)/100)</f>
        <v/>
      </c>
      <c r="G345" s="24" t="str">
        <f>IF($C345="","",$E345*VLOOKUP($C345,aliments!$B$2:$AZ$70,3,0)/100)</f>
        <v/>
      </c>
      <c r="H345" s="24" t="str">
        <f>IF($C345="","",$E345*VLOOKUP($C345,aliments!$B$2:$AZ$70,4,0)/100)</f>
        <v/>
      </c>
      <c r="I345" s="24" t="str">
        <f>IF($C345="","",$E345*VLOOKUP($C345,aliments!$B$2:$AZ$70,5,0)/100)</f>
        <v/>
      </c>
      <c r="J345" s="24" t="str">
        <f>IF($C345="","",$E345*VLOOKUP($C345,aliments!$B$2:$AZ$70,6,0)/100)</f>
        <v/>
      </c>
      <c r="K345" s="24" t="str">
        <f>IF($C345="","",$E345*VLOOKUP($C345,aliments!$B$2:$AZ$70,7,0)/100)</f>
        <v/>
      </c>
      <c r="L345" s="24" t="str">
        <f>IF($C345="","",$E345*VLOOKUP($C345,aliments!$B$2:$AZ$70,8,0)/100)</f>
        <v/>
      </c>
      <c r="M345" s="24" t="str">
        <f>IF($C345="","",$E345*VLOOKUP($C345,aliments!$B$2:$AZ$70,9,0)/100)</f>
        <v/>
      </c>
      <c r="N345" s="24" t="str">
        <f>IF($C345="","",$E345*VLOOKUP($C345,aliments!$B$2:$AZ$70,10,0)/100)</f>
        <v/>
      </c>
      <c r="O345" s="24" t="str">
        <f>IF($C345="","",$E345*VLOOKUP($C345,aliments!$B$2:$AZ$70,11,0)/100)</f>
        <v/>
      </c>
      <c r="P345" s="24" t="str">
        <f>IF($C345="","",$E345*VLOOKUP($C345,aliments!$B$2:$AZ$70,12,0)/100)</f>
        <v/>
      </c>
      <c r="Q345" s="24" t="str">
        <f>IF($C345="","",$E345*VLOOKUP($C345,aliments!$B$2:$AZ$70,13,0)/100)</f>
        <v/>
      </c>
      <c r="R345" s="24" t="str">
        <f>IF($C345="","",$E345*VLOOKUP($C345,aliments!$B$2:$AZ$70,14,0)/100)</f>
        <v/>
      </c>
      <c r="S345" s="24" t="str">
        <f>IF($C345="","",$E345*VLOOKUP($C345,aliments!$B$2:$AZ$70,15,0)/100)</f>
        <v/>
      </c>
      <c r="T345" s="24" t="str">
        <f>IF($C345="","",$E345*VLOOKUP($C345,aliments!$B$2:$AZ$70,16,0)/100)</f>
        <v/>
      </c>
      <c r="U345" s="24" t="str">
        <f>IF($C345="","",$E345*VLOOKUP($C345,aliments!$B$2:$AZ$70,17,0)/100)</f>
        <v/>
      </c>
      <c r="V345" s="24" t="str">
        <f>IF($C345="","",$E345*VLOOKUP($C345,aliments!$B$2:$AZ$70,18,0)/100)</f>
        <v/>
      </c>
      <c r="W345" s="24" t="str">
        <f>IF($C345="","",$E345*VLOOKUP($C345,aliments!$B$2:$AZ$70,19,0)/100)</f>
        <v/>
      </c>
      <c r="X345" s="24" t="str">
        <f>IF($C345="","",$E345*VLOOKUP($C345,aliments!$B$2:$AZ$70,20,0)/100)</f>
        <v/>
      </c>
      <c r="Y345" s="24" t="str">
        <f>IF($C345="","",$E345*VLOOKUP($C345,aliments!$B$2:$AZ$70,21,0)/100)</f>
        <v/>
      </c>
      <c r="Z345" s="24" t="str">
        <f>IF($C345="","",$E345*VLOOKUP($C345,aliments!$B$2:$AZ$70,22,0)/100)</f>
        <v/>
      </c>
      <c r="AA345" s="24" t="str">
        <f>IF($C345="","",$E345*VLOOKUP($C345,aliments!$B$2:$AZ$70,23,0)/100)</f>
        <v/>
      </c>
      <c r="AB345" s="24" t="str">
        <f>IF($C345="","",$E345*VLOOKUP($C345,aliments!$B$2:$AZ$70,24,0)/100)</f>
        <v/>
      </c>
      <c r="AC345" s="24" t="str">
        <f>IF($C345="","",$E345*VLOOKUP($C345,aliments!$B$2:$AZ$70,25,0)/100)</f>
        <v/>
      </c>
      <c r="AD345" s="24" t="str">
        <f>IF($C345="","",$E345*VLOOKUP($C345,aliments!$B$2:$AZ$70,26,0)/100)</f>
        <v/>
      </c>
      <c r="AE345" s="24" t="str">
        <f>IF($C345="","",$E345*VLOOKUP($C345,aliments!$B$2:$AZ$70,27,0)/100)</f>
        <v/>
      </c>
      <c r="AF345" s="24" t="str">
        <f>IF($C345="","",$E345*VLOOKUP($C345,aliments!$B$2:$AZ$70,28,0)/100)</f>
        <v/>
      </c>
      <c r="AG345" s="24" t="str">
        <f>IF($C345="","",$E345*VLOOKUP($C345,aliments!$B$2:$AZ$70,29,0)/100)</f>
        <v/>
      </c>
      <c r="AH345" s="24" t="str">
        <f>IF($C345="","",$E345*VLOOKUP($C345,aliments!$B$2:$AZ$70,30,0)/100)</f>
        <v/>
      </c>
      <c r="AI345" s="24" t="str">
        <f>IF($C345="","",$E345*VLOOKUP($C345,aliments!$B$2:$AZ$70,31,0)/100)</f>
        <v/>
      </c>
      <c r="AJ345" s="24" t="str">
        <f>IF($C345="","",$E345*VLOOKUP($C345,aliments!$B$2:$AZ$70,32,0)/100)</f>
        <v/>
      </c>
      <c r="AK345" s="24" t="str">
        <f>IF($C345="","",$E345*VLOOKUP($C345,aliments!$B$2:$AZ$70,33,0)/100)</f>
        <v/>
      </c>
      <c r="AL345" s="24" t="str">
        <f>IF($C345="","",$E345*VLOOKUP($C345,aliments!$B$2:$AZ$70,34,0)/100)</f>
        <v/>
      </c>
      <c r="AM345" s="24" t="str">
        <f>IF($C345="","",$E345*VLOOKUP($C345,aliments!$B$2:$AZ$70,35,0)/100)</f>
        <v/>
      </c>
      <c r="AN345" s="24" t="str">
        <f>IF($C345="","",$E345*VLOOKUP($C345,aliments!$B$2:$AZ$70,36,0)/100)</f>
        <v/>
      </c>
      <c r="AO345" s="24" t="str">
        <f>IF($C345="","",$E345*VLOOKUP($C345,aliments!$B$2:$AZ$70,37,0)/100)</f>
        <v/>
      </c>
      <c r="AU345" s="19"/>
      <c r="AV345" s="19"/>
      <c r="AW345" s="19"/>
      <c r="AX345" s="19"/>
      <c r="AY345" s="19"/>
      <c r="AZ345" s="19"/>
      <c r="BA345" s="19"/>
      <c r="BB345" s="19"/>
      <c r="BC345" s="19"/>
      <c r="BD345" s="19"/>
      <c r="BE345" s="19"/>
      <c r="BF345" s="19"/>
      <c r="BG345" s="19"/>
      <c r="BH345" s="19"/>
      <c r="BI345" s="19"/>
      <c r="BJ345" s="19"/>
      <c r="BK345" s="19"/>
      <c r="BL345" s="19"/>
      <c r="BM345" s="19"/>
      <c r="BN345" s="19"/>
      <c r="BO345" s="19"/>
      <c r="BP345" s="19"/>
      <c r="BQ345" s="19"/>
      <c r="BR345" s="19"/>
      <c r="BS345" s="19"/>
      <c r="BT345" s="19"/>
      <c r="BU345" s="19"/>
      <c r="BV345" s="19"/>
      <c r="BW345" s="19"/>
      <c r="BX345" s="19"/>
    </row>
    <row r="346" spans="1:76" x14ac:dyDescent="0.2">
      <c r="C346" s="23"/>
      <c r="F346" s="24" t="str">
        <f>IF($C346="","",$E346*VLOOKUP($C346,aliments!$B$2:$AZ$70,2,0)/100)</f>
        <v/>
      </c>
      <c r="G346" s="24" t="str">
        <f>IF($C346="","",$E346*VLOOKUP($C346,aliments!$B$2:$AZ$70,3,0)/100)</f>
        <v/>
      </c>
      <c r="H346" s="24" t="str">
        <f>IF($C346="","",$E346*VLOOKUP($C346,aliments!$B$2:$AZ$70,4,0)/100)</f>
        <v/>
      </c>
      <c r="I346" s="24" t="str">
        <f>IF($C346="","",$E346*VLOOKUP($C346,aliments!$B$2:$AZ$70,5,0)/100)</f>
        <v/>
      </c>
      <c r="J346" s="24" t="str">
        <f>IF($C346="","",$E346*VLOOKUP($C346,aliments!$B$2:$AZ$70,6,0)/100)</f>
        <v/>
      </c>
      <c r="K346" s="24" t="str">
        <f>IF($C346="","",$E346*VLOOKUP($C346,aliments!$B$2:$AZ$70,7,0)/100)</f>
        <v/>
      </c>
      <c r="L346" s="24" t="str">
        <f>IF($C346="","",$E346*VLOOKUP($C346,aliments!$B$2:$AZ$70,8,0)/100)</f>
        <v/>
      </c>
      <c r="M346" s="24" t="str">
        <f>IF($C346="","",$E346*VLOOKUP($C346,aliments!$B$2:$AZ$70,9,0)/100)</f>
        <v/>
      </c>
      <c r="N346" s="24" t="str">
        <f>IF($C346="","",$E346*VLOOKUP($C346,aliments!$B$2:$AZ$70,10,0)/100)</f>
        <v/>
      </c>
      <c r="O346" s="24" t="str">
        <f>IF($C346="","",$E346*VLOOKUP($C346,aliments!$B$2:$AZ$70,11,0)/100)</f>
        <v/>
      </c>
      <c r="P346" s="24" t="str">
        <f>IF($C346="","",$E346*VLOOKUP($C346,aliments!$B$2:$AZ$70,12,0)/100)</f>
        <v/>
      </c>
      <c r="Q346" s="24" t="str">
        <f>IF($C346="","",$E346*VLOOKUP($C346,aliments!$B$2:$AZ$70,13,0)/100)</f>
        <v/>
      </c>
      <c r="R346" s="24" t="str">
        <f>IF($C346="","",$E346*VLOOKUP($C346,aliments!$B$2:$AZ$70,14,0)/100)</f>
        <v/>
      </c>
      <c r="S346" s="24" t="str">
        <f>IF($C346="","",$E346*VLOOKUP($C346,aliments!$B$2:$AZ$70,15,0)/100)</f>
        <v/>
      </c>
      <c r="T346" s="24" t="str">
        <f>IF($C346="","",$E346*VLOOKUP($C346,aliments!$B$2:$AZ$70,16,0)/100)</f>
        <v/>
      </c>
      <c r="U346" s="24" t="str">
        <f>IF($C346="","",$E346*VLOOKUP($C346,aliments!$B$2:$AZ$70,17,0)/100)</f>
        <v/>
      </c>
      <c r="V346" s="24" t="str">
        <f>IF($C346="","",$E346*VLOOKUP($C346,aliments!$B$2:$AZ$70,18,0)/100)</f>
        <v/>
      </c>
      <c r="W346" s="24" t="str">
        <f>IF($C346="","",$E346*VLOOKUP($C346,aliments!$B$2:$AZ$70,19,0)/100)</f>
        <v/>
      </c>
      <c r="X346" s="24" t="str">
        <f>IF($C346="","",$E346*VLOOKUP($C346,aliments!$B$2:$AZ$70,20,0)/100)</f>
        <v/>
      </c>
      <c r="Y346" s="24" t="str">
        <f>IF($C346="","",$E346*VLOOKUP($C346,aliments!$B$2:$AZ$70,21,0)/100)</f>
        <v/>
      </c>
      <c r="Z346" s="24" t="str">
        <f>IF($C346="","",$E346*VLOOKUP($C346,aliments!$B$2:$AZ$70,22,0)/100)</f>
        <v/>
      </c>
      <c r="AA346" s="24" t="str">
        <f>IF($C346="","",$E346*VLOOKUP($C346,aliments!$B$2:$AZ$70,23,0)/100)</f>
        <v/>
      </c>
      <c r="AB346" s="24" t="str">
        <f>IF($C346="","",$E346*VLOOKUP($C346,aliments!$B$2:$AZ$70,24,0)/100)</f>
        <v/>
      </c>
      <c r="AC346" s="24" t="str">
        <f>IF($C346="","",$E346*VLOOKUP($C346,aliments!$B$2:$AZ$70,25,0)/100)</f>
        <v/>
      </c>
      <c r="AD346" s="24" t="str">
        <f>IF($C346="","",$E346*VLOOKUP($C346,aliments!$B$2:$AZ$70,26,0)/100)</f>
        <v/>
      </c>
      <c r="AE346" s="24" t="str">
        <f>IF($C346="","",$E346*VLOOKUP($C346,aliments!$B$2:$AZ$70,27,0)/100)</f>
        <v/>
      </c>
      <c r="AF346" s="24" t="str">
        <f>IF($C346="","",$E346*VLOOKUP($C346,aliments!$B$2:$AZ$70,28,0)/100)</f>
        <v/>
      </c>
      <c r="AG346" s="24" t="str">
        <f>IF($C346="","",$E346*VLOOKUP($C346,aliments!$B$2:$AZ$70,29,0)/100)</f>
        <v/>
      </c>
      <c r="AH346" s="24" t="str">
        <f>IF($C346="","",$E346*VLOOKUP($C346,aliments!$B$2:$AZ$70,30,0)/100)</f>
        <v/>
      </c>
      <c r="AI346" s="24" t="str">
        <f>IF($C346="","",$E346*VLOOKUP($C346,aliments!$B$2:$AZ$70,31,0)/100)</f>
        <v/>
      </c>
      <c r="AJ346" s="24" t="str">
        <f>IF($C346="","",$E346*VLOOKUP($C346,aliments!$B$2:$AZ$70,32,0)/100)</f>
        <v/>
      </c>
      <c r="AK346" s="24" t="str">
        <f>IF($C346="","",$E346*VLOOKUP($C346,aliments!$B$2:$AZ$70,33,0)/100)</f>
        <v/>
      </c>
      <c r="AL346" s="24" t="str">
        <f>IF($C346="","",$E346*VLOOKUP($C346,aliments!$B$2:$AZ$70,34,0)/100)</f>
        <v/>
      </c>
      <c r="AM346" s="24" t="str">
        <f>IF($C346="","",$E346*VLOOKUP($C346,aliments!$B$2:$AZ$70,35,0)/100)</f>
        <v/>
      </c>
      <c r="AN346" s="24" t="str">
        <f>IF($C346="","",$E346*VLOOKUP($C346,aliments!$B$2:$AZ$70,36,0)/100)</f>
        <v/>
      </c>
      <c r="AO346" s="24" t="str">
        <f>IF($C346="","",$E346*VLOOKUP($C346,aliments!$B$2:$AZ$70,37,0)/100)</f>
        <v/>
      </c>
      <c r="AU346" s="19"/>
      <c r="AV346" s="19"/>
      <c r="AW346" s="19"/>
      <c r="AX346" s="19"/>
      <c r="AY346" s="19"/>
      <c r="AZ346" s="19"/>
      <c r="BA346" s="19"/>
      <c r="BB346" s="19"/>
      <c r="BC346" s="19"/>
      <c r="BD346" s="19"/>
      <c r="BE346" s="19"/>
      <c r="BF346" s="19"/>
      <c r="BG346" s="19"/>
      <c r="BH346" s="19"/>
      <c r="BI346" s="19"/>
      <c r="BJ346" s="19"/>
      <c r="BK346" s="19"/>
      <c r="BL346" s="19"/>
      <c r="BM346" s="19"/>
      <c r="BN346" s="19"/>
      <c r="BO346" s="19"/>
      <c r="BP346" s="19"/>
      <c r="BQ346" s="19"/>
      <c r="BR346" s="19"/>
      <c r="BS346" s="19"/>
      <c r="BT346" s="19"/>
      <c r="BU346" s="19"/>
      <c r="BV346" s="19"/>
      <c r="BW346" s="19"/>
      <c r="BX346" s="19"/>
    </row>
    <row r="347" spans="1:76" ht="13.5" thickBot="1" x14ac:dyDescent="0.25">
      <c r="C347" s="23"/>
      <c r="F347" s="24" t="str">
        <f>IF($C347="","",$E347*VLOOKUP($C347,aliments!$B$2:$AZ$70,2,0)/100)</f>
        <v/>
      </c>
      <c r="G347" s="24" t="str">
        <f>IF($C347="","",$E347*VLOOKUP($C347,aliments!$B$2:$AZ$70,3,0)/100)</f>
        <v/>
      </c>
      <c r="H347" s="24" t="str">
        <f>IF($C347="","",$E347*VLOOKUP($C347,aliments!$B$2:$AZ$70,4,0)/100)</f>
        <v/>
      </c>
      <c r="I347" s="24" t="str">
        <f>IF($C347="","",$E347*VLOOKUP($C347,aliments!$B$2:$AZ$70,5,0)/100)</f>
        <v/>
      </c>
      <c r="J347" s="24" t="str">
        <f>IF($C347="","",$E347*VLOOKUP($C347,aliments!$B$2:$AZ$70,6,0)/100)</f>
        <v/>
      </c>
      <c r="K347" s="24" t="str">
        <f>IF($C347="","",$E347*VLOOKUP($C347,aliments!$B$2:$AZ$70,7,0)/100)</f>
        <v/>
      </c>
      <c r="L347" s="24" t="str">
        <f>IF($C347="","",$E347*VLOOKUP($C347,aliments!$B$2:$AZ$70,8,0)/100)</f>
        <v/>
      </c>
      <c r="M347" s="24" t="str">
        <f>IF($C347="","",$E347*VLOOKUP($C347,aliments!$B$2:$AZ$70,9,0)/100)</f>
        <v/>
      </c>
      <c r="N347" s="24" t="str">
        <f>IF($C347="","",$E347*VLOOKUP($C347,aliments!$B$2:$AZ$70,10,0)/100)</f>
        <v/>
      </c>
      <c r="O347" s="24" t="str">
        <f>IF($C347="","",$E347*VLOOKUP($C347,aliments!$B$2:$AZ$70,11,0)/100)</f>
        <v/>
      </c>
      <c r="P347" s="24" t="str">
        <f>IF($C347="","",$E347*VLOOKUP($C347,aliments!$B$2:$AZ$70,12,0)/100)</f>
        <v/>
      </c>
      <c r="Q347" s="24" t="str">
        <f>IF($C347="","",$E347*VLOOKUP($C347,aliments!$B$2:$AZ$70,13,0)/100)</f>
        <v/>
      </c>
      <c r="R347" s="24" t="str">
        <f>IF($C347="","",$E347*VLOOKUP($C347,aliments!$B$2:$AZ$70,14,0)/100)</f>
        <v/>
      </c>
      <c r="S347" s="24" t="str">
        <f>IF($C347="","",$E347*VLOOKUP($C347,aliments!$B$2:$AZ$70,15,0)/100)</f>
        <v/>
      </c>
      <c r="T347" s="24" t="str">
        <f>IF($C347="","",$E347*VLOOKUP($C347,aliments!$B$2:$AZ$70,16,0)/100)</f>
        <v/>
      </c>
      <c r="U347" s="24" t="str">
        <f>IF($C347="","",$E347*VLOOKUP($C347,aliments!$B$2:$AZ$70,17,0)/100)</f>
        <v/>
      </c>
      <c r="V347" s="24" t="str">
        <f>IF($C347="","",$E347*VLOOKUP($C347,aliments!$B$2:$AZ$70,18,0)/100)</f>
        <v/>
      </c>
      <c r="W347" s="24" t="str">
        <f>IF($C347="","",$E347*VLOOKUP($C347,aliments!$B$2:$AZ$70,19,0)/100)</f>
        <v/>
      </c>
      <c r="X347" s="24" t="str">
        <f>IF($C347="","",$E347*VLOOKUP($C347,aliments!$B$2:$AZ$70,20,0)/100)</f>
        <v/>
      </c>
      <c r="Y347" s="24" t="str">
        <f>IF($C347="","",$E347*VLOOKUP($C347,aliments!$B$2:$AZ$70,21,0)/100)</f>
        <v/>
      </c>
      <c r="Z347" s="24" t="str">
        <f>IF($C347="","",$E347*VLOOKUP($C347,aliments!$B$2:$AZ$70,22,0)/100)</f>
        <v/>
      </c>
      <c r="AA347" s="24" t="str">
        <f>IF($C347="","",$E347*VLOOKUP($C347,aliments!$B$2:$AZ$70,23,0)/100)</f>
        <v/>
      </c>
      <c r="AB347" s="24" t="str">
        <f>IF($C347="","",$E347*VLOOKUP($C347,aliments!$B$2:$AZ$70,24,0)/100)</f>
        <v/>
      </c>
      <c r="AC347" s="24" t="str">
        <f>IF($C347="","",$E347*VLOOKUP($C347,aliments!$B$2:$AZ$70,25,0)/100)</f>
        <v/>
      </c>
      <c r="AD347" s="24" t="str">
        <f>IF($C347="","",$E347*VLOOKUP($C347,aliments!$B$2:$AZ$70,26,0)/100)</f>
        <v/>
      </c>
      <c r="AE347" s="24" t="str">
        <f>IF($C347="","",$E347*VLOOKUP($C347,aliments!$B$2:$AZ$70,27,0)/100)</f>
        <v/>
      </c>
      <c r="AF347" s="24" t="str">
        <f>IF($C347="","",$E347*VLOOKUP($C347,aliments!$B$2:$AZ$70,28,0)/100)</f>
        <v/>
      </c>
      <c r="AG347" s="24" t="str">
        <f>IF($C347="","",$E347*VLOOKUP($C347,aliments!$B$2:$AZ$70,29,0)/100)</f>
        <v/>
      </c>
      <c r="AH347" s="24" t="str">
        <f>IF($C347="","",$E347*VLOOKUP($C347,aliments!$B$2:$AZ$70,30,0)/100)</f>
        <v/>
      </c>
      <c r="AI347" s="24" t="str">
        <f>IF($C347="","",$E347*VLOOKUP($C347,aliments!$B$2:$AZ$70,31,0)/100)</f>
        <v/>
      </c>
      <c r="AJ347" s="24" t="str">
        <f>IF($C347="","",$E347*VLOOKUP($C347,aliments!$B$2:$AZ$70,32,0)/100)</f>
        <v/>
      </c>
      <c r="AK347" s="24" t="str">
        <f>IF($C347="","",$E347*VLOOKUP($C347,aliments!$B$2:$AZ$70,33,0)/100)</f>
        <v/>
      </c>
      <c r="AL347" s="24" t="str">
        <f>IF($C347="","",$E347*VLOOKUP($C347,aliments!$B$2:$AZ$70,34,0)/100)</f>
        <v/>
      </c>
      <c r="AM347" s="24" t="str">
        <f>IF($C347="","",$E347*VLOOKUP($C347,aliments!$B$2:$AZ$70,35,0)/100)</f>
        <v/>
      </c>
      <c r="AN347" s="24" t="str">
        <f>IF($C347="","",$E347*VLOOKUP($C347,aliments!$B$2:$AZ$70,36,0)/100)</f>
        <v/>
      </c>
      <c r="AO347" s="24" t="str">
        <f>IF($C347="","",$E347*VLOOKUP($C347,aliments!$B$2:$AZ$70,37,0)/100)</f>
        <v/>
      </c>
    </row>
    <row r="348" spans="1:76" ht="13.5" thickBot="1" x14ac:dyDescent="0.25">
      <c r="A348" s="12" t="s">
        <v>4</v>
      </c>
      <c r="D348" s="72"/>
      <c r="F348" s="28" t="str">
        <f>IF(SUM(F341:F347)=0,"",AVERAGE(F341:F347))</f>
        <v/>
      </c>
      <c r="G348" s="28">
        <f>SUM(G341:G347)</f>
        <v>0</v>
      </c>
      <c r="H348" s="13">
        <f>SUM(H341:H347)</f>
        <v>0</v>
      </c>
      <c r="I348" s="13">
        <f t="shared" ref="I348" si="1030">SUM(I341:I347)</f>
        <v>0</v>
      </c>
      <c r="J348" s="13">
        <f t="shared" ref="J348" si="1031">SUM(J341:J347)</f>
        <v>0</v>
      </c>
      <c r="K348" s="13">
        <f t="shared" ref="K348" si="1032">SUM(K341:K347)</f>
        <v>0</v>
      </c>
      <c r="L348" s="13">
        <f t="shared" ref="L348" si="1033">SUM(L341:L347)</f>
        <v>0</v>
      </c>
      <c r="M348" s="13">
        <f t="shared" ref="M348" si="1034">SUM(M341:M347)</f>
        <v>0</v>
      </c>
      <c r="N348" s="13">
        <f t="shared" ref="N348" si="1035">SUM(N341:N347)</f>
        <v>0</v>
      </c>
      <c r="O348" s="13">
        <f t="shared" ref="O348" si="1036">SUM(O341:O347)</f>
        <v>0</v>
      </c>
      <c r="P348" s="13">
        <f t="shared" ref="P348" si="1037">SUM(P341:P347)</f>
        <v>0</v>
      </c>
      <c r="Q348" s="13">
        <f t="shared" ref="Q348" si="1038">SUM(Q341:Q347)</f>
        <v>0</v>
      </c>
      <c r="R348" s="13">
        <f t="shared" ref="R348" si="1039">SUM(R341:R347)</f>
        <v>0</v>
      </c>
      <c r="S348" s="13">
        <f t="shared" ref="S348" si="1040">SUM(S341:S347)</f>
        <v>0</v>
      </c>
      <c r="T348" s="13">
        <f t="shared" ref="T348" si="1041">SUM(T341:T347)</f>
        <v>0</v>
      </c>
      <c r="U348" s="13">
        <f t="shared" ref="U348" si="1042">SUM(U341:U347)</f>
        <v>0</v>
      </c>
      <c r="V348" s="13">
        <f t="shared" ref="V348" si="1043">SUM(V341:V347)</f>
        <v>0</v>
      </c>
      <c r="W348" s="13">
        <f t="shared" ref="W348" si="1044">SUM(W341:W347)</f>
        <v>0</v>
      </c>
      <c r="X348" s="13">
        <f t="shared" ref="X348" si="1045">SUM(X341:X347)</f>
        <v>0</v>
      </c>
      <c r="Y348" s="13">
        <f t="shared" ref="Y348" si="1046">SUM(Y341:Y347)</f>
        <v>0</v>
      </c>
      <c r="Z348" s="13">
        <f t="shared" ref="Z348" si="1047">SUM(Z341:Z347)</f>
        <v>0</v>
      </c>
      <c r="AA348" s="13">
        <f t="shared" ref="AA348" si="1048">SUM(AA341:AA347)</f>
        <v>0</v>
      </c>
      <c r="AB348" s="13">
        <f t="shared" ref="AB348" si="1049">SUM(AB341:AB347)</f>
        <v>0</v>
      </c>
      <c r="AC348" s="13">
        <f t="shared" ref="AC348" si="1050">SUM(AC341:AC347)</f>
        <v>0</v>
      </c>
      <c r="AD348" s="13">
        <f t="shared" ref="AD348" si="1051">SUM(AD341:AD347)</f>
        <v>0</v>
      </c>
      <c r="AE348" s="13">
        <f t="shared" ref="AE348" si="1052">SUM(AE341:AE347)</f>
        <v>0</v>
      </c>
      <c r="AF348" s="13">
        <f t="shared" ref="AF348" si="1053">SUM(AF341:AF347)</f>
        <v>0</v>
      </c>
      <c r="AG348" s="13">
        <f t="shared" ref="AG348" si="1054">SUM(AG341:AG347)</f>
        <v>0</v>
      </c>
      <c r="AH348" s="13">
        <f t="shared" ref="AH348" si="1055">SUM(AH341:AH347)</f>
        <v>0</v>
      </c>
      <c r="AI348" s="13">
        <f t="shared" ref="AI348" si="1056">SUM(AI341:AI347)</f>
        <v>0</v>
      </c>
      <c r="AJ348" s="13">
        <f t="shared" ref="AJ348" si="1057">SUM(AJ341:AJ347)</f>
        <v>0</v>
      </c>
      <c r="AK348" s="13">
        <f t="shared" ref="AK348" si="1058">SUM(AK341:AK347)</f>
        <v>0</v>
      </c>
      <c r="AL348" s="13">
        <f t="shared" ref="AL348" si="1059">SUM(AL341:AL347)</f>
        <v>0</v>
      </c>
      <c r="AM348" s="13">
        <f t="shared" ref="AM348" si="1060">SUM(AM341:AM347)</f>
        <v>0</v>
      </c>
      <c r="AN348" s="13">
        <f t="shared" ref="AN348" si="1061">SUM(AN341:AN347)</f>
        <v>0</v>
      </c>
      <c r="AO348" s="13">
        <f t="shared" ref="AO348" si="1062">SUM(AO341:AO347)</f>
        <v>0</v>
      </c>
    </row>
    <row r="349" spans="1:76" ht="13.5" thickBot="1" x14ac:dyDescent="0.25">
      <c r="A349" s="5"/>
      <c r="B349" s="5"/>
      <c r="C349" s="5"/>
      <c r="D349" s="5"/>
      <c r="E349" s="5"/>
      <c r="F349" s="5"/>
      <c r="G349" s="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  <c r="AM349" s="25"/>
      <c r="AN349" s="25"/>
      <c r="AO349" s="25"/>
    </row>
    <row r="350" spans="1:76" ht="13.5" thickBot="1" x14ac:dyDescent="0.25">
      <c r="A350" s="2" t="s">
        <v>162</v>
      </c>
      <c r="B350" s="3"/>
      <c r="C350" s="3" t="s">
        <v>0</v>
      </c>
      <c r="D350" s="3"/>
      <c r="E350" s="3" t="s">
        <v>163</v>
      </c>
      <c r="F350" s="27" t="s">
        <v>179</v>
      </c>
      <c r="G350" s="27" t="s">
        <v>178</v>
      </c>
      <c r="H350" s="3" t="s">
        <v>164</v>
      </c>
      <c r="I350" s="3" t="s">
        <v>165</v>
      </c>
      <c r="J350" s="3" t="s">
        <v>166</v>
      </c>
      <c r="K350" s="3" t="s">
        <v>5</v>
      </c>
      <c r="L350" s="3" t="s">
        <v>159</v>
      </c>
      <c r="M350" s="3" t="s">
        <v>160</v>
      </c>
      <c r="N350" s="3" t="s">
        <v>150</v>
      </c>
      <c r="O350" s="3" t="s">
        <v>151</v>
      </c>
      <c r="P350" s="3" t="s">
        <v>152</v>
      </c>
      <c r="Q350" s="3" t="s">
        <v>153</v>
      </c>
      <c r="R350" s="3" t="s">
        <v>154</v>
      </c>
      <c r="S350" s="3" t="s">
        <v>155</v>
      </c>
      <c r="T350" s="3" t="s">
        <v>156</v>
      </c>
      <c r="U350" s="3" t="s">
        <v>157</v>
      </c>
      <c r="V350" s="3" t="s">
        <v>158</v>
      </c>
      <c r="W350" s="3" t="s">
        <v>177</v>
      </c>
      <c r="X350" s="3" t="s">
        <v>176</v>
      </c>
      <c r="Y350" s="3" t="s">
        <v>26</v>
      </c>
      <c r="Z350" s="3" t="s">
        <v>29</v>
      </c>
      <c r="AA350" s="3" t="s">
        <v>28</v>
      </c>
      <c r="AB350" s="3" t="s">
        <v>32</v>
      </c>
      <c r="AC350" s="3" t="s">
        <v>23</v>
      </c>
      <c r="AD350" s="3" t="s">
        <v>27</v>
      </c>
      <c r="AE350" s="3" t="s">
        <v>24</v>
      </c>
      <c r="AF350" s="3" t="s">
        <v>25</v>
      </c>
      <c r="AG350" s="3" t="s">
        <v>31</v>
      </c>
      <c r="AH350" s="3" t="s">
        <v>22</v>
      </c>
      <c r="AI350" s="3" t="s">
        <v>30</v>
      </c>
      <c r="AJ350" s="3" t="s">
        <v>36</v>
      </c>
      <c r="AK350" s="3" t="s">
        <v>37</v>
      </c>
      <c r="AL350" s="3" t="s">
        <v>38</v>
      </c>
      <c r="AM350" s="3" t="s">
        <v>40</v>
      </c>
      <c r="AN350" s="3" t="s">
        <v>41</v>
      </c>
      <c r="AO350" s="4" t="s">
        <v>21</v>
      </c>
      <c r="AU350" s="19"/>
      <c r="AV350" s="19"/>
      <c r="AW350" s="19"/>
      <c r="AX350" s="19"/>
      <c r="AY350" s="19"/>
      <c r="AZ350" s="19"/>
      <c r="BA350" s="19"/>
      <c r="BB350" s="19"/>
      <c r="BC350" s="19"/>
      <c r="BD350" s="19"/>
      <c r="BE350" s="19"/>
      <c r="BF350" s="19"/>
      <c r="BG350" s="19"/>
      <c r="BH350" s="19"/>
      <c r="BI350" s="19"/>
      <c r="BJ350" s="19"/>
      <c r="BK350" s="19"/>
      <c r="BL350" s="19"/>
      <c r="BM350" s="19"/>
      <c r="BN350" s="19"/>
      <c r="BO350" s="19"/>
      <c r="BP350" s="19"/>
      <c r="BQ350" s="19"/>
      <c r="BR350" s="19"/>
      <c r="BS350" s="19"/>
      <c r="BT350" s="19"/>
      <c r="BU350" s="19"/>
      <c r="BV350" s="19"/>
      <c r="BW350" s="19"/>
      <c r="BX350" s="19"/>
    </row>
    <row r="351" spans="1:76" x14ac:dyDescent="0.2">
      <c r="C351" s="23"/>
      <c r="F351" s="24" t="str">
        <f>IF($C351="","",$E351*VLOOKUP($C351,aliments!$B$2:$AZ$70,2,0)/100)</f>
        <v/>
      </c>
      <c r="G351" s="24" t="str">
        <f>IF($C351="","",$E351*VLOOKUP($C351,aliments!$B$2:$AZ$70,3,0)/100)</f>
        <v/>
      </c>
      <c r="H351" s="24" t="str">
        <f>IF($C351="","",$E351*VLOOKUP($C351,aliments!$B$2:$AZ$70,4,0)/100)</f>
        <v/>
      </c>
      <c r="I351" s="24" t="str">
        <f>IF($C351="","",$E351*VLOOKUP($C351,aliments!$B$2:$AZ$70,5,0)/100)</f>
        <v/>
      </c>
      <c r="J351" s="24" t="str">
        <f>IF($C351="","",$E351*VLOOKUP($C351,aliments!$B$2:$AZ$70,6,0)/100)</f>
        <v/>
      </c>
      <c r="K351" s="24" t="str">
        <f>IF($C351="","",$E351*VLOOKUP($C351,aliments!$B$2:$AZ$70,7,0)/100)</f>
        <v/>
      </c>
      <c r="L351" s="24" t="str">
        <f>IF($C351="","",$E351*VLOOKUP($C351,aliments!$B$2:$AZ$70,8,0)/100)</f>
        <v/>
      </c>
      <c r="M351" s="24" t="str">
        <f>IF($C351="","",$E351*VLOOKUP($C351,aliments!$B$2:$AZ$70,9,0)/100)</f>
        <v/>
      </c>
      <c r="N351" s="24" t="str">
        <f>IF($C351="","",$E351*VLOOKUP($C351,aliments!$B$2:$AZ$70,10,0)/100)</f>
        <v/>
      </c>
      <c r="O351" s="24" t="str">
        <f>IF($C351="","",$E351*VLOOKUP($C351,aliments!$B$2:$AZ$70,11,0)/100)</f>
        <v/>
      </c>
      <c r="P351" s="24" t="str">
        <f>IF($C351="","",$E351*VLOOKUP($C351,aliments!$B$2:$AZ$70,12,0)/100)</f>
        <v/>
      </c>
      <c r="Q351" s="24" t="str">
        <f>IF($C351="","",$E351*VLOOKUP($C351,aliments!$B$2:$AZ$70,13,0)/100)</f>
        <v/>
      </c>
      <c r="R351" s="24" t="str">
        <f>IF($C351="","",$E351*VLOOKUP($C351,aliments!$B$2:$AZ$70,14,0)/100)</f>
        <v/>
      </c>
      <c r="S351" s="24" t="str">
        <f>IF($C351="","",$E351*VLOOKUP($C351,aliments!$B$2:$AZ$70,15,0)/100)</f>
        <v/>
      </c>
      <c r="T351" s="24" t="str">
        <f>IF($C351="","",$E351*VLOOKUP($C351,aliments!$B$2:$AZ$70,16,0)/100)</f>
        <v/>
      </c>
      <c r="U351" s="24" t="str">
        <f>IF($C351="","",$E351*VLOOKUP($C351,aliments!$B$2:$AZ$70,17,0)/100)</f>
        <v/>
      </c>
      <c r="V351" s="24" t="str">
        <f>IF($C351="","",$E351*VLOOKUP($C351,aliments!$B$2:$AZ$70,18,0)/100)</f>
        <v/>
      </c>
      <c r="W351" s="24" t="str">
        <f>IF($C351="","",$E351*VLOOKUP($C351,aliments!$B$2:$AZ$70,19,0)/100)</f>
        <v/>
      </c>
      <c r="X351" s="24" t="str">
        <f>IF($C351="","",$E351*VLOOKUP($C351,aliments!$B$2:$AZ$70,20,0)/100)</f>
        <v/>
      </c>
      <c r="Y351" s="24" t="str">
        <f>IF($C351="","",$E351*VLOOKUP($C351,aliments!$B$2:$AZ$70,21,0)/100)</f>
        <v/>
      </c>
      <c r="Z351" s="24" t="str">
        <f>IF($C351="","",$E351*VLOOKUP($C351,aliments!$B$2:$AZ$70,22,0)/100)</f>
        <v/>
      </c>
      <c r="AA351" s="24" t="str">
        <f>IF($C351="","",$E351*VLOOKUP($C351,aliments!$B$2:$AZ$70,23,0)/100)</f>
        <v/>
      </c>
      <c r="AB351" s="24" t="str">
        <f>IF($C351="","",$E351*VLOOKUP($C351,aliments!$B$2:$AZ$70,24,0)/100)</f>
        <v/>
      </c>
      <c r="AC351" s="24" t="str">
        <f>IF($C351="","",$E351*VLOOKUP($C351,aliments!$B$2:$AZ$70,25,0)/100)</f>
        <v/>
      </c>
      <c r="AD351" s="24" t="str">
        <f>IF($C351="","",$E351*VLOOKUP($C351,aliments!$B$2:$AZ$70,26,0)/100)</f>
        <v/>
      </c>
      <c r="AE351" s="24" t="str">
        <f>IF($C351="","",$E351*VLOOKUP($C351,aliments!$B$2:$AZ$70,27,0)/100)</f>
        <v/>
      </c>
      <c r="AF351" s="24" t="str">
        <f>IF($C351="","",$E351*VLOOKUP($C351,aliments!$B$2:$AZ$70,28,0)/100)</f>
        <v/>
      </c>
      <c r="AG351" s="24" t="str">
        <f>IF($C351="","",$E351*VLOOKUP($C351,aliments!$B$2:$AZ$70,29,0)/100)</f>
        <v/>
      </c>
      <c r="AH351" s="24" t="str">
        <f>IF($C351="","",$E351*VLOOKUP($C351,aliments!$B$2:$AZ$70,30,0)/100)</f>
        <v/>
      </c>
      <c r="AI351" s="24" t="str">
        <f>IF($C351="","",$E351*VLOOKUP($C351,aliments!$B$2:$AZ$70,31,0)/100)</f>
        <v/>
      </c>
      <c r="AJ351" s="24" t="str">
        <f>IF($C351="","",$E351*VLOOKUP($C351,aliments!$B$2:$AZ$70,32,0)/100)</f>
        <v/>
      </c>
      <c r="AK351" s="24" t="str">
        <f>IF($C351="","",$E351*VLOOKUP($C351,aliments!$B$2:$AZ$70,33,0)/100)</f>
        <v/>
      </c>
      <c r="AL351" s="24" t="str">
        <f>IF($C351="","",$E351*VLOOKUP($C351,aliments!$B$2:$AZ$70,34,0)/100)</f>
        <v/>
      </c>
      <c r="AM351" s="24" t="str">
        <f>IF($C351="","",$E351*VLOOKUP($C351,aliments!$B$2:$AZ$70,35,0)/100)</f>
        <v/>
      </c>
      <c r="AN351" s="24" t="str">
        <f>IF($C351="","",$E351*VLOOKUP($C351,aliments!$B$2:$AZ$70,36,0)/100)</f>
        <v/>
      </c>
      <c r="AO351" s="24" t="str">
        <f>IF($C351="","",$E351*VLOOKUP($C351,aliments!$B$2:$AZ$70,37,0)/100)</f>
        <v/>
      </c>
      <c r="AU351" s="19"/>
      <c r="AV351" s="19"/>
      <c r="AW351" s="19"/>
      <c r="AX351" s="19"/>
      <c r="AY351" s="19"/>
      <c r="AZ351" s="19"/>
      <c r="BA351" s="19"/>
      <c r="BB351" s="19"/>
      <c r="BC351" s="19"/>
      <c r="BD351" s="19"/>
      <c r="BE351" s="19"/>
      <c r="BF351" s="19"/>
      <c r="BG351" s="19"/>
      <c r="BH351" s="19"/>
      <c r="BI351" s="19"/>
      <c r="BJ351" s="19"/>
      <c r="BK351" s="19"/>
      <c r="BL351" s="19"/>
      <c r="BM351" s="19"/>
      <c r="BN351" s="19"/>
      <c r="BO351" s="19"/>
      <c r="BP351" s="19"/>
      <c r="BQ351" s="19"/>
      <c r="BR351" s="19"/>
      <c r="BS351" s="19"/>
      <c r="BT351" s="19"/>
      <c r="BU351" s="19"/>
      <c r="BV351" s="19"/>
      <c r="BW351" s="19"/>
      <c r="BX351" s="19"/>
    </row>
    <row r="352" spans="1:76" x14ac:dyDescent="0.2">
      <c r="C352" s="23"/>
      <c r="F352" s="24" t="str">
        <f>IF($C352="","",$E352*VLOOKUP($C352,aliments!$B$2:$AZ$70,2,0)/100)</f>
        <v/>
      </c>
      <c r="G352" s="24" t="str">
        <f>IF($C352="","",$E352*VLOOKUP($C352,aliments!$B$2:$AZ$70,3,0)/100)</f>
        <v/>
      </c>
      <c r="H352" s="24" t="str">
        <f>IF($C352="","",$E352*VLOOKUP($C352,aliments!$B$2:$AZ$70,4,0)/100)</f>
        <v/>
      </c>
      <c r="I352" s="24" t="str">
        <f>IF($C352="","",$E352*VLOOKUP($C352,aliments!$B$2:$AZ$70,5,0)/100)</f>
        <v/>
      </c>
      <c r="J352" s="24" t="str">
        <f>IF($C352="","",$E352*VLOOKUP($C352,aliments!$B$2:$AZ$70,6,0)/100)</f>
        <v/>
      </c>
      <c r="K352" s="24" t="str">
        <f>IF($C352="","",$E352*VLOOKUP($C352,aliments!$B$2:$AZ$70,7,0)/100)</f>
        <v/>
      </c>
      <c r="L352" s="24" t="str">
        <f>IF($C352="","",$E352*VLOOKUP($C352,aliments!$B$2:$AZ$70,8,0)/100)</f>
        <v/>
      </c>
      <c r="M352" s="24" t="str">
        <f>IF($C352="","",$E352*VLOOKUP($C352,aliments!$B$2:$AZ$70,9,0)/100)</f>
        <v/>
      </c>
      <c r="N352" s="24" t="str">
        <f>IF($C352="","",$E352*VLOOKUP($C352,aliments!$B$2:$AZ$70,10,0)/100)</f>
        <v/>
      </c>
      <c r="O352" s="24" t="str">
        <f>IF($C352="","",$E352*VLOOKUP($C352,aliments!$B$2:$AZ$70,11,0)/100)</f>
        <v/>
      </c>
      <c r="P352" s="24" t="str">
        <f>IF($C352="","",$E352*VLOOKUP($C352,aliments!$B$2:$AZ$70,12,0)/100)</f>
        <v/>
      </c>
      <c r="Q352" s="24" t="str">
        <f>IF($C352="","",$E352*VLOOKUP($C352,aliments!$B$2:$AZ$70,13,0)/100)</f>
        <v/>
      </c>
      <c r="R352" s="24" t="str">
        <f>IF($C352="","",$E352*VLOOKUP($C352,aliments!$B$2:$AZ$70,14,0)/100)</f>
        <v/>
      </c>
      <c r="S352" s="24" t="str">
        <f>IF($C352="","",$E352*VLOOKUP($C352,aliments!$B$2:$AZ$70,15,0)/100)</f>
        <v/>
      </c>
      <c r="T352" s="24" t="str">
        <f>IF($C352="","",$E352*VLOOKUP($C352,aliments!$B$2:$AZ$70,16,0)/100)</f>
        <v/>
      </c>
      <c r="U352" s="24" t="str">
        <f>IF($C352="","",$E352*VLOOKUP($C352,aliments!$B$2:$AZ$70,17,0)/100)</f>
        <v/>
      </c>
      <c r="V352" s="24" t="str">
        <f>IF($C352="","",$E352*VLOOKUP($C352,aliments!$B$2:$AZ$70,18,0)/100)</f>
        <v/>
      </c>
      <c r="W352" s="24" t="str">
        <f>IF($C352="","",$E352*VLOOKUP($C352,aliments!$B$2:$AZ$70,19,0)/100)</f>
        <v/>
      </c>
      <c r="X352" s="24" t="str">
        <f>IF($C352="","",$E352*VLOOKUP($C352,aliments!$B$2:$AZ$70,20,0)/100)</f>
        <v/>
      </c>
      <c r="Y352" s="24" t="str">
        <f>IF($C352="","",$E352*VLOOKUP($C352,aliments!$B$2:$AZ$70,21,0)/100)</f>
        <v/>
      </c>
      <c r="Z352" s="24" t="str">
        <f>IF($C352="","",$E352*VLOOKUP($C352,aliments!$B$2:$AZ$70,22,0)/100)</f>
        <v/>
      </c>
      <c r="AA352" s="24" t="str">
        <f>IF($C352="","",$E352*VLOOKUP($C352,aliments!$B$2:$AZ$70,23,0)/100)</f>
        <v/>
      </c>
      <c r="AB352" s="24" t="str">
        <f>IF($C352="","",$E352*VLOOKUP($C352,aliments!$B$2:$AZ$70,24,0)/100)</f>
        <v/>
      </c>
      <c r="AC352" s="24" t="str">
        <f>IF($C352="","",$E352*VLOOKUP($C352,aliments!$B$2:$AZ$70,25,0)/100)</f>
        <v/>
      </c>
      <c r="AD352" s="24" t="str">
        <f>IF($C352="","",$E352*VLOOKUP($C352,aliments!$B$2:$AZ$70,26,0)/100)</f>
        <v/>
      </c>
      <c r="AE352" s="24" t="str">
        <f>IF($C352="","",$E352*VLOOKUP($C352,aliments!$B$2:$AZ$70,27,0)/100)</f>
        <v/>
      </c>
      <c r="AF352" s="24" t="str">
        <f>IF($C352="","",$E352*VLOOKUP($C352,aliments!$B$2:$AZ$70,28,0)/100)</f>
        <v/>
      </c>
      <c r="AG352" s="24" t="str">
        <f>IF($C352="","",$E352*VLOOKUP($C352,aliments!$B$2:$AZ$70,29,0)/100)</f>
        <v/>
      </c>
      <c r="AH352" s="24" t="str">
        <f>IF($C352="","",$E352*VLOOKUP($C352,aliments!$B$2:$AZ$70,30,0)/100)</f>
        <v/>
      </c>
      <c r="AI352" s="24" t="str">
        <f>IF($C352="","",$E352*VLOOKUP($C352,aliments!$B$2:$AZ$70,31,0)/100)</f>
        <v/>
      </c>
      <c r="AJ352" s="24" t="str">
        <f>IF($C352="","",$E352*VLOOKUP($C352,aliments!$B$2:$AZ$70,32,0)/100)</f>
        <v/>
      </c>
      <c r="AK352" s="24" t="str">
        <f>IF($C352="","",$E352*VLOOKUP($C352,aliments!$B$2:$AZ$70,33,0)/100)</f>
        <v/>
      </c>
      <c r="AL352" s="24" t="str">
        <f>IF($C352="","",$E352*VLOOKUP($C352,aliments!$B$2:$AZ$70,34,0)/100)</f>
        <v/>
      </c>
      <c r="AM352" s="24" t="str">
        <f>IF($C352="","",$E352*VLOOKUP($C352,aliments!$B$2:$AZ$70,35,0)/100)</f>
        <v/>
      </c>
      <c r="AN352" s="24" t="str">
        <f>IF($C352="","",$E352*VLOOKUP($C352,aliments!$B$2:$AZ$70,36,0)/100)</f>
        <v/>
      </c>
      <c r="AO352" s="24" t="str">
        <f>IF($C352="","",$E352*VLOOKUP($C352,aliments!$B$2:$AZ$70,37,0)/100)</f>
        <v/>
      </c>
      <c r="AU352" s="19"/>
      <c r="AV352" s="19"/>
      <c r="AW352" s="19"/>
      <c r="AX352" s="19"/>
      <c r="AY352" s="19"/>
      <c r="AZ352" s="19"/>
      <c r="BA352" s="19"/>
      <c r="BB352" s="19"/>
      <c r="BC352" s="19"/>
      <c r="BD352" s="19"/>
      <c r="BE352" s="19"/>
      <c r="BF352" s="19"/>
      <c r="BG352" s="19"/>
      <c r="BH352" s="19"/>
      <c r="BI352" s="19"/>
      <c r="BJ352" s="19"/>
      <c r="BK352" s="19"/>
      <c r="BL352" s="19"/>
      <c r="BM352" s="19"/>
      <c r="BN352" s="19"/>
      <c r="BO352" s="19"/>
      <c r="BP352" s="19"/>
      <c r="BQ352" s="19"/>
      <c r="BR352" s="19"/>
      <c r="BS352" s="19"/>
      <c r="BT352" s="19"/>
      <c r="BU352" s="19"/>
      <c r="BV352" s="19"/>
      <c r="BW352" s="19"/>
      <c r="BX352" s="19"/>
    </row>
    <row r="353" spans="1:79" x14ac:dyDescent="0.2">
      <c r="C353" s="23"/>
      <c r="F353" s="24" t="str">
        <f>IF($C353="","",$E353*VLOOKUP($C353,aliments!$B$2:$AZ$70,2,0)/100)</f>
        <v/>
      </c>
      <c r="G353" s="24" t="str">
        <f>IF($C353="","",$E353*VLOOKUP($C353,aliments!$B$2:$AZ$70,3,0)/100)</f>
        <v/>
      </c>
      <c r="H353" s="24" t="str">
        <f>IF($C353="","",$E353*VLOOKUP($C353,aliments!$B$2:$AZ$70,4,0)/100)</f>
        <v/>
      </c>
      <c r="I353" s="24" t="str">
        <f>IF($C353="","",$E353*VLOOKUP($C353,aliments!$B$2:$AZ$70,5,0)/100)</f>
        <v/>
      </c>
      <c r="J353" s="24" t="str">
        <f>IF($C353="","",$E353*VLOOKUP($C353,aliments!$B$2:$AZ$70,6,0)/100)</f>
        <v/>
      </c>
      <c r="K353" s="24" t="str">
        <f>IF($C353="","",$E353*VLOOKUP($C353,aliments!$B$2:$AZ$70,7,0)/100)</f>
        <v/>
      </c>
      <c r="L353" s="24" t="str">
        <f>IF($C353="","",$E353*VLOOKUP($C353,aliments!$B$2:$AZ$70,8,0)/100)</f>
        <v/>
      </c>
      <c r="M353" s="24" t="str">
        <f>IF($C353="","",$E353*VLOOKUP($C353,aliments!$B$2:$AZ$70,9,0)/100)</f>
        <v/>
      </c>
      <c r="N353" s="24" t="str">
        <f>IF($C353="","",$E353*VLOOKUP($C353,aliments!$B$2:$AZ$70,10,0)/100)</f>
        <v/>
      </c>
      <c r="O353" s="24" t="str">
        <f>IF($C353="","",$E353*VLOOKUP($C353,aliments!$B$2:$AZ$70,11,0)/100)</f>
        <v/>
      </c>
      <c r="P353" s="24" t="str">
        <f>IF($C353="","",$E353*VLOOKUP($C353,aliments!$B$2:$AZ$70,12,0)/100)</f>
        <v/>
      </c>
      <c r="Q353" s="24" t="str">
        <f>IF($C353="","",$E353*VLOOKUP($C353,aliments!$B$2:$AZ$70,13,0)/100)</f>
        <v/>
      </c>
      <c r="R353" s="24" t="str">
        <f>IF($C353="","",$E353*VLOOKUP($C353,aliments!$B$2:$AZ$70,14,0)/100)</f>
        <v/>
      </c>
      <c r="S353" s="24" t="str">
        <f>IF($C353="","",$E353*VLOOKUP($C353,aliments!$B$2:$AZ$70,15,0)/100)</f>
        <v/>
      </c>
      <c r="T353" s="24" t="str">
        <f>IF($C353="","",$E353*VLOOKUP($C353,aliments!$B$2:$AZ$70,16,0)/100)</f>
        <v/>
      </c>
      <c r="U353" s="24" t="str">
        <f>IF($C353="","",$E353*VLOOKUP($C353,aliments!$B$2:$AZ$70,17,0)/100)</f>
        <v/>
      </c>
      <c r="V353" s="24" t="str">
        <f>IF($C353="","",$E353*VLOOKUP($C353,aliments!$B$2:$AZ$70,18,0)/100)</f>
        <v/>
      </c>
      <c r="W353" s="24" t="str">
        <f>IF($C353="","",$E353*VLOOKUP($C353,aliments!$B$2:$AZ$70,19,0)/100)</f>
        <v/>
      </c>
      <c r="X353" s="24" t="str">
        <f>IF($C353="","",$E353*VLOOKUP($C353,aliments!$B$2:$AZ$70,20,0)/100)</f>
        <v/>
      </c>
      <c r="Y353" s="24" t="str">
        <f>IF($C353="","",$E353*VLOOKUP($C353,aliments!$B$2:$AZ$70,21,0)/100)</f>
        <v/>
      </c>
      <c r="Z353" s="24" t="str">
        <f>IF($C353="","",$E353*VLOOKUP($C353,aliments!$B$2:$AZ$70,22,0)/100)</f>
        <v/>
      </c>
      <c r="AA353" s="24" t="str">
        <f>IF($C353="","",$E353*VLOOKUP($C353,aliments!$B$2:$AZ$70,23,0)/100)</f>
        <v/>
      </c>
      <c r="AB353" s="24" t="str">
        <f>IF($C353="","",$E353*VLOOKUP($C353,aliments!$B$2:$AZ$70,24,0)/100)</f>
        <v/>
      </c>
      <c r="AC353" s="24" t="str">
        <f>IF($C353="","",$E353*VLOOKUP($C353,aliments!$B$2:$AZ$70,25,0)/100)</f>
        <v/>
      </c>
      <c r="AD353" s="24" t="str">
        <f>IF($C353="","",$E353*VLOOKUP($C353,aliments!$B$2:$AZ$70,26,0)/100)</f>
        <v/>
      </c>
      <c r="AE353" s="24" t="str">
        <f>IF($C353="","",$E353*VLOOKUP($C353,aliments!$B$2:$AZ$70,27,0)/100)</f>
        <v/>
      </c>
      <c r="AF353" s="24" t="str">
        <f>IF($C353="","",$E353*VLOOKUP($C353,aliments!$B$2:$AZ$70,28,0)/100)</f>
        <v/>
      </c>
      <c r="AG353" s="24" t="str">
        <f>IF($C353="","",$E353*VLOOKUP($C353,aliments!$B$2:$AZ$70,29,0)/100)</f>
        <v/>
      </c>
      <c r="AH353" s="24" t="str">
        <f>IF($C353="","",$E353*VLOOKUP($C353,aliments!$B$2:$AZ$70,30,0)/100)</f>
        <v/>
      </c>
      <c r="AI353" s="24" t="str">
        <f>IF($C353="","",$E353*VLOOKUP($C353,aliments!$B$2:$AZ$70,31,0)/100)</f>
        <v/>
      </c>
      <c r="AJ353" s="24" t="str">
        <f>IF($C353="","",$E353*VLOOKUP($C353,aliments!$B$2:$AZ$70,32,0)/100)</f>
        <v/>
      </c>
      <c r="AK353" s="24" t="str">
        <f>IF($C353="","",$E353*VLOOKUP($C353,aliments!$B$2:$AZ$70,33,0)/100)</f>
        <v/>
      </c>
      <c r="AL353" s="24" t="str">
        <f>IF($C353="","",$E353*VLOOKUP($C353,aliments!$B$2:$AZ$70,34,0)/100)</f>
        <v/>
      </c>
      <c r="AM353" s="24" t="str">
        <f>IF($C353="","",$E353*VLOOKUP($C353,aliments!$B$2:$AZ$70,35,0)/100)</f>
        <v/>
      </c>
      <c r="AN353" s="24" t="str">
        <f>IF($C353="","",$E353*VLOOKUP($C353,aliments!$B$2:$AZ$70,36,0)/100)</f>
        <v/>
      </c>
      <c r="AO353" s="24" t="str">
        <f>IF($C353="","",$E353*VLOOKUP($C353,aliments!$B$2:$AZ$70,37,0)/100)</f>
        <v/>
      </c>
      <c r="AU353" s="19"/>
      <c r="AV353" s="19"/>
      <c r="AW353" s="19"/>
      <c r="AX353" s="19"/>
      <c r="AY353" s="19"/>
      <c r="AZ353" s="19"/>
      <c r="BA353" s="19"/>
      <c r="BB353" s="19"/>
      <c r="BC353" s="19"/>
      <c r="BD353" s="19"/>
      <c r="BE353" s="19"/>
      <c r="BF353" s="19"/>
      <c r="BG353" s="19"/>
      <c r="BH353" s="19"/>
      <c r="BI353" s="19"/>
      <c r="BJ353" s="19"/>
      <c r="BK353" s="19"/>
      <c r="BL353" s="19"/>
      <c r="BM353" s="19"/>
      <c r="BN353" s="19"/>
      <c r="BO353" s="19"/>
      <c r="BP353" s="19"/>
      <c r="BQ353" s="19"/>
      <c r="BR353" s="19"/>
      <c r="BS353" s="19"/>
      <c r="BT353" s="19"/>
      <c r="BU353" s="19"/>
      <c r="BV353" s="19"/>
      <c r="BW353" s="19"/>
      <c r="BX353" s="19"/>
    </row>
    <row r="354" spans="1:79" x14ac:dyDescent="0.2">
      <c r="C354" s="23"/>
      <c r="F354" s="24" t="str">
        <f>IF($C354="","",$E354*VLOOKUP($C354,aliments!$B$2:$AZ$70,2,0)/100)</f>
        <v/>
      </c>
      <c r="G354" s="24" t="str">
        <f>IF($C354="","",$E354*VLOOKUP($C354,aliments!$B$2:$AZ$70,3,0)/100)</f>
        <v/>
      </c>
      <c r="H354" s="24" t="str">
        <f>IF($C354="","",$E354*VLOOKUP($C354,aliments!$B$2:$AZ$70,4,0)/100)</f>
        <v/>
      </c>
      <c r="I354" s="24" t="str">
        <f>IF($C354="","",$E354*VLOOKUP($C354,aliments!$B$2:$AZ$70,5,0)/100)</f>
        <v/>
      </c>
      <c r="J354" s="24" t="str">
        <f>IF($C354="","",$E354*VLOOKUP($C354,aliments!$B$2:$AZ$70,6,0)/100)</f>
        <v/>
      </c>
      <c r="K354" s="24" t="str">
        <f>IF($C354="","",$E354*VLOOKUP($C354,aliments!$B$2:$AZ$70,7,0)/100)</f>
        <v/>
      </c>
      <c r="L354" s="24" t="str">
        <f>IF($C354="","",$E354*VLOOKUP($C354,aliments!$B$2:$AZ$70,8,0)/100)</f>
        <v/>
      </c>
      <c r="M354" s="24" t="str">
        <f>IF($C354="","",$E354*VLOOKUP($C354,aliments!$B$2:$AZ$70,9,0)/100)</f>
        <v/>
      </c>
      <c r="N354" s="24" t="str">
        <f>IF($C354="","",$E354*VLOOKUP($C354,aliments!$B$2:$AZ$70,10,0)/100)</f>
        <v/>
      </c>
      <c r="O354" s="24" t="str">
        <f>IF($C354="","",$E354*VLOOKUP($C354,aliments!$B$2:$AZ$70,11,0)/100)</f>
        <v/>
      </c>
      <c r="P354" s="24" t="str">
        <f>IF($C354="","",$E354*VLOOKUP($C354,aliments!$B$2:$AZ$70,12,0)/100)</f>
        <v/>
      </c>
      <c r="Q354" s="24" t="str">
        <f>IF($C354="","",$E354*VLOOKUP($C354,aliments!$B$2:$AZ$70,13,0)/100)</f>
        <v/>
      </c>
      <c r="R354" s="24" t="str">
        <f>IF($C354="","",$E354*VLOOKUP($C354,aliments!$B$2:$AZ$70,14,0)/100)</f>
        <v/>
      </c>
      <c r="S354" s="24" t="str">
        <f>IF($C354="","",$E354*VLOOKUP($C354,aliments!$B$2:$AZ$70,15,0)/100)</f>
        <v/>
      </c>
      <c r="T354" s="24" t="str">
        <f>IF($C354="","",$E354*VLOOKUP($C354,aliments!$B$2:$AZ$70,16,0)/100)</f>
        <v/>
      </c>
      <c r="U354" s="24" t="str">
        <f>IF($C354="","",$E354*VLOOKUP($C354,aliments!$B$2:$AZ$70,17,0)/100)</f>
        <v/>
      </c>
      <c r="V354" s="24" t="str">
        <f>IF($C354="","",$E354*VLOOKUP($C354,aliments!$B$2:$AZ$70,18,0)/100)</f>
        <v/>
      </c>
      <c r="W354" s="24" t="str">
        <f>IF($C354="","",$E354*VLOOKUP($C354,aliments!$B$2:$AZ$70,19,0)/100)</f>
        <v/>
      </c>
      <c r="X354" s="24" t="str">
        <f>IF($C354="","",$E354*VLOOKUP($C354,aliments!$B$2:$AZ$70,20,0)/100)</f>
        <v/>
      </c>
      <c r="Y354" s="24" t="str">
        <f>IF($C354="","",$E354*VLOOKUP($C354,aliments!$B$2:$AZ$70,21,0)/100)</f>
        <v/>
      </c>
      <c r="Z354" s="24" t="str">
        <f>IF($C354="","",$E354*VLOOKUP($C354,aliments!$B$2:$AZ$70,22,0)/100)</f>
        <v/>
      </c>
      <c r="AA354" s="24" t="str">
        <f>IF($C354="","",$E354*VLOOKUP($C354,aliments!$B$2:$AZ$70,23,0)/100)</f>
        <v/>
      </c>
      <c r="AB354" s="24" t="str">
        <f>IF($C354="","",$E354*VLOOKUP($C354,aliments!$B$2:$AZ$70,24,0)/100)</f>
        <v/>
      </c>
      <c r="AC354" s="24" t="str">
        <f>IF($C354="","",$E354*VLOOKUP($C354,aliments!$B$2:$AZ$70,25,0)/100)</f>
        <v/>
      </c>
      <c r="AD354" s="24" t="str">
        <f>IF($C354="","",$E354*VLOOKUP($C354,aliments!$B$2:$AZ$70,26,0)/100)</f>
        <v/>
      </c>
      <c r="AE354" s="24" t="str">
        <f>IF($C354="","",$E354*VLOOKUP($C354,aliments!$B$2:$AZ$70,27,0)/100)</f>
        <v/>
      </c>
      <c r="AF354" s="24" t="str">
        <f>IF($C354="","",$E354*VLOOKUP($C354,aliments!$B$2:$AZ$70,28,0)/100)</f>
        <v/>
      </c>
      <c r="AG354" s="24" t="str">
        <f>IF($C354="","",$E354*VLOOKUP($C354,aliments!$B$2:$AZ$70,29,0)/100)</f>
        <v/>
      </c>
      <c r="AH354" s="24" t="str">
        <f>IF($C354="","",$E354*VLOOKUP($C354,aliments!$B$2:$AZ$70,30,0)/100)</f>
        <v/>
      </c>
      <c r="AI354" s="24" t="str">
        <f>IF($C354="","",$E354*VLOOKUP($C354,aliments!$B$2:$AZ$70,31,0)/100)</f>
        <v/>
      </c>
      <c r="AJ354" s="24" t="str">
        <f>IF($C354="","",$E354*VLOOKUP($C354,aliments!$B$2:$AZ$70,32,0)/100)</f>
        <v/>
      </c>
      <c r="AK354" s="24" t="str">
        <f>IF($C354="","",$E354*VLOOKUP($C354,aliments!$B$2:$AZ$70,33,0)/100)</f>
        <v/>
      </c>
      <c r="AL354" s="24" t="str">
        <f>IF($C354="","",$E354*VLOOKUP($C354,aliments!$B$2:$AZ$70,34,0)/100)</f>
        <v/>
      </c>
      <c r="AM354" s="24" t="str">
        <f>IF($C354="","",$E354*VLOOKUP($C354,aliments!$B$2:$AZ$70,35,0)/100)</f>
        <v/>
      </c>
      <c r="AN354" s="24" t="str">
        <f>IF($C354="","",$E354*VLOOKUP($C354,aliments!$B$2:$AZ$70,36,0)/100)</f>
        <v/>
      </c>
      <c r="AO354" s="24" t="str">
        <f>IF($C354="","",$E354*VLOOKUP($C354,aliments!$B$2:$AZ$70,37,0)/100)</f>
        <v/>
      </c>
      <c r="AU354" s="19"/>
      <c r="AV354" s="19"/>
      <c r="AW354" s="19"/>
      <c r="AX354" s="19"/>
      <c r="AY354" s="19"/>
      <c r="AZ354" s="19"/>
      <c r="BA354" s="19"/>
      <c r="BB354" s="19"/>
      <c r="BC354" s="19"/>
      <c r="BD354" s="19"/>
      <c r="BE354" s="19"/>
      <c r="BF354" s="19"/>
      <c r="BG354" s="19"/>
      <c r="BH354" s="19"/>
      <c r="BI354" s="19"/>
      <c r="BJ354" s="19"/>
      <c r="BK354" s="19"/>
      <c r="BL354" s="19"/>
      <c r="BM354" s="19"/>
      <c r="BN354" s="19"/>
      <c r="BO354" s="19"/>
      <c r="BP354" s="19"/>
      <c r="BQ354" s="19"/>
      <c r="BR354" s="19"/>
      <c r="BS354" s="19"/>
      <c r="BT354" s="19"/>
      <c r="BU354" s="19"/>
      <c r="BV354" s="19"/>
      <c r="BW354" s="19"/>
      <c r="BX354" s="19"/>
    </row>
    <row r="355" spans="1:79" x14ac:dyDescent="0.2">
      <c r="C355" s="23"/>
      <c r="F355" s="24" t="str">
        <f>IF($C355="","",$E355*VLOOKUP($C355,aliments!$B$2:$AZ$70,2,0)/100)</f>
        <v/>
      </c>
      <c r="G355" s="24" t="str">
        <f>IF($C355="","",$E355*VLOOKUP($C355,aliments!$B$2:$AZ$70,3,0)/100)</f>
        <v/>
      </c>
      <c r="H355" s="24" t="str">
        <f>IF($C355="","",$E355*VLOOKUP($C355,aliments!$B$2:$AZ$70,4,0)/100)</f>
        <v/>
      </c>
      <c r="I355" s="24" t="str">
        <f>IF($C355="","",$E355*VLOOKUP($C355,aliments!$B$2:$AZ$70,5,0)/100)</f>
        <v/>
      </c>
      <c r="J355" s="24" t="str">
        <f>IF($C355="","",$E355*VLOOKUP($C355,aliments!$B$2:$AZ$70,6,0)/100)</f>
        <v/>
      </c>
      <c r="K355" s="24" t="str">
        <f>IF($C355="","",$E355*VLOOKUP($C355,aliments!$B$2:$AZ$70,7,0)/100)</f>
        <v/>
      </c>
      <c r="L355" s="24" t="str">
        <f>IF($C355="","",$E355*VLOOKUP($C355,aliments!$B$2:$AZ$70,8,0)/100)</f>
        <v/>
      </c>
      <c r="M355" s="24" t="str">
        <f>IF($C355="","",$E355*VLOOKUP($C355,aliments!$B$2:$AZ$70,9,0)/100)</f>
        <v/>
      </c>
      <c r="N355" s="24" t="str">
        <f>IF($C355="","",$E355*VLOOKUP($C355,aliments!$B$2:$AZ$70,10,0)/100)</f>
        <v/>
      </c>
      <c r="O355" s="24" t="str">
        <f>IF($C355="","",$E355*VLOOKUP($C355,aliments!$B$2:$AZ$70,11,0)/100)</f>
        <v/>
      </c>
      <c r="P355" s="24" t="str">
        <f>IF($C355="","",$E355*VLOOKUP($C355,aliments!$B$2:$AZ$70,12,0)/100)</f>
        <v/>
      </c>
      <c r="Q355" s="24" t="str">
        <f>IF($C355="","",$E355*VLOOKUP($C355,aliments!$B$2:$AZ$70,13,0)/100)</f>
        <v/>
      </c>
      <c r="R355" s="24" t="str">
        <f>IF($C355="","",$E355*VLOOKUP($C355,aliments!$B$2:$AZ$70,14,0)/100)</f>
        <v/>
      </c>
      <c r="S355" s="24" t="str">
        <f>IF($C355="","",$E355*VLOOKUP($C355,aliments!$B$2:$AZ$70,15,0)/100)</f>
        <v/>
      </c>
      <c r="T355" s="24" t="str">
        <f>IF($C355="","",$E355*VLOOKUP($C355,aliments!$B$2:$AZ$70,16,0)/100)</f>
        <v/>
      </c>
      <c r="U355" s="24" t="str">
        <f>IF($C355="","",$E355*VLOOKUP($C355,aliments!$B$2:$AZ$70,17,0)/100)</f>
        <v/>
      </c>
      <c r="V355" s="24" t="str">
        <f>IF($C355="","",$E355*VLOOKUP($C355,aliments!$B$2:$AZ$70,18,0)/100)</f>
        <v/>
      </c>
      <c r="W355" s="24" t="str">
        <f>IF($C355="","",$E355*VLOOKUP($C355,aliments!$B$2:$AZ$70,19,0)/100)</f>
        <v/>
      </c>
      <c r="X355" s="24" t="str">
        <f>IF($C355="","",$E355*VLOOKUP($C355,aliments!$B$2:$AZ$70,20,0)/100)</f>
        <v/>
      </c>
      <c r="Y355" s="24" t="str">
        <f>IF($C355="","",$E355*VLOOKUP($C355,aliments!$B$2:$AZ$70,21,0)/100)</f>
        <v/>
      </c>
      <c r="Z355" s="24" t="str">
        <f>IF($C355="","",$E355*VLOOKUP($C355,aliments!$B$2:$AZ$70,22,0)/100)</f>
        <v/>
      </c>
      <c r="AA355" s="24" t="str">
        <f>IF($C355="","",$E355*VLOOKUP($C355,aliments!$B$2:$AZ$70,23,0)/100)</f>
        <v/>
      </c>
      <c r="AB355" s="24" t="str">
        <f>IF($C355="","",$E355*VLOOKUP($C355,aliments!$B$2:$AZ$70,24,0)/100)</f>
        <v/>
      </c>
      <c r="AC355" s="24" t="str">
        <f>IF($C355="","",$E355*VLOOKUP($C355,aliments!$B$2:$AZ$70,25,0)/100)</f>
        <v/>
      </c>
      <c r="AD355" s="24" t="str">
        <f>IF($C355="","",$E355*VLOOKUP($C355,aliments!$B$2:$AZ$70,26,0)/100)</f>
        <v/>
      </c>
      <c r="AE355" s="24" t="str">
        <f>IF($C355="","",$E355*VLOOKUP($C355,aliments!$B$2:$AZ$70,27,0)/100)</f>
        <v/>
      </c>
      <c r="AF355" s="24" t="str">
        <f>IF($C355="","",$E355*VLOOKUP($C355,aliments!$B$2:$AZ$70,28,0)/100)</f>
        <v/>
      </c>
      <c r="AG355" s="24" t="str">
        <f>IF($C355="","",$E355*VLOOKUP($C355,aliments!$B$2:$AZ$70,29,0)/100)</f>
        <v/>
      </c>
      <c r="AH355" s="24" t="str">
        <f>IF($C355="","",$E355*VLOOKUP($C355,aliments!$B$2:$AZ$70,30,0)/100)</f>
        <v/>
      </c>
      <c r="AI355" s="24" t="str">
        <f>IF($C355="","",$E355*VLOOKUP($C355,aliments!$B$2:$AZ$70,31,0)/100)</f>
        <v/>
      </c>
      <c r="AJ355" s="24" t="str">
        <f>IF($C355="","",$E355*VLOOKUP($C355,aliments!$B$2:$AZ$70,32,0)/100)</f>
        <v/>
      </c>
      <c r="AK355" s="24" t="str">
        <f>IF($C355="","",$E355*VLOOKUP($C355,aliments!$B$2:$AZ$70,33,0)/100)</f>
        <v/>
      </c>
      <c r="AL355" s="24" t="str">
        <f>IF($C355="","",$E355*VLOOKUP($C355,aliments!$B$2:$AZ$70,34,0)/100)</f>
        <v/>
      </c>
      <c r="AM355" s="24" t="str">
        <f>IF($C355="","",$E355*VLOOKUP($C355,aliments!$B$2:$AZ$70,35,0)/100)</f>
        <v/>
      </c>
      <c r="AN355" s="24" t="str">
        <f>IF($C355="","",$E355*VLOOKUP($C355,aliments!$B$2:$AZ$70,36,0)/100)</f>
        <v/>
      </c>
      <c r="AO355" s="24" t="str">
        <f>IF($C355="","",$E355*VLOOKUP($C355,aliments!$B$2:$AZ$70,37,0)/100)</f>
        <v/>
      </c>
      <c r="AU355" s="19"/>
      <c r="AV355" s="19"/>
      <c r="AW355" s="19"/>
      <c r="AX355" s="19"/>
      <c r="AY355" s="19"/>
      <c r="AZ355" s="19"/>
      <c r="BA355" s="19"/>
      <c r="BB355" s="19"/>
      <c r="BC355" s="19"/>
      <c r="BD355" s="19"/>
      <c r="BE355" s="19"/>
      <c r="BF355" s="19"/>
      <c r="BG355" s="19"/>
      <c r="BH355" s="19"/>
      <c r="BI355" s="19"/>
      <c r="BJ355" s="19"/>
      <c r="BK355" s="19"/>
      <c r="BL355" s="19"/>
      <c r="BM355" s="19"/>
      <c r="BN355" s="19"/>
      <c r="BO355" s="19"/>
      <c r="BP355" s="19"/>
      <c r="BQ355" s="19"/>
      <c r="BR355" s="19"/>
      <c r="BS355" s="19"/>
      <c r="BT355" s="19"/>
      <c r="BU355" s="19"/>
      <c r="BV355" s="19"/>
      <c r="BW355" s="19"/>
      <c r="BX355" s="19"/>
    </row>
    <row r="356" spans="1:79" x14ac:dyDescent="0.2">
      <c r="C356" s="23"/>
      <c r="F356" s="24" t="str">
        <f>IF($C356="","",$E356*VLOOKUP($C356,aliments!$B$2:$AZ$70,2,0)/100)</f>
        <v/>
      </c>
      <c r="G356" s="24" t="str">
        <f>IF($C356="","",$E356*VLOOKUP($C356,aliments!$B$2:$AZ$70,3,0)/100)</f>
        <v/>
      </c>
      <c r="H356" s="24" t="str">
        <f>IF($C356="","",$E356*VLOOKUP($C356,aliments!$B$2:$AZ$70,4,0)/100)</f>
        <v/>
      </c>
      <c r="I356" s="24" t="str">
        <f>IF($C356="","",$E356*VLOOKUP($C356,aliments!$B$2:$AZ$70,5,0)/100)</f>
        <v/>
      </c>
      <c r="J356" s="24" t="str">
        <f>IF($C356="","",$E356*VLOOKUP($C356,aliments!$B$2:$AZ$70,6,0)/100)</f>
        <v/>
      </c>
      <c r="K356" s="24" t="str">
        <f>IF($C356="","",$E356*VLOOKUP($C356,aliments!$B$2:$AZ$70,7,0)/100)</f>
        <v/>
      </c>
      <c r="L356" s="24" t="str">
        <f>IF($C356="","",$E356*VLOOKUP($C356,aliments!$B$2:$AZ$70,8,0)/100)</f>
        <v/>
      </c>
      <c r="M356" s="24" t="str">
        <f>IF($C356="","",$E356*VLOOKUP($C356,aliments!$B$2:$AZ$70,9,0)/100)</f>
        <v/>
      </c>
      <c r="N356" s="24" t="str">
        <f>IF($C356="","",$E356*VLOOKUP($C356,aliments!$B$2:$AZ$70,10,0)/100)</f>
        <v/>
      </c>
      <c r="O356" s="24" t="str">
        <f>IF($C356="","",$E356*VLOOKUP($C356,aliments!$B$2:$AZ$70,11,0)/100)</f>
        <v/>
      </c>
      <c r="P356" s="24" t="str">
        <f>IF($C356="","",$E356*VLOOKUP($C356,aliments!$B$2:$AZ$70,12,0)/100)</f>
        <v/>
      </c>
      <c r="Q356" s="24" t="str">
        <f>IF($C356="","",$E356*VLOOKUP($C356,aliments!$B$2:$AZ$70,13,0)/100)</f>
        <v/>
      </c>
      <c r="R356" s="24" t="str">
        <f>IF($C356="","",$E356*VLOOKUP($C356,aliments!$B$2:$AZ$70,14,0)/100)</f>
        <v/>
      </c>
      <c r="S356" s="24" t="str">
        <f>IF($C356="","",$E356*VLOOKUP($C356,aliments!$B$2:$AZ$70,15,0)/100)</f>
        <v/>
      </c>
      <c r="T356" s="24" t="str">
        <f>IF($C356="","",$E356*VLOOKUP($C356,aliments!$B$2:$AZ$70,16,0)/100)</f>
        <v/>
      </c>
      <c r="U356" s="24" t="str">
        <f>IF($C356="","",$E356*VLOOKUP($C356,aliments!$B$2:$AZ$70,17,0)/100)</f>
        <v/>
      </c>
      <c r="V356" s="24" t="str">
        <f>IF($C356="","",$E356*VLOOKUP($C356,aliments!$B$2:$AZ$70,18,0)/100)</f>
        <v/>
      </c>
      <c r="W356" s="24" t="str">
        <f>IF($C356="","",$E356*VLOOKUP($C356,aliments!$B$2:$AZ$70,19,0)/100)</f>
        <v/>
      </c>
      <c r="X356" s="24" t="str">
        <f>IF($C356="","",$E356*VLOOKUP($C356,aliments!$B$2:$AZ$70,20,0)/100)</f>
        <v/>
      </c>
      <c r="Y356" s="24" t="str">
        <f>IF($C356="","",$E356*VLOOKUP($C356,aliments!$B$2:$AZ$70,21,0)/100)</f>
        <v/>
      </c>
      <c r="Z356" s="24" t="str">
        <f>IF($C356="","",$E356*VLOOKUP($C356,aliments!$B$2:$AZ$70,22,0)/100)</f>
        <v/>
      </c>
      <c r="AA356" s="24" t="str">
        <f>IF($C356="","",$E356*VLOOKUP($C356,aliments!$B$2:$AZ$70,23,0)/100)</f>
        <v/>
      </c>
      <c r="AB356" s="24" t="str">
        <f>IF($C356="","",$E356*VLOOKUP($C356,aliments!$B$2:$AZ$70,24,0)/100)</f>
        <v/>
      </c>
      <c r="AC356" s="24" t="str">
        <f>IF($C356="","",$E356*VLOOKUP($C356,aliments!$B$2:$AZ$70,25,0)/100)</f>
        <v/>
      </c>
      <c r="AD356" s="24" t="str">
        <f>IF($C356="","",$E356*VLOOKUP($C356,aliments!$B$2:$AZ$70,26,0)/100)</f>
        <v/>
      </c>
      <c r="AE356" s="24" t="str">
        <f>IF($C356="","",$E356*VLOOKUP($C356,aliments!$B$2:$AZ$70,27,0)/100)</f>
        <v/>
      </c>
      <c r="AF356" s="24" t="str">
        <f>IF($C356="","",$E356*VLOOKUP($C356,aliments!$B$2:$AZ$70,28,0)/100)</f>
        <v/>
      </c>
      <c r="AG356" s="24" t="str">
        <f>IF($C356="","",$E356*VLOOKUP($C356,aliments!$B$2:$AZ$70,29,0)/100)</f>
        <v/>
      </c>
      <c r="AH356" s="24" t="str">
        <f>IF($C356="","",$E356*VLOOKUP($C356,aliments!$B$2:$AZ$70,30,0)/100)</f>
        <v/>
      </c>
      <c r="AI356" s="24" t="str">
        <f>IF($C356="","",$E356*VLOOKUP($C356,aliments!$B$2:$AZ$70,31,0)/100)</f>
        <v/>
      </c>
      <c r="AJ356" s="24" t="str">
        <f>IF($C356="","",$E356*VLOOKUP($C356,aliments!$B$2:$AZ$70,32,0)/100)</f>
        <v/>
      </c>
      <c r="AK356" s="24" t="str">
        <f>IF($C356="","",$E356*VLOOKUP($C356,aliments!$B$2:$AZ$70,33,0)/100)</f>
        <v/>
      </c>
      <c r="AL356" s="24" t="str">
        <f>IF($C356="","",$E356*VLOOKUP($C356,aliments!$B$2:$AZ$70,34,0)/100)</f>
        <v/>
      </c>
      <c r="AM356" s="24" t="str">
        <f>IF($C356="","",$E356*VLOOKUP($C356,aliments!$B$2:$AZ$70,35,0)/100)</f>
        <v/>
      </c>
      <c r="AN356" s="24" t="str">
        <f>IF($C356="","",$E356*VLOOKUP($C356,aliments!$B$2:$AZ$70,36,0)/100)</f>
        <v/>
      </c>
      <c r="AO356" s="24" t="str">
        <f>IF($C356="","",$E356*VLOOKUP($C356,aliments!$B$2:$AZ$70,37,0)/100)</f>
        <v/>
      </c>
    </row>
    <row r="357" spans="1:79" ht="13.5" thickBot="1" x14ac:dyDescent="0.25">
      <c r="C357" s="23"/>
      <c r="F357" s="24" t="str">
        <f>IF($C357="","",$E357*VLOOKUP($C357,aliments!$B$2:$AZ$70,2,0)/100)</f>
        <v/>
      </c>
      <c r="G357" s="24" t="str">
        <f>IF($C357="","",$E357*VLOOKUP($C357,aliments!$B$2:$AZ$70,3,0)/100)</f>
        <v/>
      </c>
      <c r="H357" s="24" t="str">
        <f>IF($C357="","",$E357*VLOOKUP($C357,aliments!$B$2:$AZ$70,4,0)/100)</f>
        <v/>
      </c>
      <c r="I357" s="24" t="str">
        <f>IF($C357="","",$E357*VLOOKUP($C357,aliments!$B$2:$AZ$70,5,0)/100)</f>
        <v/>
      </c>
      <c r="J357" s="24" t="str">
        <f>IF($C357="","",$E357*VLOOKUP($C357,aliments!$B$2:$AZ$70,6,0)/100)</f>
        <v/>
      </c>
      <c r="K357" s="24" t="str">
        <f>IF($C357="","",$E357*VLOOKUP($C357,aliments!$B$2:$AZ$70,7,0)/100)</f>
        <v/>
      </c>
      <c r="L357" s="24" t="str">
        <f>IF($C357="","",$E357*VLOOKUP($C357,aliments!$B$2:$AZ$70,8,0)/100)</f>
        <v/>
      </c>
      <c r="M357" s="24" t="str">
        <f>IF($C357="","",$E357*VLOOKUP($C357,aliments!$B$2:$AZ$70,9,0)/100)</f>
        <v/>
      </c>
      <c r="N357" s="24" t="str">
        <f>IF($C357="","",$E357*VLOOKUP($C357,aliments!$B$2:$AZ$70,10,0)/100)</f>
        <v/>
      </c>
      <c r="O357" s="24" t="str">
        <f>IF($C357="","",$E357*VLOOKUP($C357,aliments!$B$2:$AZ$70,11,0)/100)</f>
        <v/>
      </c>
      <c r="P357" s="24" t="str">
        <f>IF($C357="","",$E357*VLOOKUP($C357,aliments!$B$2:$AZ$70,12,0)/100)</f>
        <v/>
      </c>
      <c r="Q357" s="24" t="str">
        <f>IF($C357="","",$E357*VLOOKUP($C357,aliments!$B$2:$AZ$70,13,0)/100)</f>
        <v/>
      </c>
      <c r="R357" s="24" t="str">
        <f>IF($C357="","",$E357*VLOOKUP($C357,aliments!$B$2:$AZ$70,14,0)/100)</f>
        <v/>
      </c>
      <c r="S357" s="24" t="str">
        <f>IF($C357="","",$E357*VLOOKUP($C357,aliments!$B$2:$AZ$70,15,0)/100)</f>
        <v/>
      </c>
      <c r="T357" s="24" t="str">
        <f>IF($C357="","",$E357*VLOOKUP($C357,aliments!$B$2:$AZ$70,16,0)/100)</f>
        <v/>
      </c>
      <c r="U357" s="24" t="str">
        <f>IF($C357="","",$E357*VLOOKUP($C357,aliments!$B$2:$AZ$70,17,0)/100)</f>
        <v/>
      </c>
      <c r="V357" s="24" t="str">
        <f>IF($C357="","",$E357*VLOOKUP($C357,aliments!$B$2:$AZ$70,18,0)/100)</f>
        <v/>
      </c>
      <c r="W357" s="24" t="str">
        <f>IF($C357="","",$E357*VLOOKUP($C357,aliments!$B$2:$AZ$70,19,0)/100)</f>
        <v/>
      </c>
      <c r="X357" s="24" t="str">
        <f>IF($C357="","",$E357*VLOOKUP($C357,aliments!$B$2:$AZ$70,20,0)/100)</f>
        <v/>
      </c>
      <c r="Y357" s="24" t="str">
        <f>IF($C357="","",$E357*VLOOKUP($C357,aliments!$B$2:$AZ$70,21,0)/100)</f>
        <v/>
      </c>
      <c r="Z357" s="24" t="str">
        <f>IF($C357="","",$E357*VLOOKUP($C357,aliments!$B$2:$AZ$70,22,0)/100)</f>
        <v/>
      </c>
      <c r="AA357" s="24" t="str">
        <f>IF($C357="","",$E357*VLOOKUP($C357,aliments!$B$2:$AZ$70,23,0)/100)</f>
        <v/>
      </c>
      <c r="AB357" s="24" t="str">
        <f>IF($C357="","",$E357*VLOOKUP($C357,aliments!$B$2:$AZ$70,24,0)/100)</f>
        <v/>
      </c>
      <c r="AC357" s="24" t="str">
        <f>IF($C357="","",$E357*VLOOKUP($C357,aliments!$B$2:$AZ$70,25,0)/100)</f>
        <v/>
      </c>
      <c r="AD357" s="24" t="str">
        <f>IF($C357="","",$E357*VLOOKUP($C357,aliments!$B$2:$AZ$70,26,0)/100)</f>
        <v/>
      </c>
      <c r="AE357" s="24" t="str">
        <f>IF($C357="","",$E357*VLOOKUP($C357,aliments!$B$2:$AZ$70,27,0)/100)</f>
        <v/>
      </c>
      <c r="AF357" s="24" t="str">
        <f>IF($C357="","",$E357*VLOOKUP($C357,aliments!$B$2:$AZ$70,28,0)/100)</f>
        <v/>
      </c>
      <c r="AG357" s="24" t="str">
        <f>IF($C357="","",$E357*VLOOKUP($C357,aliments!$B$2:$AZ$70,29,0)/100)</f>
        <v/>
      </c>
      <c r="AH357" s="24" t="str">
        <f>IF($C357="","",$E357*VLOOKUP($C357,aliments!$B$2:$AZ$70,30,0)/100)</f>
        <v/>
      </c>
      <c r="AI357" s="24" t="str">
        <f>IF($C357="","",$E357*VLOOKUP($C357,aliments!$B$2:$AZ$70,31,0)/100)</f>
        <v/>
      </c>
      <c r="AJ357" s="24" t="str">
        <f>IF($C357="","",$E357*VLOOKUP($C357,aliments!$B$2:$AZ$70,32,0)/100)</f>
        <v/>
      </c>
      <c r="AK357" s="24" t="str">
        <f>IF($C357="","",$E357*VLOOKUP($C357,aliments!$B$2:$AZ$70,33,0)/100)</f>
        <v/>
      </c>
      <c r="AL357" s="24" t="str">
        <f>IF($C357="","",$E357*VLOOKUP($C357,aliments!$B$2:$AZ$70,34,0)/100)</f>
        <v/>
      </c>
      <c r="AM357" s="24" t="str">
        <f>IF($C357="","",$E357*VLOOKUP($C357,aliments!$B$2:$AZ$70,35,0)/100)</f>
        <v/>
      </c>
      <c r="AN357" s="24" t="str">
        <f>IF($C357="","",$E357*VLOOKUP($C357,aliments!$B$2:$AZ$70,36,0)/100)</f>
        <v/>
      </c>
      <c r="AO357" s="24" t="str">
        <f>IF($C357="","",$E357*VLOOKUP($C357,aliments!$B$2:$AZ$70,37,0)/100)</f>
        <v/>
      </c>
    </row>
    <row r="358" spans="1:79" s="17" customFormat="1" ht="13.5" thickBot="1" x14ac:dyDescent="0.25">
      <c r="A358" s="12" t="s">
        <v>4</v>
      </c>
      <c r="B358" s="1"/>
      <c r="C358" s="1"/>
      <c r="D358" s="72"/>
      <c r="E358" s="1"/>
      <c r="F358" s="28" t="str">
        <f>IF(SUM(F351:F357)=0,"",AVERAGE(F351:F357))</f>
        <v/>
      </c>
      <c r="G358" s="28">
        <f>SUM(G351:G357)</f>
        <v>0</v>
      </c>
      <c r="H358" s="13">
        <f>SUM(H351:H357)</f>
        <v>0</v>
      </c>
      <c r="I358" s="13">
        <f t="shared" ref="I358" si="1063">SUM(I351:I357)</f>
        <v>0</v>
      </c>
      <c r="J358" s="13">
        <f t="shared" ref="J358" si="1064">SUM(J351:J357)</f>
        <v>0</v>
      </c>
      <c r="K358" s="13">
        <f t="shared" ref="K358" si="1065">SUM(K351:K357)</f>
        <v>0</v>
      </c>
      <c r="L358" s="13">
        <f t="shared" ref="L358" si="1066">SUM(L351:L357)</f>
        <v>0</v>
      </c>
      <c r="M358" s="13">
        <f t="shared" ref="M358" si="1067">SUM(M351:M357)</f>
        <v>0</v>
      </c>
      <c r="N358" s="13">
        <f t="shared" ref="N358" si="1068">SUM(N351:N357)</f>
        <v>0</v>
      </c>
      <c r="O358" s="13">
        <f t="shared" ref="O358" si="1069">SUM(O351:O357)</f>
        <v>0</v>
      </c>
      <c r="P358" s="13">
        <f t="shared" ref="P358" si="1070">SUM(P351:P357)</f>
        <v>0</v>
      </c>
      <c r="Q358" s="13">
        <f t="shared" ref="Q358" si="1071">SUM(Q351:Q357)</f>
        <v>0</v>
      </c>
      <c r="R358" s="13">
        <f t="shared" ref="R358" si="1072">SUM(R351:R357)</f>
        <v>0</v>
      </c>
      <c r="S358" s="13">
        <f t="shared" ref="S358" si="1073">SUM(S351:S357)</f>
        <v>0</v>
      </c>
      <c r="T358" s="13">
        <f t="shared" ref="T358" si="1074">SUM(T351:T357)</f>
        <v>0</v>
      </c>
      <c r="U358" s="13">
        <f t="shared" ref="U358" si="1075">SUM(U351:U357)</f>
        <v>0</v>
      </c>
      <c r="V358" s="13">
        <f t="shared" ref="V358" si="1076">SUM(V351:V357)</f>
        <v>0</v>
      </c>
      <c r="W358" s="13">
        <f t="shared" ref="W358" si="1077">SUM(W351:W357)</f>
        <v>0</v>
      </c>
      <c r="X358" s="13">
        <f t="shared" ref="X358" si="1078">SUM(X351:X357)</f>
        <v>0</v>
      </c>
      <c r="Y358" s="13">
        <f t="shared" ref="Y358" si="1079">SUM(Y351:Y357)</f>
        <v>0</v>
      </c>
      <c r="Z358" s="13">
        <f t="shared" ref="Z358" si="1080">SUM(Z351:Z357)</f>
        <v>0</v>
      </c>
      <c r="AA358" s="13">
        <f t="shared" ref="AA358" si="1081">SUM(AA351:AA357)</f>
        <v>0</v>
      </c>
      <c r="AB358" s="13">
        <f t="shared" ref="AB358" si="1082">SUM(AB351:AB357)</f>
        <v>0</v>
      </c>
      <c r="AC358" s="13">
        <f t="shared" ref="AC358" si="1083">SUM(AC351:AC357)</f>
        <v>0</v>
      </c>
      <c r="AD358" s="13">
        <f t="shared" ref="AD358" si="1084">SUM(AD351:AD357)</f>
        <v>0</v>
      </c>
      <c r="AE358" s="13">
        <f t="shared" ref="AE358" si="1085">SUM(AE351:AE357)</f>
        <v>0</v>
      </c>
      <c r="AF358" s="13">
        <f t="shared" ref="AF358" si="1086">SUM(AF351:AF357)</f>
        <v>0</v>
      </c>
      <c r="AG358" s="13">
        <f t="shared" ref="AG358" si="1087">SUM(AG351:AG357)</f>
        <v>0</v>
      </c>
      <c r="AH358" s="13">
        <f t="shared" ref="AH358" si="1088">SUM(AH351:AH357)</f>
        <v>0</v>
      </c>
      <c r="AI358" s="13">
        <f t="shared" ref="AI358" si="1089">SUM(AI351:AI357)</f>
        <v>0</v>
      </c>
      <c r="AJ358" s="13">
        <f t="shared" ref="AJ358" si="1090">SUM(AJ351:AJ357)</f>
        <v>0</v>
      </c>
      <c r="AK358" s="13">
        <f t="shared" ref="AK358" si="1091">SUM(AK351:AK357)</f>
        <v>0</v>
      </c>
      <c r="AL358" s="13">
        <f t="shared" ref="AL358" si="1092">SUM(AL351:AL357)</f>
        <v>0</v>
      </c>
      <c r="AM358" s="13">
        <f t="shared" ref="AM358" si="1093">SUM(AM351:AM357)</f>
        <v>0</v>
      </c>
      <c r="AN358" s="13">
        <f t="shared" ref="AN358" si="1094">SUM(AN351:AN357)</f>
        <v>0</v>
      </c>
      <c r="AO358" s="13">
        <f t="shared" ref="AO358" si="1095">SUM(AO351:AO357)</f>
        <v>0</v>
      </c>
      <c r="AP358" s="5"/>
      <c r="AQ358" s="19"/>
      <c r="AR358" s="19"/>
      <c r="AS358" s="19"/>
      <c r="AT358" s="19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31"/>
    </row>
    <row r="359" spans="1:79" s="17" customFormat="1" ht="13.5" thickBo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5"/>
      <c r="AQ359" s="19"/>
      <c r="AR359" s="19"/>
      <c r="AS359" s="19"/>
      <c r="AT359" s="19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31"/>
    </row>
    <row r="360" spans="1:79" s="17" customFormat="1" ht="13.5" thickBot="1" x14ac:dyDescent="0.25">
      <c r="A360" s="2" t="s">
        <v>3</v>
      </c>
      <c r="B360" s="3"/>
      <c r="C360" s="3" t="s">
        <v>0</v>
      </c>
      <c r="D360" s="3"/>
      <c r="E360" s="3" t="s">
        <v>163</v>
      </c>
      <c r="F360" s="27" t="s">
        <v>179</v>
      </c>
      <c r="G360" s="27" t="s">
        <v>178</v>
      </c>
      <c r="H360" s="3" t="s">
        <v>164</v>
      </c>
      <c r="I360" s="3" t="s">
        <v>165</v>
      </c>
      <c r="J360" s="3" t="s">
        <v>166</v>
      </c>
      <c r="K360" s="3" t="s">
        <v>5</v>
      </c>
      <c r="L360" s="3" t="s">
        <v>159</v>
      </c>
      <c r="M360" s="3" t="s">
        <v>160</v>
      </c>
      <c r="N360" s="3" t="s">
        <v>150</v>
      </c>
      <c r="O360" s="3" t="s">
        <v>151</v>
      </c>
      <c r="P360" s="3" t="s">
        <v>152</v>
      </c>
      <c r="Q360" s="3" t="s">
        <v>153</v>
      </c>
      <c r="R360" s="3" t="s">
        <v>154</v>
      </c>
      <c r="S360" s="3" t="s">
        <v>155</v>
      </c>
      <c r="T360" s="3" t="s">
        <v>156</v>
      </c>
      <c r="U360" s="3" t="s">
        <v>157</v>
      </c>
      <c r="V360" s="3" t="s">
        <v>158</v>
      </c>
      <c r="W360" s="3" t="s">
        <v>177</v>
      </c>
      <c r="X360" s="3" t="s">
        <v>176</v>
      </c>
      <c r="Y360" s="3" t="s">
        <v>26</v>
      </c>
      <c r="Z360" s="3" t="s">
        <v>29</v>
      </c>
      <c r="AA360" s="3" t="s">
        <v>28</v>
      </c>
      <c r="AB360" s="3" t="s">
        <v>32</v>
      </c>
      <c r="AC360" s="3" t="s">
        <v>23</v>
      </c>
      <c r="AD360" s="3" t="s">
        <v>27</v>
      </c>
      <c r="AE360" s="3" t="s">
        <v>24</v>
      </c>
      <c r="AF360" s="3" t="s">
        <v>25</v>
      </c>
      <c r="AG360" s="3" t="s">
        <v>31</v>
      </c>
      <c r="AH360" s="3" t="s">
        <v>22</v>
      </c>
      <c r="AI360" s="3" t="s">
        <v>30</v>
      </c>
      <c r="AJ360" s="3" t="s">
        <v>36</v>
      </c>
      <c r="AK360" s="3" t="s">
        <v>37</v>
      </c>
      <c r="AL360" s="3" t="s">
        <v>38</v>
      </c>
      <c r="AM360" s="3" t="s">
        <v>40</v>
      </c>
      <c r="AN360" s="3" t="s">
        <v>41</v>
      </c>
      <c r="AO360" s="4" t="s">
        <v>21</v>
      </c>
      <c r="AP360" s="5"/>
      <c r="AQ360" s="19"/>
      <c r="AR360" s="19"/>
      <c r="AS360" s="19"/>
      <c r="AT360" s="19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31"/>
    </row>
    <row r="361" spans="1:79" s="17" customFormat="1" x14ac:dyDescent="0.2">
      <c r="A361" s="1"/>
      <c r="B361" s="1"/>
      <c r="C361" s="23"/>
      <c r="D361" s="1"/>
      <c r="E361" s="1"/>
      <c r="F361" s="24" t="str">
        <f>IF($C361="","",$E361*VLOOKUP($C361,aliments!$B$2:$AZ$70,2,0)/100)</f>
        <v/>
      </c>
      <c r="G361" s="24" t="str">
        <f>IF($C361="","",$E361*VLOOKUP($C361,aliments!$B$2:$AZ$70,3,0)/100)</f>
        <v/>
      </c>
      <c r="H361" s="24" t="str">
        <f>IF($C361="","",$E361*VLOOKUP($C361,aliments!$B$2:$AZ$70,4,0)/100)</f>
        <v/>
      </c>
      <c r="I361" s="24" t="str">
        <f>IF($C361="","",$E361*VLOOKUP($C361,aliments!$B$2:$AZ$70,5,0)/100)</f>
        <v/>
      </c>
      <c r="J361" s="24" t="str">
        <f>IF($C361="","",$E361*VLOOKUP($C361,aliments!$B$2:$AZ$70,6,0)/100)</f>
        <v/>
      </c>
      <c r="K361" s="24" t="str">
        <f>IF($C361="","",$E361*VLOOKUP($C361,aliments!$B$2:$AZ$70,7,0)/100)</f>
        <v/>
      </c>
      <c r="L361" s="24" t="str">
        <f>IF($C361="","",$E361*VLOOKUP($C361,aliments!$B$2:$AZ$70,8,0)/100)</f>
        <v/>
      </c>
      <c r="M361" s="24" t="str">
        <f>IF($C361="","",$E361*VLOOKUP($C361,aliments!$B$2:$AZ$70,9,0)/100)</f>
        <v/>
      </c>
      <c r="N361" s="24" t="str">
        <f>IF($C361="","",$E361*VLOOKUP($C361,aliments!$B$2:$AZ$70,10,0)/100)</f>
        <v/>
      </c>
      <c r="O361" s="24" t="str">
        <f>IF($C361="","",$E361*VLOOKUP($C361,aliments!$B$2:$AZ$70,11,0)/100)</f>
        <v/>
      </c>
      <c r="P361" s="24" t="str">
        <f>IF($C361="","",$E361*VLOOKUP($C361,aliments!$B$2:$AZ$70,12,0)/100)</f>
        <v/>
      </c>
      <c r="Q361" s="24" t="str">
        <f>IF($C361="","",$E361*VLOOKUP($C361,aliments!$B$2:$AZ$70,13,0)/100)</f>
        <v/>
      </c>
      <c r="R361" s="24" t="str">
        <f>IF($C361="","",$E361*VLOOKUP($C361,aliments!$B$2:$AZ$70,14,0)/100)</f>
        <v/>
      </c>
      <c r="S361" s="24" t="str">
        <f>IF($C361="","",$E361*VLOOKUP($C361,aliments!$B$2:$AZ$70,15,0)/100)</f>
        <v/>
      </c>
      <c r="T361" s="24" t="str">
        <f>IF($C361="","",$E361*VLOOKUP($C361,aliments!$B$2:$AZ$70,16,0)/100)</f>
        <v/>
      </c>
      <c r="U361" s="24" t="str">
        <f>IF($C361="","",$E361*VLOOKUP($C361,aliments!$B$2:$AZ$70,17,0)/100)</f>
        <v/>
      </c>
      <c r="V361" s="24" t="str">
        <f>IF($C361="","",$E361*VLOOKUP($C361,aliments!$B$2:$AZ$70,18,0)/100)</f>
        <v/>
      </c>
      <c r="W361" s="24" t="str">
        <f>IF($C361="","",$E361*VLOOKUP($C361,aliments!$B$2:$AZ$70,19,0)/100)</f>
        <v/>
      </c>
      <c r="X361" s="24" t="str">
        <f>IF($C361="","",$E361*VLOOKUP($C361,aliments!$B$2:$AZ$70,20,0)/100)</f>
        <v/>
      </c>
      <c r="Y361" s="24" t="str">
        <f>IF($C361="","",$E361*VLOOKUP($C361,aliments!$B$2:$AZ$70,21,0)/100)</f>
        <v/>
      </c>
      <c r="Z361" s="24" t="str">
        <f>IF($C361="","",$E361*VLOOKUP($C361,aliments!$B$2:$AZ$70,22,0)/100)</f>
        <v/>
      </c>
      <c r="AA361" s="24" t="str">
        <f>IF($C361="","",$E361*VLOOKUP($C361,aliments!$B$2:$AZ$70,23,0)/100)</f>
        <v/>
      </c>
      <c r="AB361" s="24" t="str">
        <f>IF($C361="","",$E361*VLOOKUP($C361,aliments!$B$2:$AZ$70,24,0)/100)</f>
        <v/>
      </c>
      <c r="AC361" s="24" t="str">
        <f>IF($C361="","",$E361*VLOOKUP($C361,aliments!$B$2:$AZ$70,25,0)/100)</f>
        <v/>
      </c>
      <c r="AD361" s="24" t="str">
        <f>IF($C361="","",$E361*VLOOKUP($C361,aliments!$B$2:$AZ$70,26,0)/100)</f>
        <v/>
      </c>
      <c r="AE361" s="24" t="str">
        <f>IF($C361="","",$E361*VLOOKUP($C361,aliments!$B$2:$AZ$70,27,0)/100)</f>
        <v/>
      </c>
      <c r="AF361" s="24" t="str">
        <f>IF($C361="","",$E361*VLOOKUP($C361,aliments!$B$2:$AZ$70,28,0)/100)</f>
        <v/>
      </c>
      <c r="AG361" s="24" t="str">
        <f>IF($C361="","",$E361*VLOOKUP($C361,aliments!$B$2:$AZ$70,29,0)/100)</f>
        <v/>
      </c>
      <c r="AH361" s="24" t="str">
        <f>IF($C361="","",$E361*VLOOKUP($C361,aliments!$B$2:$AZ$70,30,0)/100)</f>
        <v/>
      </c>
      <c r="AI361" s="24" t="str">
        <f>IF($C361="","",$E361*VLOOKUP($C361,aliments!$B$2:$AZ$70,31,0)/100)</f>
        <v/>
      </c>
      <c r="AJ361" s="24" t="str">
        <f>IF($C361="","",$E361*VLOOKUP($C361,aliments!$B$2:$AZ$70,32,0)/100)</f>
        <v/>
      </c>
      <c r="AK361" s="24" t="str">
        <f>IF($C361="","",$E361*VLOOKUP($C361,aliments!$B$2:$AZ$70,33,0)/100)</f>
        <v/>
      </c>
      <c r="AL361" s="24" t="str">
        <f>IF($C361="","",$E361*VLOOKUP($C361,aliments!$B$2:$AZ$70,34,0)/100)</f>
        <v/>
      </c>
      <c r="AM361" s="24" t="str">
        <f>IF($C361="","",$E361*VLOOKUP($C361,aliments!$B$2:$AZ$70,35,0)/100)</f>
        <v/>
      </c>
      <c r="AN361" s="24" t="str">
        <f>IF($C361="","",$E361*VLOOKUP($C361,aliments!$B$2:$AZ$70,36,0)/100)</f>
        <v/>
      </c>
      <c r="AO361" s="24" t="str">
        <f>IF($C361="","",$E361*VLOOKUP($C361,aliments!$B$2:$AZ$70,37,0)/100)</f>
        <v/>
      </c>
      <c r="AP361" s="5"/>
      <c r="AQ361" s="19"/>
      <c r="AR361" s="19"/>
      <c r="AS361" s="19"/>
      <c r="AT361" s="19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31"/>
    </row>
    <row r="362" spans="1:79" s="17" customFormat="1" x14ac:dyDescent="0.2">
      <c r="A362" s="1"/>
      <c r="B362" s="1"/>
      <c r="C362" s="23"/>
      <c r="D362" s="1"/>
      <c r="E362" s="1"/>
      <c r="F362" s="24" t="str">
        <f>IF($C362="","",$E362*VLOOKUP($C362,aliments!$B$2:$AZ$70,2,0)/100)</f>
        <v/>
      </c>
      <c r="G362" s="24" t="str">
        <f>IF($C362="","",$E362*VLOOKUP($C362,aliments!$B$2:$AZ$70,3,0)/100)</f>
        <v/>
      </c>
      <c r="H362" s="24" t="str">
        <f>IF($C362="","",$E362*VLOOKUP($C362,aliments!$B$2:$AZ$70,4,0)/100)</f>
        <v/>
      </c>
      <c r="I362" s="24" t="str">
        <f>IF($C362="","",$E362*VLOOKUP($C362,aliments!$B$2:$AZ$70,5,0)/100)</f>
        <v/>
      </c>
      <c r="J362" s="24" t="str">
        <f>IF($C362="","",$E362*VLOOKUP($C362,aliments!$B$2:$AZ$70,6,0)/100)</f>
        <v/>
      </c>
      <c r="K362" s="24" t="str">
        <f>IF($C362="","",$E362*VLOOKUP($C362,aliments!$B$2:$AZ$70,7,0)/100)</f>
        <v/>
      </c>
      <c r="L362" s="24" t="str">
        <f>IF($C362="","",$E362*VLOOKUP($C362,aliments!$B$2:$AZ$70,8,0)/100)</f>
        <v/>
      </c>
      <c r="M362" s="24" t="str">
        <f>IF($C362="","",$E362*VLOOKUP($C362,aliments!$B$2:$AZ$70,9,0)/100)</f>
        <v/>
      </c>
      <c r="N362" s="24" t="str">
        <f>IF($C362="","",$E362*VLOOKUP($C362,aliments!$B$2:$AZ$70,10,0)/100)</f>
        <v/>
      </c>
      <c r="O362" s="24" t="str">
        <f>IF($C362="","",$E362*VLOOKUP($C362,aliments!$B$2:$AZ$70,11,0)/100)</f>
        <v/>
      </c>
      <c r="P362" s="24" t="str">
        <f>IF($C362="","",$E362*VLOOKUP($C362,aliments!$B$2:$AZ$70,12,0)/100)</f>
        <v/>
      </c>
      <c r="Q362" s="24" t="str">
        <f>IF($C362="","",$E362*VLOOKUP($C362,aliments!$B$2:$AZ$70,13,0)/100)</f>
        <v/>
      </c>
      <c r="R362" s="24" t="str">
        <f>IF($C362="","",$E362*VLOOKUP($C362,aliments!$B$2:$AZ$70,14,0)/100)</f>
        <v/>
      </c>
      <c r="S362" s="24" t="str">
        <f>IF($C362="","",$E362*VLOOKUP($C362,aliments!$B$2:$AZ$70,15,0)/100)</f>
        <v/>
      </c>
      <c r="T362" s="24" t="str">
        <f>IF($C362="","",$E362*VLOOKUP($C362,aliments!$B$2:$AZ$70,16,0)/100)</f>
        <v/>
      </c>
      <c r="U362" s="24" t="str">
        <f>IF($C362="","",$E362*VLOOKUP($C362,aliments!$B$2:$AZ$70,17,0)/100)</f>
        <v/>
      </c>
      <c r="V362" s="24" t="str">
        <f>IF($C362="","",$E362*VLOOKUP($C362,aliments!$B$2:$AZ$70,18,0)/100)</f>
        <v/>
      </c>
      <c r="W362" s="24" t="str">
        <f>IF($C362="","",$E362*VLOOKUP($C362,aliments!$B$2:$AZ$70,19,0)/100)</f>
        <v/>
      </c>
      <c r="X362" s="24" t="str">
        <f>IF($C362="","",$E362*VLOOKUP($C362,aliments!$B$2:$AZ$70,20,0)/100)</f>
        <v/>
      </c>
      <c r="Y362" s="24" t="str">
        <f>IF($C362="","",$E362*VLOOKUP($C362,aliments!$B$2:$AZ$70,21,0)/100)</f>
        <v/>
      </c>
      <c r="Z362" s="24" t="str">
        <f>IF($C362="","",$E362*VLOOKUP($C362,aliments!$B$2:$AZ$70,22,0)/100)</f>
        <v/>
      </c>
      <c r="AA362" s="24" t="str">
        <f>IF($C362="","",$E362*VLOOKUP($C362,aliments!$B$2:$AZ$70,23,0)/100)</f>
        <v/>
      </c>
      <c r="AB362" s="24" t="str">
        <f>IF($C362="","",$E362*VLOOKUP($C362,aliments!$B$2:$AZ$70,24,0)/100)</f>
        <v/>
      </c>
      <c r="AC362" s="24" t="str">
        <f>IF($C362="","",$E362*VLOOKUP($C362,aliments!$B$2:$AZ$70,25,0)/100)</f>
        <v/>
      </c>
      <c r="AD362" s="24" t="str">
        <f>IF($C362="","",$E362*VLOOKUP($C362,aliments!$B$2:$AZ$70,26,0)/100)</f>
        <v/>
      </c>
      <c r="AE362" s="24" t="str">
        <f>IF($C362="","",$E362*VLOOKUP($C362,aliments!$B$2:$AZ$70,27,0)/100)</f>
        <v/>
      </c>
      <c r="AF362" s="24" t="str">
        <f>IF($C362="","",$E362*VLOOKUP($C362,aliments!$B$2:$AZ$70,28,0)/100)</f>
        <v/>
      </c>
      <c r="AG362" s="24" t="str">
        <f>IF($C362="","",$E362*VLOOKUP($C362,aliments!$B$2:$AZ$70,29,0)/100)</f>
        <v/>
      </c>
      <c r="AH362" s="24" t="str">
        <f>IF($C362="","",$E362*VLOOKUP($C362,aliments!$B$2:$AZ$70,30,0)/100)</f>
        <v/>
      </c>
      <c r="AI362" s="24" t="str">
        <f>IF($C362="","",$E362*VLOOKUP($C362,aliments!$B$2:$AZ$70,31,0)/100)</f>
        <v/>
      </c>
      <c r="AJ362" s="24" t="str">
        <f>IF($C362="","",$E362*VLOOKUP($C362,aliments!$B$2:$AZ$70,32,0)/100)</f>
        <v/>
      </c>
      <c r="AK362" s="24" t="str">
        <f>IF($C362="","",$E362*VLOOKUP($C362,aliments!$B$2:$AZ$70,33,0)/100)</f>
        <v/>
      </c>
      <c r="AL362" s="24" t="str">
        <f>IF($C362="","",$E362*VLOOKUP($C362,aliments!$B$2:$AZ$70,34,0)/100)</f>
        <v/>
      </c>
      <c r="AM362" s="24" t="str">
        <f>IF($C362="","",$E362*VLOOKUP($C362,aliments!$B$2:$AZ$70,35,0)/100)</f>
        <v/>
      </c>
      <c r="AN362" s="24" t="str">
        <f>IF($C362="","",$E362*VLOOKUP($C362,aliments!$B$2:$AZ$70,36,0)/100)</f>
        <v/>
      </c>
      <c r="AO362" s="24" t="str">
        <f>IF($C362="","",$E362*VLOOKUP($C362,aliments!$B$2:$AZ$70,37,0)/100)</f>
        <v/>
      </c>
      <c r="AP362" s="5"/>
      <c r="AQ362" s="19"/>
      <c r="AR362" s="19"/>
      <c r="AS362" s="19"/>
      <c r="AT362" s="19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31"/>
    </row>
    <row r="363" spans="1:79" s="17" customFormat="1" x14ac:dyDescent="0.2">
      <c r="A363" s="1"/>
      <c r="B363" s="1"/>
      <c r="C363" s="23"/>
      <c r="D363" s="1"/>
      <c r="E363" s="1"/>
      <c r="F363" s="24" t="str">
        <f>IF($C363="","",$E363*VLOOKUP($C363,aliments!$B$2:$AZ$70,2,0)/100)</f>
        <v/>
      </c>
      <c r="G363" s="24" t="str">
        <f>IF($C363="","",$E363*VLOOKUP($C363,aliments!$B$2:$AZ$70,3,0)/100)</f>
        <v/>
      </c>
      <c r="H363" s="24" t="str">
        <f>IF($C363="","",$E363*VLOOKUP($C363,aliments!$B$2:$AZ$70,4,0)/100)</f>
        <v/>
      </c>
      <c r="I363" s="24" t="str">
        <f>IF($C363="","",$E363*VLOOKUP($C363,aliments!$B$2:$AZ$70,5,0)/100)</f>
        <v/>
      </c>
      <c r="J363" s="24" t="str">
        <f>IF($C363="","",$E363*VLOOKUP($C363,aliments!$B$2:$AZ$70,6,0)/100)</f>
        <v/>
      </c>
      <c r="K363" s="24" t="str">
        <f>IF($C363="","",$E363*VLOOKUP($C363,aliments!$B$2:$AZ$70,7,0)/100)</f>
        <v/>
      </c>
      <c r="L363" s="24" t="str">
        <f>IF($C363="","",$E363*VLOOKUP($C363,aliments!$B$2:$AZ$70,8,0)/100)</f>
        <v/>
      </c>
      <c r="M363" s="24" t="str">
        <f>IF($C363="","",$E363*VLOOKUP($C363,aliments!$B$2:$AZ$70,9,0)/100)</f>
        <v/>
      </c>
      <c r="N363" s="24" t="str">
        <f>IF($C363="","",$E363*VLOOKUP($C363,aliments!$B$2:$AZ$70,10,0)/100)</f>
        <v/>
      </c>
      <c r="O363" s="24" t="str">
        <f>IF($C363="","",$E363*VLOOKUP($C363,aliments!$B$2:$AZ$70,11,0)/100)</f>
        <v/>
      </c>
      <c r="P363" s="24" t="str">
        <f>IF($C363="","",$E363*VLOOKUP($C363,aliments!$B$2:$AZ$70,12,0)/100)</f>
        <v/>
      </c>
      <c r="Q363" s="24" t="str">
        <f>IF($C363="","",$E363*VLOOKUP($C363,aliments!$B$2:$AZ$70,13,0)/100)</f>
        <v/>
      </c>
      <c r="R363" s="24" t="str">
        <f>IF($C363="","",$E363*VLOOKUP($C363,aliments!$B$2:$AZ$70,14,0)/100)</f>
        <v/>
      </c>
      <c r="S363" s="24" t="str">
        <f>IF($C363="","",$E363*VLOOKUP($C363,aliments!$B$2:$AZ$70,15,0)/100)</f>
        <v/>
      </c>
      <c r="T363" s="24" t="str">
        <f>IF($C363="","",$E363*VLOOKUP($C363,aliments!$B$2:$AZ$70,16,0)/100)</f>
        <v/>
      </c>
      <c r="U363" s="24" t="str">
        <f>IF($C363="","",$E363*VLOOKUP($C363,aliments!$B$2:$AZ$70,17,0)/100)</f>
        <v/>
      </c>
      <c r="V363" s="24" t="str">
        <f>IF($C363="","",$E363*VLOOKUP($C363,aliments!$B$2:$AZ$70,18,0)/100)</f>
        <v/>
      </c>
      <c r="W363" s="24" t="str">
        <f>IF($C363="","",$E363*VLOOKUP($C363,aliments!$B$2:$AZ$70,19,0)/100)</f>
        <v/>
      </c>
      <c r="X363" s="24" t="str">
        <f>IF($C363="","",$E363*VLOOKUP($C363,aliments!$B$2:$AZ$70,20,0)/100)</f>
        <v/>
      </c>
      <c r="Y363" s="24" t="str">
        <f>IF($C363="","",$E363*VLOOKUP($C363,aliments!$B$2:$AZ$70,21,0)/100)</f>
        <v/>
      </c>
      <c r="Z363" s="24" t="str">
        <f>IF($C363="","",$E363*VLOOKUP($C363,aliments!$B$2:$AZ$70,22,0)/100)</f>
        <v/>
      </c>
      <c r="AA363" s="24" t="str">
        <f>IF($C363="","",$E363*VLOOKUP($C363,aliments!$B$2:$AZ$70,23,0)/100)</f>
        <v/>
      </c>
      <c r="AB363" s="24" t="str">
        <f>IF($C363="","",$E363*VLOOKUP($C363,aliments!$B$2:$AZ$70,24,0)/100)</f>
        <v/>
      </c>
      <c r="AC363" s="24" t="str">
        <f>IF($C363="","",$E363*VLOOKUP($C363,aliments!$B$2:$AZ$70,25,0)/100)</f>
        <v/>
      </c>
      <c r="AD363" s="24" t="str">
        <f>IF($C363="","",$E363*VLOOKUP($C363,aliments!$B$2:$AZ$70,26,0)/100)</f>
        <v/>
      </c>
      <c r="AE363" s="24" t="str">
        <f>IF($C363="","",$E363*VLOOKUP($C363,aliments!$B$2:$AZ$70,27,0)/100)</f>
        <v/>
      </c>
      <c r="AF363" s="24" t="str">
        <f>IF($C363="","",$E363*VLOOKUP($C363,aliments!$B$2:$AZ$70,28,0)/100)</f>
        <v/>
      </c>
      <c r="AG363" s="24" t="str">
        <f>IF($C363="","",$E363*VLOOKUP($C363,aliments!$B$2:$AZ$70,29,0)/100)</f>
        <v/>
      </c>
      <c r="AH363" s="24" t="str">
        <f>IF($C363="","",$E363*VLOOKUP($C363,aliments!$B$2:$AZ$70,30,0)/100)</f>
        <v/>
      </c>
      <c r="AI363" s="24" t="str">
        <f>IF($C363="","",$E363*VLOOKUP($C363,aliments!$B$2:$AZ$70,31,0)/100)</f>
        <v/>
      </c>
      <c r="AJ363" s="24" t="str">
        <f>IF($C363="","",$E363*VLOOKUP($C363,aliments!$B$2:$AZ$70,32,0)/100)</f>
        <v/>
      </c>
      <c r="AK363" s="24" t="str">
        <f>IF($C363="","",$E363*VLOOKUP($C363,aliments!$B$2:$AZ$70,33,0)/100)</f>
        <v/>
      </c>
      <c r="AL363" s="24" t="str">
        <f>IF($C363="","",$E363*VLOOKUP($C363,aliments!$B$2:$AZ$70,34,0)/100)</f>
        <v/>
      </c>
      <c r="AM363" s="24" t="str">
        <f>IF($C363="","",$E363*VLOOKUP($C363,aliments!$B$2:$AZ$70,35,0)/100)</f>
        <v/>
      </c>
      <c r="AN363" s="24" t="str">
        <f>IF($C363="","",$E363*VLOOKUP($C363,aliments!$B$2:$AZ$70,36,0)/100)</f>
        <v/>
      </c>
      <c r="AO363" s="24" t="str">
        <f>IF($C363="","",$E363*VLOOKUP($C363,aliments!$B$2:$AZ$70,37,0)/100)</f>
        <v/>
      </c>
      <c r="AP363" s="5"/>
      <c r="AQ363" s="19"/>
      <c r="AR363" s="19"/>
      <c r="AS363" s="19"/>
      <c r="AT363" s="19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31"/>
    </row>
    <row r="364" spans="1:79" s="17" customFormat="1" x14ac:dyDescent="0.2">
      <c r="A364" s="1"/>
      <c r="B364" s="1"/>
      <c r="C364" s="23"/>
      <c r="D364" s="1"/>
      <c r="E364" s="1"/>
      <c r="F364" s="24" t="str">
        <f>IF($C364="","",$E364*VLOOKUP($C364,aliments!$B$2:$AZ$70,2,0)/100)</f>
        <v/>
      </c>
      <c r="G364" s="24" t="str">
        <f>IF($C364="","",$E364*VLOOKUP($C364,aliments!$B$2:$AZ$70,3,0)/100)</f>
        <v/>
      </c>
      <c r="H364" s="24" t="str">
        <f>IF($C364="","",$E364*VLOOKUP($C364,aliments!$B$2:$AZ$70,4,0)/100)</f>
        <v/>
      </c>
      <c r="I364" s="24" t="str">
        <f>IF($C364="","",$E364*VLOOKUP($C364,aliments!$B$2:$AZ$70,5,0)/100)</f>
        <v/>
      </c>
      <c r="J364" s="24" t="str">
        <f>IF($C364="","",$E364*VLOOKUP($C364,aliments!$B$2:$AZ$70,6,0)/100)</f>
        <v/>
      </c>
      <c r="K364" s="24" t="str">
        <f>IF($C364="","",$E364*VLOOKUP($C364,aliments!$B$2:$AZ$70,7,0)/100)</f>
        <v/>
      </c>
      <c r="L364" s="24" t="str">
        <f>IF($C364="","",$E364*VLOOKUP($C364,aliments!$B$2:$AZ$70,8,0)/100)</f>
        <v/>
      </c>
      <c r="M364" s="24" t="str">
        <f>IF($C364="","",$E364*VLOOKUP($C364,aliments!$B$2:$AZ$70,9,0)/100)</f>
        <v/>
      </c>
      <c r="N364" s="24" t="str">
        <f>IF($C364="","",$E364*VLOOKUP($C364,aliments!$B$2:$AZ$70,10,0)/100)</f>
        <v/>
      </c>
      <c r="O364" s="24" t="str">
        <f>IF($C364="","",$E364*VLOOKUP($C364,aliments!$B$2:$AZ$70,11,0)/100)</f>
        <v/>
      </c>
      <c r="P364" s="24" t="str">
        <f>IF($C364="","",$E364*VLOOKUP($C364,aliments!$B$2:$AZ$70,12,0)/100)</f>
        <v/>
      </c>
      <c r="Q364" s="24" t="str">
        <f>IF($C364="","",$E364*VLOOKUP($C364,aliments!$B$2:$AZ$70,13,0)/100)</f>
        <v/>
      </c>
      <c r="R364" s="24" t="str">
        <f>IF($C364="","",$E364*VLOOKUP($C364,aliments!$B$2:$AZ$70,14,0)/100)</f>
        <v/>
      </c>
      <c r="S364" s="24" t="str">
        <f>IF($C364="","",$E364*VLOOKUP($C364,aliments!$B$2:$AZ$70,15,0)/100)</f>
        <v/>
      </c>
      <c r="T364" s="24" t="str">
        <f>IF($C364="","",$E364*VLOOKUP($C364,aliments!$B$2:$AZ$70,16,0)/100)</f>
        <v/>
      </c>
      <c r="U364" s="24" t="str">
        <f>IF($C364="","",$E364*VLOOKUP($C364,aliments!$B$2:$AZ$70,17,0)/100)</f>
        <v/>
      </c>
      <c r="V364" s="24" t="str">
        <f>IF($C364="","",$E364*VLOOKUP($C364,aliments!$B$2:$AZ$70,18,0)/100)</f>
        <v/>
      </c>
      <c r="W364" s="24" t="str">
        <f>IF($C364="","",$E364*VLOOKUP($C364,aliments!$B$2:$AZ$70,19,0)/100)</f>
        <v/>
      </c>
      <c r="X364" s="24" t="str">
        <f>IF($C364="","",$E364*VLOOKUP($C364,aliments!$B$2:$AZ$70,20,0)/100)</f>
        <v/>
      </c>
      <c r="Y364" s="24" t="str">
        <f>IF($C364="","",$E364*VLOOKUP($C364,aliments!$B$2:$AZ$70,21,0)/100)</f>
        <v/>
      </c>
      <c r="Z364" s="24" t="str">
        <f>IF($C364="","",$E364*VLOOKUP($C364,aliments!$B$2:$AZ$70,22,0)/100)</f>
        <v/>
      </c>
      <c r="AA364" s="24" t="str">
        <f>IF($C364="","",$E364*VLOOKUP($C364,aliments!$B$2:$AZ$70,23,0)/100)</f>
        <v/>
      </c>
      <c r="AB364" s="24" t="str">
        <f>IF($C364="","",$E364*VLOOKUP($C364,aliments!$B$2:$AZ$70,24,0)/100)</f>
        <v/>
      </c>
      <c r="AC364" s="24" t="str">
        <f>IF($C364="","",$E364*VLOOKUP($C364,aliments!$B$2:$AZ$70,25,0)/100)</f>
        <v/>
      </c>
      <c r="AD364" s="24" t="str">
        <f>IF($C364="","",$E364*VLOOKUP($C364,aliments!$B$2:$AZ$70,26,0)/100)</f>
        <v/>
      </c>
      <c r="AE364" s="24" t="str">
        <f>IF($C364="","",$E364*VLOOKUP($C364,aliments!$B$2:$AZ$70,27,0)/100)</f>
        <v/>
      </c>
      <c r="AF364" s="24" t="str">
        <f>IF($C364="","",$E364*VLOOKUP($C364,aliments!$B$2:$AZ$70,28,0)/100)</f>
        <v/>
      </c>
      <c r="AG364" s="24" t="str">
        <f>IF($C364="","",$E364*VLOOKUP($C364,aliments!$B$2:$AZ$70,29,0)/100)</f>
        <v/>
      </c>
      <c r="AH364" s="24" t="str">
        <f>IF($C364="","",$E364*VLOOKUP($C364,aliments!$B$2:$AZ$70,30,0)/100)</f>
        <v/>
      </c>
      <c r="AI364" s="24" t="str">
        <f>IF($C364="","",$E364*VLOOKUP($C364,aliments!$B$2:$AZ$70,31,0)/100)</f>
        <v/>
      </c>
      <c r="AJ364" s="24" t="str">
        <f>IF($C364="","",$E364*VLOOKUP($C364,aliments!$B$2:$AZ$70,32,0)/100)</f>
        <v/>
      </c>
      <c r="AK364" s="24" t="str">
        <f>IF($C364="","",$E364*VLOOKUP($C364,aliments!$B$2:$AZ$70,33,0)/100)</f>
        <v/>
      </c>
      <c r="AL364" s="24" t="str">
        <f>IF($C364="","",$E364*VLOOKUP($C364,aliments!$B$2:$AZ$70,34,0)/100)</f>
        <v/>
      </c>
      <c r="AM364" s="24" t="str">
        <f>IF($C364="","",$E364*VLOOKUP($C364,aliments!$B$2:$AZ$70,35,0)/100)</f>
        <v/>
      </c>
      <c r="AN364" s="24" t="str">
        <f>IF($C364="","",$E364*VLOOKUP($C364,aliments!$B$2:$AZ$70,36,0)/100)</f>
        <v/>
      </c>
      <c r="AO364" s="24" t="str">
        <f>IF($C364="","",$E364*VLOOKUP($C364,aliments!$B$2:$AZ$70,37,0)/100)</f>
        <v/>
      </c>
      <c r="AP364" s="5"/>
      <c r="AQ364" s="19"/>
      <c r="AR364" s="19"/>
      <c r="AS364" s="19"/>
      <c r="AT364" s="19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31"/>
    </row>
    <row r="365" spans="1:79" s="17" customFormat="1" x14ac:dyDescent="0.2">
      <c r="A365" s="1"/>
      <c r="B365" s="1"/>
      <c r="C365" s="23"/>
      <c r="D365" s="1"/>
      <c r="E365" s="1"/>
      <c r="F365" s="24" t="str">
        <f>IF($C365="","",$E365*VLOOKUP($C365,aliments!$B$2:$AZ$70,2,0)/100)</f>
        <v/>
      </c>
      <c r="G365" s="24" t="str">
        <f>IF($C365="","",$E365*VLOOKUP($C365,aliments!$B$2:$AZ$70,3,0)/100)</f>
        <v/>
      </c>
      <c r="H365" s="24" t="str">
        <f>IF($C365="","",$E365*VLOOKUP($C365,aliments!$B$2:$AZ$70,4,0)/100)</f>
        <v/>
      </c>
      <c r="I365" s="24" t="str">
        <f>IF($C365="","",$E365*VLOOKUP($C365,aliments!$B$2:$AZ$70,5,0)/100)</f>
        <v/>
      </c>
      <c r="J365" s="24" t="str">
        <f>IF($C365="","",$E365*VLOOKUP($C365,aliments!$B$2:$AZ$70,6,0)/100)</f>
        <v/>
      </c>
      <c r="K365" s="24" t="str">
        <f>IF($C365="","",$E365*VLOOKUP($C365,aliments!$B$2:$AZ$70,7,0)/100)</f>
        <v/>
      </c>
      <c r="L365" s="24" t="str">
        <f>IF($C365="","",$E365*VLOOKUP($C365,aliments!$B$2:$AZ$70,8,0)/100)</f>
        <v/>
      </c>
      <c r="M365" s="24" t="str">
        <f>IF($C365="","",$E365*VLOOKUP($C365,aliments!$B$2:$AZ$70,9,0)/100)</f>
        <v/>
      </c>
      <c r="N365" s="24" t="str">
        <f>IF($C365="","",$E365*VLOOKUP($C365,aliments!$B$2:$AZ$70,10,0)/100)</f>
        <v/>
      </c>
      <c r="O365" s="24" t="str">
        <f>IF($C365="","",$E365*VLOOKUP($C365,aliments!$B$2:$AZ$70,11,0)/100)</f>
        <v/>
      </c>
      <c r="P365" s="24" t="str">
        <f>IF($C365="","",$E365*VLOOKUP($C365,aliments!$B$2:$AZ$70,12,0)/100)</f>
        <v/>
      </c>
      <c r="Q365" s="24" t="str">
        <f>IF($C365="","",$E365*VLOOKUP($C365,aliments!$B$2:$AZ$70,13,0)/100)</f>
        <v/>
      </c>
      <c r="R365" s="24" t="str">
        <f>IF($C365="","",$E365*VLOOKUP($C365,aliments!$B$2:$AZ$70,14,0)/100)</f>
        <v/>
      </c>
      <c r="S365" s="24" t="str">
        <f>IF($C365="","",$E365*VLOOKUP($C365,aliments!$B$2:$AZ$70,15,0)/100)</f>
        <v/>
      </c>
      <c r="T365" s="24" t="str">
        <f>IF($C365="","",$E365*VLOOKUP($C365,aliments!$B$2:$AZ$70,16,0)/100)</f>
        <v/>
      </c>
      <c r="U365" s="24" t="str">
        <f>IF($C365="","",$E365*VLOOKUP($C365,aliments!$B$2:$AZ$70,17,0)/100)</f>
        <v/>
      </c>
      <c r="V365" s="24" t="str">
        <f>IF($C365="","",$E365*VLOOKUP($C365,aliments!$B$2:$AZ$70,18,0)/100)</f>
        <v/>
      </c>
      <c r="W365" s="24" t="str">
        <f>IF($C365="","",$E365*VLOOKUP($C365,aliments!$B$2:$AZ$70,19,0)/100)</f>
        <v/>
      </c>
      <c r="X365" s="24" t="str">
        <f>IF($C365="","",$E365*VLOOKUP($C365,aliments!$B$2:$AZ$70,20,0)/100)</f>
        <v/>
      </c>
      <c r="Y365" s="24" t="str">
        <f>IF($C365="","",$E365*VLOOKUP($C365,aliments!$B$2:$AZ$70,21,0)/100)</f>
        <v/>
      </c>
      <c r="Z365" s="24" t="str">
        <f>IF($C365="","",$E365*VLOOKUP($C365,aliments!$B$2:$AZ$70,22,0)/100)</f>
        <v/>
      </c>
      <c r="AA365" s="24" t="str">
        <f>IF($C365="","",$E365*VLOOKUP($C365,aliments!$B$2:$AZ$70,23,0)/100)</f>
        <v/>
      </c>
      <c r="AB365" s="24" t="str">
        <f>IF($C365="","",$E365*VLOOKUP($C365,aliments!$B$2:$AZ$70,24,0)/100)</f>
        <v/>
      </c>
      <c r="AC365" s="24" t="str">
        <f>IF($C365="","",$E365*VLOOKUP($C365,aliments!$B$2:$AZ$70,25,0)/100)</f>
        <v/>
      </c>
      <c r="AD365" s="24" t="str">
        <f>IF($C365="","",$E365*VLOOKUP($C365,aliments!$B$2:$AZ$70,26,0)/100)</f>
        <v/>
      </c>
      <c r="AE365" s="24" t="str">
        <f>IF($C365="","",$E365*VLOOKUP($C365,aliments!$B$2:$AZ$70,27,0)/100)</f>
        <v/>
      </c>
      <c r="AF365" s="24" t="str">
        <f>IF($C365="","",$E365*VLOOKUP($C365,aliments!$B$2:$AZ$70,28,0)/100)</f>
        <v/>
      </c>
      <c r="AG365" s="24" t="str">
        <f>IF($C365="","",$E365*VLOOKUP($C365,aliments!$B$2:$AZ$70,29,0)/100)</f>
        <v/>
      </c>
      <c r="AH365" s="24" t="str">
        <f>IF($C365="","",$E365*VLOOKUP($C365,aliments!$B$2:$AZ$70,30,0)/100)</f>
        <v/>
      </c>
      <c r="AI365" s="24" t="str">
        <f>IF($C365="","",$E365*VLOOKUP($C365,aliments!$B$2:$AZ$70,31,0)/100)</f>
        <v/>
      </c>
      <c r="AJ365" s="24" t="str">
        <f>IF($C365="","",$E365*VLOOKUP($C365,aliments!$B$2:$AZ$70,32,0)/100)</f>
        <v/>
      </c>
      <c r="AK365" s="24" t="str">
        <f>IF($C365="","",$E365*VLOOKUP($C365,aliments!$B$2:$AZ$70,33,0)/100)</f>
        <v/>
      </c>
      <c r="AL365" s="24" t="str">
        <f>IF($C365="","",$E365*VLOOKUP($C365,aliments!$B$2:$AZ$70,34,0)/100)</f>
        <v/>
      </c>
      <c r="AM365" s="24" t="str">
        <f>IF($C365="","",$E365*VLOOKUP($C365,aliments!$B$2:$AZ$70,35,0)/100)</f>
        <v/>
      </c>
      <c r="AN365" s="24" t="str">
        <f>IF($C365="","",$E365*VLOOKUP($C365,aliments!$B$2:$AZ$70,36,0)/100)</f>
        <v/>
      </c>
      <c r="AO365" s="24" t="str">
        <f>IF($C365="","",$E365*VLOOKUP($C365,aliments!$B$2:$AZ$70,37,0)/100)</f>
        <v/>
      </c>
      <c r="AP365" s="5"/>
      <c r="AQ365" s="19"/>
      <c r="AR365" s="19"/>
      <c r="AS365" s="19"/>
      <c r="AT365" s="19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31"/>
    </row>
    <row r="366" spans="1:79" s="17" customFormat="1" x14ac:dyDescent="0.2">
      <c r="A366" s="1"/>
      <c r="B366" s="1"/>
      <c r="C366" s="23"/>
      <c r="D366" s="1"/>
      <c r="E366" s="1"/>
      <c r="F366" s="24" t="str">
        <f>IF($C366="","",$E366*VLOOKUP($C366,aliments!$B$2:$AZ$70,2,0)/100)</f>
        <v/>
      </c>
      <c r="G366" s="24" t="str">
        <f>IF($C366="","",$E366*VLOOKUP($C366,aliments!$B$2:$AZ$70,3,0)/100)</f>
        <v/>
      </c>
      <c r="H366" s="24" t="str">
        <f>IF($C366="","",$E366*VLOOKUP($C366,aliments!$B$2:$AZ$70,4,0)/100)</f>
        <v/>
      </c>
      <c r="I366" s="24" t="str">
        <f>IF($C366="","",$E366*VLOOKUP($C366,aliments!$B$2:$AZ$70,5,0)/100)</f>
        <v/>
      </c>
      <c r="J366" s="24" t="str">
        <f>IF($C366="","",$E366*VLOOKUP($C366,aliments!$B$2:$AZ$70,6,0)/100)</f>
        <v/>
      </c>
      <c r="K366" s="24" t="str">
        <f>IF($C366="","",$E366*VLOOKUP($C366,aliments!$B$2:$AZ$70,7,0)/100)</f>
        <v/>
      </c>
      <c r="L366" s="24" t="str">
        <f>IF($C366="","",$E366*VLOOKUP($C366,aliments!$B$2:$AZ$70,8,0)/100)</f>
        <v/>
      </c>
      <c r="M366" s="24" t="str">
        <f>IF($C366="","",$E366*VLOOKUP($C366,aliments!$B$2:$AZ$70,9,0)/100)</f>
        <v/>
      </c>
      <c r="N366" s="24" t="str">
        <f>IF($C366="","",$E366*VLOOKUP($C366,aliments!$B$2:$AZ$70,10,0)/100)</f>
        <v/>
      </c>
      <c r="O366" s="24" t="str">
        <f>IF($C366="","",$E366*VLOOKUP($C366,aliments!$B$2:$AZ$70,11,0)/100)</f>
        <v/>
      </c>
      <c r="P366" s="24" t="str">
        <f>IF($C366="","",$E366*VLOOKUP($C366,aliments!$B$2:$AZ$70,12,0)/100)</f>
        <v/>
      </c>
      <c r="Q366" s="24" t="str">
        <f>IF($C366="","",$E366*VLOOKUP($C366,aliments!$B$2:$AZ$70,13,0)/100)</f>
        <v/>
      </c>
      <c r="R366" s="24" t="str">
        <f>IF($C366="","",$E366*VLOOKUP($C366,aliments!$B$2:$AZ$70,14,0)/100)</f>
        <v/>
      </c>
      <c r="S366" s="24" t="str">
        <f>IF($C366="","",$E366*VLOOKUP($C366,aliments!$B$2:$AZ$70,15,0)/100)</f>
        <v/>
      </c>
      <c r="T366" s="24" t="str">
        <f>IF($C366="","",$E366*VLOOKUP($C366,aliments!$B$2:$AZ$70,16,0)/100)</f>
        <v/>
      </c>
      <c r="U366" s="24" t="str">
        <f>IF($C366="","",$E366*VLOOKUP($C366,aliments!$B$2:$AZ$70,17,0)/100)</f>
        <v/>
      </c>
      <c r="V366" s="24" t="str">
        <f>IF($C366="","",$E366*VLOOKUP($C366,aliments!$B$2:$AZ$70,18,0)/100)</f>
        <v/>
      </c>
      <c r="W366" s="24" t="str">
        <f>IF($C366="","",$E366*VLOOKUP($C366,aliments!$B$2:$AZ$70,19,0)/100)</f>
        <v/>
      </c>
      <c r="X366" s="24" t="str">
        <f>IF($C366="","",$E366*VLOOKUP($C366,aliments!$B$2:$AZ$70,20,0)/100)</f>
        <v/>
      </c>
      <c r="Y366" s="24" t="str">
        <f>IF($C366="","",$E366*VLOOKUP($C366,aliments!$B$2:$AZ$70,21,0)/100)</f>
        <v/>
      </c>
      <c r="Z366" s="24" t="str">
        <f>IF($C366="","",$E366*VLOOKUP($C366,aliments!$B$2:$AZ$70,22,0)/100)</f>
        <v/>
      </c>
      <c r="AA366" s="24" t="str">
        <f>IF($C366="","",$E366*VLOOKUP($C366,aliments!$B$2:$AZ$70,23,0)/100)</f>
        <v/>
      </c>
      <c r="AB366" s="24" t="str">
        <f>IF($C366="","",$E366*VLOOKUP($C366,aliments!$B$2:$AZ$70,24,0)/100)</f>
        <v/>
      </c>
      <c r="AC366" s="24" t="str">
        <f>IF($C366="","",$E366*VLOOKUP($C366,aliments!$B$2:$AZ$70,25,0)/100)</f>
        <v/>
      </c>
      <c r="AD366" s="24" t="str">
        <f>IF($C366="","",$E366*VLOOKUP($C366,aliments!$B$2:$AZ$70,26,0)/100)</f>
        <v/>
      </c>
      <c r="AE366" s="24" t="str">
        <f>IF($C366="","",$E366*VLOOKUP($C366,aliments!$B$2:$AZ$70,27,0)/100)</f>
        <v/>
      </c>
      <c r="AF366" s="24" t="str">
        <f>IF($C366="","",$E366*VLOOKUP($C366,aliments!$B$2:$AZ$70,28,0)/100)</f>
        <v/>
      </c>
      <c r="AG366" s="24" t="str">
        <f>IF($C366="","",$E366*VLOOKUP($C366,aliments!$B$2:$AZ$70,29,0)/100)</f>
        <v/>
      </c>
      <c r="AH366" s="24" t="str">
        <f>IF($C366="","",$E366*VLOOKUP($C366,aliments!$B$2:$AZ$70,30,0)/100)</f>
        <v/>
      </c>
      <c r="AI366" s="24" t="str">
        <f>IF($C366="","",$E366*VLOOKUP($C366,aliments!$B$2:$AZ$70,31,0)/100)</f>
        <v/>
      </c>
      <c r="AJ366" s="24" t="str">
        <f>IF($C366="","",$E366*VLOOKUP($C366,aliments!$B$2:$AZ$70,32,0)/100)</f>
        <v/>
      </c>
      <c r="AK366" s="24" t="str">
        <f>IF($C366="","",$E366*VLOOKUP($C366,aliments!$B$2:$AZ$70,33,0)/100)</f>
        <v/>
      </c>
      <c r="AL366" s="24" t="str">
        <f>IF($C366="","",$E366*VLOOKUP($C366,aliments!$B$2:$AZ$70,34,0)/100)</f>
        <v/>
      </c>
      <c r="AM366" s="24" t="str">
        <f>IF($C366="","",$E366*VLOOKUP($C366,aliments!$B$2:$AZ$70,35,0)/100)</f>
        <v/>
      </c>
      <c r="AN366" s="24" t="str">
        <f>IF($C366="","",$E366*VLOOKUP($C366,aliments!$B$2:$AZ$70,36,0)/100)</f>
        <v/>
      </c>
      <c r="AO366" s="24" t="str">
        <f>IF($C366="","",$E366*VLOOKUP($C366,aliments!$B$2:$AZ$70,37,0)/100)</f>
        <v/>
      </c>
      <c r="AP366" s="5"/>
      <c r="AQ366" s="19"/>
      <c r="AR366" s="19"/>
      <c r="AS366" s="19"/>
      <c r="AT366" s="19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31"/>
    </row>
    <row r="367" spans="1:79" s="17" customFormat="1" ht="13.5" thickBot="1" x14ac:dyDescent="0.25">
      <c r="A367" s="1"/>
      <c r="B367" s="1"/>
      <c r="C367" s="23"/>
      <c r="D367" s="1"/>
      <c r="E367" s="1"/>
      <c r="F367" s="24" t="str">
        <f>IF($C367="","",$E367*VLOOKUP($C367,aliments!$B$2:$AZ$70,2,0)/100)</f>
        <v/>
      </c>
      <c r="G367" s="24" t="str">
        <f>IF($C367="","",$E367*VLOOKUP($C367,aliments!$B$2:$AZ$70,3,0)/100)</f>
        <v/>
      </c>
      <c r="H367" s="24" t="str">
        <f>IF($C367="","",$E367*VLOOKUP($C367,aliments!$B$2:$AZ$70,4,0)/100)</f>
        <v/>
      </c>
      <c r="I367" s="24" t="str">
        <f>IF($C367="","",$E367*VLOOKUP($C367,aliments!$B$2:$AZ$70,5,0)/100)</f>
        <v/>
      </c>
      <c r="J367" s="24" t="str">
        <f>IF($C367="","",$E367*VLOOKUP($C367,aliments!$B$2:$AZ$70,6,0)/100)</f>
        <v/>
      </c>
      <c r="K367" s="24" t="str">
        <f>IF($C367="","",$E367*VLOOKUP($C367,aliments!$B$2:$AZ$70,7,0)/100)</f>
        <v/>
      </c>
      <c r="L367" s="24" t="str">
        <f>IF($C367="","",$E367*VLOOKUP($C367,aliments!$B$2:$AZ$70,8,0)/100)</f>
        <v/>
      </c>
      <c r="M367" s="24" t="str">
        <f>IF($C367="","",$E367*VLOOKUP($C367,aliments!$B$2:$AZ$70,9,0)/100)</f>
        <v/>
      </c>
      <c r="N367" s="24" t="str">
        <f>IF($C367="","",$E367*VLOOKUP($C367,aliments!$B$2:$AZ$70,10,0)/100)</f>
        <v/>
      </c>
      <c r="O367" s="24" t="str">
        <f>IF($C367="","",$E367*VLOOKUP($C367,aliments!$B$2:$AZ$70,11,0)/100)</f>
        <v/>
      </c>
      <c r="P367" s="24" t="str">
        <f>IF($C367="","",$E367*VLOOKUP($C367,aliments!$B$2:$AZ$70,12,0)/100)</f>
        <v/>
      </c>
      <c r="Q367" s="24" t="str">
        <f>IF($C367="","",$E367*VLOOKUP($C367,aliments!$B$2:$AZ$70,13,0)/100)</f>
        <v/>
      </c>
      <c r="R367" s="24" t="str">
        <f>IF($C367="","",$E367*VLOOKUP($C367,aliments!$B$2:$AZ$70,14,0)/100)</f>
        <v/>
      </c>
      <c r="S367" s="24" t="str">
        <f>IF($C367="","",$E367*VLOOKUP($C367,aliments!$B$2:$AZ$70,15,0)/100)</f>
        <v/>
      </c>
      <c r="T367" s="24" t="str">
        <f>IF($C367="","",$E367*VLOOKUP($C367,aliments!$B$2:$AZ$70,16,0)/100)</f>
        <v/>
      </c>
      <c r="U367" s="24" t="str">
        <f>IF($C367="","",$E367*VLOOKUP($C367,aliments!$B$2:$AZ$70,17,0)/100)</f>
        <v/>
      </c>
      <c r="V367" s="24" t="str">
        <f>IF($C367="","",$E367*VLOOKUP($C367,aliments!$B$2:$AZ$70,18,0)/100)</f>
        <v/>
      </c>
      <c r="W367" s="24" t="str">
        <f>IF($C367="","",$E367*VLOOKUP($C367,aliments!$B$2:$AZ$70,19,0)/100)</f>
        <v/>
      </c>
      <c r="X367" s="24" t="str">
        <f>IF($C367="","",$E367*VLOOKUP($C367,aliments!$B$2:$AZ$70,20,0)/100)</f>
        <v/>
      </c>
      <c r="Y367" s="24" t="str">
        <f>IF($C367="","",$E367*VLOOKUP($C367,aliments!$B$2:$AZ$70,21,0)/100)</f>
        <v/>
      </c>
      <c r="Z367" s="24" t="str">
        <f>IF($C367="","",$E367*VLOOKUP($C367,aliments!$B$2:$AZ$70,22,0)/100)</f>
        <v/>
      </c>
      <c r="AA367" s="24" t="str">
        <f>IF($C367="","",$E367*VLOOKUP($C367,aliments!$B$2:$AZ$70,23,0)/100)</f>
        <v/>
      </c>
      <c r="AB367" s="24" t="str">
        <f>IF($C367="","",$E367*VLOOKUP($C367,aliments!$B$2:$AZ$70,24,0)/100)</f>
        <v/>
      </c>
      <c r="AC367" s="24" t="str">
        <f>IF($C367="","",$E367*VLOOKUP($C367,aliments!$B$2:$AZ$70,25,0)/100)</f>
        <v/>
      </c>
      <c r="AD367" s="24" t="str">
        <f>IF($C367="","",$E367*VLOOKUP($C367,aliments!$B$2:$AZ$70,26,0)/100)</f>
        <v/>
      </c>
      <c r="AE367" s="24" t="str">
        <f>IF($C367="","",$E367*VLOOKUP($C367,aliments!$B$2:$AZ$70,27,0)/100)</f>
        <v/>
      </c>
      <c r="AF367" s="24" t="str">
        <f>IF($C367="","",$E367*VLOOKUP($C367,aliments!$B$2:$AZ$70,28,0)/100)</f>
        <v/>
      </c>
      <c r="AG367" s="24" t="str">
        <f>IF($C367="","",$E367*VLOOKUP($C367,aliments!$B$2:$AZ$70,29,0)/100)</f>
        <v/>
      </c>
      <c r="AH367" s="24" t="str">
        <f>IF($C367="","",$E367*VLOOKUP($C367,aliments!$B$2:$AZ$70,30,0)/100)</f>
        <v/>
      </c>
      <c r="AI367" s="24" t="str">
        <f>IF($C367="","",$E367*VLOOKUP($C367,aliments!$B$2:$AZ$70,31,0)/100)</f>
        <v/>
      </c>
      <c r="AJ367" s="24" t="str">
        <f>IF($C367="","",$E367*VLOOKUP($C367,aliments!$B$2:$AZ$70,32,0)/100)</f>
        <v/>
      </c>
      <c r="AK367" s="24" t="str">
        <f>IF($C367="","",$E367*VLOOKUP($C367,aliments!$B$2:$AZ$70,33,0)/100)</f>
        <v/>
      </c>
      <c r="AL367" s="24" t="str">
        <f>IF($C367="","",$E367*VLOOKUP($C367,aliments!$B$2:$AZ$70,34,0)/100)</f>
        <v/>
      </c>
      <c r="AM367" s="24" t="str">
        <f>IF($C367="","",$E367*VLOOKUP($C367,aliments!$B$2:$AZ$70,35,0)/100)</f>
        <v/>
      </c>
      <c r="AN367" s="24" t="str">
        <f>IF($C367="","",$E367*VLOOKUP($C367,aliments!$B$2:$AZ$70,36,0)/100)</f>
        <v/>
      </c>
      <c r="AO367" s="24" t="str">
        <f>IF($C367="","",$E367*VLOOKUP($C367,aliments!$B$2:$AZ$70,37,0)/100)</f>
        <v/>
      </c>
      <c r="AP367" s="5"/>
      <c r="AQ367" s="19"/>
      <c r="AR367" s="19"/>
      <c r="AS367" s="19"/>
      <c r="AT367" s="19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31"/>
    </row>
    <row r="368" spans="1:79" s="17" customFormat="1" ht="13.5" thickBot="1" x14ac:dyDescent="0.25">
      <c r="A368" s="12" t="s">
        <v>4</v>
      </c>
      <c r="B368" s="1"/>
      <c r="C368" s="1"/>
      <c r="D368" s="72"/>
      <c r="E368" s="1"/>
      <c r="F368" s="28" t="str">
        <f>IF(SUM(F361:F367)=0,"",AVERAGE(F361:F367))</f>
        <v/>
      </c>
      <c r="G368" s="28">
        <f>SUM(G361:G367)</f>
        <v>0</v>
      </c>
      <c r="H368" s="13">
        <f>SUM(H361:H367)</f>
        <v>0</v>
      </c>
      <c r="I368" s="13">
        <f t="shared" ref="I368" si="1096">SUM(I361:I367)</f>
        <v>0</v>
      </c>
      <c r="J368" s="13">
        <f t="shared" ref="J368" si="1097">SUM(J361:J367)</f>
        <v>0</v>
      </c>
      <c r="K368" s="13">
        <f t="shared" ref="K368" si="1098">SUM(K361:K367)</f>
        <v>0</v>
      </c>
      <c r="L368" s="13">
        <f t="shared" ref="L368" si="1099">SUM(L361:L367)</f>
        <v>0</v>
      </c>
      <c r="M368" s="13">
        <f t="shared" ref="M368" si="1100">SUM(M361:M367)</f>
        <v>0</v>
      </c>
      <c r="N368" s="13">
        <f t="shared" ref="N368" si="1101">SUM(N361:N367)</f>
        <v>0</v>
      </c>
      <c r="O368" s="13">
        <f t="shared" ref="O368" si="1102">SUM(O361:O367)</f>
        <v>0</v>
      </c>
      <c r="P368" s="13">
        <f t="shared" ref="P368" si="1103">SUM(P361:P367)</f>
        <v>0</v>
      </c>
      <c r="Q368" s="13">
        <f t="shared" ref="Q368" si="1104">SUM(Q361:Q367)</f>
        <v>0</v>
      </c>
      <c r="R368" s="13">
        <f t="shared" ref="R368" si="1105">SUM(R361:R367)</f>
        <v>0</v>
      </c>
      <c r="S368" s="13">
        <f t="shared" ref="S368" si="1106">SUM(S361:S367)</f>
        <v>0</v>
      </c>
      <c r="T368" s="13">
        <f t="shared" ref="T368" si="1107">SUM(T361:T367)</f>
        <v>0</v>
      </c>
      <c r="U368" s="13">
        <f t="shared" ref="U368" si="1108">SUM(U361:U367)</f>
        <v>0</v>
      </c>
      <c r="V368" s="13">
        <f t="shared" ref="V368" si="1109">SUM(V361:V367)</f>
        <v>0</v>
      </c>
      <c r="W368" s="13">
        <f t="shared" ref="W368" si="1110">SUM(W361:W367)</f>
        <v>0</v>
      </c>
      <c r="X368" s="13">
        <f t="shared" ref="X368" si="1111">SUM(X361:X367)</f>
        <v>0</v>
      </c>
      <c r="Y368" s="13">
        <f t="shared" ref="Y368" si="1112">SUM(Y361:Y367)</f>
        <v>0</v>
      </c>
      <c r="Z368" s="13">
        <f t="shared" ref="Z368" si="1113">SUM(Z361:Z367)</f>
        <v>0</v>
      </c>
      <c r="AA368" s="13">
        <f t="shared" ref="AA368" si="1114">SUM(AA361:AA367)</f>
        <v>0</v>
      </c>
      <c r="AB368" s="13">
        <f t="shared" ref="AB368" si="1115">SUM(AB361:AB367)</f>
        <v>0</v>
      </c>
      <c r="AC368" s="13">
        <f t="shared" ref="AC368" si="1116">SUM(AC361:AC367)</f>
        <v>0</v>
      </c>
      <c r="AD368" s="13">
        <f t="shared" ref="AD368" si="1117">SUM(AD361:AD367)</f>
        <v>0</v>
      </c>
      <c r="AE368" s="13">
        <f t="shared" ref="AE368" si="1118">SUM(AE361:AE367)</f>
        <v>0</v>
      </c>
      <c r="AF368" s="13">
        <f t="shared" ref="AF368" si="1119">SUM(AF361:AF367)</f>
        <v>0</v>
      </c>
      <c r="AG368" s="13">
        <f t="shared" ref="AG368" si="1120">SUM(AG361:AG367)</f>
        <v>0</v>
      </c>
      <c r="AH368" s="13">
        <f t="shared" ref="AH368" si="1121">SUM(AH361:AH367)</f>
        <v>0</v>
      </c>
      <c r="AI368" s="13">
        <f t="shared" ref="AI368" si="1122">SUM(AI361:AI367)</f>
        <v>0</v>
      </c>
      <c r="AJ368" s="13">
        <f t="shared" ref="AJ368" si="1123">SUM(AJ361:AJ367)</f>
        <v>0</v>
      </c>
      <c r="AK368" s="13">
        <f t="shared" ref="AK368" si="1124">SUM(AK361:AK367)</f>
        <v>0</v>
      </c>
      <c r="AL368" s="13">
        <f t="shared" ref="AL368" si="1125">SUM(AL361:AL367)</f>
        <v>0</v>
      </c>
      <c r="AM368" s="13">
        <f t="shared" ref="AM368" si="1126">SUM(AM361:AM367)</f>
        <v>0</v>
      </c>
      <c r="AN368" s="13">
        <f t="shared" ref="AN368" si="1127">SUM(AN361:AN367)</f>
        <v>0</v>
      </c>
      <c r="AO368" s="13">
        <f t="shared" ref="AO368" si="1128">SUM(AO361:AO367)</f>
        <v>0</v>
      </c>
      <c r="AP368" s="5"/>
      <c r="AQ368" s="19"/>
      <c r="AR368" s="19"/>
      <c r="AS368" s="19"/>
      <c r="AT368" s="19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31"/>
    </row>
    <row r="369" spans="1:79" s="17" customFormat="1" ht="13.5" thickBot="1" x14ac:dyDescent="0.25">
      <c r="A369" s="5"/>
      <c r="B369" s="5"/>
      <c r="C369" s="5"/>
      <c r="D369" s="5"/>
      <c r="E369" s="5"/>
      <c r="F369" s="5"/>
      <c r="G369" s="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  <c r="AJ369" s="25"/>
      <c r="AK369" s="25"/>
      <c r="AL369" s="25"/>
      <c r="AM369" s="25"/>
      <c r="AN369" s="25"/>
      <c r="AO369" s="25"/>
      <c r="AP369" s="5"/>
      <c r="AQ369" s="19"/>
      <c r="AR369" s="19"/>
      <c r="AS369" s="19"/>
      <c r="AT369" s="19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31"/>
    </row>
    <row r="370" spans="1:79" s="17" customFormat="1" ht="13.5" thickBot="1" x14ac:dyDescent="0.25">
      <c r="A370" s="15" t="s">
        <v>168</v>
      </c>
      <c r="B370" s="16"/>
      <c r="C370" s="16"/>
      <c r="D370" s="16"/>
      <c r="E370" s="16"/>
      <c r="F370" s="16" t="str">
        <f>IF(ISERROR(AVERAGE(F328,F338,F348,F358,F368)),"",AVERAGE(F328,F338,F348,F358,F368))</f>
        <v/>
      </c>
      <c r="G370" s="16">
        <f>SUM(G328+G338+G348+G358+G368)</f>
        <v>0</v>
      </c>
      <c r="H370" s="16">
        <f>SUM(H328+H338+H348+H358+H368)</f>
        <v>0</v>
      </c>
      <c r="I370" s="16">
        <f t="shared" ref="I370:AO370" si="1129">SUM(I328+I338+I348+I358+I368)</f>
        <v>0</v>
      </c>
      <c r="J370" s="16">
        <f t="shared" si="1129"/>
        <v>0</v>
      </c>
      <c r="K370" s="16">
        <f t="shared" si="1129"/>
        <v>0</v>
      </c>
      <c r="L370" s="16">
        <f t="shared" si="1129"/>
        <v>0</v>
      </c>
      <c r="M370" s="16">
        <f t="shared" si="1129"/>
        <v>0</v>
      </c>
      <c r="N370" s="16">
        <f t="shared" si="1129"/>
        <v>0</v>
      </c>
      <c r="O370" s="16">
        <f t="shared" si="1129"/>
        <v>0</v>
      </c>
      <c r="P370" s="16">
        <f t="shared" si="1129"/>
        <v>0</v>
      </c>
      <c r="Q370" s="16">
        <f t="shared" si="1129"/>
        <v>0</v>
      </c>
      <c r="R370" s="16">
        <f t="shared" si="1129"/>
        <v>0</v>
      </c>
      <c r="S370" s="16">
        <f t="shared" si="1129"/>
        <v>0</v>
      </c>
      <c r="T370" s="16">
        <f t="shared" si="1129"/>
        <v>0</v>
      </c>
      <c r="U370" s="16">
        <f t="shared" si="1129"/>
        <v>0</v>
      </c>
      <c r="V370" s="16">
        <f t="shared" si="1129"/>
        <v>0</v>
      </c>
      <c r="W370" s="16">
        <f t="shared" si="1129"/>
        <v>0</v>
      </c>
      <c r="X370" s="16">
        <f t="shared" si="1129"/>
        <v>0</v>
      </c>
      <c r="Y370" s="16">
        <f t="shared" si="1129"/>
        <v>0</v>
      </c>
      <c r="Z370" s="16">
        <f t="shared" si="1129"/>
        <v>0</v>
      </c>
      <c r="AA370" s="16">
        <f t="shared" si="1129"/>
        <v>0</v>
      </c>
      <c r="AB370" s="16">
        <f t="shared" si="1129"/>
        <v>0</v>
      </c>
      <c r="AC370" s="16">
        <f t="shared" si="1129"/>
        <v>0</v>
      </c>
      <c r="AD370" s="16">
        <f t="shared" si="1129"/>
        <v>0</v>
      </c>
      <c r="AE370" s="16">
        <f t="shared" si="1129"/>
        <v>0</v>
      </c>
      <c r="AF370" s="16">
        <f t="shared" si="1129"/>
        <v>0</v>
      </c>
      <c r="AG370" s="16">
        <f t="shared" si="1129"/>
        <v>0</v>
      </c>
      <c r="AH370" s="16">
        <f t="shared" si="1129"/>
        <v>0</v>
      </c>
      <c r="AI370" s="16">
        <f t="shared" si="1129"/>
        <v>0</v>
      </c>
      <c r="AJ370" s="16">
        <f t="shared" si="1129"/>
        <v>0</v>
      </c>
      <c r="AK370" s="16">
        <f t="shared" si="1129"/>
        <v>0</v>
      </c>
      <c r="AL370" s="16">
        <f t="shared" si="1129"/>
        <v>0</v>
      </c>
      <c r="AM370" s="16">
        <f t="shared" si="1129"/>
        <v>0</v>
      </c>
      <c r="AN370" s="16">
        <f t="shared" si="1129"/>
        <v>0</v>
      </c>
      <c r="AO370" s="26">
        <f t="shared" si="1129"/>
        <v>0</v>
      </c>
      <c r="AP370" s="5"/>
      <c r="AQ370" s="19"/>
      <c r="AR370" s="19"/>
      <c r="AS370" s="19"/>
      <c r="AT370" s="19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31"/>
    </row>
    <row r="371" spans="1:79" s="17" customFormat="1" ht="13.5" thickBo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5"/>
      <c r="AQ371" s="19"/>
      <c r="AR371" s="19"/>
      <c r="AS371" s="19"/>
      <c r="AT371" s="19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31"/>
    </row>
    <row r="372" spans="1:79" s="14" customFormat="1" ht="13.5" thickBot="1" x14ac:dyDescent="0.25">
      <c r="A372" s="10" t="s">
        <v>175</v>
      </c>
      <c r="B372" s="11"/>
      <c r="C372" s="11"/>
      <c r="D372" s="11"/>
      <c r="E372" s="11"/>
      <c r="F372" s="18" t="str">
        <f>IF(ISERROR(AVERAGE(F52,F105,F158,F211,F264,F317,F370)),"",AVERAGE(F52,F105,F158,F211,F264,F317,F370))</f>
        <v/>
      </c>
      <c r="G372" s="18" t="e">
        <f>SUM(G52+G105+G158+G211+G264+G317+G370)/7</f>
        <v>#N/A</v>
      </c>
      <c r="H372" s="18" t="e">
        <f>SUM(H52+H105+H158+H211+H264+H317+H370)/7</f>
        <v>#N/A</v>
      </c>
      <c r="I372" s="18" t="e">
        <f>SUM(I52+I105+I158+I211+I264+I317+I370)/7</f>
        <v>#N/A</v>
      </c>
      <c r="J372" s="18" t="e">
        <f t="shared" ref="J372:AO372" si="1130">SUM(J52+J105+J158+J211+J264+J317+J370)/7</f>
        <v>#N/A</v>
      </c>
      <c r="K372" s="18" t="e">
        <f t="shared" si="1130"/>
        <v>#N/A</v>
      </c>
      <c r="L372" s="18" t="e">
        <f t="shared" si="1130"/>
        <v>#N/A</v>
      </c>
      <c r="M372" s="18" t="e">
        <f t="shared" si="1130"/>
        <v>#N/A</v>
      </c>
      <c r="N372" s="18" t="e">
        <f t="shared" si="1130"/>
        <v>#N/A</v>
      </c>
      <c r="O372" s="18" t="e">
        <f t="shared" si="1130"/>
        <v>#N/A</v>
      </c>
      <c r="P372" s="18" t="e">
        <f t="shared" si="1130"/>
        <v>#N/A</v>
      </c>
      <c r="Q372" s="18" t="e">
        <f t="shared" si="1130"/>
        <v>#N/A</v>
      </c>
      <c r="R372" s="18" t="e">
        <f t="shared" si="1130"/>
        <v>#N/A</v>
      </c>
      <c r="S372" s="18" t="e">
        <f t="shared" si="1130"/>
        <v>#N/A</v>
      </c>
      <c r="T372" s="18" t="e">
        <f t="shared" si="1130"/>
        <v>#N/A</v>
      </c>
      <c r="U372" s="18" t="e">
        <f t="shared" si="1130"/>
        <v>#N/A</v>
      </c>
      <c r="V372" s="18" t="e">
        <f t="shared" si="1130"/>
        <v>#N/A</v>
      </c>
      <c r="W372" s="18" t="e">
        <f t="shared" si="1130"/>
        <v>#N/A</v>
      </c>
      <c r="X372" s="18" t="e">
        <f t="shared" si="1130"/>
        <v>#N/A</v>
      </c>
      <c r="Y372" s="18" t="e">
        <f t="shared" si="1130"/>
        <v>#N/A</v>
      </c>
      <c r="Z372" s="18" t="e">
        <f t="shared" si="1130"/>
        <v>#N/A</v>
      </c>
      <c r="AA372" s="18" t="e">
        <f t="shared" si="1130"/>
        <v>#N/A</v>
      </c>
      <c r="AB372" s="18" t="e">
        <f t="shared" si="1130"/>
        <v>#N/A</v>
      </c>
      <c r="AC372" s="18" t="e">
        <f t="shared" si="1130"/>
        <v>#N/A</v>
      </c>
      <c r="AD372" s="18" t="e">
        <f t="shared" si="1130"/>
        <v>#N/A</v>
      </c>
      <c r="AE372" s="18" t="e">
        <f t="shared" si="1130"/>
        <v>#N/A</v>
      </c>
      <c r="AF372" s="18" t="e">
        <f t="shared" si="1130"/>
        <v>#N/A</v>
      </c>
      <c r="AG372" s="18" t="e">
        <f t="shared" si="1130"/>
        <v>#N/A</v>
      </c>
      <c r="AH372" s="18" t="e">
        <f t="shared" si="1130"/>
        <v>#N/A</v>
      </c>
      <c r="AI372" s="18" t="e">
        <f t="shared" si="1130"/>
        <v>#N/A</v>
      </c>
      <c r="AJ372" s="18" t="e">
        <f t="shared" si="1130"/>
        <v>#N/A</v>
      </c>
      <c r="AK372" s="18" t="e">
        <f t="shared" si="1130"/>
        <v>#N/A</v>
      </c>
      <c r="AL372" s="18" t="e">
        <f t="shared" si="1130"/>
        <v>#N/A</v>
      </c>
      <c r="AM372" s="18" t="e">
        <f t="shared" si="1130"/>
        <v>#N/A</v>
      </c>
      <c r="AN372" s="18" t="e">
        <f t="shared" si="1130"/>
        <v>#N/A</v>
      </c>
      <c r="AO372" s="18" t="e">
        <f t="shared" si="1130"/>
        <v>#N/A</v>
      </c>
      <c r="AP372" s="5"/>
      <c r="AQ372" s="19"/>
      <c r="AR372" s="19"/>
      <c r="AS372" s="19"/>
      <c r="AT372" s="19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31"/>
    </row>
  </sheetData>
  <dataConsolidate/>
  <phoneticPr fontId="1" type="noConversion"/>
  <dataValidations count="2">
    <dataValidation type="list" allowBlank="1" showInputMessage="1" sqref="B3:B9 B13:B19 B23:B29 B33:B39 B43:B49 B56:B62 B66:B72 B76:B82 B86:B92 B96:B102 B109:B115 B119:B125 B129:B135 B139:B145 B149:B155 B162:B168 B172:B178 B182:B188 B192:B198 B202:B208 B215:B221 B225:B231 B235:B241 B245:B251 B255:B261 B268:B274 B278:B284 B288:B294 B298:B304 B308:B314 B321:B327 B331:B337 B341:B347 B351:B357 B361:B367">
      <formula1>OFFSET(Catégories,MATCH(B3&amp;"*",Catégories,0)-1,,COUNTIF(Catégories,B3&amp;"*"))</formula1>
    </dataValidation>
    <dataValidation type="list" allowBlank="1" showInputMessage="1" sqref="C361:C367 C351:C357 C341:C347 C331:C337 C321:C327 C308:C314 C298:C304 C288:C294 C278:C284 C268:C274 C255:C261 C245:C251 C235:C241 C225:C231 C215:C221 C202:C208 C192:C198 C182:C188 C172:C178 C162:C168 C149:C155 C139:C145 C129:C135 C119:C125 C109:C115 C96:C102 C86:C92 C76:C82 C66:C72 C56:C62 C43:C49 C33:C39 C23:C29 C13:C19 C3:C9">
      <formula1>OFFSET(INDIRECT($B3),MATCH(C3&amp;"*",INDIRECT($B3),0)-1,,COUNTIF(INDIRECT($B3),C3&amp;"*"))</formula1>
    </dataValidation>
  </dataValidations>
  <pageMargins left="0.25" right="0.25" top="0.75" bottom="0.75" header="0.3" footer="0.3"/>
  <pageSetup paperSize="9" scale="10" fitToWidth="0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70"/>
  <sheetViews>
    <sheetView showGridLines="0" workbookViewId="0">
      <pane ySplit="1" topLeftCell="A2" activePane="bottomLeft" state="frozen"/>
      <selection pane="bottomLeft" activeCell="BA16" sqref="BA16"/>
    </sheetView>
  </sheetViews>
  <sheetFormatPr baseColWidth="10" defaultColWidth="48.42578125" defaultRowHeight="12.75" x14ac:dyDescent="0.2"/>
  <cols>
    <col min="1" max="1" width="45" style="21" customWidth="1"/>
    <col min="2" max="2" width="48.140625" style="21" customWidth="1"/>
    <col min="3" max="3" width="12.85546875" style="29" customWidth="1"/>
    <col min="4" max="4" width="11" style="29" customWidth="1"/>
    <col min="5" max="5" width="14" style="21" customWidth="1"/>
    <col min="6" max="6" width="12.42578125" style="21" customWidth="1"/>
    <col min="7" max="7" width="11.42578125" style="21" customWidth="1"/>
    <col min="8" max="8" width="13" style="21" customWidth="1"/>
    <col min="9" max="9" width="12.140625" style="21" customWidth="1"/>
    <col min="10" max="10" width="18.42578125" style="21" customWidth="1"/>
    <col min="11" max="11" width="15.7109375" style="21" customWidth="1"/>
    <col min="12" max="12" width="16" style="21" customWidth="1"/>
    <col min="13" max="13" width="15.5703125" style="21" customWidth="1"/>
    <col min="14" max="14" width="16.140625" style="21" customWidth="1"/>
    <col min="15" max="15" width="27.140625" style="21" customWidth="1"/>
    <col min="16" max="16" width="28.140625" style="21" customWidth="1"/>
    <col min="17" max="17" width="30.140625" style="21" customWidth="1"/>
    <col min="18" max="18" width="36.42578125" style="21" customWidth="1"/>
    <col min="19" max="19" width="17.140625" style="21" customWidth="1"/>
    <col min="20" max="20" width="30.5703125" style="21" customWidth="1"/>
    <col min="21" max="21" width="17.140625" style="21" customWidth="1"/>
    <col min="22" max="22" width="13.140625" style="21" customWidth="1"/>
    <col min="23" max="23" width="12.5703125" style="21" customWidth="1"/>
    <col min="24" max="24" width="10.140625" style="21" customWidth="1"/>
    <col min="25" max="25" width="10.42578125" style="21" customWidth="1"/>
    <col min="26" max="26" width="16.140625" style="21" customWidth="1"/>
    <col min="27" max="27" width="16" style="21" customWidth="1"/>
    <col min="28" max="29" width="15.5703125" style="21" customWidth="1"/>
    <col min="30" max="30" width="13.85546875" style="21" customWidth="1"/>
    <col min="31" max="31" width="13" style="21" customWidth="1"/>
    <col min="32" max="32" width="10.5703125" style="21" customWidth="1"/>
    <col min="33" max="33" width="10.28515625" style="21" customWidth="1"/>
    <col min="34" max="34" width="14.42578125" style="21" customWidth="1"/>
    <col min="35" max="35" width="20.42578125" style="21" customWidth="1"/>
    <col min="36" max="36" width="17" style="21" customWidth="1"/>
    <col min="37" max="37" width="19.140625" style="22" customWidth="1"/>
    <col min="38" max="38" width="16.140625" style="21" customWidth="1"/>
    <col min="39" max="39" width="19.85546875" style="22" customWidth="1"/>
    <col min="40" max="40" width="19.85546875" style="21" customWidth="1"/>
    <col min="41" max="41" width="19.7109375" style="21" customWidth="1"/>
    <col min="42" max="42" width="19.85546875" style="21" customWidth="1"/>
    <col min="43" max="43" width="19.140625" style="21" customWidth="1"/>
    <col min="44" max="45" width="21.140625" style="21" customWidth="1"/>
    <col min="46" max="46" width="20.140625" style="21" customWidth="1"/>
    <col min="47" max="47" width="24.85546875" style="21" customWidth="1"/>
    <col min="48" max="48" width="30.28515625" style="21" customWidth="1"/>
    <col min="49" max="49" width="39.140625" style="21" customWidth="1"/>
    <col min="50" max="50" width="34" style="21" customWidth="1"/>
    <col min="51" max="51" width="37.5703125" style="21" customWidth="1"/>
    <col min="52" max="16384" width="48.42578125" style="21"/>
  </cols>
  <sheetData>
    <row r="1" spans="1:52" x14ac:dyDescent="0.2">
      <c r="A1" s="21" t="s">
        <v>6</v>
      </c>
      <c r="B1" s="21" t="s">
        <v>7</v>
      </c>
      <c r="C1" s="29" t="s">
        <v>179</v>
      </c>
      <c r="D1" s="29" t="s">
        <v>178</v>
      </c>
      <c r="E1" s="21" t="s">
        <v>33</v>
      </c>
      <c r="F1" s="21" t="s">
        <v>34</v>
      </c>
      <c r="G1" s="21" t="s">
        <v>35</v>
      </c>
      <c r="H1" s="21" t="s">
        <v>39</v>
      </c>
      <c r="I1" s="21" t="s">
        <v>8</v>
      </c>
      <c r="J1" s="21" t="s">
        <v>9</v>
      </c>
      <c r="K1" s="21" t="s">
        <v>10</v>
      </c>
      <c r="L1" s="21" t="s">
        <v>11</v>
      </c>
      <c r="M1" s="21" t="s">
        <v>12</v>
      </c>
      <c r="N1" s="21" t="s">
        <v>13</v>
      </c>
      <c r="O1" s="21" t="s">
        <v>14</v>
      </c>
      <c r="P1" s="21" t="s">
        <v>15</v>
      </c>
      <c r="Q1" s="21" t="s">
        <v>16</v>
      </c>
      <c r="R1" s="21" t="s">
        <v>17</v>
      </c>
      <c r="S1" s="21" t="s">
        <v>18</v>
      </c>
      <c r="T1" s="21" t="s">
        <v>20</v>
      </c>
      <c r="U1" s="21" t="s">
        <v>19</v>
      </c>
      <c r="V1" s="21" t="s">
        <v>26</v>
      </c>
      <c r="W1" s="21" t="s">
        <v>29</v>
      </c>
      <c r="X1" s="21" t="s">
        <v>28</v>
      </c>
      <c r="Y1" s="21" t="s">
        <v>32</v>
      </c>
      <c r="Z1" s="21" t="s">
        <v>23</v>
      </c>
      <c r="AA1" s="21" t="s">
        <v>27</v>
      </c>
      <c r="AB1" s="21" t="s">
        <v>24</v>
      </c>
      <c r="AC1" s="21" t="s">
        <v>25</v>
      </c>
      <c r="AD1" s="21" t="s">
        <v>31</v>
      </c>
      <c r="AE1" s="21" t="s">
        <v>22</v>
      </c>
      <c r="AF1" s="21" t="s">
        <v>30</v>
      </c>
      <c r="AG1" s="21" t="s">
        <v>36</v>
      </c>
      <c r="AH1" s="21" t="s">
        <v>37</v>
      </c>
      <c r="AI1" s="21" t="s">
        <v>38</v>
      </c>
      <c r="AJ1" s="21" t="s">
        <v>40</v>
      </c>
      <c r="AK1" s="21" t="s">
        <v>41</v>
      </c>
      <c r="AL1" s="21" t="s">
        <v>21</v>
      </c>
      <c r="AM1" s="21" t="s">
        <v>42</v>
      </c>
      <c r="AN1" s="21" t="s">
        <v>43</v>
      </c>
      <c r="AO1" s="21" t="s">
        <v>44</v>
      </c>
      <c r="AP1" s="21" t="s">
        <v>45</v>
      </c>
      <c r="AQ1" s="21" t="s">
        <v>46</v>
      </c>
      <c r="AR1" s="21" t="s">
        <v>47</v>
      </c>
      <c r="AS1" s="21" t="s">
        <v>48</v>
      </c>
      <c r="AT1" s="21" t="s">
        <v>49</v>
      </c>
      <c r="AU1" s="21" t="s">
        <v>50</v>
      </c>
      <c r="AV1" s="21" t="s">
        <v>51</v>
      </c>
      <c r="AW1" s="21" t="s">
        <v>52</v>
      </c>
      <c r="AX1" s="21" t="s">
        <v>53</v>
      </c>
      <c r="AY1" s="21" t="s">
        <v>54</v>
      </c>
      <c r="AZ1" s="29" t="s">
        <v>240</v>
      </c>
    </row>
    <row r="2" spans="1:52" x14ac:dyDescent="0.2">
      <c r="A2" s="21" t="s">
        <v>55</v>
      </c>
      <c r="B2" s="21" t="s">
        <v>56</v>
      </c>
      <c r="C2" s="29">
        <f>(Tableau1[[#This Row],[IG (Index glycémqiue)]]*Tableau1[[#This Row],[ Glucides (g)]])/100</f>
        <v>8.0000000000000002E-3</v>
      </c>
      <c r="D2" s="29">
        <v>18.27</v>
      </c>
      <c r="E2" s="21">
        <v>10.8</v>
      </c>
      <c r="F2" s="21">
        <v>0.8</v>
      </c>
      <c r="G2" s="21">
        <v>8.8000000000000007</v>
      </c>
      <c r="H2" s="21">
        <v>126</v>
      </c>
      <c r="I2" s="21">
        <v>0</v>
      </c>
      <c r="N2" s="21">
        <v>12</v>
      </c>
      <c r="O2" s="21">
        <v>0.11</v>
      </c>
      <c r="P2" s="21">
        <v>0.24</v>
      </c>
      <c r="Q2" s="21">
        <v>2.4700000000000002</v>
      </c>
      <c r="R2" s="21">
        <v>0.99</v>
      </c>
      <c r="S2" s="21">
        <v>0.11</v>
      </c>
      <c r="T2" s="21">
        <v>5</v>
      </c>
      <c r="U2" s="21">
        <v>9.25</v>
      </c>
      <c r="V2" s="21">
        <v>6.93</v>
      </c>
      <c r="W2" s="21">
        <v>0.21</v>
      </c>
      <c r="X2" s="21">
        <v>3.53</v>
      </c>
      <c r="Y2" s="21">
        <v>1</v>
      </c>
      <c r="Z2" s="21">
        <v>15.9</v>
      </c>
      <c r="AA2" s="21">
        <v>5.8999999999999997E-2</v>
      </c>
      <c r="AB2" s="21">
        <v>316</v>
      </c>
      <c r="AC2" s="21">
        <v>205</v>
      </c>
      <c r="AE2" s="21">
        <v>130</v>
      </c>
      <c r="AF2" s="21">
        <v>1.36</v>
      </c>
      <c r="AG2" s="21">
        <v>0</v>
      </c>
      <c r="AH2" s="21">
        <v>2.6</v>
      </c>
      <c r="AI2" s="21">
        <v>1.84</v>
      </c>
      <c r="AJ2" s="21">
        <v>0</v>
      </c>
      <c r="AK2" s="22">
        <v>1.04</v>
      </c>
      <c r="AL2" s="21">
        <v>2080</v>
      </c>
      <c r="AM2" s="22">
        <v>0</v>
      </c>
      <c r="AN2" s="21">
        <v>0</v>
      </c>
      <c r="AO2" s="21">
        <v>0</v>
      </c>
      <c r="AQ2" s="21">
        <v>0</v>
      </c>
      <c r="AR2" s="21">
        <v>0.02</v>
      </c>
      <c r="AS2" s="21">
        <v>1.25</v>
      </c>
      <c r="AT2" s="21">
        <v>1.27</v>
      </c>
      <c r="AX2" s="21">
        <v>0</v>
      </c>
      <c r="AY2" s="21">
        <v>0.59</v>
      </c>
      <c r="AZ2" s="29">
        <v>1</v>
      </c>
    </row>
    <row r="3" spans="1:52" x14ac:dyDescent="0.2">
      <c r="A3" s="21" t="s">
        <v>55</v>
      </c>
      <c r="B3" s="21" t="s">
        <v>58</v>
      </c>
      <c r="C3" s="29">
        <f>(Tableau1[[#This Row],[IG (Index glycémqiue)]]*Tableau1[[#This Row],[ Glucides (g)]])/100</f>
        <v>1.0700000000000001E-2</v>
      </c>
      <c r="D3" s="34">
        <v>17</v>
      </c>
      <c r="E3" s="21">
        <v>12.1</v>
      </c>
      <c r="F3" s="21">
        <v>1.07</v>
      </c>
      <c r="G3" s="21">
        <v>9.51</v>
      </c>
      <c r="H3" s="21">
        <v>138</v>
      </c>
      <c r="I3" s="21">
        <v>0</v>
      </c>
      <c r="N3" s="21">
        <v>14</v>
      </c>
      <c r="O3" s="21">
        <v>7.8E-2</v>
      </c>
      <c r="P3" s="21">
        <v>0.223</v>
      </c>
      <c r="Q3" s="21">
        <v>3.33</v>
      </c>
      <c r="R3" s="21">
        <v>1.82</v>
      </c>
      <c r="S3" s="21">
        <v>0.14000000000000001</v>
      </c>
      <c r="T3" s="21">
        <v>4</v>
      </c>
      <c r="U3" s="21">
        <v>1.42</v>
      </c>
      <c r="V3" s="21">
        <v>9</v>
      </c>
      <c r="W3" s="21">
        <v>0.26300000000000001</v>
      </c>
      <c r="X3" s="21">
        <v>1.82</v>
      </c>
      <c r="Y3" s="21">
        <v>1</v>
      </c>
      <c r="Z3" s="21">
        <v>12</v>
      </c>
      <c r="AA3" s="21">
        <v>8.5000000000000006E-2</v>
      </c>
      <c r="AB3" s="21">
        <v>220</v>
      </c>
      <c r="AC3" s="21">
        <v>195</v>
      </c>
      <c r="AE3" s="21">
        <v>91</v>
      </c>
      <c r="AF3" s="21">
        <v>1.48</v>
      </c>
      <c r="AG3" s="21">
        <v>0</v>
      </c>
      <c r="AH3" s="21">
        <v>2.15</v>
      </c>
      <c r="AI3" s="21">
        <v>1.72</v>
      </c>
      <c r="AJ3" s="21">
        <v>0</v>
      </c>
      <c r="AK3" s="22">
        <v>1.47</v>
      </c>
      <c r="AL3" s="21">
        <v>2550</v>
      </c>
      <c r="AM3" s="22">
        <v>0</v>
      </c>
      <c r="AN3" s="21">
        <v>0</v>
      </c>
      <c r="AO3" s="21">
        <v>0</v>
      </c>
      <c r="AP3" s="21" t="s">
        <v>57</v>
      </c>
      <c r="AQ3" s="21">
        <v>0</v>
      </c>
      <c r="AR3" s="21">
        <v>0.02</v>
      </c>
      <c r="AS3" s="21">
        <v>1.06</v>
      </c>
      <c r="AT3" s="21">
        <v>1.03</v>
      </c>
      <c r="AX3" s="21">
        <v>0</v>
      </c>
      <c r="AY3" s="21">
        <v>0.46</v>
      </c>
      <c r="AZ3" s="29">
        <v>1</v>
      </c>
    </row>
    <row r="4" spans="1:52" x14ac:dyDescent="0.2">
      <c r="A4" s="21" t="s">
        <v>55</v>
      </c>
      <c r="B4" s="21" t="s">
        <v>59</v>
      </c>
      <c r="C4" s="29">
        <f>(Tableau1[[#This Row],[IG (Index glycémqiue)]]*Tableau1[[#This Row],[ Glucides (g)]])/100</f>
        <v>6.0000000000000001E-3</v>
      </c>
      <c r="D4" s="29">
        <v>12.64</v>
      </c>
      <c r="E4" s="21">
        <v>11.5</v>
      </c>
      <c r="F4" s="21">
        <v>0.6</v>
      </c>
      <c r="G4" s="21">
        <v>9.6300000000000008</v>
      </c>
      <c r="H4" s="21">
        <v>135</v>
      </c>
      <c r="I4" s="21">
        <v>0</v>
      </c>
      <c r="N4" s="21">
        <v>13</v>
      </c>
      <c r="O4" s="21">
        <v>0.08</v>
      </c>
      <c r="P4" s="21">
        <v>0.2</v>
      </c>
      <c r="Q4" s="21">
        <v>2.4300000000000002</v>
      </c>
      <c r="R4" s="21">
        <v>1</v>
      </c>
      <c r="S4" s="21">
        <v>0.17</v>
      </c>
      <c r="T4" s="21">
        <v>3</v>
      </c>
      <c r="U4" s="21">
        <v>9.65</v>
      </c>
      <c r="V4" s="21">
        <v>16</v>
      </c>
      <c r="W4" s="21">
        <v>0.26</v>
      </c>
      <c r="X4" s="21">
        <v>1.67</v>
      </c>
      <c r="Y4" s="21">
        <v>1</v>
      </c>
      <c r="Z4" s="21">
        <v>16</v>
      </c>
      <c r="AA4" s="21">
        <v>3.7999999999999999E-2</v>
      </c>
      <c r="AB4" s="21">
        <v>385</v>
      </c>
      <c r="AC4" s="21">
        <v>214</v>
      </c>
      <c r="AE4" s="21">
        <v>156</v>
      </c>
      <c r="AF4" s="21">
        <v>1.61</v>
      </c>
      <c r="AG4" s="21">
        <v>0</v>
      </c>
      <c r="AH4" s="21">
        <v>2.1800000000000002</v>
      </c>
      <c r="AI4" s="21">
        <v>1.74</v>
      </c>
      <c r="AJ4" s="21">
        <v>0</v>
      </c>
      <c r="AK4" s="22">
        <v>1.49</v>
      </c>
      <c r="AL4" s="21">
        <v>3100</v>
      </c>
      <c r="AM4" s="22">
        <v>0</v>
      </c>
      <c r="AN4" s="21">
        <v>0</v>
      </c>
      <c r="AO4" s="21">
        <v>0</v>
      </c>
      <c r="AP4" s="21" t="s">
        <v>57</v>
      </c>
      <c r="AQ4" s="21">
        <v>0</v>
      </c>
      <c r="AR4" s="21">
        <v>1.72E-2</v>
      </c>
      <c r="AS4" s="21">
        <v>1.07</v>
      </c>
      <c r="AT4" s="21">
        <v>1.0900000000000001</v>
      </c>
      <c r="AX4" s="21">
        <v>0</v>
      </c>
      <c r="AY4" s="21">
        <v>0.64600000000000002</v>
      </c>
      <c r="AZ4" s="29">
        <v>1</v>
      </c>
    </row>
    <row r="5" spans="1:52" x14ac:dyDescent="0.2">
      <c r="A5" s="21" t="s">
        <v>55</v>
      </c>
      <c r="B5" s="21" t="s">
        <v>60</v>
      </c>
      <c r="C5" s="29">
        <f>(Tableau1[[#This Row],[IG (Index glycémqiue)]]*Tableau1[[#This Row],[ Glucides (g)]])/100</f>
        <v>4.0000000000000001E-3</v>
      </c>
      <c r="D5" s="29">
        <v>16.88</v>
      </c>
      <c r="E5" s="21">
        <v>16.8</v>
      </c>
      <c r="F5" s="21">
        <v>0.4</v>
      </c>
      <c r="G5" s="21">
        <v>3.09</v>
      </c>
      <c r="H5" s="21">
        <v>96.6</v>
      </c>
      <c r="I5" s="21">
        <v>0</v>
      </c>
      <c r="J5" s="21">
        <v>0</v>
      </c>
      <c r="K5" s="21">
        <v>0.51</v>
      </c>
      <c r="L5" s="21">
        <v>0.48</v>
      </c>
      <c r="N5" s="21">
        <v>4</v>
      </c>
      <c r="O5" s="21">
        <v>0.43</v>
      </c>
      <c r="P5" s="21">
        <v>0.89500000000000002</v>
      </c>
      <c r="Q5" s="21">
        <v>7.9</v>
      </c>
      <c r="R5" s="21">
        <v>2.63</v>
      </c>
      <c r="S5" s="21">
        <v>9.5000000000000001E-2</v>
      </c>
      <c r="T5" s="21">
        <v>2</v>
      </c>
      <c r="U5" s="21">
        <v>8.84</v>
      </c>
      <c r="V5" s="21">
        <v>7.5</v>
      </c>
      <c r="W5" s="21">
        <v>0.39700000000000002</v>
      </c>
      <c r="X5" s="21">
        <v>5.01</v>
      </c>
      <c r="Z5" s="21">
        <v>17</v>
      </c>
      <c r="AA5" s="21">
        <v>4.5999999999999999E-2</v>
      </c>
      <c r="AB5" s="21">
        <v>188</v>
      </c>
      <c r="AC5" s="21">
        <v>298</v>
      </c>
      <c r="AD5" s="21">
        <v>23.7</v>
      </c>
      <c r="AE5" s="21">
        <v>114</v>
      </c>
      <c r="AF5" s="21">
        <v>1.82</v>
      </c>
      <c r="AG5" s="21">
        <v>0</v>
      </c>
      <c r="AH5" s="21">
        <v>0.67700000000000005</v>
      </c>
      <c r="AI5" s="21">
        <v>0.51200000000000001</v>
      </c>
      <c r="AJ5" s="21">
        <v>0</v>
      </c>
      <c r="AK5" s="22">
        <v>0.61499999999999999</v>
      </c>
      <c r="AL5" s="21">
        <v>158</v>
      </c>
      <c r="AP5" s="21" t="s">
        <v>57</v>
      </c>
      <c r="AQ5" s="21">
        <v>0</v>
      </c>
      <c r="AR5" s="21">
        <v>2.1600000000000001E-2</v>
      </c>
      <c r="AS5" s="21">
        <v>0.26800000000000002</v>
      </c>
      <c r="AT5" s="21">
        <v>0.32300000000000001</v>
      </c>
      <c r="AU5" s="21">
        <v>0.36499999999999999</v>
      </c>
      <c r="AV5" s="21">
        <v>0.24299999999999999</v>
      </c>
      <c r="AW5" s="21">
        <v>3.1E-2</v>
      </c>
      <c r="AX5" s="21">
        <v>0.04</v>
      </c>
      <c r="AY5" s="21">
        <v>0.03</v>
      </c>
      <c r="AZ5" s="29">
        <v>1</v>
      </c>
    </row>
    <row r="6" spans="1:52" x14ac:dyDescent="0.2">
      <c r="A6" s="21" t="s">
        <v>55</v>
      </c>
      <c r="B6" s="21" t="s">
        <v>61</v>
      </c>
      <c r="C6" s="29">
        <f>(Tableau1[[#This Row],[IG (Index glycémqiue)]]*Tableau1[[#This Row],[ Glucides (g)]])/100</f>
        <v>3.8E-3</v>
      </c>
      <c r="D6" s="34">
        <v>17</v>
      </c>
      <c r="E6" s="21">
        <v>16.7</v>
      </c>
      <c r="F6" s="21">
        <v>0.38</v>
      </c>
      <c r="G6" s="21">
        <v>2.95</v>
      </c>
      <c r="H6" s="21">
        <v>94.9</v>
      </c>
      <c r="I6" s="21">
        <v>0</v>
      </c>
      <c r="N6" s="21">
        <v>7</v>
      </c>
      <c r="O6" s="21">
        <v>0.17</v>
      </c>
      <c r="P6" s="21">
        <v>1.19</v>
      </c>
      <c r="Q6" s="21">
        <v>6.15</v>
      </c>
      <c r="R6" s="21">
        <v>1.37</v>
      </c>
      <c r="S6" s="21">
        <v>0.12</v>
      </c>
      <c r="T6" s="21">
        <v>2</v>
      </c>
      <c r="U6" s="21">
        <v>9.23</v>
      </c>
      <c r="V6" s="21">
        <v>14</v>
      </c>
      <c r="W6" s="21">
        <v>0.61</v>
      </c>
      <c r="X6" s="21">
        <v>5.34</v>
      </c>
      <c r="Z6" s="21">
        <v>24</v>
      </c>
      <c r="AA6" s="21">
        <v>5.5E-2</v>
      </c>
      <c r="AB6" s="21">
        <v>254</v>
      </c>
      <c r="AC6" s="21">
        <v>188</v>
      </c>
      <c r="AD6" s="21">
        <v>24.6</v>
      </c>
      <c r="AE6" s="21">
        <v>63</v>
      </c>
      <c r="AF6" s="21">
        <v>1.54</v>
      </c>
      <c r="AG6" s="21">
        <v>0</v>
      </c>
      <c r="AH6" s="21">
        <v>0.59699999999999998</v>
      </c>
      <c r="AI6" s="21">
        <v>0.48799999999999999</v>
      </c>
      <c r="AJ6" s="21">
        <v>0</v>
      </c>
      <c r="AK6" s="22">
        <v>0.77</v>
      </c>
      <c r="AL6" s="21">
        <v>249</v>
      </c>
      <c r="AP6" s="21" t="s">
        <v>57</v>
      </c>
      <c r="AQ6" s="21">
        <v>0</v>
      </c>
      <c r="AR6" s="21">
        <v>2.0500000000000001E-2</v>
      </c>
      <c r="AS6" s="21">
        <v>0.245</v>
      </c>
      <c r="AT6" s="21">
        <v>0.27700000000000002</v>
      </c>
      <c r="AU6" s="21">
        <v>0.33900000000000002</v>
      </c>
      <c r="AV6" s="21">
        <v>0.21</v>
      </c>
      <c r="AW6" s="21">
        <v>1.7899999999999999E-2</v>
      </c>
      <c r="AX6" s="21">
        <v>0.06</v>
      </c>
      <c r="AY6" s="21">
        <v>0.04</v>
      </c>
      <c r="AZ6" s="29">
        <v>1</v>
      </c>
    </row>
    <row r="7" spans="1:52" x14ac:dyDescent="0.2">
      <c r="A7" s="21" t="s">
        <v>55</v>
      </c>
      <c r="B7" s="21" t="s">
        <v>62</v>
      </c>
      <c r="C7" s="29">
        <f>(Tableau1[[#This Row],[IG (Index glycémqiue)]]*Tableau1[[#This Row],[ Glucides (g)]])/100</f>
        <v>6.0000000000000001E-3</v>
      </c>
      <c r="D7" s="34">
        <v>17</v>
      </c>
      <c r="E7" s="21">
        <v>16.600000000000001</v>
      </c>
      <c r="F7" s="21">
        <v>0.6</v>
      </c>
      <c r="G7" s="21">
        <v>2.59</v>
      </c>
      <c r="H7" s="21">
        <v>92.1</v>
      </c>
      <c r="I7" s="21">
        <v>1</v>
      </c>
      <c r="J7" s="21">
        <v>0</v>
      </c>
      <c r="K7" s="21">
        <v>0.93300000000000005</v>
      </c>
      <c r="L7" s="21">
        <v>0.48499999999999999</v>
      </c>
      <c r="N7" s="21">
        <v>3</v>
      </c>
      <c r="O7" s="21">
        <v>0.42099999999999999</v>
      </c>
      <c r="P7" s="21">
        <v>0.85599999999999998</v>
      </c>
      <c r="Q7" s="21">
        <v>6.8</v>
      </c>
      <c r="R7" s="21">
        <v>2.14</v>
      </c>
      <c r="S7" s="21">
        <v>8.5000000000000006E-2</v>
      </c>
      <c r="T7" s="21">
        <v>9</v>
      </c>
      <c r="U7" s="21">
        <v>10.1</v>
      </c>
      <c r="V7" s="21">
        <v>6.24</v>
      </c>
      <c r="W7" s="21">
        <v>0.35299999999999998</v>
      </c>
      <c r="X7" s="21">
        <v>4.9800000000000004</v>
      </c>
      <c r="Y7" s="21">
        <v>1.9</v>
      </c>
      <c r="Z7" s="21">
        <v>18.7</v>
      </c>
      <c r="AA7" s="21">
        <v>3.3500000000000002E-2</v>
      </c>
      <c r="AB7" s="21">
        <v>206</v>
      </c>
      <c r="AC7" s="21">
        <v>260</v>
      </c>
      <c r="AD7" s="21">
        <v>26.1</v>
      </c>
      <c r="AE7" s="21">
        <v>93.5</v>
      </c>
      <c r="AF7" s="21">
        <v>1.3</v>
      </c>
      <c r="AG7" s="21">
        <v>0</v>
      </c>
      <c r="AH7" s="21">
        <v>0.59</v>
      </c>
      <c r="AI7" s="21">
        <v>0.41299999999999998</v>
      </c>
      <c r="AJ7" s="21">
        <v>0</v>
      </c>
      <c r="AK7" s="22">
        <v>0.42699999999999999</v>
      </c>
      <c r="AL7" s="21">
        <v>141</v>
      </c>
      <c r="AM7" s="22">
        <v>0</v>
      </c>
      <c r="AN7" s="21">
        <v>0</v>
      </c>
      <c r="AO7" s="21">
        <v>0</v>
      </c>
      <c r="AP7" s="21">
        <v>0</v>
      </c>
      <c r="AQ7" s="21">
        <v>0</v>
      </c>
      <c r="AR7" s="21">
        <v>2.1999999999999999E-2</v>
      </c>
      <c r="AS7" s="21">
        <v>0.23799999999999999</v>
      </c>
      <c r="AT7" s="21">
        <v>0.27600000000000002</v>
      </c>
      <c r="AU7" s="21">
        <v>0.27800000000000002</v>
      </c>
      <c r="AV7" s="21">
        <v>0.26500000000000001</v>
      </c>
      <c r="AW7" s="21">
        <v>2.2499999999999999E-2</v>
      </c>
      <c r="AX7" s="21">
        <v>0</v>
      </c>
      <c r="AY7" s="21">
        <v>0</v>
      </c>
      <c r="AZ7" s="29">
        <v>1</v>
      </c>
    </row>
    <row r="8" spans="1:52" x14ac:dyDescent="0.2">
      <c r="A8" s="21" t="s">
        <v>55</v>
      </c>
      <c r="B8" s="21" t="s">
        <v>63</v>
      </c>
      <c r="C8" s="29">
        <f>(Tableau1[[#This Row],[IG (Index glycémqiue)]]*Tableau1[[#This Row],[ Glucides (g)]])/100</f>
        <v>9.1000000000000004E-3</v>
      </c>
      <c r="D8" s="29">
        <v>18.14</v>
      </c>
      <c r="E8" s="21">
        <v>16.3</v>
      </c>
      <c r="F8" s="21">
        <v>0.91</v>
      </c>
      <c r="G8" s="21">
        <v>2.82</v>
      </c>
      <c r="H8" s="21">
        <v>94.2</v>
      </c>
      <c r="I8" s="21">
        <v>0</v>
      </c>
      <c r="J8" s="21">
        <v>0</v>
      </c>
      <c r="K8" s="21">
        <v>0.1</v>
      </c>
      <c r="L8" s="21">
        <v>1.48</v>
      </c>
      <c r="N8" s="21">
        <v>0</v>
      </c>
      <c r="O8" s="21">
        <v>0.23</v>
      </c>
      <c r="P8" s="21">
        <v>1.21</v>
      </c>
      <c r="Q8" s="21">
        <v>5.85</v>
      </c>
      <c r="R8" s="21">
        <v>1.33</v>
      </c>
      <c r="S8" s="21">
        <v>0.105</v>
      </c>
      <c r="T8" s="21">
        <v>5</v>
      </c>
      <c r="U8" s="21">
        <v>8.11</v>
      </c>
      <c r="V8" s="21">
        <v>5</v>
      </c>
      <c r="W8" s="21">
        <v>0.55900000000000005</v>
      </c>
      <c r="X8" s="21">
        <v>5.62</v>
      </c>
      <c r="Y8" s="21">
        <v>3</v>
      </c>
      <c r="Z8" s="21">
        <v>21</v>
      </c>
      <c r="AA8" s="21">
        <v>3.3000000000000002E-2</v>
      </c>
      <c r="AB8" s="21">
        <v>254</v>
      </c>
      <c r="AC8" s="21">
        <v>219</v>
      </c>
      <c r="AD8" s="21">
        <v>21.2</v>
      </c>
      <c r="AE8" s="21">
        <v>59</v>
      </c>
      <c r="AF8" s="21">
        <v>1.24</v>
      </c>
      <c r="AG8" s="21">
        <v>0</v>
      </c>
      <c r="AH8" s="21">
        <v>0.64800000000000002</v>
      </c>
      <c r="AI8" s="21">
        <v>0.47699999999999998</v>
      </c>
      <c r="AJ8" s="21">
        <v>0</v>
      </c>
      <c r="AK8" s="22">
        <v>0.76800000000000002</v>
      </c>
      <c r="AL8" s="21">
        <v>177</v>
      </c>
      <c r="AM8" s="22">
        <v>0</v>
      </c>
      <c r="AN8" s="21">
        <v>0</v>
      </c>
      <c r="AO8" s="21">
        <v>0</v>
      </c>
      <c r="AP8" s="21">
        <v>0</v>
      </c>
      <c r="AQ8" s="21">
        <v>0</v>
      </c>
      <c r="AR8" s="21">
        <v>2.29E-2</v>
      </c>
      <c r="AS8" s="21">
        <v>0.26800000000000002</v>
      </c>
      <c r="AT8" s="21">
        <v>0.29299999999999998</v>
      </c>
      <c r="AU8" s="21">
        <v>0.33100000000000002</v>
      </c>
      <c r="AV8" s="21">
        <v>0.29199999999999998</v>
      </c>
      <c r="AW8" s="21">
        <v>2.76E-2</v>
      </c>
      <c r="AX8" s="21">
        <v>0</v>
      </c>
      <c r="AY8" s="21">
        <v>0</v>
      </c>
      <c r="AZ8" s="29">
        <v>1</v>
      </c>
    </row>
    <row r="9" spans="1:52" x14ac:dyDescent="0.2">
      <c r="A9" s="21" t="s">
        <v>55</v>
      </c>
      <c r="B9" s="21" t="s">
        <v>64</v>
      </c>
      <c r="C9" s="29">
        <f>(Tableau1[[#This Row],[IG (Index glycémqiue)]]*Tableau1[[#This Row],[ Glucides (g)]])/100</f>
        <v>2.15E-3</v>
      </c>
      <c r="D9" s="34">
        <v>17</v>
      </c>
      <c r="E9" s="21">
        <v>16.5</v>
      </c>
      <c r="F9" s="21">
        <v>0.215</v>
      </c>
      <c r="G9" s="21">
        <v>2.86</v>
      </c>
      <c r="H9" s="21">
        <v>92.6</v>
      </c>
      <c r="I9" s="21">
        <v>21</v>
      </c>
      <c r="J9" s="21">
        <v>23</v>
      </c>
      <c r="N9" s="21">
        <v>3</v>
      </c>
      <c r="O9" s="21">
        <v>0.21199999999999999</v>
      </c>
      <c r="P9" s="21">
        <v>0.97</v>
      </c>
      <c r="Q9" s="21">
        <v>6.6</v>
      </c>
      <c r="R9" s="21">
        <v>3.12</v>
      </c>
      <c r="S9" s="21">
        <v>0.115</v>
      </c>
      <c r="T9" s="21">
        <v>6</v>
      </c>
      <c r="U9" s="21">
        <v>8.99</v>
      </c>
      <c r="V9" s="21">
        <v>6</v>
      </c>
      <c r="W9" s="21">
        <v>0.39400000000000002</v>
      </c>
      <c r="X9" s="21">
        <v>4.7300000000000004</v>
      </c>
      <c r="Z9" s="21">
        <v>22</v>
      </c>
      <c r="AA9" s="21">
        <v>5.8000000000000003E-2</v>
      </c>
      <c r="AB9" s="21">
        <v>222</v>
      </c>
      <c r="AC9" s="21">
        <v>295</v>
      </c>
      <c r="AD9" s="21">
        <v>20.7</v>
      </c>
      <c r="AE9" s="21">
        <v>94</v>
      </c>
      <c r="AF9" s="21">
        <v>1.55</v>
      </c>
      <c r="AG9" s="21">
        <v>0</v>
      </c>
      <c r="AH9" s="21">
        <v>0.91300000000000003</v>
      </c>
      <c r="AI9" s="21">
        <v>0.71599999999999997</v>
      </c>
      <c r="AJ9" s="21">
        <v>0</v>
      </c>
      <c r="AK9" s="22">
        <v>1.1200000000000001</v>
      </c>
      <c r="AL9" s="21">
        <v>147</v>
      </c>
      <c r="AM9" s="22">
        <v>0</v>
      </c>
      <c r="AN9" s="21">
        <v>0</v>
      </c>
      <c r="AO9" s="21">
        <v>0</v>
      </c>
      <c r="AP9" s="21" t="s">
        <v>57</v>
      </c>
      <c r="AQ9" s="21">
        <v>0</v>
      </c>
      <c r="AR9" s="21">
        <v>3.3799999999999997E-2</v>
      </c>
      <c r="AS9" s="21">
        <v>0.40899999999999997</v>
      </c>
      <c r="AT9" s="21">
        <v>0.47</v>
      </c>
      <c r="AU9" s="21">
        <v>0.60699999999999998</v>
      </c>
      <c r="AV9" s="21">
        <v>0.27900000000000003</v>
      </c>
      <c r="AW9" s="21">
        <v>2.8799999999999999E-2</v>
      </c>
      <c r="AX9" s="21">
        <v>0</v>
      </c>
      <c r="AY9" s="21">
        <v>0</v>
      </c>
      <c r="AZ9" s="29">
        <v>1</v>
      </c>
    </row>
    <row r="10" spans="1:52" x14ac:dyDescent="0.2">
      <c r="A10" s="21" t="s">
        <v>55</v>
      </c>
      <c r="B10" s="21" t="s">
        <v>65</v>
      </c>
      <c r="C10" s="29">
        <f>(Tableau1[[#This Row],[IG (Index glycémqiue)]]*Tableau1[[#This Row],[ Glucides (g)]])/100</f>
        <v>5.6499999999999996E-3</v>
      </c>
      <c r="D10" s="34">
        <v>17</v>
      </c>
      <c r="E10" s="21">
        <v>16.399999999999999</v>
      </c>
      <c r="F10" s="21">
        <v>0.56499999999999995</v>
      </c>
      <c r="G10" s="21">
        <v>3.44</v>
      </c>
      <c r="H10" s="21">
        <v>98.8</v>
      </c>
      <c r="I10" s="21">
        <v>19</v>
      </c>
      <c r="J10" s="21">
        <v>0</v>
      </c>
      <c r="K10" s="21">
        <v>0</v>
      </c>
      <c r="N10" s="21">
        <v>2.8</v>
      </c>
      <c r="O10" s="21">
        <v>3.4000000000000002E-2</v>
      </c>
      <c r="P10" s="21">
        <v>1.04</v>
      </c>
      <c r="Q10" s="21">
        <v>6.95</v>
      </c>
      <c r="R10" s="21">
        <v>1.58</v>
      </c>
      <c r="S10" s="21">
        <v>0.11</v>
      </c>
      <c r="T10" s="21">
        <v>8</v>
      </c>
      <c r="U10" s="21">
        <v>8.41</v>
      </c>
      <c r="V10" s="21">
        <v>7</v>
      </c>
      <c r="W10" s="21">
        <v>0.49199999999999999</v>
      </c>
      <c r="X10" s="21">
        <v>5.39</v>
      </c>
      <c r="Z10" s="21">
        <v>26</v>
      </c>
      <c r="AA10" s="21">
        <v>6.5000000000000002E-2</v>
      </c>
      <c r="AB10" s="21">
        <v>259</v>
      </c>
      <c r="AC10" s="21">
        <v>291</v>
      </c>
      <c r="AD10" s="21">
        <v>24.7</v>
      </c>
      <c r="AE10" s="21">
        <v>90</v>
      </c>
      <c r="AF10" s="21">
        <v>1.6</v>
      </c>
      <c r="AG10" s="21">
        <v>0</v>
      </c>
      <c r="AH10" s="21">
        <v>0.65</v>
      </c>
      <c r="AI10" s="21">
        <v>0.48399999999999999</v>
      </c>
      <c r="AJ10" s="21">
        <v>0</v>
      </c>
      <c r="AK10" s="22">
        <v>1.19</v>
      </c>
      <c r="AL10" s="21">
        <v>184</v>
      </c>
      <c r="AM10" s="22">
        <v>0</v>
      </c>
      <c r="AN10" s="21">
        <v>0</v>
      </c>
      <c r="AO10" s="21">
        <v>0</v>
      </c>
      <c r="AP10" s="21" t="s">
        <v>57</v>
      </c>
      <c r="AQ10" s="21">
        <v>0</v>
      </c>
      <c r="AR10" s="21">
        <v>2.12E-2</v>
      </c>
      <c r="AS10" s="21">
        <v>0.252</v>
      </c>
      <c r="AT10" s="21">
        <v>0.315</v>
      </c>
      <c r="AU10" s="21">
        <v>0.33600000000000002</v>
      </c>
      <c r="AV10" s="21">
        <v>0.27</v>
      </c>
      <c r="AW10" s="21">
        <v>2.5700000000000001E-2</v>
      </c>
      <c r="AX10" s="21">
        <v>0</v>
      </c>
      <c r="AY10" s="21">
        <v>0</v>
      </c>
      <c r="AZ10" s="29">
        <v>1</v>
      </c>
    </row>
    <row r="11" spans="1:52" x14ac:dyDescent="0.2">
      <c r="A11" s="21" t="s">
        <v>55</v>
      </c>
      <c r="B11" s="21" t="s">
        <v>66</v>
      </c>
      <c r="C11" s="29">
        <f>(Tableau1[[#This Row],[IG (Index glycémqiue)]]*Tableau1[[#This Row],[ Glucides (g)]])/100</f>
        <v>6.9999999999999993E-3</v>
      </c>
      <c r="D11" s="34">
        <v>17</v>
      </c>
      <c r="E11" s="21">
        <v>16.399999999999999</v>
      </c>
      <c r="F11" s="21">
        <v>0.7</v>
      </c>
      <c r="G11" s="21">
        <v>2.76</v>
      </c>
      <c r="H11" s="21">
        <v>93.2</v>
      </c>
      <c r="I11" s="21">
        <v>9</v>
      </c>
      <c r="N11" s="21">
        <v>3.2</v>
      </c>
      <c r="O11" s="21">
        <v>0.22900000000000001</v>
      </c>
      <c r="P11" s="21">
        <v>0.72799999999999998</v>
      </c>
      <c r="Q11" s="21">
        <v>6.1</v>
      </c>
      <c r="R11" s="21">
        <v>2.56</v>
      </c>
      <c r="S11" s="21">
        <v>0.11</v>
      </c>
      <c r="T11" s="21">
        <v>58.5</v>
      </c>
      <c r="U11" s="21">
        <v>6.68</v>
      </c>
      <c r="V11" s="21">
        <v>12</v>
      </c>
      <c r="W11" s="21">
        <v>0.34599999999999997</v>
      </c>
      <c r="X11" s="21">
        <v>5.2</v>
      </c>
      <c r="Z11" s="21">
        <v>16</v>
      </c>
      <c r="AA11" s="21">
        <v>8.8999999999999996E-2</v>
      </c>
      <c r="AB11" s="21">
        <v>177</v>
      </c>
      <c r="AC11" s="21">
        <v>176</v>
      </c>
      <c r="AD11" s="21">
        <v>21.1</v>
      </c>
      <c r="AE11" s="21">
        <v>69</v>
      </c>
      <c r="AF11" s="21">
        <v>1.62</v>
      </c>
      <c r="AG11" s="21">
        <v>0</v>
      </c>
      <c r="AH11" s="21">
        <v>0.56399999999999995</v>
      </c>
      <c r="AI11" s="21">
        <v>0.41</v>
      </c>
      <c r="AJ11" s="21">
        <v>0</v>
      </c>
      <c r="AK11" s="22">
        <v>1.68</v>
      </c>
      <c r="AL11" s="21">
        <v>136</v>
      </c>
      <c r="AP11" s="21">
        <v>0</v>
      </c>
      <c r="AQ11" s="21">
        <v>0</v>
      </c>
      <c r="AR11" s="21">
        <v>2.5600000000000001E-2</v>
      </c>
      <c r="AS11" s="21">
        <v>0.254</v>
      </c>
      <c r="AT11" s="21">
        <v>0.28399999999999997</v>
      </c>
      <c r="AU11" s="21">
        <v>0.41</v>
      </c>
      <c r="AV11" s="21">
        <v>0.29399999999999998</v>
      </c>
      <c r="AW11" s="21">
        <v>2.7699999999999999E-2</v>
      </c>
      <c r="AX11" s="21">
        <v>0</v>
      </c>
      <c r="AY11" s="21">
        <v>0</v>
      </c>
      <c r="AZ11" s="29">
        <v>1</v>
      </c>
    </row>
    <row r="12" spans="1:52" x14ac:dyDescent="0.2">
      <c r="A12" s="21" t="s">
        <v>55</v>
      </c>
      <c r="B12" s="21" t="s">
        <v>67</v>
      </c>
      <c r="C12" s="29">
        <f>(Tableau1[[#This Row],[IG (Index glycémqiue)]]*Tableau1[[#This Row],[ Glucides (g)]])/100</f>
        <v>6.5000000000000006E-3</v>
      </c>
      <c r="D12" s="34">
        <v>17</v>
      </c>
      <c r="E12" s="21">
        <v>16.8</v>
      </c>
      <c r="F12" s="21">
        <v>0.65</v>
      </c>
      <c r="G12" s="21">
        <v>3.08</v>
      </c>
      <c r="H12" s="21">
        <v>97.5</v>
      </c>
      <c r="I12" s="21">
        <v>8</v>
      </c>
      <c r="N12" s="21">
        <v>1.8</v>
      </c>
      <c r="O12" s="21">
        <v>7.0000000000000007E-2</v>
      </c>
      <c r="P12" s="21">
        <v>0.74099999999999999</v>
      </c>
      <c r="Q12" s="21">
        <v>7.85</v>
      </c>
      <c r="R12" s="21">
        <v>2.65</v>
      </c>
      <c r="S12" s="21">
        <v>0.17</v>
      </c>
      <c r="T12" s="21">
        <v>80</v>
      </c>
      <c r="U12" s="21">
        <v>7.19</v>
      </c>
      <c r="V12" s="21">
        <v>19</v>
      </c>
      <c r="W12" s="21">
        <v>0.502</v>
      </c>
      <c r="X12" s="21">
        <v>4.8499999999999996</v>
      </c>
      <c r="Z12" s="21">
        <v>20</v>
      </c>
      <c r="AA12" s="21">
        <v>0.107</v>
      </c>
      <c r="AB12" s="21">
        <v>199</v>
      </c>
      <c r="AC12" s="21">
        <v>132</v>
      </c>
      <c r="AD12" s="21">
        <v>25.7</v>
      </c>
      <c r="AE12" s="21">
        <v>48</v>
      </c>
      <c r="AF12" s="21">
        <v>1.29</v>
      </c>
      <c r="AG12" s="21">
        <v>0</v>
      </c>
      <c r="AH12" s="21">
        <v>0.66600000000000004</v>
      </c>
      <c r="AI12" s="21">
        <v>0.48499999999999999</v>
      </c>
      <c r="AJ12" s="21">
        <v>0</v>
      </c>
      <c r="AK12" s="22">
        <v>1.8</v>
      </c>
      <c r="AL12" s="21">
        <v>242</v>
      </c>
      <c r="AP12" s="21">
        <v>0</v>
      </c>
      <c r="AQ12" s="21">
        <v>0</v>
      </c>
      <c r="AR12" s="21">
        <v>2.8799999999999999E-2</v>
      </c>
      <c r="AS12" s="21">
        <v>0.309</v>
      </c>
      <c r="AT12" s="21">
        <v>0.32800000000000001</v>
      </c>
      <c r="AU12" s="21">
        <v>0.437</v>
      </c>
      <c r="AV12" s="21">
        <v>0.30499999999999999</v>
      </c>
      <c r="AW12" s="21">
        <v>2.5700000000000001E-2</v>
      </c>
      <c r="AX12" s="21">
        <v>0</v>
      </c>
      <c r="AY12" s="21">
        <v>0</v>
      </c>
      <c r="AZ12" s="29">
        <v>1</v>
      </c>
    </row>
    <row r="13" spans="1:52" x14ac:dyDescent="0.2">
      <c r="A13" s="21" t="s">
        <v>55</v>
      </c>
      <c r="B13" s="21" t="s">
        <v>68</v>
      </c>
      <c r="C13" s="29">
        <f>(Tableau1[[#This Row],[IG (Index glycémqiue)]]*Tableau1[[#This Row],[ Glucides (g)]])/100</f>
        <v>3.2500000000000001E-2</v>
      </c>
      <c r="D13" s="29">
        <v>20.2</v>
      </c>
      <c r="E13" s="21">
        <v>19.100000000000001</v>
      </c>
      <c r="F13" s="21">
        <v>3.25</v>
      </c>
      <c r="G13" s="21">
        <v>5.15</v>
      </c>
      <c r="H13" s="21">
        <v>136</v>
      </c>
      <c r="I13" s="21">
        <v>2370</v>
      </c>
      <c r="J13" s="21">
        <v>72</v>
      </c>
      <c r="K13" s="21">
        <v>0.5</v>
      </c>
      <c r="L13" s="21">
        <v>0.77</v>
      </c>
      <c r="N13" s="21">
        <v>19</v>
      </c>
      <c r="O13" s="21">
        <v>0.39</v>
      </c>
      <c r="P13" s="21">
        <v>4.6399999999999997</v>
      </c>
      <c r="Q13" s="21">
        <v>17.600000000000001</v>
      </c>
      <c r="R13" s="21">
        <v>8.1999999999999993</v>
      </c>
      <c r="S13" s="21">
        <v>0.39100000000000001</v>
      </c>
      <c r="T13" s="21">
        <v>205</v>
      </c>
      <c r="U13" s="21">
        <v>68.5</v>
      </c>
      <c r="V13" s="21">
        <v>6</v>
      </c>
      <c r="W13" s="21">
        <v>9.67</v>
      </c>
      <c r="X13" s="21">
        <v>6.94</v>
      </c>
      <c r="Y13" s="21">
        <v>5</v>
      </c>
      <c r="Z13" s="21">
        <v>19</v>
      </c>
      <c r="AA13" s="21">
        <v>0.32</v>
      </c>
      <c r="AB13" s="21">
        <v>390</v>
      </c>
      <c r="AC13" s="21">
        <v>290</v>
      </c>
      <c r="AD13" s="21">
        <v>30</v>
      </c>
      <c r="AE13" s="21">
        <v>73</v>
      </c>
      <c r="AF13" s="21">
        <v>4.32</v>
      </c>
      <c r="AG13" s="21">
        <v>0</v>
      </c>
      <c r="AH13" s="21">
        <v>1.47</v>
      </c>
      <c r="AI13" s="21">
        <v>0.92400000000000004</v>
      </c>
      <c r="AJ13" s="21">
        <v>0</v>
      </c>
      <c r="AK13" s="22">
        <v>1.1499999999999999</v>
      </c>
      <c r="AL13" s="21">
        <v>430</v>
      </c>
      <c r="AM13" s="22">
        <v>0</v>
      </c>
      <c r="AN13" s="21">
        <v>0</v>
      </c>
      <c r="AO13" s="21">
        <v>0</v>
      </c>
      <c r="AP13" s="21" t="s">
        <v>57</v>
      </c>
      <c r="AQ13" s="21">
        <v>0</v>
      </c>
      <c r="AR13" s="21">
        <v>2.53E-2</v>
      </c>
      <c r="AS13" s="21">
        <v>0.47399999999999998</v>
      </c>
      <c r="AT13" s="21">
        <v>0.80800000000000005</v>
      </c>
      <c r="AU13" s="21">
        <v>0.53300000000000003</v>
      </c>
      <c r="AV13" s="21">
        <v>0.28000000000000003</v>
      </c>
      <c r="AW13" s="21">
        <v>3.1899999999999998E-2</v>
      </c>
      <c r="AX13" s="21">
        <v>0</v>
      </c>
      <c r="AY13" s="21">
        <v>0</v>
      </c>
      <c r="AZ13" s="29">
        <v>1</v>
      </c>
    </row>
    <row r="14" spans="1:52" x14ac:dyDescent="0.2">
      <c r="A14" s="21" t="s">
        <v>55</v>
      </c>
      <c r="B14" s="21" t="s">
        <v>69</v>
      </c>
      <c r="C14" s="29">
        <f>(Tableau1[[#This Row],[IG (Index glycémqiue)]]*Tableau1[[#This Row],[ Glucides (g)]])/100</f>
        <v>6.4899999999999999E-2</v>
      </c>
      <c r="D14" s="29">
        <v>20.2</v>
      </c>
      <c r="E14" s="21">
        <v>26.4</v>
      </c>
      <c r="F14" s="21">
        <v>6.49</v>
      </c>
      <c r="G14" s="21">
        <v>9.09</v>
      </c>
      <c r="H14" s="21">
        <v>213</v>
      </c>
      <c r="I14" s="21">
        <v>7630</v>
      </c>
      <c r="K14" s="21">
        <v>0.51</v>
      </c>
      <c r="L14" s="21">
        <v>0.38</v>
      </c>
      <c r="N14" s="21">
        <v>11.5</v>
      </c>
      <c r="O14" s="21">
        <v>0.34699999999999998</v>
      </c>
      <c r="P14" s="21">
        <v>4.3099999999999996</v>
      </c>
      <c r="Q14" s="21">
        <v>15.8</v>
      </c>
      <c r="R14" s="21">
        <v>7.63</v>
      </c>
      <c r="S14" s="21">
        <v>0.66</v>
      </c>
      <c r="T14" s="21">
        <v>310</v>
      </c>
      <c r="U14" s="21">
        <v>74.099999999999994</v>
      </c>
      <c r="V14" s="21">
        <v>8.5</v>
      </c>
      <c r="W14" s="21">
        <v>8.4499999999999993</v>
      </c>
      <c r="X14" s="21">
        <v>7.53</v>
      </c>
      <c r="Y14" s="21">
        <v>5</v>
      </c>
      <c r="Z14" s="21">
        <v>22.5</v>
      </c>
      <c r="AA14" s="21">
        <v>0.55700000000000005</v>
      </c>
      <c r="AB14" s="21">
        <v>424</v>
      </c>
      <c r="AC14" s="21">
        <v>286</v>
      </c>
      <c r="AE14" s="21">
        <v>90</v>
      </c>
      <c r="AF14" s="21">
        <v>6.07</v>
      </c>
      <c r="AG14" s="21">
        <v>0</v>
      </c>
      <c r="AH14" s="21">
        <v>3.39</v>
      </c>
      <c r="AI14" s="21">
        <v>1.84</v>
      </c>
      <c r="AJ14" s="21">
        <v>0</v>
      </c>
      <c r="AK14" s="22">
        <v>1.29</v>
      </c>
      <c r="AL14" s="21">
        <v>410</v>
      </c>
      <c r="AM14" s="22">
        <v>0</v>
      </c>
      <c r="AN14" s="21">
        <v>0</v>
      </c>
      <c r="AO14" s="21">
        <v>0</v>
      </c>
      <c r="AP14" s="21" t="s">
        <v>57</v>
      </c>
      <c r="AQ14" s="21">
        <v>0</v>
      </c>
      <c r="AR14" s="21">
        <v>5.21E-2</v>
      </c>
      <c r="AS14" s="21">
        <v>1.27</v>
      </c>
      <c r="AT14" s="21">
        <v>2.08</v>
      </c>
      <c r="AU14" s="21">
        <v>0.93899999999999995</v>
      </c>
      <c r="AV14" s="21">
        <v>0.49299999999999999</v>
      </c>
      <c r="AW14" s="21">
        <v>5.62E-2</v>
      </c>
      <c r="AX14" s="21">
        <v>0</v>
      </c>
      <c r="AY14" s="21">
        <v>0</v>
      </c>
      <c r="AZ14" s="29">
        <v>1</v>
      </c>
    </row>
    <row r="15" spans="1:52" x14ac:dyDescent="0.2">
      <c r="A15" s="21" t="s">
        <v>55</v>
      </c>
      <c r="B15" s="21" t="s">
        <v>70</v>
      </c>
      <c r="C15" s="29">
        <f>(Tableau1[[#This Row],[IG (Index glycémqiue)]]*Tableau1[[#This Row],[ Glucides (g)]])/100</f>
        <v>5.0900000000000001E-2</v>
      </c>
      <c r="D15" s="34">
        <v>17</v>
      </c>
      <c r="E15" s="21">
        <v>19</v>
      </c>
      <c r="F15" s="21">
        <v>5.09</v>
      </c>
      <c r="G15" s="21">
        <v>4.46</v>
      </c>
      <c r="H15" s="21">
        <v>136</v>
      </c>
      <c r="I15" s="21">
        <v>6810</v>
      </c>
      <c r="J15" s="21">
        <v>232</v>
      </c>
      <c r="K15" s="21">
        <v>1.1000000000000001</v>
      </c>
      <c r="L15" s="21">
        <v>0.42</v>
      </c>
      <c r="N15" s="21">
        <v>23</v>
      </c>
      <c r="O15" s="21">
        <v>0.23</v>
      </c>
      <c r="P15" s="21">
        <v>2.78</v>
      </c>
      <c r="Q15" s="21">
        <v>15.3</v>
      </c>
      <c r="R15" s="21">
        <v>8.1</v>
      </c>
      <c r="S15" s="21">
        <v>0.53300000000000003</v>
      </c>
      <c r="T15" s="21">
        <v>330</v>
      </c>
      <c r="U15" s="21">
        <v>96.3</v>
      </c>
      <c r="V15" s="21">
        <v>6</v>
      </c>
      <c r="W15" s="21">
        <v>2.5</v>
      </c>
      <c r="X15" s="21">
        <v>5.99</v>
      </c>
      <c r="Y15" s="21">
        <v>13</v>
      </c>
      <c r="Z15" s="21">
        <v>19</v>
      </c>
      <c r="AA15" s="21">
        <v>0.37</v>
      </c>
      <c r="AB15" s="21">
        <v>360</v>
      </c>
      <c r="AC15" s="21">
        <v>320</v>
      </c>
      <c r="AD15" s="21">
        <v>39.4</v>
      </c>
      <c r="AE15" s="21">
        <v>81</v>
      </c>
      <c r="AF15" s="21">
        <v>3.59</v>
      </c>
      <c r="AG15" s="21">
        <v>0</v>
      </c>
      <c r="AH15" s="21">
        <v>1.24</v>
      </c>
      <c r="AI15" s="21">
        <v>0.45400000000000001</v>
      </c>
      <c r="AJ15" s="21">
        <v>0</v>
      </c>
      <c r="AK15" s="22">
        <v>1.6</v>
      </c>
      <c r="AL15" s="21">
        <v>249</v>
      </c>
      <c r="AM15" s="22">
        <v>0</v>
      </c>
      <c r="AN15" s="21">
        <v>0</v>
      </c>
      <c r="AO15" s="21">
        <v>0</v>
      </c>
      <c r="AP15" s="21">
        <v>0</v>
      </c>
      <c r="AQ15" s="21">
        <v>0</v>
      </c>
      <c r="AR15" s="21">
        <v>1.9699999999999999E-2</v>
      </c>
      <c r="AS15" s="21">
        <v>0.29599999999999999</v>
      </c>
      <c r="AT15" s="21">
        <v>0.71099999999999997</v>
      </c>
      <c r="AU15" s="21">
        <v>0.253</v>
      </c>
      <c r="AV15" s="21">
        <v>0.17799999999999999</v>
      </c>
      <c r="AW15" s="21">
        <v>1.4999999999999999E-2</v>
      </c>
      <c r="AX15" s="21">
        <v>0</v>
      </c>
      <c r="AY15" s="21">
        <v>0.106</v>
      </c>
      <c r="AZ15" s="29">
        <v>1</v>
      </c>
    </row>
    <row r="16" spans="1:52" x14ac:dyDescent="0.2">
      <c r="A16" s="21" t="s">
        <v>55</v>
      </c>
      <c r="B16" s="21" t="s">
        <v>71</v>
      </c>
      <c r="C16" s="29">
        <f>(Tableau1[[#This Row],[IG (Index glycémqiue)]]*Tableau1[[#This Row],[ Glucides (g)]])/100</f>
        <v>1.26E-2</v>
      </c>
      <c r="D16" s="34">
        <v>17</v>
      </c>
      <c r="E16" s="21">
        <v>27.4</v>
      </c>
      <c r="F16" s="21">
        <v>1.26</v>
      </c>
      <c r="G16" s="21">
        <v>5.5</v>
      </c>
      <c r="H16" s="21">
        <v>164</v>
      </c>
      <c r="I16" s="21">
        <v>7730</v>
      </c>
      <c r="J16" s="21">
        <v>182</v>
      </c>
      <c r="K16" s="21">
        <v>0.85499999999999998</v>
      </c>
      <c r="L16" s="21">
        <v>0.38</v>
      </c>
      <c r="N16" s="21">
        <v>10.3</v>
      </c>
      <c r="O16" s="21">
        <v>0.253</v>
      </c>
      <c r="P16" s="21">
        <v>3.42</v>
      </c>
      <c r="Q16" s="21">
        <v>17.7</v>
      </c>
      <c r="R16" s="21">
        <v>7.72</v>
      </c>
      <c r="S16" s="21">
        <v>1.21</v>
      </c>
      <c r="T16" s="21">
        <v>398</v>
      </c>
      <c r="U16" s="21">
        <v>42.5</v>
      </c>
      <c r="V16" s="21">
        <v>5.99</v>
      </c>
      <c r="W16" s="21">
        <v>3.46</v>
      </c>
      <c r="X16" s="21">
        <v>3.9</v>
      </c>
      <c r="Y16" s="21">
        <v>5</v>
      </c>
      <c r="Z16" s="21">
        <v>17.5</v>
      </c>
      <c r="AA16" s="21">
        <v>0.316</v>
      </c>
      <c r="AB16" s="21">
        <v>485</v>
      </c>
      <c r="AC16" s="21">
        <v>368</v>
      </c>
      <c r="AD16" s="21">
        <v>2.2000000000000002</v>
      </c>
      <c r="AE16" s="21">
        <v>87.2</v>
      </c>
      <c r="AF16" s="21">
        <v>3.94</v>
      </c>
      <c r="AG16" s="21">
        <v>0</v>
      </c>
      <c r="AH16" s="21">
        <v>1.78</v>
      </c>
      <c r="AI16" s="21">
        <v>0.61199999999999999</v>
      </c>
      <c r="AJ16" s="21">
        <v>0</v>
      </c>
      <c r="AK16" s="22">
        <v>0.76500000000000001</v>
      </c>
      <c r="AL16" s="21">
        <v>292</v>
      </c>
      <c r="AM16" s="22">
        <v>0</v>
      </c>
      <c r="AN16" s="21">
        <v>0</v>
      </c>
      <c r="AO16" s="21">
        <v>0</v>
      </c>
      <c r="AP16" s="21" t="s">
        <v>57</v>
      </c>
      <c r="AQ16" s="21">
        <v>0</v>
      </c>
      <c r="AR16" s="21">
        <v>3.9300000000000002E-2</v>
      </c>
      <c r="AS16" s="21">
        <v>0.65500000000000003</v>
      </c>
      <c r="AT16" s="21">
        <v>0.99099999999999999</v>
      </c>
      <c r="AU16" s="21">
        <v>0.61199999999999999</v>
      </c>
      <c r="AV16" s="21">
        <v>0.3</v>
      </c>
      <c r="AW16" s="21">
        <v>3.2099999999999997E-2</v>
      </c>
      <c r="AX16" s="21">
        <v>2.1399999999999999E-2</v>
      </c>
      <c r="AY16" s="21">
        <v>1.9599999999999999E-2</v>
      </c>
      <c r="AZ16" s="29">
        <v>1</v>
      </c>
    </row>
    <row r="17" spans="1:52" x14ac:dyDescent="0.2">
      <c r="A17" s="21" t="s">
        <v>55</v>
      </c>
      <c r="B17" s="21" t="s">
        <v>72</v>
      </c>
      <c r="C17" s="29">
        <f>(Tableau1[[#This Row],[IG (Index glycémqiue)]]*Tableau1[[#This Row],[ Glucides (g)]])/100</f>
        <v>8.0000000000000002E-3</v>
      </c>
      <c r="D17" s="34">
        <v>17</v>
      </c>
      <c r="E17" s="21">
        <v>24.5</v>
      </c>
      <c r="F17" s="21">
        <v>0.8</v>
      </c>
      <c r="G17" s="21">
        <v>6.51</v>
      </c>
      <c r="H17" s="21">
        <v>160</v>
      </c>
      <c r="I17" s="21">
        <v>3980</v>
      </c>
      <c r="J17" s="21">
        <v>30</v>
      </c>
      <c r="K17" s="21">
        <v>0</v>
      </c>
      <c r="N17" s="21">
        <v>27.9</v>
      </c>
      <c r="O17" s="21">
        <v>0.29099999999999998</v>
      </c>
      <c r="P17" s="21">
        <v>1.99</v>
      </c>
      <c r="Q17" s="21">
        <v>11</v>
      </c>
      <c r="R17" s="21">
        <v>6.67</v>
      </c>
      <c r="S17" s="21">
        <v>0.755</v>
      </c>
      <c r="T17" s="21">
        <v>578</v>
      </c>
      <c r="U17" s="21">
        <v>16.8</v>
      </c>
      <c r="V17" s="21">
        <v>11</v>
      </c>
      <c r="W17" s="21">
        <v>0.496</v>
      </c>
      <c r="X17" s="21">
        <v>10.6</v>
      </c>
      <c r="Y17" s="21">
        <v>5</v>
      </c>
      <c r="Z17" s="21">
        <v>25</v>
      </c>
      <c r="AA17" s="21">
        <v>0.35899999999999999</v>
      </c>
      <c r="AB17" s="21">
        <v>405</v>
      </c>
      <c r="AC17" s="21">
        <v>263</v>
      </c>
      <c r="AE17" s="21">
        <v>76</v>
      </c>
      <c r="AF17" s="21">
        <v>3.98</v>
      </c>
      <c r="AG17" s="21">
        <v>0</v>
      </c>
      <c r="AH17" s="21">
        <v>2.06</v>
      </c>
      <c r="AI17" s="21">
        <v>1.42</v>
      </c>
      <c r="AJ17" s="21">
        <v>0</v>
      </c>
      <c r="AK17" s="22">
        <v>1.99</v>
      </c>
      <c r="AL17" s="21">
        <v>563</v>
      </c>
      <c r="AM17" s="22">
        <v>0</v>
      </c>
      <c r="AN17" s="21">
        <v>0</v>
      </c>
      <c r="AO17" s="21">
        <v>0</v>
      </c>
      <c r="AP17" s="21" t="s">
        <v>57</v>
      </c>
      <c r="AQ17" s="21">
        <v>0</v>
      </c>
      <c r="AR17" s="21">
        <v>8.0000000000000002E-3</v>
      </c>
      <c r="AS17" s="21">
        <v>1.1100000000000001</v>
      </c>
      <c r="AT17" s="21">
        <v>0.92300000000000004</v>
      </c>
      <c r="AU17" s="21" t="s">
        <v>57</v>
      </c>
      <c r="AV17" s="21">
        <v>0.71899999999999997</v>
      </c>
      <c r="AW17" s="21">
        <v>1.2E-2</v>
      </c>
      <c r="AX17" s="21">
        <v>0</v>
      </c>
      <c r="AY17" s="21">
        <v>0</v>
      </c>
      <c r="AZ17" s="29">
        <v>1</v>
      </c>
    </row>
    <row r="18" spans="1:52" x14ac:dyDescent="0.2">
      <c r="A18" s="21" t="s">
        <v>55</v>
      </c>
      <c r="B18" s="21" t="s">
        <v>73</v>
      </c>
      <c r="C18" s="29">
        <f>(Tableau1[[#This Row],[IG (Index glycémqiue)]]*Tableau1[[#This Row],[ Glucides (g)]])/100</f>
        <v>7.3300000000000004E-2</v>
      </c>
      <c r="D18" s="29">
        <v>23.18</v>
      </c>
      <c r="E18" s="21">
        <v>15.4</v>
      </c>
      <c r="F18" s="21">
        <v>7.33</v>
      </c>
      <c r="G18" s="21">
        <v>3.82</v>
      </c>
      <c r="H18" s="21">
        <v>125</v>
      </c>
      <c r="I18" s="21">
        <v>2630</v>
      </c>
      <c r="J18" s="21">
        <v>11</v>
      </c>
      <c r="K18" s="21">
        <v>0.3</v>
      </c>
      <c r="L18" s="21">
        <v>0.45</v>
      </c>
      <c r="N18" s="21">
        <v>21</v>
      </c>
      <c r="O18" s="21">
        <v>0.22</v>
      </c>
      <c r="P18" s="21">
        <v>2.52</v>
      </c>
      <c r="Q18" s="21">
        <v>13.6</v>
      </c>
      <c r="R18" s="21">
        <v>8.4</v>
      </c>
      <c r="S18" s="21">
        <v>0.45500000000000002</v>
      </c>
      <c r="T18" s="21">
        <v>155</v>
      </c>
      <c r="U18" s="21">
        <v>54.2</v>
      </c>
      <c r="V18" s="21">
        <v>5.36</v>
      </c>
      <c r="W18" s="21">
        <v>15.7</v>
      </c>
      <c r="X18" s="21">
        <v>3.98</v>
      </c>
      <c r="Y18" s="21">
        <v>2.88</v>
      </c>
      <c r="Z18" s="21">
        <v>22.4</v>
      </c>
      <c r="AA18" s="21">
        <v>0.24</v>
      </c>
      <c r="AB18" s="21">
        <v>229</v>
      </c>
      <c r="AC18" s="21">
        <v>287</v>
      </c>
      <c r="AD18" s="21">
        <v>37.799999999999997</v>
      </c>
      <c r="AE18" s="21">
        <v>64.8</v>
      </c>
      <c r="AF18" s="21">
        <v>8.52</v>
      </c>
      <c r="AG18" s="21">
        <v>0</v>
      </c>
      <c r="AH18" s="21">
        <v>1.95</v>
      </c>
      <c r="AI18" s="21">
        <v>1.49</v>
      </c>
      <c r="AJ18" s="21">
        <v>0</v>
      </c>
      <c r="AK18" s="22">
        <v>0.221</v>
      </c>
      <c r="AL18" s="21">
        <v>370</v>
      </c>
      <c r="AM18" s="22">
        <v>0</v>
      </c>
      <c r="AN18" s="21">
        <v>0</v>
      </c>
      <c r="AO18" s="21">
        <v>0</v>
      </c>
      <c r="AP18" s="21">
        <v>0</v>
      </c>
      <c r="AQ18" s="21">
        <v>4.5199999999999997E-2</v>
      </c>
      <c r="AR18" s="21">
        <v>0.34499999999999997</v>
      </c>
      <c r="AS18" s="21">
        <v>0.96799999999999997</v>
      </c>
      <c r="AT18" s="21">
        <v>0.59199999999999997</v>
      </c>
      <c r="AU18" s="21">
        <v>1.49</v>
      </c>
      <c r="AV18" s="21">
        <v>0.15</v>
      </c>
      <c r="AW18" s="21">
        <v>5.9799999999999999E-2</v>
      </c>
      <c r="AX18" s="21">
        <v>1.12E-2</v>
      </c>
      <c r="AY18" s="21">
        <v>0</v>
      </c>
      <c r="AZ18" s="29">
        <v>1</v>
      </c>
    </row>
    <row r="19" spans="1:52" x14ac:dyDescent="0.2">
      <c r="A19" s="21" t="s">
        <v>55</v>
      </c>
      <c r="B19" s="21" t="s">
        <v>74</v>
      </c>
      <c r="C19" s="29">
        <f>(Tableau1[[#This Row],[IG (Index glycémqiue)]]*Tableau1[[#This Row],[ Glucides (g)]])/100</f>
        <v>1.5700000000000002E-2</v>
      </c>
      <c r="D19" s="29">
        <v>23.18</v>
      </c>
      <c r="E19" s="21">
        <v>25</v>
      </c>
      <c r="F19" s="21">
        <v>1.57</v>
      </c>
      <c r="G19" s="21">
        <v>3.96</v>
      </c>
      <c r="H19" s="21">
        <v>142</v>
      </c>
      <c r="I19" s="21">
        <v>10500</v>
      </c>
      <c r="J19" s="21">
        <v>43.5</v>
      </c>
      <c r="K19" s="21">
        <v>2.52</v>
      </c>
      <c r="L19" s="21">
        <v>0.71</v>
      </c>
      <c r="N19" s="21">
        <v>13.2</v>
      </c>
      <c r="O19" s="21">
        <v>0.14699999999999999</v>
      </c>
      <c r="P19" s="21">
        <v>1.72</v>
      </c>
      <c r="Q19" s="21">
        <v>18.8</v>
      </c>
      <c r="R19" s="21">
        <v>1.81</v>
      </c>
      <c r="S19" s="21">
        <v>1.03</v>
      </c>
      <c r="T19" s="21">
        <v>404</v>
      </c>
      <c r="U19" s="21">
        <v>71.400000000000006</v>
      </c>
      <c r="V19" s="21">
        <v>9</v>
      </c>
      <c r="W19" s="21">
        <v>20.100000000000001</v>
      </c>
      <c r="X19" s="21">
        <v>5.05</v>
      </c>
      <c r="Y19" s="21">
        <v>5</v>
      </c>
      <c r="Z19" s="21">
        <v>28.3</v>
      </c>
      <c r="AA19" s="21">
        <v>0.28599999999999998</v>
      </c>
      <c r="AB19" s="21">
        <v>302</v>
      </c>
      <c r="AC19" s="21">
        <v>450</v>
      </c>
      <c r="AD19" s="21">
        <v>22</v>
      </c>
      <c r="AE19" s="21">
        <v>89</v>
      </c>
      <c r="AF19" s="21">
        <v>13.2</v>
      </c>
      <c r="AG19" s="21">
        <v>0</v>
      </c>
      <c r="AH19" s="21">
        <v>0</v>
      </c>
      <c r="AI19" s="21">
        <v>0.99299999999999999</v>
      </c>
      <c r="AJ19" s="21">
        <v>0</v>
      </c>
      <c r="AK19" s="22">
        <v>1.21</v>
      </c>
      <c r="AL19" s="21">
        <v>376</v>
      </c>
      <c r="AM19" s="22">
        <v>0</v>
      </c>
      <c r="AN19" s="21">
        <v>0</v>
      </c>
      <c r="AO19" s="21">
        <v>0</v>
      </c>
      <c r="AP19" s="21">
        <v>0</v>
      </c>
      <c r="AQ19" s="21">
        <v>0</v>
      </c>
      <c r="AR19" s="21">
        <v>0</v>
      </c>
      <c r="AS19" s="21">
        <v>0</v>
      </c>
      <c r="AT19" s="21">
        <v>0</v>
      </c>
      <c r="AU19" s="21">
        <v>0</v>
      </c>
      <c r="AV19" s="21">
        <v>0</v>
      </c>
      <c r="AW19" s="21">
        <v>0</v>
      </c>
      <c r="AX19" s="21">
        <v>0</v>
      </c>
      <c r="AY19" s="21">
        <v>0</v>
      </c>
      <c r="AZ19" s="29">
        <v>1</v>
      </c>
    </row>
    <row r="20" spans="1:52" x14ac:dyDescent="0.2">
      <c r="A20" s="21" t="s">
        <v>55</v>
      </c>
      <c r="B20" s="21" t="s">
        <v>75</v>
      </c>
      <c r="C20" s="29">
        <f>(Tableau1[[#This Row],[IG (Index glycémqiue)]]*Tableau1[[#This Row],[ Glucides (g)]])/100</f>
        <v>1.7000000000000001E-3</v>
      </c>
      <c r="D20" s="34">
        <v>17</v>
      </c>
      <c r="E20" s="21">
        <v>24.7</v>
      </c>
      <c r="F20" s="21">
        <v>0.17</v>
      </c>
      <c r="G20" s="21">
        <v>6.21</v>
      </c>
      <c r="H20" s="21">
        <v>155</v>
      </c>
      <c r="I20" s="21">
        <v>14500</v>
      </c>
      <c r="K20" s="21">
        <v>0.2</v>
      </c>
      <c r="O20" s="21">
        <v>0.371</v>
      </c>
      <c r="P20" s="21">
        <v>2.37</v>
      </c>
      <c r="Q20" s="21">
        <v>14.7</v>
      </c>
      <c r="R20" s="21">
        <v>6.75</v>
      </c>
      <c r="S20" s="21">
        <v>2.2999999999999998</v>
      </c>
      <c r="U20" s="21">
        <v>19.7</v>
      </c>
      <c r="V20" s="21">
        <v>7.04</v>
      </c>
      <c r="W20" s="21">
        <v>0.44900000000000001</v>
      </c>
      <c r="X20" s="21">
        <v>4.8</v>
      </c>
      <c r="Y20" s="21">
        <v>5</v>
      </c>
      <c r="Z20" s="21">
        <v>18.100000000000001</v>
      </c>
      <c r="AA20" s="21">
        <v>0.28100000000000003</v>
      </c>
      <c r="AB20" s="21">
        <v>230</v>
      </c>
      <c r="AD20" s="21">
        <v>2.2000000000000002</v>
      </c>
      <c r="AE20" s="21">
        <v>268</v>
      </c>
      <c r="AF20" s="21">
        <v>3.93</v>
      </c>
      <c r="AG20" s="21">
        <v>0</v>
      </c>
      <c r="AJ20" s="21">
        <v>0</v>
      </c>
      <c r="AL20" s="21">
        <v>530</v>
      </c>
      <c r="AP20" s="21" t="s">
        <v>57</v>
      </c>
      <c r="AQ20" s="21" t="s">
        <v>57</v>
      </c>
      <c r="AR20" s="21" t="s">
        <v>57</v>
      </c>
      <c r="AS20" s="21" t="s">
        <v>57</v>
      </c>
      <c r="AT20" s="21" t="s">
        <v>57</v>
      </c>
      <c r="AU20" s="21" t="s">
        <v>57</v>
      </c>
      <c r="AV20" s="21" t="s">
        <v>57</v>
      </c>
      <c r="AW20" s="21" t="s">
        <v>57</v>
      </c>
      <c r="AX20" s="21" t="s">
        <v>57</v>
      </c>
      <c r="AY20" s="21" t="s">
        <v>57</v>
      </c>
      <c r="AZ20" s="29">
        <v>1</v>
      </c>
    </row>
    <row r="21" spans="1:52" x14ac:dyDescent="0.2">
      <c r="A21" s="21" t="s">
        <v>55</v>
      </c>
      <c r="B21" s="21" t="s">
        <v>76</v>
      </c>
      <c r="C21" s="29">
        <f>(Tableau1[[#This Row],[IG (Index glycémqiue)]]*Tableau1[[#This Row],[ Glucides (g)]])/100</f>
        <v>0</v>
      </c>
      <c r="D21" s="29">
        <v>17.829999999999998</v>
      </c>
      <c r="E21" s="21">
        <v>32.4</v>
      </c>
      <c r="F21" s="21">
        <v>0</v>
      </c>
      <c r="G21" s="21">
        <v>2.1</v>
      </c>
      <c r="H21" s="21">
        <v>150</v>
      </c>
      <c r="I21" s="21">
        <v>2</v>
      </c>
      <c r="J21" s="21">
        <v>29</v>
      </c>
      <c r="K21" s="21">
        <v>0.4</v>
      </c>
      <c r="L21" s="21">
        <v>0.12</v>
      </c>
      <c r="O21" s="21">
        <v>0.14000000000000001</v>
      </c>
      <c r="P21" s="21">
        <v>0.19800000000000001</v>
      </c>
      <c r="Q21" s="21">
        <v>3.6</v>
      </c>
      <c r="R21" s="21">
        <v>0.3</v>
      </c>
      <c r="S21" s="21">
        <v>0.12</v>
      </c>
      <c r="T21" s="21">
        <v>20</v>
      </c>
      <c r="U21" s="21">
        <v>6.8</v>
      </c>
      <c r="V21" s="21">
        <v>8.5</v>
      </c>
      <c r="W21" s="21">
        <v>0.1</v>
      </c>
      <c r="X21" s="21">
        <v>9.4</v>
      </c>
      <c r="Y21" s="21">
        <v>32</v>
      </c>
      <c r="Z21" s="21">
        <v>18.3</v>
      </c>
      <c r="AA21" s="21">
        <v>0.1</v>
      </c>
      <c r="AB21" s="21">
        <v>126</v>
      </c>
      <c r="AC21" s="21">
        <v>214</v>
      </c>
      <c r="AD21" s="21">
        <v>37</v>
      </c>
      <c r="AE21" s="21">
        <v>766</v>
      </c>
      <c r="AF21" s="21">
        <v>6</v>
      </c>
      <c r="AG21" s="21">
        <v>0</v>
      </c>
      <c r="AH21" s="21">
        <v>0.90400000000000003</v>
      </c>
      <c r="AI21" s="21">
        <v>0.70899999999999996</v>
      </c>
      <c r="AJ21" s="21">
        <v>0</v>
      </c>
      <c r="AK21" s="22">
        <v>0.40300000000000002</v>
      </c>
      <c r="AL21" s="21">
        <v>355</v>
      </c>
      <c r="AM21" s="22" t="s">
        <v>77</v>
      </c>
      <c r="AN21" s="21" t="s">
        <v>77</v>
      </c>
      <c r="AO21" s="21" t="s">
        <v>77</v>
      </c>
      <c r="AP21" s="21" t="s">
        <v>77</v>
      </c>
      <c r="AQ21" s="21" t="s">
        <v>77</v>
      </c>
      <c r="AR21" s="21">
        <v>1.44E-2</v>
      </c>
      <c r="AS21" s="21">
        <v>0.57199999999999995</v>
      </c>
      <c r="AT21" s="21">
        <v>0.34599999999999997</v>
      </c>
      <c r="AU21" s="21">
        <v>0.70899999999999996</v>
      </c>
      <c r="AV21" s="21">
        <v>0.22900000000000001</v>
      </c>
      <c r="AW21" s="21" t="s">
        <v>78</v>
      </c>
      <c r="AX21" s="21" t="s">
        <v>57</v>
      </c>
      <c r="AY21" s="21" t="s">
        <v>57</v>
      </c>
      <c r="AZ21" s="29">
        <v>1</v>
      </c>
    </row>
    <row r="22" spans="1:52" x14ac:dyDescent="0.2">
      <c r="A22" s="21" t="s">
        <v>55</v>
      </c>
      <c r="B22" s="21" t="s">
        <v>79</v>
      </c>
      <c r="C22" s="29">
        <f>(Tableau1[[#This Row],[IG (Index glycémqiue)]]*Tableau1[[#This Row],[ Glucides (g)]])/100</f>
        <v>4.0000000000000001E-3</v>
      </c>
      <c r="D22" s="29">
        <v>10.5</v>
      </c>
      <c r="E22" s="21">
        <v>15.1</v>
      </c>
      <c r="F22" s="21">
        <v>0.4</v>
      </c>
      <c r="G22" s="21">
        <v>13.8</v>
      </c>
      <c r="H22" s="21">
        <v>186</v>
      </c>
      <c r="I22" s="21">
        <v>0</v>
      </c>
      <c r="J22" s="21">
        <v>0</v>
      </c>
      <c r="K22" s="21">
        <v>0</v>
      </c>
      <c r="L22" s="21">
        <v>0.19</v>
      </c>
      <c r="N22" s="21">
        <v>2.93</v>
      </c>
      <c r="O22" s="21">
        <v>0.114</v>
      </c>
      <c r="P22" s="21">
        <v>9.8800000000000008</v>
      </c>
      <c r="Q22" s="21">
        <v>4.2</v>
      </c>
      <c r="R22" s="21">
        <v>1.33</v>
      </c>
      <c r="S22" s="21">
        <v>0.17299999999999999</v>
      </c>
      <c r="T22" s="21">
        <v>10.7</v>
      </c>
      <c r="U22" s="21">
        <v>5.0999999999999996</v>
      </c>
      <c r="V22" s="21">
        <v>8</v>
      </c>
      <c r="W22" s="21">
        <v>0.15</v>
      </c>
      <c r="X22" s="21">
        <v>2.2599999999999998</v>
      </c>
      <c r="Y22" s="21">
        <v>2.15</v>
      </c>
      <c r="Z22" s="21">
        <v>16.7</v>
      </c>
      <c r="AA22" s="21">
        <v>2.75E-2</v>
      </c>
      <c r="AB22" s="21">
        <v>176</v>
      </c>
      <c r="AC22" s="21">
        <v>250</v>
      </c>
      <c r="AD22" s="21">
        <v>11.9</v>
      </c>
      <c r="AE22" s="21">
        <v>75.3</v>
      </c>
      <c r="AF22" s="21">
        <v>3.31</v>
      </c>
      <c r="AG22" s="21">
        <v>0</v>
      </c>
      <c r="AH22" s="21">
        <v>5.19</v>
      </c>
      <c r="AI22" s="21">
        <v>5.92</v>
      </c>
      <c r="AJ22" s="21">
        <v>0</v>
      </c>
      <c r="AK22" s="22">
        <v>0.84099999999999997</v>
      </c>
      <c r="AL22" s="21">
        <v>84</v>
      </c>
      <c r="AM22" s="22">
        <v>0</v>
      </c>
      <c r="AN22" s="21">
        <v>0</v>
      </c>
      <c r="AO22" s="21">
        <v>0</v>
      </c>
      <c r="AP22" s="21">
        <v>0</v>
      </c>
      <c r="AQ22" s="21">
        <v>8.9200000000000008E-3</v>
      </c>
      <c r="AR22" s="21">
        <v>0.34499999999999997</v>
      </c>
      <c r="AS22" s="21">
        <v>2.8</v>
      </c>
      <c r="AT22" s="21">
        <v>1.52</v>
      </c>
      <c r="AU22" s="21">
        <v>4.51</v>
      </c>
      <c r="AV22" s="21">
        <v>0.35499999999999998</v>
      </c>
      <c r="AW22" s="21">
        <v>8.2900000000000001E-2</v>
      </c>
      <c r="AX22" s="21">
        <v>0</v>
      </c>
      <c r="AY22" s="21">
        <v>0</v>
      </c>
      <c r="AZ22" s="29">
        <v>1</v>
      </c>
    </row>
    <row r="23" spans="1:52" x14ac:dyDescent="0.2">
      <c r="A23" s="21" t="s">
        <v>55</v>
      </c>
      <c r="B23" s="21" t="s">
        <v>80</v>
      </c>
      <c r="C23" s="29">
        <f>(Tableau1[[#This Row],[IG (Index glycémqiue)]]*Tableau1[[#This Row],[ Glucides (g)]])/100</f>
        <v>3.0299999999999997E-2</v>
      </c>
      <c r="D23" s="29">
        <v>11.59</v>
      </c>
      <c r="E23" s="21">
        <v>22.6</v>
      </c>
      <c r="F23" s="21">
        <v>3.03</v>
      </c>
      <c r="G23" s="21">
        <v>15.6</v>
      </c>
      <c r="H23" s="21">
        <v>243</v>
      </c>
      <c r="I23" s="21">
        <v>0</v>
      </c>
      <c r="J23" s="21">
        <v>0</v>
      </c>
      <c r="K23" s="21">
        <v>0.4</v>
      </c>
      <c r="L23" s="21">
        <v>0.24</v>
      </c>
      <c r="N23" s="21">
        <v>1.3</v>
      </c>
      <c r="O23" s="21">
        <v>3.5999999999999997E-2</v>
      </c>
      <c r="P23" s="21">
        <v>0.30299999999999999</v>
      </c>
      <c r="Q23" s="21">
        <v>3.9</v>
      </c>
      <c r="R23" s="21">
        <v>0.90700000000000003</v>
      </c>
      <c r="S23" s="21">
        <v>0.13800000000000001</v>
      </c>
      <c r="T23" s="21">
        <v>7</v>
      </c>
      <c r="U23" s="21">
        <v>6.62</v>
      </c>
      <c r="V23" s="21">
        <v>14.5</v>
      </c>
      <c r="W23" s="21">
        <v>0.127</v>
      </c>
      <c r="X23" s="21">
        <v>3.06</v>
      </c>
      <c r="Y23" s="21">
        <v>5</v>
      </c>
      <c r="Z23" s="21">
        <v>9.44</v>
      </c>
      <c r="AA23" s="21">
        <v>4.3700000000000003E-2</v>
      </c>
      <c r="AB23" s="21">
        <v>144</v>
      </c>
      <c r="AC23" s="21">
        <v>184</v>
      </c>
      <c r="AD23" s="21">
        <v>2.2000000000000002</v>
      </c>
      <c r="AE23" s="21">
        <v>383</v>
      </c>
      <c r="AF23" s="21">
        <v>2.2000000000000002</v>
      </c>
      <c r="AG23" s="21">
        <v>0</v>
      </c>
      <c r="AH23" s="21">
        <v>5.39</v>
      </c>
      <c r="AI23" s="21">
        <v>7.84</v>
      </c>
      <c r="AJ23" s="21">
        <v>0</v>
      </c>
      <c r="AK23" s="22">
        <v>0.91700000000000004</v>
      </c>
      <c r="AL23" s="21">
        <v>138</v>
      </c>
      <c r="AM23" s="22">
        <v>0</v>
      </c>
      <c r="AN23" s="21">
        <v>0</v>
      </c>
      <c r="AO23" s="21">
        <v>0</v>
      </c>
      <c r="AP23" s="21">
        <v>0</v>
      </c>
      <c r="AQ23" s="21">
        <v>1.32E-2</v>
      </c>
      <c r="AR23" s="21">
        <v>0.318</v>
      </c>
      <c r="AS23" s="21">
        <v>2.77</v>
      </c>
      <c r="AT23" s="21">
        <v>2.2799999999999998</v>
      </c>
      <c r="AU23" s="21">
        <v>5.75</v>
      </c>
      <c r="AV23" s="21">
        <v>0.51</v>
      </c>
      <c r="AW23" s="21">
        <v>0.11600000000000001</v>
      </c>
      <c r="AX23" s="21">
        <v>1.3599999999999999E-2</v>
      </c>
      <c r="AY23" s="21">
        <v>0</v>
      </c>
      <c r="AZ23" s="29">
        <v>1</v>
      </c>
    </row>
    <row r="24" spans="1:52" x14ac:dyDescent="0.2">
      <c r="A24" s="21" t="s">
        <v>55</v>
      </c>
      <c r="B24" s="21" t="s">
        <v>81</v>
      </c>
      <c r="C24" s="29">
        <f>(Tableau1[[#This Row],[IG (Index glycémqiue)]]*Tableau1[[#This Row],[ Glucides (g)]])/100</f>
        <v>0</v>
      </c>
      <c r="D24" s="34">
        <v>12</v>
      </c>
      <c r="E24" s="21">
        <v>23.4</v>
      </c>
      <c r="F24" s="21">
        <v>0</v>
      </c>
      <c r="G24" s="21">
        <v>13.6</v>
      </c>
      <c r="H24" s="21">
        <v>216</v>
      </c>
      <c r="I24" s="21">
        <v>0</v>
      </c>
      <c r="L24" s="21">
        <v>1.1000000000000001</v>
      </c>
      <c r="N24" s="21">
        <v>6</v>
      </c>
      <c r="O24" s="21">
        <v>0.09</v>
      </c>
      <c r="P24" s="21">
        <v>0.35</v>
      </c>
      <c r="Q24" s="21">
        <v>2.04</v>
      </c>
      <c r="R24" s="21">
        <v>0.92</v>
      </c>
      <c r="S24" s="21">
        <v>0.155</v>
      </c>
      <c r="T24" s="21">
        <v>9</v>
      </c>
      <c r="U24" s="21">
        <v>6.05</v>
      </c>
      <c r="V24" s="21">
        <v>9</v>
      </c>
      <c r="W24" s="21">
        <v>0.21</v>
      </c>
      <c r="X24" s="21">
        <v>2.34</v>
      </c>
      <c r="Y24" s="21" t="s">
        <v>57</v>
      </c>
      <c r="Z24" s="21">
        <v>18</v>
      </c>
      <c r="AA24" s="21">
        <v>4.7E-2</v>
      </c>
      <c r="AB24" s="21">
        <v>166</v>
      </c>
      <c r="AC24" s="21">
        <v>162</v>
      </c>
      <c r="AE24" s="21">
        <v>64</v>
      </c>
      <c r="AF24" s="21">
        <v>4.16</v>
      </c>
      <c r="AG24" s="21">
        <v>0</v>
      </c>
      <c r="AH24" s="21">
        <v>5.0999999999999996</v>
      </c>
      <c r="AI24" s="21">
        <v>5.82</v>
      </c>
      <c r="AJ24" s="21">
        <v>0</v>
      </c>
      <c r="AK24" s="22">
        <v>0.82599999999999996</v>
      </c>
      <c r="AL24" s="21">
        <v>200</v>
      </c>
      <c r="AM24" s="22">
        <v>0</v>
      </c>
      <c r="AN24" s="21">
        <v>0</v>
      </c>
      <c r="AO24" s="21">
        <v>0</v>
      </c>
      <c r="AP24" s="21">
        <v>0</v>
      </c>
      <c r="AQ24" s="21">
        <v>8.7600000000000004E-3</v>
      </c>
      <c r="AR24" s="21">
        <v>0.33900000000000002</v>
      </c>
      <c r="AS24" s="21">
        <v>2.75</v>
      </c>
      <c r="AT24" s="21">
        <v>1.49</v>
      </c>
      <c r="AU24" s="21">
        <v>4.43</v>
      </c>
      <c r="AV24" s="21">
        <v>0.34899999999999998</v>
      </c>
      <c r="AW24" s="21">
        <v>8.14E-2</v>
      </c>
      <c r="AX24" s="21">
        <v>0</v>
      </c>
      <c r="AY24" s="21">
        <v>0</v>
      </c>
      <c r="AZ24" s="29">
        <v>1</v>
      </c>
    </row>
    <row r="25" spans="1:52" x14ac:dyDescent="0.2">
      <c r="A25" s="21" t="s">
        <v>55</v>
      </c>
      <c r="B25" s="21" t="s">
        <v>82</v>
      </c>
      <c r="C25" s="29">
        <f>(Tableau1[[#This Row],[IG (Index glycémqiue)]]*Tableau1[[#This Row],[ Glucides (g)]])/100</f>
        <v>0</v>
      </c>
      <c r="D25" s="29">
        <v>24.5</v>
      </c>
      <c r="E25" s="21">
        <v>21.8</v>
      </c>
      <c r="G25" s="21">
        <v>4.46</v>
      </c>
      <c r="H25" s="21">
        <v>127</v>
      </c>
      <c r="I25" s="21">
        <v>0</v>
      </c>
      <c r="K25" s="21">
        <v>0</v>
      </c>
      <c r="L25" s="21">
        <v>0.6</v>
      </c>
      <c r="N25" s="21">
        <v>39.4</v>
      </c>
      <c r="O25" s="21">
        <v>7.1999999999999995E-2</v>
      </c>
      <c r="P25" s="21">
        <v>0.1</v>
      </c>
      <c r="Q25" s="21">
        <v>3.89</v>
      </c>
      <c r="R25" s="21">
        <v>1.42</v>
      </c>
      <c r="S25" s="21">
        <v>5.3499999999999999E-2</v>
      </c>
      <c r="T25" s="21">
        <v>20</v>
      </c>
      <c r="U25" s="21">
        <v>3.88</v>
      </c>
      <c r="V25" s="21">
        <v>4</v>
      </c>
      <c r="W25" s="21">
        <v>7.1999999999999995E-2</v>
      </c>
      <c r="X25" s="21">
        <v>0.87</v>
      </c>
      <c r="Y25" s="21">
        <v>4</v>
      </c>
      <c r="Z25" s="21">
        <v>24</v>
      </c>
      <c r="AA25" s="21">
        <v>2.1000000000000001E-2</v>
      </c>
      <c r="AB25" s="21">
        <v>627</v>
      </c>
      <c r="AC25" s="21">
        <v>435</v>
      </c>
      <c r="AE25" s="21">
        <v>59</v>
      </c>
      <c r="AF25" s="21">
        <v>1.56</v>
      </c>
      <c r="AG25" s="21">
        <v>0</v>
      </c>
      <c r="AH25" s="21">
        <v>1.0900000000000001</v>
      </c>
      <c r="AI25" s="21">
        <v>1.32</v>
      </c>
      <c r="AJ25" s="21">
        <v>0</v>
      </c>
      <c r="AK25" s="22">
        <v>0.30499999999999999</v>
      </c>
      <c r="AL25" s="21">
        <v>312</v>
      </c>
      <c r="AM25" s="22">
        <v>0</v>
      </c>
      <c r="AN25" s="21">
        <v>0</v>
      </c>
      <c r="AO25" s="21">
        <v>0</v>
      </c>
      <c r="AP25" s="21" t="s">
        <v>57</v>
      </c>
      <c r="AQ25" s="21">
        <v>0</v>
      </c>
      <c r="AR25" s="21">
        <v>2.0500000000000001E-2</v>
      </c>
      <c r="AS25" s="21">
        <v>0.52200000000000002</v>
      </c>
      <c r="AT25" s="21">
        <v>0.34200000000000003</v>
      </c>
      <c r="AU25" s="21" t="s">
        <v>57</v>
      </c>
      <c r="AV25" s="21" t="s">
        <v>57</v>
      </c>
      <c r="AW25" s="21">
        <v>0</v>
      </c>
      <c r="AX25" s="21">
        <v>0</v>
      </c>
      <c r="AY25" s="21">
        <v>0</v>
      </c>
      <c r="AZ25" s="29">
        <v>1</v>
      </c>
    </row>
    <row r="26" spans="1:52" x14ac:dyDescent="0.2">
      <c r="A26" s="21" t="s">
        <v>55</v>
      </c>
      <c r="B26" s="21" t="s">
        <v>84</v>
      </c>
      <c r="C26" s="29">
        <f>(Tableau1[[#This Row],[IG (Index glycémqiue)]]*Tableau1[[#This Row],[ Glucides (g)]])/100</f>
        <v>0</v>
      </c>
      <c r="D26" s="29">
        <v>17.829999999999998</v>
      </c>
      <c r="E26" s="21">
        <v>24.1</v>
      </c>
      <c r="F26" s="21">
        <v>0</v>
      </c>
      <c r="G26" s="21">
        <v>4.96</v>
      </c>
      <c r="H26" s="21">
        <v>141</v>
      </c>
      <c r="I26" s="21">
        <v>124</v>
      </c>
      <c r="K26" s="21">
        <v>0</v>
      </c>
      <c r="L26" s="21">
        <v>0.41</v>
      </c>
      <c r="N26" s="21">
        <v>10.5</v>
      </c>
      <c r="O26" s="21">
        <v>0.45500000000000002</v>
      </c>
      <c r="P26" s="21">
        <v>2.1800000000000002</v>
      </c>
      <c r="Q26" s="21">
        <v>7.8</v>
      </c>
      <c r="R26" s="21">
        <v>3.57</v>
      </c>
      <c r="S26" s="21">
        <v>0.21</v>
      </c>
      <c r="T26" s="21">
        <v>80</v>
      </c>
      <c r="U26" s="21">
        <v>79</v>
      </c>
      <c r="V26" s="21">
        <v>15.5</v>
      </c>
      <c r="W26" s="21">
        <v>0.51</v>
      </c>
      <c r="X26" s="21">
        <v>12.2</v>
      </c>
      <c r="Y26" s="21">
        <v>10</v>
      </c>
      <c r="Z26" s="21">
        <v>24.5</v>
      </c>
      <c r="AA26" s="21">
        <v>0.13700000000000001</v>
      </c>
      <c r="AB26" s="21">
        <v>325</v>
      </c>
      <c r="AC26" s="21">
        <v>259</v>
      </c>
      <c r="AE26" s="21">
        <v>210</v>
      </c>
      <c r="AF26" s="21">
        <v>3.95</v>
      </c>
      <c r="AG26" s="21">
        <v>0</v>
      </c>
      <c r="AH26" s="21">
        <v>1.66</v>
      </c>
      <c r="AI26" s="21">
        <v>0.77</v>
      </c>
      <c r="AJ26" s="21">
        <v>0</v>
      </c>
      <c r="AK26" s="22">
        <v>1.02</v>
      </c>
      <c r="AL26" s="21">
        <v>588</v>
      </c>
      <c r="AP26" s="21" t="s">
        <v>57</v>
      </c>
      <c r="AQ26" s="21">
        <v>0.01</v>
      </c>
      <c r="AR26" s="21">
        <v>0.04</v>
      </c>
      <c r="AS26" s="21">
        <v>0.51</v>
      </c>
      <c r="AT26" s="21">
        <v>0.63</v>
      </c>
      <c r="AU26" s="21" t="s">
        <v>57</v>
      </c>
      <c r="AV26" s="21" t="s">
        <v>57</v>
      </c>
      <c r="AW26" s="21" t="s">
        <v>57</v>
      </c>
      <c r="AX26" s="21">
        <v>0.06</v>
      </c>
      <c r="AY26" s="21">
        <v>0.04</v>
      </c>
      <c r="AZ26" s="29">
        <v>1</v>
      </c>
    </row>
    <row r="27" spans="1:52" x14ac:dyDescent="0.2">
      <c r="A27" s="21" t="s">
        <v>55</v>
      </c>
      <c r="B27" s="21" t="s">
        <v>85</v>
      </c>
      <c r="C27" s="29">
        <f>(Tableau1[[#This Row],[IG (Index glycémqiue)]]*Tableau1[[#This Row],[ Glucides (g)]])/100</f>
        <v>0</v>
      </c>
      <c r="D27" s="29">
        <v>22.32</v>
      </c>
      <c r="E27" s="21">
        <v>26</v>
      </c>
      <c r="F27" s="21">
        <v>0</v>
      </c>
      <c r="G27" s="21">
        <v>7</v>
      </c>
      <c r="H27" s="21">
        <v>167</v>
      </c>
      <c r="I27" s="21">
        <v>260</v>
      </c>
      <c r="K27" s="21">
        <v>0</v>
      </c>
      <c r="L27" s="21">
        <v>1.2</v>
      </c>
      <c r="O27" s="21">
        <v>0.5</v>
      </c>
      <c r="Q27" s="21">
        <v>6.3</v>
      </c>
      <c r="R27" s="21">
        <v>5.6</v>
      </c>
      <c r="S27" s="21">
        <v>0.55000000000000004</v>
      </c>
      <c r="U27" s="21">
        <v>42</v>
      </c>
      <c r="X27" s="21">
        <v>5</v>
      </c>
      <c r="Y27" s="21">
        <v>10</v>
      </c>
      <c r="AF27" s="21">
        <v>4.9000000000000004</v>
      </c>
      <c r="AG27" s="21">
        <v>0</v>
      </c>
      <c r="AH27" s="21">
        <v>1.33</v>
      </c>
      <c r="AI27" s="21">
        <v>0.79900000000000004</v>
      </c>
      <c r="AJ27" s="21">
        <v>0</v>
      </c>
      <c r="AK27" s="22">
        <v>0.86499999999999999</v>
      </c>
      <c r="AL27" s="21">
        <v>396</v>
      </c>
      <c r="AM27" s="22">
        <v>0</v>
      </c>
      <c r="AN27" s="21">
        <v>0</v>
      </c>
      <c r="AO27" s="21">
        <v>0</v>
      </c>
      <c r="AP27" s="21" t="s">
        <v>57</v>
      </c>
      <c r="AQ27" s="21">
        <v>0</v>
      </c>
      <c r="AR27" s="21">
        <v>2.86E-2</v>
      </c>
      <c r="AS27" s="21">
        <v>0.62</v>
      </c>
      <c r="AT27" s="21">
        <v>0.54600000000000004</v>
      </c>
      <c r="AU27" s="21">
        <v>0.54400000000000004</v>
      </c>
      <c r="AV27" s="21">
        <v>0.58699999999999997</v>
      </c>
      <c r="AW27" s="21">
        <v>3.5000000000000003E-2</v>
      </c>
      <c r="AX27" s="21">
        <v>0</v>
      </c>
      <c r="AY27" s="21">
        <v>0</v>
      </c>
      <c r="AZ27" s="29">
        <v>1</v>
      </c>
    </row>
    <row r="28" spans="1:52" x14ac:dyDescent="0.2">
      <c r="A28" s="21" t="s">
        <v>55</v>
      </c>
      <c r="B28" s="21" t="s">
        <v>86</v>
      </c>
      <c r="C28" s="29">
        <f>(Tableau1[[#This Row],[IG (Index glycémqiue)]]*Tableau1[[#This Row],[ Glucides (g)]])/100</f>
        <v>8.5000000000000006E-3</v>
      </c>
      <c r="D28" s="29">
        <v>21.22</v>
      </c>
      <c r="E28" s="21">
        <v>15.3</v>
      </c>
      <c r="F28" s="21">
        <v>0.85</v>
      </c>
      <c r="G28" s="21">
        <v>2.65</v>
      </c>
      <c r="H28" s="21">
        <v>88.5</v>
      </c>
      <c r="I28" s="21">
        <v>238</v>
      </c>
      <c r="K28" s="21">
        <v>0.7</v>
      </c>
      <c r="L28" s="21">
        <v>0.7</v>
      </c>
      <c r="N28" s="21">
        <v>13.1</v>
      </c>
      <c r="O28" s="21">
        <v>0.38200000000000001</v>
      </c>
      <c r="P28" s="21">
        <v>2.39</v>
      </c>
      <c r="Q28" s="21">
        <v>7.91</v>
      </c>
      <c r="R28" s="21">
        <v>3.91</v>
      </c>
      <c r="S28" s="21">
        <v>0.35599999999999998</v>
      </c>
      <c r="T28" s="21">
        <v>71.599999999999994</v>
      </c>
      <c r="U28" s="21">
        <v>21.1</v>
      </c>
      <c r="V28" s="21">
        <v>10.199999999999999</v>
      </c>
      <c r="W28" s="21">
        <v>0.51</v>
      </c>
      <c r="X28" s="21">
        <v>6.87</v>
      </c>
      <c r="Y28" s="21">
        <v>8.73</v>
      </c>
      <c r="Z28" s="21">
        <v>16</v>
      </c>
      <c r="AA28" s="21">
        <v>0.16</v>
      </c>
      <c r="AB28" s="21">
        <v>236</v>
      </c>
      <c r="AC28" s="21">
        <v>235</v>
      </c>
      <c r="AD28" s="21">
        <v>118</v>
      </c>
      <c r="AE28" s="21">
        <v>198</v>
      </c>
      <c r="AF28" s="21">
        <v>1.56</v>
      </c>
      <c r="AG28" s="21">
        <v>0</v>
      </c>
      <c r="AH28" s="21">
        <v>0.503</v>
      </c>
      <c r="AI28" s="21">
        <v>0.30299999999999999</v>
      </c>
      <c r="AJ28" s="21">
        <v>0</v>
      </c>
      <c r="AK28" s="22">
        <v>0.32800000000000001</v>
      </c>
      <c r="AL28" s="21">
        <v>378</v>
      </c>
      <c r="AM28" s="22">
        <v>0</v>
      </c>
      <c r="AN28" s="21">
        <v>0</v>
      </c>
      <c r="AO28" s="21">
        <v>0</v>
      </c>
      <c r="AP28" s="21" t="s">
        <v>57</v>
      </c>
      <c r="AQ28" s="21">
        <v>0</v>
      </c>
      <c r="AR28" s="21">
        <v>1.09E-2</v>
      </c>
      <c r="AS28" s="21">
        <v>0.23499999999999999</v>
      </c>
      <c r="AT28" s="21">
        <v>0.20699999999999999</v>
      </c>
      <c r="AU28" s="21">
        <v>0.20599999999999999</v>
      </c>
      <c r="AV28" s="21">
        <v>0.223</v>
      </c>
      <c r="AW28" s="21">
        <v>1.3299999999999999E-2</v>
      </c>
      <c r="AX28" s="21">
        <v>0</v>
      </c>
      <c r="AY28" s="21">
        <v>0</v>
      </c>
      <c r="AZ28" s="29">
        <v>1</v>
      </c>
    </row>
    <row r="29" spans="1:52" x14ac:dyDescent="0.2">
      <c r="A29" s="21" t="s">
        <v>55</v>
      </c>
      <c r="B29" s="21" t="s">
        <v>87</v>
      </c>
      <c r="C29" s="29">
        <f>(Tableau1[[#This Row],[IG (Index glycémqiue)]]*Tableau1[[#This Row],[ Glucides (g)]])/100</f>
        <v>0</v>
      </c>
      <c r="D29" s="34">
        <v>21</v>
      </c>
      <c r="E29" s="21">
        <v>27.1</v>
      </c>
      <c r="G29" s="21">
        <v>5.82</v>
      </c>
      <c r="H29" s="21">
        <v>161</v>
      </c>
      <c r="I29" s="21">
        <v>0</v>
      </c>
      <c r="K29" s="21">
        <v>1.1100000000000001</v>
      </c>
      <c r="L29" s="21">
        <v>1.03</v>
      </c>
      <c r="N29" s="21">
        <v>0</v>
      </c>
      <c r="O29" s="21">
        <v>0.29499999999999998</v>
      </c>
      <c r="P29" s="21">
        <v>2.97</v>
      </c>
      <c r="Q29" s="21">
        <v>5.21</v>
      </c>
      <c r="R29" s="21">
        <v>1.95</v>
      </c>
      <c r="S29" s="21">
        <v>0.52600000000000002</v>
      </c>
      <c r="T29" s="21">
        <v>83</v>
      </c>
      <c r="U29" s="21">
        <v>25.5</v>
      </c>
      <c r="V29" s="21">
        <v>19</v>
      </c>
      <c r="W29" s="21">
        <v>0.56399999999999995</v>
      </c>
      <c r="X29" s="21">
        <v>7.65</v>
      </c>
      <c r="Y29" s="21">
        <v>10</v>
      </c>
      <c r="Z29" s="21">
        <v>12</v>
      </c>
      <c r="AA29" s="21">
        <v>0.185</v>
      </c>
      <c r="AB29" s="21">
        <v>304</v>
      </c>
      <c r="AC29" s="21">
        <v>135</v>
      </c>
      <c r="AE29" s="21">
        <v>94</v>
      </c>
      <c r="AF29" s="21">
        <v>2.97</v>
      </c>
      <c r="AG29" s="21">
        <v>0</v>
      </c>
      <c r="AH29" s="21">
        <v>1.72</v>
      </c>
      <c r="AI29" s="21">
        <v>0.83599999999999997</v>
      </c>
      <c r="AJ29" s="21">
        <v>0</v>
      </c>
      <c r="AK29" s="22">
        <v>0.753</v>
      </c>
      <c r="AL29" s="21">
        <v>576</v>
      </c>
      <c r="AM29" s="22">
        <v>0</v>
      </c>
      <c r="AN29" s="21">
        <v>0</v>
      </c>
      <c r="AO29" s="21">
        <v>0</v>
      </c>
      <c r="AP29" s="21" t="s">
        <v>57</v>
      </c>
      <c r="AQ29" s="21">
        <v>0</v>
      </c>
      <c r="AR29" s="21">
        <v>7.4999999999999997E-3</v>
      </c>
      <c r="AS29" s="21">
        <v>0.48099999999999998</v>
      </c>
      <c r="AT29" s="21">
        <v>0.45700000000000002</v>
      </c>
      <c r="AU29" s="21">
        <v>0.45300000000000001</v>
      </c>
      <c r="AV29" s="21">
        <v>0.48899999999999999</v>
      </c>
      <c r="AW29" s="21">
        <v>8.0000000000000002E-3</v>
      </c>
      <c r="AX29" s="21">
        <v>0</v>
      </c>
      <c r="AY29" s="21">
        <v>0</v>
      </c>
      <c r="AZ29" s="29">
        <v>1</v>
      </c>
    </row>
    <row r="30" spans="1:52" x14ac:dyDescent="0.2">
      <c r="A30" s="21" t="s">
        <v>55</v>
      </c>
      <c r="B30" s="21" t="s">
        <v>88</v>
      </c>
      <c r="C30" s="29">
        <f>(Tableau1[[#This Row],[IG (Index glycémqiue)]]*Tableau1[[#This Row],[ Glucides (g)]])/100</f>
        <v>0</v>
      </c>
      <c r="D30" s="34">
        <v>21</v>
      </c>
      <c r="E30" s="21">
        <v>26.1</v>
      </c>
      <c r="F30" s="21">
        <v>0</v>
      </c>
      <c r="G30" s="21">
        <v>6.36</v>
      </c>
      <c r="H30" s="21">
        <v>162</v>
      </c>
      <c r="I30" s="21">
        <v>161</v>
      </c>
      <c r="K30" s="21">
        <v>0.34399999999999997</v>
      </c>
      <c r="L30" s="21">
        <v>1.04</v>
      </c>
      <c r="N30" s="21">
        <v>1.42</v>
      </c>
      <c r="O30" s="21">
        <v>0.43099999999999999</v>
      </c>
      <c r="P30" s="21">
        <v>1.21</v>
      </c>
      <c r="Q30" s="21">
        <v>6.16</v>
      </c>
      <c r="R30" s="21">
        <v>4.2</v>
      </c>
      <c r="S30" s="21">
        <v>0.497</v>
      </c>
      <c r="T30" s="21">
        <v>36.4</v>
      </c>
      <c r="U30" s="21">
        <v>41.9</v>
      </c>
      <c r="V30" s="21">
        <v>7.96</v>
      </c>
      <c r="W30" s="21">
        <v>0.24299999999999999</v>
      </c>
      <c r="X30" s="21">
        <v>6.79</v>
      </c>
      <c r="Y30" s="21">
        <v>10</v>
      </c>
      <c r="Z30" s="21">
        <v>7.01</v>
      </c>
      <c r="AA30" s="21">
        <v>7.5600000000000001E-2</v>
      </c>
      <c r="AB30" s="21">
        <v>138</v>
      </c>
      <c r="AC30" s="21">
        <v>76.599999999999994</v>
      </c>
      <c r="AE30" s="21">
        <v>57.4</v>
      </c>
      <c r="AF30" s="21">
        <v>4.18</v>
      </c>
      <c r="AG30" s="21">
        <v>0</v>
      </c>
      <c r="AH30" s="21">
        <v>1.49</v>
      </c>
      <c r="AI30" s="21">
        <v>0.80600000000000005</v>
      </c>
      <c r="AJ30" s="21">
        <v>0</v>
      </c>
      <c r="AK30" s="22">
        <v>0.85199999999999998</v>
      </c>
      <c r="AL30" s="21">
        <v>477</v>
      </c>
      <c r="AM30" s="22">
        <v>0</v>
      </c>
      <c r="AN30" s="21">
        <v>0</v>
      </c>
      <c r="AO30" s="21">
        <v>0</v>
      </c>
      <c r="AP30" s="21" t="s">
        <v>57</v>
      </c>
      <c r="AQ30" s="21">
        <v>1.3500000000000001E-3</v>
      </c>
      <c r="AR30" s="21">
        <v>2.3599999999999999E-2</v>
      </c>
      <c r="AS30" s="21">
        <v>0.56200000000000006</v>
      </c>
      <c r="AT30" s="21">
        <v>0.53</v>
      </c>
      <c r="AU30" s="21">
        <v>0.442</v>
      </c>
      <c r="AV30" s="21">
        <v>0.47799999999999998</v>
      </c>
      <c r="AW30" s="21">
        <v>2.1899999999999999E-2</v>
      </c>
      <c r="AX30" s="21">
        <v>8.09E-3</v>
      </c>
      <c r="AY30" s="21">
        <v>5.3899999999999998E-3</v>
      </c>
      <c r="AZ30" s="29">
        <v>1</v>
      </c>
    </row>
    <row r="31" spans="1:52" x14ac:dyDescent="0.2">
      <c r="A31" s="21" t="s">
        <v>55</v>
      </c>
      <c r="B31" s="21" t="s">
        <v>89</v>
      </c>
      <c r="C31" s="29">
        <f>(Tableau1[[#This Row],[IG (Index glycémqiue)]]*Tableau1[[#This Row],[ Glucides (g)]])/100</f>
        <v>0</v>
      </c>
      <c r="D31" s="29">
        <v>10.25</v>
      </c>
      <c r="E31" s="21">
        <v>25.4</v>
      </c>
      <c r="G31" s="21">
        <v>4.7</v>
      </c>
      <c r="H31" s="21">
        <v>144</v>
      </c>
      <c r="I31" s="21">
        <v>78</v>
      </c>
      <c r="K31" s="21">
        <v>0</v>
      </c>
      <c r="N31" s="21">
        <v>10.6</v>
      </c>
      <c r="O31" s="21">
        <v>0.39600000000000002</v>
      </c>
      <c r="P31" s="21">
        <v>1.59</v>
      </c>
      <c r="Q31" s="21">
        <v>5.78</v>
      </c>
      <c r="R31" s="21">
        <v>2.87</v>
      </c>
      <c r="S31" s="21">
        <v>0.46</v>
      </c>
      <c r="T31" s="21">
        <v>41</v>
      </c>
      <c r="U31" s="21">
        <v>7.79</v>
      </c>
      <c r="V31" s="21">
        <v>13</v>
      </c>
      <c r="W31" s="21">
        <v>0.68300000000000005</v>
      </c>
      <c r="X31" s="21">
        <v>5.29</v>
      </c>
      <c r="Y31" s="21">
        <v>10</v>
      </c>
      <c r="Z31" s="21">
        <v>18</v>
      </c>
      <c r="AA31" s="21">
        <v>0.14899999999999999</v>
      </c>
      <c r="AB31" s="21">
        <v>240</v>
      </c>
      <c r="AC31" s="21">
        <v>143</v>
      </c>
      <c r="AE31" s="21">
        <v>80</v>
      </c>
      <c r="AF31" s="21">
        <v>4.1500000000000004</v>
      </c>
      <c r="AG31" s="21">
        <v>0</v>
      </c>
      <c r="AH31" s="21">
        <v>1.51</v>
      </c>
      <c r="AI31" s="21">
        <v>1.55</v>
      </c>
      <c r="AJ31" s="21">
        <v>0</v>
      </c>
      <c r="AK31" s="22">
        <v>0.38</v>
      </c>
      <c r="AL31" s="21">
        <v>480</v>
      </c>
      <c r="AM31" s="22">
        <v>0</v>
      </c>
      <c r="AN31" s="21">
        <v>0</v>
      </c>
      <c r="AO31" s="21">
        <v>0</v>
      </c>
      <c r="AP31" s="21" t="s">
        <v>57</v>
      </c>
      <c r="AQ31" s="21">
        <v>0.01</v>
      </c>
      <c r="AR31" s="21">
        <v>2.5000000000000001E-2</v>
      </c>
      <c r="AS31" s="21">
        <v>0.85</v>
      </c>
      <c r="AT31" s="21">
        <v>0.6</v>
      </c>
      <c r="AU31" s="21" t="s">
        <v>57</v>
      </c>
      <c r="AV31" s="21" t="s">
        <v>57</v>
      </c>
      <c r="AW31" s="21" t="s">
        <v>57</v>
      </c>
      <c r="AX31" s="21">
        <v>0</v>
      </c>
      <c r="AY31" s="21">
        <v>0</v>
      </c>
      <c r="AZ31" s="29">
        <v>1</v>
      </c>
    </row>
    <row r="32" spans="1:52" x14ac:dyDescent="0.2">
      <c r="A32" s="21" t="s">
        <v>90</v>
      </c>
      <c r="B32" s="21" t="s">
        <v>91</v>
      </c>
      <c r="C32" s="29">
        <f>(Tableau1[[#This Row],[IG (Index glycémqiue)]]*Tableau1[[#This Row],[ Glucides (g)]])/100</f>
        <v>0</v>
      </c>
      <c r="E32" s="21">
        <v>1.86</v>
      </c>
      <c r="F32" s="21">
        <v>7.41</v>
      </c>
      <c r="G32" s="21">
        <v>2.6</v>
      </c>
      <c r="H32" s="21">
        <v>60.5</v>
      </c>
      <c r="I32" s="21">
        <v>56</v>
      </c>
      <c r="J32" s="21">
        <v>50</v>
      </c>
      <c r="K32" s="21">
        <v>1.4</v>
      </c>
      <c r="L32" s="21">
        <v>0.65</v>
      </c>
      <c r="O32" s="21">
        <v>0.06</v>
      </c>
      <c r="P32" s="21">
        <v>0.23</v>
      </c>
      <c r="Q32" s="21">
        <v>0.84</v>
      </c>
      <c r="R32" s="21">
        <v>0.39</v>
      </c>
      <c r="S32" s="21">
        <v>0.1</v>
      </c>
      <c r="T32" s="21">
        <v>14.7</v>
      </c>
      <c r="U32" s="21">
        <v>0.31</v>
      </c>
      <c r="V32" s="21">
        <v>74.7</v>
      </c>
      <c r="W32" s="21">
        <v>7.0000000000000001E-3</v>
      </c>
      <c r="X32" s="21">
        <v>1</v>
      </c>
      <c r="Y32" s="21">
        <v>15</v>
      </c>
      <c r="Z32" s="21">
        <v>7.6</v>
      </c>
      <c r="AA32" s="21">
        <v>1</v>
      </c>
      <c r="AB32" s="21">
        <v>60</v>
      </c>
      <c r="AC32" s="21">
        <v>91.2</v>
      </c>
      <c r="AD32" s="21">
        <v>5</v>
      </c>
      <c r="AE32" s="21">
        <v>32.700000000000003</v>
      </c>
      <c r="AF32" s="21">
        <v>1</v>
      </c>
      <c r="AG32" s="21">
        <v>0</v>
      </c>
      <c r="AJ32" s="21">
        <v>0</v>
      </c>
      <c r="AL32" s="21">
        <v>3</v>
      </c>
      <c r="AP32" s="21" t="s">
        <v>57</v>
      </c>
      <c r="AQ32" s="21" t="s">
        <v>57</v>
      </c>
      <c r="AR32" s="21" t="s">
        <v>57</v>
      </c>
      <c r="AS32" s="21" t="s">
        <v>57</v>
      </c>
      <c r="AT32" s="21" t="s">
        <v>57</v>
      </c>
      <c r="AU32" s="21" t="s">
        <v>57</v>
      </c>
      <c r="AV32" s="21" t="s">
        <v>57</v>
      </c>
      <c r="AW32" s="21" t="s">
        <v>57</v>
      </c>
      <c r="AX32" s="21" t="s">
        <v>57</v>
      </c>
      <c r="AY32" s="21" t="s">
        <v>57</v>
      </c>
      <c r="AZ32" s="29"/>
    </row>
    <row r="33" spans="1:52" x14ac:dyDescent="0.2">
      <c r="A33" s="21" t="s">
        <v>92</v>
      </c>
      <c r="B33" s="21" t="s">
        <v>93</v>
      </c>
      <c r="C33" s="29">
        <f>(Tableau1[[#This Row],[IG (Index glycémqiue)]]*Tableau1[[#This Row],[ Glucides (g)]])/100</f>
        <v>0</v>
      </c>
      <c r="D33" s="29">
        <v>0</v>
      </c>
      <c r="E33" s="21">
        <v>0</v>
      </c>
      <c r="F33" s="21">
        <v>0</v>
      </c>
      <c r="G33" s="21">
        <v>99.8</v>
      </c>
      <c r="H33" s="21">
        <v>898</v>
      </c>
      <c r="I33" s="21">
        <v>0</v>
      </c>
      <c r="J33" s="21">
        <v>0</v>
      </c>
      <c r="K33" s="21">
        <v>4.8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2</v>
      </c>
      <c r="Z33" s="21">
        <v>0</v>
      </c>
      <c r="AB33" s="21">
        <v>0</v>
      </c>
      <c r="AC33" s="21">
        <v>0</v>
      </c>
      <c r="AE33" s="21">
        <v>0</v>
      </c>
      <c r="AF33" s="21">
        <v>0</v>
      </c>
      <c r="AG33" s="21">
        <v>0</v>
      </c>
      <c r="AH33" s="21">
        <v>33.200000000000003</v>
      </c>
      <c r="AI33" s="21">
        <v>49.3</v>
      </c>
      <c r="AJ33" s="21">
        <v>0</v>
      </c>
      <c r="AK33" s="22">
        <v>12.9</v>
      </c>
      <c r="AL33" s="21">
        <v>100</v>
      </c>
      <c r="AM33" s="22">
        <v>0</v>
      </c>
      <c r="AN33" s="21">
        <v>0</v>
      </c>
      <c r="AO33" s="21">
        <v>0</v>
      </c>
      <c r="AP33" s="21">
        <v>0</v>
      </c>
      <c r="AQ33" s="21">
        <v>0</v>
      </c>
      <c r="AR33" s="21">
        <v>0.35</v>
      </c>
      <c r="AS33" s="21">
        <v>24.7</v>
      </c>
      <c r="AT33" s="21">
        <v>7.8</v>
      </c>
      <c r="AU33" s="21">
        <v>45</v>
      </c>
      <c r="AV33" s="21">
        <v>10.5</v>
      </c>
      <c r="AW33" s="21">
        <v>0.10100000000000001</v>
      </c>
      <c r="AX33" s="21">
        <v>0</v>
      </c>
      <c r="AY33" s="21">
        <v>0</v>
      </c>
      <c r="AZ33" s="29">
        <v>1</v>
      </c>
    </row>
    <row r="34" spans="1:52" x14ac:dyDescent="0.2">
      <c r="A34" s="21" t="s">
        <v>92</v>
      </c>
      <c r="B34" s="21" t="s">
        <v>94</v>
      </c>
      <c r="C34" s="29">
        <f>(Tableau1[[#This Row],[IG (Index glycémqiue)]]*Tableau1[[#This Row],[ Glucides (g)]])/100</f>
        <v>0</v>
      </c>
      <c r="D34" s="29">
        <v>0</v>
      </c>
      <c r="E34" s="21">
        <v>0</v>
      </c>
      <c r="F34" s="21">
        <v>0</v>
      </c>
      <c r="G34" s="21">
        <v>99.8</v>
      </c>
      <c r="H34" s="21">
        <v>898</v>
      </c>
      <c r="I34" s="21">
        <v>144</v>
      </c>
      <c r="J34" s="21">
        <v>0</v>
      </c>
      <c r="K34" s="21">
        <v>0</v>
      </c>
      <c r="L34" s="21">
        <v>2.7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X34" s="21">
        <v>0</v>
      </c>
      <c r="Y34" s="21">
        <v>2</v>
      </c>
      <c r="Z34" s="21">
        <v>0</v>
      </c>
      <c r="AB34" s="21">
        <v>0</v>
      </c>
      <c r="AC34" s="21">
        <v>0</v>
      </c>
      <c r="AE34" s="21">
        <v>0</v>
      </c>
      <c r="AF34" s="21">
        <v>0</v>
      </c>
      <c r="AG34" s="21">
        <v>0</v>
      </c>
      <c r="AH34" s="21">
        <v>27.7</v>
      </c>
      <c r="AI34" s="21">
        <v>56.7</v>
      </c>
      <c r="AJ34" s="21">
        <v>0</v>
      </c>
      <c r="AK34" s="22">
        <v>11</v>
      </c>
      <c r="AL34" s="21">
        <v>100</v>
      </c>
      <c r="AM34" s="22">
        <v>0</v>
      </c>
      <c r="AN34" s="21">
        <v>0</v>
      </c>
      <c r="AO34" s="21">
        <v>0</v>
      </c>
      <c r="AP34" s="21">
        <v>0</v>
      </c>
      <c r="AQ34" s="21">
        <v>0</v>
      </c>
      <c r="AR34" s="21">
        <v>0.33300000000000002</v>
      </c>
      <c r="AS34" s="21">
        <v>20.7</v>
      </c>
      <c r="AT34" s="21">
        <v>6.1</v>
      </c>
      <c r="AU34" s="21">
        <v>53.5</v>
      </c>
      <c r="AV34" s="21">
        <v>9.8000000000000007</v>
      </c>
      <c r="AW34" s="21">
        <v>0.5</v>
      </c>
      <c r="AX34" s="21">
        <v>0</v>
      </c>
      <c r="AY34" s="21">
        <v>0</v>
      </c>
      <c r="AZ34" s="29">
        <v>1</v>
      </c>
    </row>
    <row r="35" spans="1:52" x14ac:dyDescent="0.2">
      <c r="A35" s="21" t="s">
        <v>92</v>
      </c>
      <c r="B35" s="21" t="s">
        <v>95</v>
      </c>
      <c r="C35" s="29">
        <f>(Tableau1[[#This Row],[IG (Index glycémqiue)]]*Tableau1[[#This Row],[ Glucides (g)]])/100</f>
        <v>0</v>
      </c>
      <c r="D35" s="29">
        <v>7.23</v>
      </c>
      <c r="E35" s="21">
        <v>0</v>
      </c>
      <c r="F35" s="21">
        <v>0</v>
      </c>
      <c r="G35" s="21">
        <v>100</v>
      </c>
      <c r="H35" s="21">
        <v>900</v>
      </c>
      <c r="I35" s="21">
        <v>30000</v>
      </c>
      <c r="K35" s="21">
        <v>250</v>
      </c>
      <c r="L35" s="21">
        <v>30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0.57499999999999996</v>
      </c>
      <c r="W35" s="21">
        <v>3.5000000000000001E-3</v>
      </c>
      <c r="X35" s="21">
        <v>3.6999999999999998E-2</v>
      </c>
      <c r="Y35" s="21">
        <v>400</v>
      </c>
      <c r="Z35" s="21">
        <v>0.04</v>
      </c>
      <c r="AA35" s="21">
        <v>1E-3</v>
      </c>
      <c r="AB35" s="21">
        <v>0</v>
      </c>
      <c r="AC35" s="21">
        <v>0</v>
      </c>
      <c r="AD35" s="21">
        <v>5.0000000000000001E-3</v>
      </c>
      <c r="AE35" s="21">
        <v>0.01</v>
      </c>
      <c r="AF35" s="21">
        <v>0.03</v>
      </c>
      <c r="AG35" s="21">
        <v>0</v>
      </c>
      <c r="AH35" s="21">
        <v>22</v>
      </c>
      <c r="AI35" s="21">
        <v>46.5</v>
      </c>
      <c r="AJ35" s="21">
        <v>0</v>
      </c>
      <c r="AK35" s="22">
        <v>24.3</v>
      </c>
      <c r="AL35" s="21">
        <v>510</v>
      </c>
      <c r="AM35" s="22">
        <v>0</v>
      </c>
      <c r="AN35" s="21">
        <v>0</v>
      </c>
      <c r="AO35" s="21">
        <v>0</v>
      </c>
      <c r="AP35" s="21">
        <v>0</v>
      </c>
      <c r="AQ35" s="21">
        <v>0</v>
      </c>
      <c r="AR35" s="21">
        <v>3.6</v>
      </c>
      <c r="AS35" s="21">
        <v>12.1</v>
      </c>
      <c r="AT35" s="21">
        <v>2.8</v>
      </c>
      <c r="AU35" s="21">
        <v>33.1</v>
      </c>
      <c r="AV35" s="21">
        <v>2.46</v>
      </c>
      <c r="AW35" s="21">
        <v>1.63</v>
      </c>
      <c r="AX35" s="21">
        <v>8.6</v>
      </c>
      <c r="AY35" s="21">
        <v>10.3</v>
      </c>
      <c r="AZ35" s="29">
        <v>1</v>
      </c>
    </row>
    <row r="36" spans="1:52" x14ac:dyDescent="0.2">
      <c r="A36" s="21" t="s">
        <v>92</v>
      </c>
      <c r="B36" s="21" t="s">
        <v>96</v>
      </c>
      <c r="C36" s="29">
        <f>(Tableau1[[#This Row],[IG (Index glycémqiue)]]*Tableau1[[#This Row],[ Glucides (g)]])/100</f>
        <v>0</v>
      </c>
      <c r="D36" s="34">
        <v>7</v>
      </c>
      <c r="E36" s="21">
        <v>0</v>
      </c>
      <c r="F36" s="21">
        <v>0</v>
      </c>
      <c r="G36" s="21">
        <v>100</v>
      </c>
      <c r="H36" s="21">
        <v>900</v>
      </c>
      <c r="J36" s="21">
        <v>0</v>
      </c>
      <c r="Y36" s="21">
        <v>0.8</v>
      </c>
      <c r="AG36" s="21">
        <v>0</v>
      </c>
      <c r="AH36" s="21">
        <v>22</v>
      </c>
      <c r="AI36" s="21">
        <v>46.5</v>
      </c>
      <c r="AJ36" s="21">
        <v>0</v>
      </c>
      <c r="AK36" s="22">
        <v>24.3</v>
      </c>
      <c r="AM36" s="22">
        <v>0</v>
      </c>
      <c r="AN36" s="21">
        <v>0</v>
      </c>
      <c r="AO36" s="21">
        <v>0</v>
      </c>
      <c r="AP36" s="21">
        <v>0</v>
      </c>
      <c r="AQ36" s="21">
        <v>0</v>
      </c>
      <c r="AR36" s="21">
        <v>3.6</v>
      </c>
      <c r="AS36" s="21">
        <v>12.1</v>
      </c>
      <c r="AT36" s="21">
        <v>2.8</v>
      </c>
      <c r="AU36" s="21">
        <v>33.1</v>
      </c>
      <c r="AV36" s="21">
        <v>2.46</v>
      </c>
      <c r="AW36" s="21">
        <v>1.63</v>
      </c>
      <c r="AX36" s="21">
        <v>8.6</v>
      </c>
      <c r="AY36" s="21">
        <v>10.3</v>
      </c>
      <c r="AZ36" s="29">
        <v>1</v>
      </c>
    </row>
    <row r="37" spans="1:52" x14ac:dyDescent="0.2">
      <c r="A37" s="21" t="s">
        <v>92</v>
      </c>
      <c r="B37" s="21" t="s">
        <v>97</v>
      </c>
      <c r="C37" s="29">
        <f>(Tableau1[[#This Row],[IG (Index glycémqiue)]]*Tableau1[[#This Row],[ Glucides (g)]])/100</f>
        <v>0.01</v>
      </c>
      <c r="E37" s="21">
        <v>7.36</v>
      </c>
      <c r="F37" s="21">
        <v>1</v>
      </c>
      <c r="G37" s="21">
        <v>69</v>
      </c>
      <c r="H37" s="21">
        <v>654</v>
      </c>
      <c r="I37" s="21">
        <v>10.3</v>
      </c>
      <c r="J37" s="21">
        <v>0</v>
      </c>
      <c r="K37" s="21">
        <v>1.6</v>
      </c>
      <c r="L37" s="21">
        <v>7.0000000000000007E-2</v>
      </c>
      <c r="N37" s="21">
        <v>3.3300000000000003E-2</v>
      </c>
      <c r="O37" s="21">
        <v>0.34599999999999997</v>
      </c>
      <c r="P37" s="21">
        <v>0.14299999999999999</v>
      </c>
      <c r="Q37" s="21">
        <v>2.34</v>
      </c>
      <c r="R37" s="21">
        <v>0.36299999999999999</v>
      </c>
      <c r="S37" s="21">
        <v>0.26400000000000001</v>
      </c>
      <c r="T37" s="21">
        <v>1</v>
      </c>
      <c r="U37" s="21">
        <v>0.44</v>
      </c>
      <c r="V37" s="21">
        <v>29</v>
      </c>
      <c r="W37" s="21">
        <v>5.3999999999999999E-2</v>
      </c>
      <c r="X37" s="21">
        <v>0.77700000000000002</v>
      </c>
      <c r="Y37" s="21">
        <v>0.5</v>
      </c>
      <c r="Z37" s="21">
        <v>9</v>
      </c>
      <c r="AA37" s="21">
        <v>1E-3</v>
      </c>
      <c r="AB37" s="21">
        <v>102</v>
      </c>
      <c r="AC37" s="21">
        <v>177</v>
      </c>
      <c r="AE37" s="21">
        <v>640</v>
      </c>
      <c r="AF37" s="21">
        <v>1.1399999999999999</v>
      </c>
      <c r="AG37" s="21">
        <v>0</v>
      </c>
      <c r="AH37" s="21">
        <v>24.6</v>
      </c>
      <c r="AI37" s="21">
        <v>29.3</v>
      </c>
      <c r="AJ37" s="21">
        <v>0</v>
      </c>
      <c r="AK37" s="22">
        <v>12.4</v>
      </c>
      <c r="AL37" s="21">
        <v>81.3</v>
      </c>
      <c r="AM37" s="22">
        <v>0</v>
      </c>
      <c r="AN37" s="21">
        <v>0</v>
      </c>
      <c r="AO37" s="21">
        <v>0</v>
      </c>
      <c r="AP37" s="21">
        <v>0.12</v>
      </c>
      <c r="AQ37" s="21">
        <v>0.114</v>
      </c>
      <c r="AR37" s="21">
        <v>0.6</v>
      </c>
      <c r="AS37" s="21">
        <v>15.1</v>
      </c>
      <c r="AT37" s="21">
        <v>8.6199999999999992</v>
      </c>
      <c r="AU37" s="21">
        <v>19.8</v>
      </c>
      <c r="AV37" s="21">
        <v>8.1199999999999992</v>
      </c>
      <c r="AW37" s="21">
        <v>0.35199999999999998</v>
      </c>
      <c r="AX37" s="21">
        <v>0</v>
      </c>
      <c r="AY37" s="21">
        <v>6.0000000000000001E-3</v>
      </c>
      <c r="AZ37" s="29">
        <v>1</v>
      </c>
    </row>
    <row r="38" spans="1:52" x14ac:dyDescent="0.2">
      <c r="A38" s="21" t="s">
        <v>92</v>
      </c>
      <c r="B38" s="21" t="s">
        <v>98</v>
      </c>
      <c r="C38" s="29">
        <f>(Tableau1[[#This Row],[IG (Index glycémqiue)]]*Tableau1[[#This Row],[ Glucides (g)]])/100</f>
        <v>0</v>
      </c>
      <c r="E38" s="21">
        <v>0.06</v>
      </c>
      <c r="F38" s="21">
        <v>0</v>
      </c>
      <c r="G38" s="21">
        <v>100</v>
      </c>
      <c r="H38" s="21">
        <v>900</v>
      </c>
      <c r="I38" s="21">
        <v>4.5</v>
      </c>
      <c r="J38" s="21">
        <v>0</v>
      </c>
      <c r="K38" s="21">
        <v>0</v>
      </c>
      <c r="L38" s="21">
        <v>0.7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8.0000000000000002E-3</v>
      </c>
      <c r="T38" s="21">
        <v>0</v>
      </c>
      <c r="U38" s="21">
        <v>0</v>
      </c>
      <c r="V38" s="21">
        <v>0.6</v>
      </c>
      <c r="W38" s="21">
        <v>1.3299999999999999E-2</v>
      </c>
      <c r="X38" s="21">
        <v>5.33E-2</v>
      </c>
      <c r="Y38" s="21">
        <v>1.37</v>
      </c>
      <c r="Z38" s="21">
        <v>0.66700000000000004</v>
      </c>
      <c r="AA38" s="21">
        <v>9.3299999999999998E-3</v>
      </c>
      <c r="AB38" s="21">
        <v>2.4</v>
      </c>
      <c r="AC38" s="21">
        <v>0.66700000000000004</v>
      </c>
      <c r="AD38" s="21">
        <v>2.37</v>
      </c>
      <c r="AE38" s="21">
        <v>1.33</v>
      </c>
      <c r="AF38" s="21">
        <v>5.5E-2</v>
      </c>
      <c r="AG38" s="21">
        <v>0</v>
      </c>
      <c r="AH38" s="21">
        <v>44</v>
      </c>
      <c r="AI38" s="21">
        <v>37.799999999999997</v>
      </c>
      <c r="AJ38" s="21">
        <v>0</v>
      </c>
      <c r="AK38" s="22">
        <v>9</v>
      </c>
      <c r="AL38" s="21">
        <v>95</v>
      </c>
      <c r="AM38" s="22">
        <v>0</v>
      </c>
      <c r="AN38" s="21">
        <v>0</v>
      </c>
      <c r="AO38" s="21">
        <v>0.41</v>
      </c>
      <c r="AP38" s="21">
        <v>0.17799999999999999</v>
      </c>
      <c r="AQ38" s="21">
        <v>0.39400000000000002</v>
      </c>
      <c r="AR38" s="21">
        <v>1.66</v>
      </c>
      <c r="AS38" s="21">
        <v>24.2</v>
      </c>
      <c r="AT38" s="21">
        <v>16.399999999999999</v>
      </c>
      <c r="AU38" s="21">
        <v>31.1</v>
      </c>
      <c r="AV38" s="21">
        <v>7.98</v>
      </c>
      <c r="AW38" s="21">
        <v>0.83099999999999996</v>
      </c>
      <c r="AX38" s="21">
        <v>1.2999999999999999E-2</v>
      </c>
      <c r="AY38" s="21">
        <v>3.8100000000000002E-2</v>
      </c>
      <c r="AZ38" s="29">
        <v>1</v>
      </c>
    </row>
    <row r="39" spans="1:52" x14ac:dyDescent="0.2">
      <c r="A39" s="21" t="s">
        <v>99</v>
      </c>
      <c r="B39" s="21" t="s">
        <v>100</v>
      </c>
      <c r="C39" s="29">
        <f>(Tableau1[[#This Row],[IG (Index glycémqiue)]]*Tableau1[[#This Row],[ Glucides (g)]])/100</f>
        <v>4.4699999999999997E-2</v>
      </c>
      <c r="D39" s="29">
        <v>0.63</v>
      </c>
      <c r="E39" s="21">
        <v>3.41</v>
      </c>
      <c r="F39" s="21">
        <v>4.47</v>
      </c>
      <c r="G39" s="21">
        <v>30.6</v>
      </c>
      <c r="H39" s="21">
        <v>307</v>
      </c>
      <c r="I39" s="21">
        <v>201</v>
      </c>
      <c r="J39" s="21">
        <v>289</v>
      </c>
      <c r="K39" s="21">
        <v>5.8799999999999998E-2</v>
      </c>
      <c r="L39" s="21">
        <v>1.51</v>
      </c>
      <c r="N39" s="21">
        <v>0.29399999999999998</v>
      </c>
      <c r="O39" s="21">
        <v>1.47E-2</v>
      </c>
      <c r="P39" s="21">
        <v>1.47E-2</v>
      </c>
      <c r="Q39" s="21">
        <v>1.47E-2</v>
      </c>
      <c r="R39" s="21">
        <v>3.5299999999999998E-2</v>
      </c>
      <c r="S39" s="21">
        <v>1.47E-2</v>
      </c>
      <c r="T39" s="21">
        <v>1.47</v>
      </c>
      <c r="U39" s="21">
        <v>5.8799999999999998E-2</v>
      </c>
      <c r="V39" s="21">
        <v>14.9</v>
      </c>
      <c r="W39" s="21">
        <v>0.29399999999999998</v>
      </c>
      <c r="X39" s="21">
        <v>0.33500000000000002</v>
      </c>
      <c r="Y39" s="21">
        <v>3.77</v>
      </c>
      <c r="Z39" s="21">
        <v>2.97</v>
      </c>
      <c r="AA39" s="21">
        <v>0.29399999999999998</v>
      </c>
      <c r="AB39" s="21">
        <v>8.24</v>
      </c>
      <c r="AC39" s="21">
        <v>45.1</v>
      </c>
      <c r="AD39" s="21">
        <v>4.7699999999999996</v>
      </c>
      <c r="AE39" s="21">
        <v>168</v>
      </c>
      <c r="AF39" s="21">
        <v>0.29399999999999998</v>
      </c>
      <c r="AG39" s="21">
        <v>0</v>
      </c>
      <c r="AH39" s="21">
        <v>19</v>
      </c>
      <c r="AI39" s="21">
        <v>7.27</v>
      </c>
      <c r="AJ39" s="21">
        <v>0</v>
      </c>
      <c r="AK39" s="22">
        <v>1.03</v>
      </c>
      <c r="AL39" s="21">
        <v>60.2</v>
      </c>
      <c r="AM39" s="22">
        <v>1.08</v>
      </c>
      <c r="AN39" s="21">
        <v>0.74199999999999999</v>
      </c>
      <c r="AO39" s="21">
        <v>0.374</v>
      </c>
      <c r="AP39" s="21">
        <v>0.81599999999999995</v>
      </c>
      <c r="AQ39" s="21">
        <v>1.05</v>
      </c>
      <c r="AR39" s="21">
        <v>3.23</v>
      </c>
      <c r="AS39" s="21">
        <v>8.59</v>
      </c>
      <c r="AT39" s="21">
        <v>2.83</v>
      </c>
      <c r="AU39" s="21">
        <v>5.89</v>
      </c>
      <c r="AV39" s="21">
        <v>0.24299999999999999</v>
      </c>
      <c r="AW39" s="21">
        <v>0.151</v>
      </c>
      <c r="AX39" s="21">
        <v>1.3299999999999999E-2</v>
      </c>
      <c r="AY39" s="21">
        <v>0</v>
      </c>
      <c r="AZ39" s="29">
        <v>1</v>
      </c>
    </row>
    <row r="40" spans="1:52" x14ac:dyDescent="0.2">
      <c r="A40" s="21" t="s">
        <v>99</v>
      </c>
      <c r="B40" s="21" t="s">
        <v>101</v>
      </c>
      <c r="C40" s="29">
        <f>(Tableau1[[#This Row],[IG (Index glycémqiue)]]*Tableau1[[#This Row],[ Glucides (g)]])/100</f>
        <v>6.0000000000000001E-3</v>
      </c>
      <c r="D40" s="29">
        <v>0.63</v>
      </c>
      <c r="E40" s="21">
        <v>2.1</v>
      </c>
      <c r="F40" s="21">
        <v>0.6</v>
      </c>
      <c r="G40" s="21">
        <v>61.2</v>
      </c>
      <c r="H40" s="21">
        <v>562</v>
      </c>
      <c r="I40" s="21">
        <v>417</v>
      </c>
      <c r="J40" s="21">
        <v>319</v>
      </c>
      <c r="K40" s="21">
        <v>0.7</v>
      </c>
      <c r="L40" s="21">
        <v>1.1000000000000001</v>
      </c>
      <c r="M40" s="21">
        <v>13.8</v>
      </c>
      <c r="N40" s="21">
        <v>1</v>
      </c>
      <c r="O40" s="21">
        <v>0.05</v>
      </c>
      <c r="P40" s="21">
        <v>0.09</v>
      </c>
      <c r="Q40" s="21">
        <v>0.02</v>
      </c>
      <c r="R40" s="21">
        <v>0.1</v>
      </c>
      <c r="S40" s="21">
        <v>0.11</v>
      </c>
      <c r="T40" s="21">
        <v>1.65</v>
      </c>
      <c r="U40" s="21">
        <v>0.32</v>
      </c>
      <c r="V40" s="21">
        <v>36.799999999999997</v>
      </c>
      <c r="W40" s="21">
        <v>1</v>
      </c>
      <c r="X40" s="21">
        <v>1</v>
      </c>
      <c r="Y40" s="21">
        <v>2</v>
      </c>
      <c r="Z40" s="21">
        <v>3.8</v>
      </c>
      <c r="AA40" s="21">
        <v>1</v>
      </c>
      <c r="AB40" s="21">
        <v>35</v>
      </c>
      <c r="AC40" s="21">
        <v>47.7</v>
      </c>
      <c r="AD40" s="21">
        <v>5.5</v>
      </c>
      <c r="AE40" s="21">
        <v>20.7</v>
      </c>
      <c r="AF40" s="21">
        <v>1</v>
      </c>
      <c r="AG40" s="21">
        <v>0</v>
      </c>
      <c r="AH40" s="21">
        <v>39.4</v>
      </c>
      <c r="AI40" s="21">
        <v>13.2</v>
      </c>
      <c r="AJ40" s="21">
        <v>0</v>
      </c>
      <c r="AK40" s="22">
        <v>1.68</v>
      </c>
      <c r="AL40" s="21">
        <v>156</v>
      </c>
      <c r="AM40" s="22">
        <v>2.2599999999999998</v>
      </c>
      <c r="AN40" s="21">
        <v>1.34</v>
      </c>
      <c r="AO40" s="21">
        <v>0.77</v>
      </c>
      <c r="AP40" s="21">
        <v>1.67</v>
      </c>
      <c r="AQ40" s="21">
        <v>2.02</v>
      </c>
      <c r="AR40" s="21">
        <v>6.47</v>
      </c>
      <c r="AS40" s="21">
        <v>18.100000000000001</v>
      </c>
      <c r="AT40" s="21">
        <v>5.7</v>
      </c>
      <c r="AU40" s="21">
        <v>11</v>
      </c>
      <c r="AV40" s="21">
        <v>1.1000000000000001</v>
      </c>
      <c r="AW40" s="21">
        <v>0.20499999999999999</v>
      </c>
      <c r="AX40" s="21">
        <v>2.5000000000000001E-2</v>
      </c>
      <c r="AY40" s="21">
        <v>0</v>
      </c>
      <c r="AZ40" s="29">
        <v>1</v>
      </c>
    </row>
    <row r="41" spans="1:52" x14ac:dyDescent="0.2">
      <c r="A41" s="21" t="s">
        <v>99</v>
      </c>
      <c r="B41" s="21" t="s">
        <v>102</v>
      </c>
      <c r="C41" s="29">
        <f>(Tableau1[[#This Row],[IG (Index glycémqiue)]]*Tableau1[[#This Row],[ Glucides (g)]])/100</f>
        <v>5.0000000000000001E-3</v>
      </c>
      <c r="D41" s="29">
        <v>0.63</v>
      </c>
      <c r="E41" s="21">
        <v>2.1</v>
      </c>
      <c r="F41" s="21">
        <v>0.5</v>
      </c>
      <c r="G41" s="21">
        <v>58</v>
      </c>
      <c r="H41" s="21">
        <v>532</v>
      </c>
      <c r="I41" s="21">
        <v>456</v>
      </c>
      <c r="J41" s="21">
        <v>107</v>
      </c>
      <c r="K41" s="21">
        <v>0.6</v>
      </c>
      <c r="L41" s="21">
        <v>1.1000000000000001</v>
      </c>
      <c r="N41" s="21">
        <v>0</v>
      </c>
      <c r="O41" s="21">
        <v>5.0000000000000001E-3</v>
      </c>
      <c r="P41" s="21">
        <v>4.4999999999999998E-2</v>
      </c>
      <c r="Q41" s="21">
        <v>0.02</v>
      </c>
      <c r="S41" s="21">
        <v>0.01</v>
      </c>
      <c r="T41" s="21">
        <v>1.65</v>
      </c>
      <c r="U41" s="21">
        <v>6.5000000000000002E-2</v>
      </c>
      <c r="V41" s="21">
        <v>33.4</v>
      </c>
      <c r="W41" s="21">
        <v>0</v>
      </c>
      <c r="X41" s="21">
        <v>0.59499999999999997</v>
      </c>
      <c r="Y41" s="21">
        <v>2</v>
      </c>
      <c r="Z41" s="21">
        <v>3.45</v>
      </c>
      <c r="AB41" s="21">
        <v>34</v>
      </c>
      <c r="AC41" s="21">
        <v>42.2</v>
      </c>
      <c r="AE41" s="21">
        <v>450</v>
      </c>
      <c r="AF41" s="21">
        <v>0.26</v>
      </c>
      <c r="AG41" s="21">
        <v>0</v>
      </c>
      <c r="AH41" s="21">
        <v>37.4</v>
      </c>
      <c r="AI41" s="21">
        <v>12.5</v>
      </c>
      <c r="AJ41" s="21">
        <v>0</v>
      </c>
      <c r="AK41" s="22">
        <v>1.59</v>
      </c>
      <c r="AL41" s="21">
        <v>120</v>
      </c>
      <c r="AM41" s="22">
        <v>2.15</v>
      </c>
      <c r="AN41" s="21">
        <v>1.27</v>
      </c>
      <c r="AO41" s="21">
        <v>0.73</v>
      </c>
      <c r="AP41" s="21">
        <v>1.59</v>
      </c>
      <c r="AQ41" s="21">
        <v>1.91</v>
      </c>
      <c r="AR41" s="21">
        <v>6.13</v>
      </c>
      <c r="AS41" s="21">
        <v>17.2</v>
      </c>
      <c r="AT41" s="21">
        <v>5.0999999999999996</v>
      </c>
      <c r="AU41" s="21">
        <v>10.4</v>
      </c>
      <c r="AV41" s="21">
        <v>1.05</v>
      </c>
      <c r="AW41" s="21">
        <v>0.19400000000000001</v>
      </c>
      <c r="AX41" s="21">
        <v>2.3800000000000002E-2</v>
      </c>
      <c r="AY41" s="21">
        <v>0</v>
      </c>
      <c r="AZ41" s="29">
        <v>1</v>
      </c>
    </row>
    <row r="42" spans="1:52" x14ac:dyDescent="0.2">
      <c r="A42" s="21" t="s">
        <v>99</v>
      </c>
      <c r="B42" s="21" t="s">
        <v>103</v>
      </c>
      <c r="C42" s="29">
        <f>(Tableau1[[#This Row],[IG (Index glycémqiue)]]*Tableau1[[#This Row],[ Glucides (g)]])/100</f>
        <v>0</v>
      </c>
      <c r="D42" s="29">
        <v>0.44</v>
      </c>
      <c r="E42" s="21">
        <v>0.7</v>
      </c>
      <c r="G42" s="21">
        <v>80.8</v>
      </c>
      <c r="H42" s="21">
        <v>732</v>
      </c>
      <c r="I42" s="21">
        <v>800</v>
      </c>
      <c r="J42" s="21">
        <v>370</v>
      </c>
      <c r="K42" s="21">
        <v>1.1299999999999999</v>
      </c>
      <c r="L42" s="21">
        <v>1.9</v>
      </c>
      <c r="N42" s="21">
        <v>0</v>
      </c>
      <c r="O42" s="21">
        <v>7.3299999999999997E-3</v>
      </c>
      <c r="P42" s="21">
        <v>3.3000000000000002E-2</v>
      </c>
      <c r="Q42" s="21">
        <v>6.0699999999999997E-2</v>
      </c>
      <c r="R42" s="21">
        <v>0.11</v>
      </c>
      <c r="S42" s="21">
        <v>1E-3</v>
      </c>
      <c r="T42" s="21">
        <v>3</v>
      </c>
      <c r="U42" s="21">
        <v>0.17</v>
      </c>
      <c r="V42" s="21">
        <v>16.5</v>
      </c>
      <c r="W42" s="21">
        <v>9.1800000000000007E-3</v>
      </c>
      <c r="X42" s="21">
        <v>0.154</v>
      </c>
      <c r="Y42" s="21">
        <v>1.75</v>
      </c>
      <c r="Z42" s="21">
        <v>4.9400000000000004</v>
      </c>
      <c r="AA42" s="21">
        <v>4.7299999999999998E-3</v>
      </c>
      <c r="AB42" s="21">
        <v>23.7</v>
      </c>
      <c r="AC42" s="21">
        <v>39</v>
      </c>
      <c r="AD42" s="21">
        <v>10</v>
      </c>
      <c r="AE42" s="21">
        <v>774</v>
      </c>
      <c r="AF42" s="21">
        <v>5.16E-2</v>
      </c>
      <c r="AG42" s="21">
        <v>0</v>
      </c>
      <c r="AH42" s="21">
        <v>54.8</v>
      </c>
      <c r="AI42" s="21">
        <v>20.2</v>
      </c>
      <c r="AJ42" s="21">
        <v>0</v>
      </c>
      <c r="AK42" s="22">
        <v>2.64</v>
      </c>
      <c r="AL42" s="21">
        <v>228</v>
      </c>
      <c r="AM42" s="22">
        <v>3.06</v>
      </c>
      <c r="AN42" s="21">
        <v>2.6</v>
      </c>
      <c r="AO42" s="21">
        <v>1.3</v>
      </c>
      <c r="AP42" s="21">
        <v>2.2000000000000002</v>
      </c>
      <c r="AQ42" s="21">
        <v>2.59</v>
      </c>
      <c r="AR42" s="21">
        <v>5.96</v>
      </c>
      <c r="AS42" s="21">
        <v>21.9</v>
      </c>
      <c r="AT42" s="21">
        <v>9.65</v>
      </c>
      <c r="AU42" s="21">
        <v>18.600000000000001</v>
      </c>
      <c r="AV42" s="21">
        <v>1.78</v>
      </c>
      <c r="AW42" s="21">
        <v>0.35799999999999998</v>
      </c>
      <c r="AX42" s="21">
        <v>0</v>
      </c>
      <c r="AY42" s="21">
        <v>0</v>
      </c>
      <c r="AZ42" s="29">
        <v>1</v>
      </c>
    </row>
    <row r="43" spans="1:52" x14ac:dyDescent="0.2">
      <c r="A43" s="21" t="s">
        <v>99</v>
      </c>
      <c r="B43" s="21" t="s">
        <v>104</v>
      </c>
      <c r="C43" s="29">
        <f>(Tableau1[[#This Row],[IG (Index glycémqiue)]]*Tableau1[[#This Row],[ Glucides (g)]])/100</f>
        <v>0</v>
      </c>
      <c r="D43" s="29">
        <v>0.44</v>
      </c>
      <c r="E43" s="21">
        <v>0.68600000000000005</v>
      </c>
      <c r="G43" s="21">
        <v>82.2</v>
      </c>
      <c r="H43" s="21">
        <v>745</v>
      </c>
      <c r="I43" s="21">
        <v>800</v>
      </c>
      <c r="J43" s="21">
        <v>328</v>
      </c>
      <c r="K43" s="21">
        <v>1.01</v>
      </c>
      <c r="L43" s="21">
        <v>1.5</v>
      </c>
      <c r="N43" s="21">
        <v>0</v>
      </c>
      <c r="O43" s="21">
        <v>5.0000000000000001E-3</v>
      </c>
      <c r="P43" s="21">
        <v>2.4799999999999999E-2</v>
      </c>
      <c r="Q43" s="21">
        <v>2.7300000000000001E-2</v>
      </c>
      <c r="R43" s="21">
        <v>0.11</v>
      </c>
      <c r="S43" s="21">
        <v>1E-3</v>
      </c>
      <c r="T43" s="21">
        <v>2</v>
      </c>
      <c r="U43" s="21">
        <v>8.5000000000000006E-2</v>
      </c>
      <c r="V43" s="21">
        <v>16.5</v>
      </c>
      <c r="W43" s="21">
        <v>2.5700000000000001E-2</v>
      </c>
      <c r="X43" s="21">
        <v>8.7300000000000003E-2</v>
      </c>
      <c r="Y43" s="21">
        <v>1.75</v>
      </c>
      <c r="Z43" s="21">
        <v>2.0299999999999998</v>
      </c>
      <c r="AA43" s="21">
        <v>1.8400000000000001E-3</v>
      </c>
      <c r="AB43" s="21">
        <v>24</v>
      </c>
      <c r="AC43" s="21">
        <v>17.8</v>
      </c>
      <c r="AD43" s="21">
        <v>1.8</v>
      </c>
      <c r="AE43" s="21">
        <v>15.5</v>
      </c>
      <c r="AF43" s="21">
        <v>8.3000000000000004E-2</v>
      </c>
      <c r="AG43" s="21">
        <v>0</v>
      </c>
      <c r="AH43" s="21">
        <v>54.9</v>
      </c>
      <c r="AI43" s="21">
        <v>18.2</v>
      </c>
      <c r="AJ43" s="21">
        <v>0</v>
      </c>
      <c r="AK43" s="22">
        <v>2.91</v>
      </c>
      <c r="AL43" s="21">
        <v>224</v>
      </c>
      <c r="AM43" s="22">
        <v>3.57</v>
      </c>
      <c r="AN43" s="21">
        <v>2.4900000000000002</v>
      </c>
      <c r="AO43" s="21">
        <v>1.51</v>
      </c>
      <c r="AP43" s="21">
        <v>3.32</v>
      </c>
      <c r="AQ43" s="21">
        <v>3.07</v>
      </c>
      <c r="AR43" s="21">
        <v>9.09</v>
      </c>
      <c r="AS43" s="21">
        <v>21.7</v>
      </c>
      <c r="AT43" s="21">
        <v>6.61</v>
      </c>
      <c r="AU43" s="21">
        <v>12.6</v>
      </c>
      <c r="AV43" s="21">
        <v>1.0900000000000001</v>
      </c>
      <c r="AW43" s="21">
        <v>0.33</v>
      </c>
      <c r="AX43" s="21">
        <v>3.1300000000000001E-2</v>
      </c>
      <c r="AY43" s="21">
        <v>0</v>
      </c>
      <c r="AZ43" s="29">
        <v>1</v>
      </c>
    </row>
    <row r="44" spans="1:52" x14ac:dyDescent="0.2">
      <c r="A44" s="21" t="s">
        <v>99</v>
      </c>
      <c r="B44" s="21" t="s">
        <v>105</v>
      </c>
      <c r="C44" s="29">
        <f>(Tableau1[[#This Row],[IG (Index glycémqiue)]]*Tableau1[[#This Row],[ Glucides (g)]])/100</f>
        <v>0.01</v>
      </c>
      <c r="D44" s="29">
        <v>0.44</v>
      </c>
      <c r="E44" s="21">
        <v>7</v>
      </c>
      <c r="F44" s="21">
        <v>1</v>
      </c>
      <c r="G44" s="21">
        <v>36.299999999999997</v>
      </c>
      <c r="H44" s="21">
        <v>359</v>
      </c>
      <c r="L44" s="21">
        <v>1.22</v>
      </c>
      <c r="X44" s="21">
        <v>0.1</v>
      </c>
      <c r="Y44" s="21">
        <v>2</v>
      </c>
      <c r="AG44" s="21">
        <v>0</v>
      </c>
      <c r="AH44" s="21">
        <v>23.1</v>
      </c>
      <c r="AI44" s="21">
        <v>9.3699999999999992</v>
      </c>
      <c r="AJ44" s="21">
        <v>0</v>
      </c>
      <c r="AK44" s="22">
        <v>1.28</v>
      </c>
      <c r="AL44" s="21">
        <v>84.5</v>
      </c>
      <c r="AM44" s="22">
        <v>1.55</v>
      </c>
      <c r="AN44" s="21">
        <v>1.08</v>
      </c>
      <c r="AO44" s="21">
        <v>0.47299999999999998</v>
      </c>
      <c r="AP44" s="21">
        <v>1</v>
      </c>
      <c r="AQ44" s="21">
        <v>1.37</v>
      </c>
      <c r="AR44" s="21">
        <v>4.01</v>
      </c>
      <c r="AS44" s="21">
        <v>9.89</v>
      </c>
      <c r="AT44" s="21">
        <v>3.68</v>
      </c>
      <c r="AU44" s="21">
        <v>7.43</v>
      </c>
      <c r="AV44" s="21">
        <v>0.59499999999999997</v>
      </c>
      <c r="AW44" s="21">
        <v>0.219</v>
      </c>
      <c r="AX44" s="21">
        <v>1.38E-2</v>
      </c>
      <c r="AY44" s="21">
        <v>0</v>
      </c>
      <c r="AZ44" s="29">
        <v>1</v>
      </c>
    </row>
    <row r="45" spans="1:52" x14ac:dyDescent="0.2">
      <c r="A45" s="21" t="s">
        <v>99</v>
      </c>
      <c r="B45" s="21" t="s">
        <v>106</v>
      </c>
      <c r="C45" s="29">
        <f>(Tableau1[[#This Row],[IG (Index glycémqiue)]]*Tableau1[[#This Row],[ Glucides (g)]])/100</f>
        <v>0.01</v>
      </c>
      <c r="D45" s="29">
        <v>0.44</v>
      </c>
      <c r="E45" s="21">
        <v>7</v>
      </c>
      <c r="F45" s="21">
        <v>1</v>
      </c>
      <c r="G45" s="21">
        <v>39.6</v>
      </c>
      <c r="H45" s="21">
        <v>388</v>
      </c>
      <c r="L45" s="21">
        <v>2.98</v>
      </c>
      <c r="S45" s="21">
        <v>0</v>
      </c>
      <c r="V45" s="21">
        <v>23</v>
      </c>
      <c r="X45" s="21">
        <v>0.1</v>
      </c>
      <c r="Y45" s="21">
        <v>2</v>
      </c>
      <c r="Z45" s="21">
        <v>8</v>
      </c>
      <c r="AC45" s="21">
        <v>80</v>
      </c>
      <c r="AG45" s="21">
        <v>0</v>
      </c>
      <c r="AH45" s="21">
        <v>22.6</v>
      </c>
      <c r="AI45" s="21">
        <v>9.18</v>
      </c>
      <c r="AJ45" s="21">
        <v>0</v>
      </c>
      <c r="AK45" s="22">
        <v>1.26</v>
      </c>
      <c r="AM45" s="22">
        <v>1.52</v>
      </c>
      <c r="AN45" s="21">
        <v>1.06</v>
      </c>
      <c r="AO45" s="21">
        <v>0.46300000000000002</v>
      </c>
      <c r="AP45" s="21">
        <v>0.98399999999999999</v>
      </c>
      <c r="AQ45" s="21">
        <v>1.34</v>
      </c>
      <c r="AR45" s="21">
        <v>3.93</v>
      </c>
      <c r="AS45" s="21">
        <v>9.69</v>
      </c>
      <c r="AT45" s="21">
        <v>3.61</v>
      </c>
      <c r="AU45" s="21">
        <v>7.28</v>
      </c>
      <c r="AV45" s="21">
        <v>0.58299999999999996</v>
      </c>
      <c r="AW45" s="21">
        <v>0.214</v>
      </c>
      <c r="AX45" s="21">
        <v>1.35E-2</v>
      </c>
      <c r="AY45" s="21">
        <v>0</v>
      </c>
      <c r="AZ45" s="29">
        <v>1</v>
      </c>
    </row>
    <row r="46" spans="1:52" x14ac:dyDescent="0.2">
      <c r="A46" s="21" t="s">
        <v>99</v>
      </c>
      <c r="B46" s="21" t="s">
        <v>107</v>
      </c>
      <c r="C46" s="29">
        <f>(Tableau1[[#This Row],[IG (Index glycémqiue)]]*Tableau1[[#This Row],[ Glucides (g)]])/100</f>
        <v>4.2000000000000003E-2</v>
      </c>
      <c r="E46" s="21">
        <v>0.36</v>
      </c>
      <c r="F46" s="21">
        <v>4.2</v>
      </c>
      <c r="G46" s="21">
        <v>21.1</v>
      </c>
      <c r="H46" s="21">
        <v>208</v>
      </c>
      <c r="I46" s="21">
        <v>448</v>
      </c>
      <c r="J46" s="21">
        <v>732</v>
      </c>
      <c r="K46" s="21">
        <v>0.7</v>
      </c>
      <c r="N46" s="21">
        <v>1</v>
      </c>
      <c r="O46" s="21">
        <v>0.05</v>
      </c>
      <c r="P46" s="21">
        <v>0.05</v>
      </c>
      <c r="Q46" s="21">
        <v>0.05</v>
      </c>
      <c r="R46" s="21">
        <v>0.08</v>
      </c>
      <c r="S46" s="21">
        <v>0.05</v>
      </c>
      <c r="T46" s="21">
        <v>5</v>
      </c>
      <c r="U46" s="21">
        <v>0.2</v>
      </c>
      <c r="V46" s="21">
        <v>22.7</v>
      </c>
      <c r="W46" s="21">
        <v>1</v>
      </c>
      <c r="X46" s="21">
        <v>1</v>
      </c>
      <c r="Y46" s="21">
        <v>10</v>
      </c>
      <c r="Z46" s="21">
        <v>2.2999999999999998</v>
      </c>
      <c r="AA46" s="21">
        <v>1</v>
      </c>
      <c r="AB46" s="21">
        <v>15</v>
      </c>
      <c r="AC46" s="21">
        <v>48.1</v>
      </c>
      <c r="AD46" s="21">
        <v>5.8</v>
      </c>
      <c r="AE46" s="21">
        <v>228</v>
      </c>
      <c r="AF46" s="21">
        <v>1</v>
      </c>
      <c r="AG46" s="21">
        <v>0</v>
      </c>
      <c r="AH46" s="21">
        <v>10.5</v>
      </c>
      <c r="AI46" s="21">
        <v>4.62</v>
      </c>
      <c r="AJ46" s="21">
        <v>0</v>
      </c>
      <c r="AK46" s="22">
        <v>0.70499999999999996</v>
      </c>
      <c r="AL46" s="21">
        <v>59</v>
      </c>
      <c r="AM46" s="22">
        <v>0.6</v>
      </c>
      <c r="AN46" s="21">
        <v>0.38</v>
      </c>
      <c r="AO46" s="21">
        <v>0.224</v>
      </c>
      <c r="AP46" s="21">
        <v>0.47699999999999998</v>
      </c>
      <c r="AQ46" s="21">
        <v>0.60399999999999998</v>
      </c>
      <c r="AR46" s="21">
        <v>1.77</v>
      </c>
      <c r="AS46" s="21">
        <v>4.63</v>
      </c>
      <c r="AT46" s="21">
        <v>1.53</v>
      </c>
      <c r="AU46" s="21">
        <v>3.88</v>
      </c>
      <c r="AV46" s="21">
        <v>0.27900000000000003</v>
      </c>
      <c r="AW46" s="21">
        <v>0.10100000000000001</v>
      </c>
      <c r="AX46" s="21">
        <v>1.06E-2</v>
      </c>
      <c r="AY46" s="21">
        <v>0</v>
      </c>
      <c r="AZ46" s="29">
        <v>1</v>
      </c>
    </row>
    <row r="47" spans="1:52" x14ac:dyDescent="0.2">
      <c r="A47" s="21" t="s">
        <v>99</v>
      </c>
      <c r="B47" s="21" t="s">
        <v>108</v>
      </c>
      <c r="C47" s="29">
        <f>(Tableau1[[#This Row],[IG (Index glycémqiue)]]*Tableau1[[#This Row],[ Glucides (g)]])/100</f>
        <v>6.9000000000000006E-2</v>
      </c>
      <c r="E47" s="21">
        <v>0.9</v>
      </c>
      <c r="F47" s="21">
        <v>6.9</v>
      </c>
      <c r="G47" s="21">
        <v>25.6</v>
      </c>
      <c r="H47" s="21">
        <v>262</v>
      </c>
      <c r="I47" s="21">
        <v>342</v>
      </c>
      <c r="J47" s="21">
        <v>491</v>
      </c>
      <c r="K47" s="21">
        <v>0.2</v>
      </c>
      <c r="L47" s="21">
        <v>1.1499999999999999</v>
      </c>
      <c r="N47" s="21">
        <v>1</v>
      </c>
      <c r="O47" s="21">
        <v>0.05</v>
      </c>
      <c r="P47" s="21">
        <v>0.05</v>
      </c>
      <c r="Q47" s="21">
        <v>0.05</v>
      </c>
      <c r="R47" s="21">
        <v>0.06</v>
      </c>
      <c r="S47" s="21">
        <v>0.05</v>
      </c>
      <c r="T47" s="21">
        <v>5</v>
      </c>
      <c r="U47" s="21">
        <v>0.2</v>
      </c>
      <c r="V47" s="21">
        <v>18</v>
      </c>
      <c r="W47" s="21">
        <v>1</v>
      </c>
      <c r="X47" s="21">
        <v>1</v>
      </c>
      <c r="Y47" s="21">
        <v>10</v>
      </c>
      <c r="Z47" s="21">
        <v>2.5</v>
      </c>
      <c r="AA47" s="21">
        <v>1</v>
      </c>
      <c r="AB47" s="21">
        <v>14</v>
      </c>
      <c r="AC47" s="21">
        <v>51.2</v>
      </c>
      <c r="AD47" s="21">
        <v>8.1</v>
      </c>
      <c r="AE47" s="21">
        <v>286</v>
      </c>
      <c r="AF47" s="21">
        <v>1</v>
      </c>
      <c r="AG47" s="21">
        <v>0</v>
      </c>
      <c r="AH47" s="21">
        <v>16.3</v>
      </c>
      <c r="AI47" s="21">
        <v>5.85</v>
      </c>
      <c r="AJ47" s="21">
        <v>0</v>
      </c>
      <c r="AK47" s="22">
        <v>0.86599999999999999</v>
      </c>
      <c r="AL47" s="21">
        <v>70</v>
      </c>
      <c r="AM47" s="22">
        <v>0.76500000000000001</v>
      </c>
      <c r="AN47" s="21">
        <v>0.51100000000000001</v>
      </c>
      <c r="AO47" s="21">
        <v>0.308</v>
      </c>
      <c r="AP47" s="21">
        <v>0.69</v>
      </c>
      <c r="AQ47" s="21">
        <v>0.84</v>
      </c>
      <c r="AR47" s="21">
        <v>2.71</v>
      </c>
      <c r="AS47" s="21">
        <v>7.75</v>
      </c>
      <c r="AT47" s="21">
        <v>2.2599999999999998</v>
      </c>
      <c r="AU47" s="21">
        <v>4.8600000000000003</v>
      </c>
      <c r="AV47" s="21" t="s">
        <v>57</v>
      </c>
      <c r="AW47" s="21">
        <v>0.105</v>
      </c>
      <c r="AX47" s="21">
        <v>1.2999999999999999E-2</v>
      </c>
      <c r="AY47" s="21" t="s">
        <v>57</v>
      </c>
      <c r="AZ47" s="29">
        <v>1</v>
      </c>
    </row>
    <row r="48" spans="1:52" x14ac:dyDescent="0.2">
      <c r="A48" s="21" t="s">
        <v>109</v>
      </c>
      <c r="B48" s="21" t="s">
        <v>110</v>
      </c>
      <c r="C48" s="29">
        <f>(Tableau1[[#This Row],[IG (Index glycémqiue)]]*Tableau1[[#This Row],[ Glucides (g)]])/100</f>
        <v>1.0824</v>
      </c>
      <c r="D48" s="29">
        <v>-0.06</v>
      </c>
      <c r="E48" s="21">
        <v>0.36699999999999999</v>
      </c>
      <c r="F48" s="21">
        <v>1.64</v>
      </c>
      <c r="G48" s="21">
        <v>0</v>
      </c>
      <c r="H48" s="21">
        <v>32.299999999999997</v>
      </c>
      <c r="I48" s="21">
        <v>0</v>
      </c>
      <c r="J48" s="21">
        <v>0</v>
      </c>
      <c r="K48" s="21">
        <v>0</v>
      </c>
      <c r="L48" s="21">
        <v>0</v>
      </c>
      <c r="P48" s="21">
        <v>0.02</v>
      </c>
      <c r="Q48" s="21">
        <v>0.54500000000000004</v>
      </c>
      <c r="R48" s="21">
        <v>0.36899999999999999</v>
      </c>
      <c r="S48" s="21">
        <v>0.03</v>
      </c>
      <c r="T48" s="21">
        <v>4.82</v>
      </c>
      <c r="U48" s="21">
        <v>0.115</v>
      </c>
      <c r="V48" s="21">
        <v>9</v>
      </c>
      <c r="W48" s="21">
        <v>0.14000000000000001</v>
      </c>
      <c r="X48" s="21">
        <v>0.02</v>
      </c>
      <c r="Y48" s="21">
        <v>1.2</v>
      </c>
      <c r="Z48" s="21">
        <v>7.37</v>
      </c>
      <c r="AA48" s="21">
        <v>7.1000000000000004E-3</v>
      </c>
      <c r="AB48" s="21">
        <v>13.5</v>
      </c>
      <c r="AC48" s="21">
        <v>36.5</v>
      </c>
      <c r="AD48" s="21">
        <v>5.0000000000000001E-3</v>
      </c>
      <c r="AE48" s="21">
        <v>4.4400000000000004</v>
      </c>
      <c r="AF48" s="21">
        <v>0.03</v>
      </c>
      <c r="AG48" s="21">
        <v>0</v>
      </c>
      <c r="AH48" s="21">
        <v>0</v>
      </c>
      <c r="AI48" s="21">
        <v>0</v>
      </c>
      <c r="AJ48" s="21">
        <v>0</v>
      </c>
      <c r="AK48" s="22">
        <v>0</v>
      </c>
      <c r="AL48" s="21">
        <v>0</v>
      </c>
      <c r="AM48" s="22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  <c r="AT48" s="21">
        <v>0</v>
      </c>
      <c r="AU48" s="21">
        <v>0</v>
      </c>
      <c r="AV48" s="21">
        <v>0</v>
      </c>
      <c r="AW48" s="21">
        <v>0</v>
      </c>
      <c r="AX48" s="21">
        <v>0</v>
      </c>
      <c r="AY48" s="21">
        <v>0</v>
      </c>
      <c r="AZ48" s="29">
        <v>66</v>
      </c>
    </row>
    <row r="49" spans="1:52" x14ac:dyDescent="0.2">
      <c r="A49" s="21" t="s">
        <v>109</v>
      </c>
      <c r="B49" s="21" t="s">
        <v>112</v>
      </c>
      <c r="C49" s="29">
        <f>(Tableau1[[#This Row],[IG (Index glycémqiue)]]*Tableau1[[#This Row],[ Glucides (g)]])/100</f>
        <v>2.31</v>
      </c>
      <c r="D49" s="29">
        <v>-0.06</v>
      </c>
      <c r="E49" s="21">
        <v>0.4</v>
      </c>
      <c r="F49" s="21">
        <v>3.5</v>
      </c>
      <c r="G49" s="21">
        <v>0</v>
      </c>
      <c r="H49" s="21">
        <v>47.8</v>
      </c>
      <c r="I49" s="21">
        <v>0</v>
      </c>
      <c r="K49" s="21">
        <v>0</v>
      </c>
      <c r="L49" s="21">
        <v>0</v>
      </c>
      <c r="N49" s="21">
        <v>0</v>
      </c>
      <c r="O49" s="21">
        <v>6.0000000000000001E-3</v>
      </c>
      <c r="P49" s="21">
        <v>1.9E-2</v>
      </c>
      <c r="Q49" s="21">
        <v>0.64900000000000002</v>
      </c>
      <c r="R49" s="21">
        <v>0.13900000000000001</v>
      </c>
      <c r="S49" s="21">
        <v>4.4999999999999998E-2</v>
      </c>
      <c r="T49" s="21">
        <v>2.6</v>
      </c>
      <c r="U49" s="21">
        <v>0.02</v>
      </c>
      <c r="V49" s="21">
        <v>4.9000000000000004</v>
      </c>
      <c r="W49" s="21">
        <v>6.0000000000000001E-3</v>
      </c>
      <c r="X49" s="21">
        <v>1.2E-2</v>
      </c>
      <c r="Y49" s="21">
        <v>1.5</v>
      </c>
      <c r="Z49" s="21">
        <v>7.9</v>
      </c>
      <c r="AA49" s="21">
        <v>8.0000000000000002E-3</v>
      </c>
      <c r="AB49" s="21">
        <v>21.5</v>
      </c>
      <c r="AC49" s="21">
        <v>41.6</v>
      </c>
      <c r="AD49" s="21">
        <v>0.11</v>
      </c>
      <c r="AE49" s="21">
        <v>3.7</v>
      </c>
      <c r="AF49" s="21">
        <v>1.7999999999999999E-2</v>
      </c>
      <c r="AG49" s="21">
        <v>0</v>
      </c>
      <c r="AH49" s="21">
        <v>0</v>
      </c>
      <c r="AI49" s="21">
        <v>0</v>
      </c>
      <c r="AJ49" s="21">
        <v>0</v>
      </c>
      <c r="AK49" s="22">
        <v>0</v>
      </c>
      <c r="AL49" s="21">
        <v>0</v>
      </c>
      <c r="AM49" s="22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0</v>
      </c>
      <c r="AV49" s="21">
        <v>0</v>
      </c>
      <c r="AW49" s="21">
        <v>0</v>
      </c>
      <c r="AX49" s="21">
        <v>0</v>
      </c>
      <c r="AY49" s="21">
        <v>0</v>
      </c>
      <c r="AZ49" s="29">
        <v>66</v>
      </c>
    </row>
    <row r="50" spans="1:52" x14ac:dyDescent="0.2">
      <c r="A50" s="21" t="s">
        <v>109</v>
      </c>
      <c r="B50" s="21" t="s">
        <v>113</v>
      </c>
      <c r="C50" s="29">
        <f>(Tableau1[[#This Row],[IG (Index glycémqiue)]]*Tableau1[[#This Row],[ Glucides (g)]])/100</f>
        <v>2.1383999999999999</v>
      </c>
      <c r="D50" s="29">
        <v>-0.06</v>
      </c>
      <c r="E50" s="21">
        <v>0.5</v>
      </c>
      <c r="F50" s="21">
        <v>3.24</v>
      </c>
      <c r="H50" s="21">
        <v>51.3</v>
      </c>
      <c r="I50" s="21">
        <v>0</v>
      </c>
      <c r="K50" s="21">
        <v>0</v>
      </c>
      <c r="L50" s="21">
        <v>0</v>
      </c>
      <c r="N50" s="21">
        <v>0</v>
      </c>
      <c r="O50" s="21">
        <v>0.04</v>
      </c>
      <c r="P50" s="21">
        <v>0.3</v>
      </c>
      <c r="Q50" s="21">
        <v>0.8</v>
      </c>
      <c r="R50" s="21">
        <v>1</v>
      </c>
      <c r="S50" s="21">
        <v>0.05</v>
      </c>
      <c r="T50" s="21">
        <v>7.98</v>
      </c>
      <c r="U50" s="21">
        <v>0.2</v>
      </c>
      <c r="V50" s="21">
        <v>5.89</v>
      </c>
      <c r="W50" s="21">
        <v>4.0000000000000001E-3</v>
      </c>
      <c r="X50" s="21">
        <v>6.0000000000000001E-3</v>
      </c>
      <c r="Y50" s="21">
        <v>1.9</v>
      </c>
      <c r="Z50" s="21">
        <v>9.84</v>
      </c>
      <c r="AA50" s="21">
        <v>5.0000000000000001E-3</v>
      </c>
      <c r="AB50" s="21">
        <v>25</v>
      </c>
      <c r="AC50" s="21">
        <v>48.8</v>
      </c>
      <c r="AD50" s="21">
        <v>0.9</v>
      </c>
      <c r="AE50" s="21">
        <v>1.92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2">
        <v>0</v>
      </c>
      <c r="AL50" s="21">
        <v>0</v>
      </c>
      <c r="AP50" s="21" t="s">
        <v>57</v>
      </c>
      <c r="AQ50" s="21" t="s">
        <v>57</v>
      </c>
      <c r="AR50" s="21" t="s">
        <v>57</v>
      </c>
      <c r="AS50" s="21" t="s">
        <v>57</v>
      </c>
      <c r="AT50" s="21" t="s">
        <v>57</v>
      </c>
      <c r="AU50" s="21" t="s">
        <v>57</v>
      </c>
      <c r="AV50" s="21" t="s">
        <v>57</v>
      </c>
      <c r="AW50" s="21" t="s">
        <v>57</v>
      </c>
      <c r="AX50" s="21" t="s">
        <v>57</v>
      </c>
      <c r="AY50" s="21" t="s">
        <v>57</v>
      </c>
      <c r="AZ50" s="29">
        <v>66</v>
      </c>
    </row>
    <row r="51" spans="1:52" x14ac:dyDescent="0.2">
      <c r="A51" s="21" t="s">
        <v>109</v>
      </c>
      <c r="B51" s="21" t="s">
        <v>114</v>
      </c>
      <c r="C51" s="29">
        <f>(Tableau1[[#This Row],[IG (Index glycémqiue)]]*Tableau1[[#This Row],[ Glucides (g)]])/100</f>
        <v>3.1086</v>
      </c>
      <c r="D51" s="29">
        <v>-0.06</v>
      </c>
      <c r="E51" s="21">
        <v>0.3</v>
      </c>
      <c r="F51" s="21">
        <v>4.71</v>
      </c>
      <c r="H51" s="21">
        <v>35.299999999999997</v>
      </c>
      <c r="I51" s="21">
        <v>0</v>
      </c>
      <c r="K51" s="21">
        <v>0</v>
      </c>
      <c r="L51" s="21">
        <v>0</v>
      </c>
      <c r="P51" s="21">
        <v>0.02</v>
      </c>
      <c r="Q51" s="21">
        <v>0.26</v>
      </c>
      <c r="R51" s="21">
        <v>0.1</v>
      </c>
      <c r="S51" s="21">
        <v>0.01</v>
      </c>
      <c r="T51" s="21">
        <v>4</v>
      </c>
      <c r="U51" s="21">
        <v>0.1</v>
      </c>
      <c r="V51" s="21">
        <v>6.94</v>
      </c>
      <c r="W51" s="21">
        <v>7.0000000000000007E-2</v>
      </c>
      <c r="X51" s="21">
        <v>0.02</v>
      </c>
      <c r="Y51" s="21">
        <v>4.0999999999999996</v>
      </c>
      <c r="Z51" s="21">
        <v>6</v>
      </c>
      <c r="AB51" s="21">
        <v>10.9</v>
      </c>
      <c r="AC51" s="21">
        <v>32.700000000000003</v>
      </c>
      <c r="AE51" s="21">
        <v>15.9</v>
      </c>
      <c r="AF51" s="21">
        <v>0.03</v>
      </c>
      <c r="AG51" s="21">
        <v>0</v>
      </c>
      <c r="AJ51" s="21">
        <v>0</v>
      </c>
      <c r="AL51" s="21">
        <v>0</v>
      </c>
      <c r="AP51" s="21" t="s">
        <v>83</v>
      </c>
      <c r="AQ51" s="21" t="s">
        <v>83</v>
      </c>
      <c r="AR51" s="21" t="s">
        <v>83</v>
      </c>
      <c r="AS51" s="21" t="s">
        <v>83</v>
      </c>
      <c r="AT51" s="21" t="s">
        <v>83</v>
      </c>
      <c r="AU51" s="21" t="s">
        <v>83</v>
      </c>
      <c r="AV51" s="21" t="s">
        <v>83</v>
      </c>
      <c r="AW51" s="21" t="s">
        <v>83</v>
      </c>
      <c r="AX51" s="21" t="s">
        <v>83</v>
      </c>
      <c r="AY51" s="21" t="s">
        <v>83</v>
      </c>
      <c r="AZ51" s="29">
        <v>66</v>
      </c>
    </row>
    <row r="52" spans="1:52" x14ac:dyDescent="0.2">
      <c r="A52" s="21" t="s">
        <v>109</v>
      </c>
      <c r="B52" s="21" t="s">
        <v>115</v>
      </c>
      <c r="C52" s="29">
        <f>(Tableau1[[#This Row],[IG (Index glycémqiue)]]*Tableau1[[#This Row],[ Glucides (g)]])/100</f>
        <v>3.0359999999999996</v>
      </c>
      <c r="D52" s="29">
        <v>-0.06</v>
      </c>
      <c r="E52" s="21">
        <v>0.4</v>
      </c>
      <c r="F52" s="21">
        <v>4.5999999999999996</v>
      </c>
      <c r="H52" s="21">
        <v>62</v>
      </c>
      <c r="I52" s="21">
        <v>0</v>
      </c>
      <c r="K52" s="21">
        <v>0</v>
      </c>
      <c r="L52" s="21">
        <v>0</v>
      </c>
      <c r="O52" s="21">
        <v>7.0000000000000001E-3</v>
      </c>
      <c r="P52" s="21">
        <v>0.03</v>
      </c>
      <c r="Q52" s="21">
        <v>0.47</v>
      </c>
      <c r="R52" s="21">
        <v>8.5000000000000006E-2</v>
      </c>
      <c r="S52" s="21">
        <v>4.4999999999999998E-2</v>
      </c>
      <c r="T52" s="21">
        <v>2.6</v>
      </c>
      <c r="U52" s="21">
        <v>0.02</v>
      </c>
      <c r="V52" s="21">
        <v>4.3</v>
      </c>
      <c r="W52" s="21">
        <v>8.9999999999999993E-3</v>
      </c>
      <c r="X52" s="21">
        <v>0.02</v>
      </c>
      <c r="Y52" s="21">
        <v>1.75</v>
      </c>
      <c r="Z52" s="21">
        <v>9</v>
      </c>
      <c r="AA52" s="21">
        <v>1.7999999999999999E-2</v>
      </c>
      <c r="AB52" s="21">
        <v>18.399999999999999</v>
      </c>
      <c r="AC52" s="21">
        <v>64.2</v>
      </c>
      <c r="AD52" s="21">
        <v>0.11</v>
      </c>
      <c r="AE52" s="21">
        <v>6.8</v>
      </c>
      <c r="AF52" s="21">
        <v>1.2999999999999999E-2</v>
      </c>
      <c r="AG52" s="21">
        <v>0</v>
      </c>
      <c r="AH52" s="21">
        <v>0</v>
      </c>
      <c r="AI52" s="21">
        <v>0</v>
      </c>
      <c r="AJ52" s="21">
        <v>0</v>
      </c>
      <c r="AK52" s="22">
        <v>0</v>
      </c>
      <c r="AL52" s="21">
        <v>0</v>
      </c>
      <c r="AM52" s="22">
        <v>0</v>
      </c>
      <c r="AN52" s="21">
        <v>0</v>
      </c>
      <c r="AO52" s="21">
        <v>0</v>
      </c>
      <c r="AP52" s="21">
        <v>0</v>
      </c>
      <c r="AQ52" s="21">
        <v>0</v>
      </c>
      <c r="AR52" s="21">
        <v>0</v>
      </c>
      <c r="AS52" s="21">
        <v>0</v>
      </c>
      <c r="AT52" s="21">
        <v>0</v>
      </c>
      <c r="AU52" s="21">
        <v>0</v>
      </c>
      <c r="AV52" s="21">
        <v>0</v>
      </c>
      <c r="AW52" s="21">
        <v>0</v>
      </c>
      <c r="AX52" s="21">
        <v>0</v>
      </c>
      <c r="AY52" s="21">
        <v>0</v>
      </c>
      <c r="AZ52" s="29">
        <v>66</v>
      </c>
    </row>
    <row r="53" spans="1:52" x14ac:dyDescent="0.2">
      <c r="A53" s="21" t="s">
        <v>109</v>
      </c>
      <c r="B53" s="21" t="s">
        <v>116</v>
      </c>
      <c r="C53" s="29">
        <f>(Tableau1[[#This Row],[IG (Index glycémqiue)]]*Tableau1[[#This Row],[ Glucides (g)]])/100</f>
        <v>3.0821999999999998</v>
      </c>
      <c r="D53" s="29">
        <v>-0.06</v>
      </c>
      <c r="E53" s="21">
        <v>0.25</v>
      </c>
      <c r="F53" s="21">
        <v>4.67</v>
      </c>
      <c r="H53" s="21">
        <v>26</v>
      </c>
      <c r="I53" s="21">
        <v>0</v>
      </c>
      <c r="K53" s="21">
        <v>0</v>
      </c>
      <c r="L53" s="21">
        <v>0</v>
      </c>
      <c r="N53" s="21">
        <v>0.1</v>
      </c>
      <c r="O53" s="21">
        <v>1.33</v>
      </c>
      <c r="P53" s="21">
        <v>1.23E-2</v>
      </c>
      <c r="Q53" s="21">
        <v>0.65</v>
      </c>
      <c r="R53" s="21">
        <v>4.7E-2</v>
      </c>
      <c r="S53" s="21">
        <v>0.04</v>
      </c>
      <c r="T53" s="21">
        <v>5</v>
      </c>
      <c r="U53" s="21">
        <v>0.08</v>
      </c>
      <c r="V53" s="21">
        <v>5.73</v>
      </c>
      <c r="W53" s="21">
        <v>4.3E-3</v>
      </c>
      <c r="X53" s="21">
        <v>1.0999999999999999E-2</v>
      </c>
      <c r="Y53" s="21">
        <v>1</v>
      </c>
      <c r="Z53" s="21">
        <v>5.53</v>
      </c>
      <c r="AA53" s="21">
        <v>7.4999999999999997E-3</v>
      </c>
      <c r="AB53" s="21">
        <v>9.85</v>
      </c>
      <c r="AC53" s="21">
        <v>29.3</v>
      </c>
      <c r="AD53" s="21">
        <v>2.2000000000000002</v>
      </c>
      <c r="AE53" s="21">
        <v>2.5099999999999998</v>
      </c>
      <c r="AF53" s="21">
        <v>1.3299999999999999E-2</v>
      </c>
      <c r="AG53" s="21">
        <v>0</v>
      </c>
      <c r="AL53" s="21">
        <v>0</v>
      </c>
      <c r="AP53" s="21" t="s">
        <v>57</v>
      </c>
      <c r="AQ53" s="21" t="s">
        <v>57</v>
      </c>
      <c r="AR53" s="21" t="s">
        <v>57</v>
      </c>
      <c r="AS53" s="21" t="s">
        <v>57</v>
      </c>
      <c r="AT53" s="21" t="s">
        <v>57</v>
      </c>
      <c r="AU53" s="21" t="s">
        <v>57</v>
      </c>
      <c r="AV53" s="21" t="s">
        <v>57</v>
      </c>
      <c r="AW53" s="21" t="s">
        <v>57</v>
      </c>
      <c r="AX53" s="21" t="s">
        <v>57</v>
      </c>
      <c r="AY53" s="21" t="s">
        <v>57</v>
      </c>
      <c r="AZ53" s="29">
        <v>66</v>
      </c>
    </row>
    <row r="54" spans="1:52" x14ac:dyDescent="0.2">
      <c r="A54" s="21" t="s">
        <v>117</v>
      </c>
      <c r="B54" s="21" t="s">
        <v>118</v>
      </c>
      <c r="C54" s="29">
        <f>(Tableau1[[#This Row],[IG (Index glycémqiue)]]*Tableau1[[#This Row],[ Glucides (g)]])/100</f>
        <v>53.774999999999999</v>
      </c>
      <c r="E54" s="21">
        <v>11.9</v>
      </c>
      <c r="F54" s="21">
        <v>71.7</v>
      </c>
      <c r="G54" s="21">
        <v>6.82</v>
      </c>
      <c r="H54" s="21">
        <v>404</v>
      </c>
      <c r="I54" s="21">
        <v>53</v>
      </c>
      <c r="K54" s="21">
        <v>0.34499999999999997</v>
      </c>
      <c r="L54" s="21">
        <v>1.04</v>
      </c>
      <c r="N54" s="21">
        <v>0</v>
      </c>
      <c r="O54" s="21">
        <v>0.39200000000000002</v>
      </c>
      <c r="P54" s="21">
        <v>0.14199999999999999</v>
      </c>
      <c r="Q54" s="21">
        <v>2.4</v>
      </c>
      <c r="S54" s="21">
        <v>0.27900000000000003</v>
      </c>
      <c r="T54" s="21">
        <v>95.3</v>
      </c>
      <c r="U54" s="21">
        <v>0</v>
      </c>
      <c r="V54" s="21">
        <v>23.4</v>
      </c>
      <c r="W54" s="21">
        <v>0.13500000000000001</v>
      </c>
      <c r="X54" s="21">
        <v>1.37</v>
      </c>
      <c r="Y54" s="21">
        <v>8.43</v>
      </c>
      <c r="Z54" s="21">
        <v>43.2</v>
      </c>
      <c r="AA54" s="21">
        <v>0.67300000000000004</v>
      </c>
      <c r="AB54" s="21">
        <v>122</v>
      </c>
      <c r="AC54" s="21">
        <v>250</v>
      </c>
      <c r="AD54" s="21">
        <v>10</v>
      </c>
      <c r="AE54" s="21">
        <v>484</v>
      </c>
      <c r="AF54" s="21">
        <v>0.79300000000000004</v>
      </c>
      <c r="AG54" s="21">
        <v>3.89</v>
      </c>
      <c r="AH54" s="21">
        <v>3.12</v>
      </c>
      <c r="AI54" s="21">
        <v>2.04</v>
      </c>
      <c r="AJ54" s="21">
        <v>0</v>
      </c>
      <c r="AK54" s="22">
        <v>1.18</v>
      </c>
      <c r="AL54" s="21">
        <v>0</v>
      </c>
      <c r="AM54" s="22">
        <v>2.8700000000000002E-3</v>
      </c>
      <c r="AN54" s="21">
        <v>2.8700000000000002E-3</v>
      </c>
      <c r="AO54" s="21">
        <v>2.5000000000000001E-2</v>
      </c>
      <c r="AP54" s="21">
        <v>7.1799999999999998E-3</v>
      </c>
      <c r="AQ54" s="21">
        <v>4.4999999999999998E-2</v>
      </c>
      <c r="AR54" s="21">
        <v>0.13600000000000001</v>
      </c>
      <c r="AS54" s="21">
        <v>1.93</v>
      </c>
      <c r="AT54" s="21">
        <v>0.38700000000000001</v>
      </c>
      <c r="AU54" s="21">
        <v>1.7</v>
      </c>
      <c r="AV54" s="21">
        <v>0.90100000000000002</v>
      </c>
      <c r="AW54" s="21">
        <v>5.1299999999999998E-2</v>
      </c>
      <c r="AX54" s="21">
        <v>0</v>
      </c>
      <c r="AY54" s="21">
        <v>4.7699999999999999E-4</v>
      </c>
      <c r="AZ54" s="29">
        <v>75</v>
      </c>
    </row>
    <row r="55" spans="1:52" x14ac:dyDescent="0.2">
      <c r="A55" s="21" t="s">
        <v>117</v>
      </c>
      <c r="B55" s="21" t="s">
        <v>119</v>
      </c>
      <c r="C55" s="29">
        <f>(Tableau1[[#This Row],[IG (Index glycémqiue)]]*Tableau1[[#This Row],[ Glucides (g)]])/100</f>
        <v>49.2</v>
      </c>
      <c r="E55" s="21">
        <v>13.4</v>
      </c>
      <c r="F55" s="21">
        <v>65.599999999999994</v>
      </c>
      <c r="G55" s="21">
        <v>7.24</v>
      </c>
      <c r="H55" s="21">
        <v>400</v>
      </c>
      <c r="I55" s="21">
        <v>0</v>
      </c>
      <c r="J55" s="21">
        <v>50</v>
      </c>
      <c r="K55" s="21">
        <v>0</v>
      </c>
      <c r="L55" s="21">
        <v>2.5</v>
      </c>
      <c r="N55" s="21">
        <v>0</v>
      </c>
      <c r="O55" s="21">
        <v>0.39</v>
      </c>
      <c r="P55" s="21">
        <v>0.13</v>
      </c>
      <c r="Q55" s="21">
        <v>1.9</v>
      </c>
      <c r="R55" s="21">
        <v>0.74</v>
      </c>
      <c r="S55" s="21">
        <v>0.47</v>
      </c>
      <c r="T55" s="21">
        <v>58</v>
      </c>
      <c r="U55" s="21">
        <v>0</v>
      </c>
      <c r="V55" s="21">
        <v>40.6</v>
      </c>
      <c r="W55" s="21">
        <v>1</v>
      </c>
      <c r="X55" s="21">
        <v>3.1</v>
      </c>
      <c r="Y55" s="21">
        <v>10</v>
      </c>
      <c r="Z55" s="21">
        <v>77.8</v>
      </c>
      <c r="AA55" s="21">
        <v>2</v>
      </c>
      <c r="AB55" s="21">
        <v>260</v>
      </c>
      <c r="AC55" s="21">
        <v>350</v>
      </c>
      <c r="AD55" s="21">
        <v>5</v>
      </c>
      <c r="AE55" s="21">
        <v>487</v>
      </c>
      <c r="AF55" s="21">
        <v>1.9</v>
      </c>
      <c r="AG55" s="21">
        <v>9.1999999999999993</v>
      </c>
      <c r="AH55" s="21">
        <v>2.41</v>
      </c>
      <c r="AI55" s="21">
        <v>2.09</v>
      </c>
      <c r="AJ55" s="21">
        <v>0</v>
      </c>
      <c r="AK55" s="22">
        <v>1.97</v>
      </c>
      <c r="AL55" s="21">
        <v>0</v>
      </c>
      <c r="AM55" s="22">
        <v>0</v>
      </c>
      <c r="AN55" s="21">
        <v>0</v>
      </c>
      <c r="AO55" s="21">
        <v>0</v>
      </c>
      <c r="AP55" s="21">
        <v>9.1699999999999993E-3</v>
      </c>
      <c r="AQ55" s="21">
        <v>2.4299999999999999E-2</v>
      </c>
      <c r="AR55" s="21">
        <v>5.8900000000000001E-2</v>
      </c>
      <c r="AS55" s="21">
        <v>2.0699999999999998</v>
      </c>
      <c r="AT55" s="21">
        <v>0.246</v>
      </c>
      <c r="AU55" s="21">
        <v>2</v>
      </c>
      <c r="AV55" s="21">
        <v>1.8</v>
      </c>
      <c r="AW55" s="21">
        <v>0.16500000000000001</v>
      </c>
      <c r="AX55" s="21">
        <v>0</v>
      </c>
      <c r="AY55" s="21">
        <v>6.5099999999999997E-5</v>
      </c>
      <c r="AZ55" s="29">
        <v>75</v>
      </c>
    </row>
    <row r="56" spans="1:52" x14ac:dyDescent="0.2">
      <c r="A56" s="21" t="s">
        <v>117</v>
      </c>
      <c r="B56" s="21" t="s">
        <v>120</v>
      </c>
      <c r="C56" s="29">
        <f>(Tableau1[[#This Row],[IG (Index glycémqiue)]]*Tableau1[[#This Row],[ Glucides (g)]])/100</f>
        <v>48.3</v>
      </c>
      <c r="E56" s="21">
        <v>14.3</v>
      </c>
      <c r="F56" s="21">
        <v>64.400000000000006</v>
      </c>
      <c r="G56" s="21">
        <v>8.3000000000000007</v>
      </c>
      <c r="H56" s="21">
        <v>404</v>
      </c>
      <c r="I56" s="21">
        <v>0</v>
      </c>
      <c r="J56" s="21">
        <v>50</v>
      </c>
      <c r="K56" s="21">
        <v>0</v>
      </c>
      <c r="L56" s="21">
        <v>0.49</v>
      </c>
      <c r="N56" s="21">
        <v>0</v>
      </c>
      <c r="O56" s="21">
        <v>0.16</v>
      </c>
      <c r="P56" s="21">
        <v>0.12</v>
      </c>
      <c r="Q56" s="21">
        <v>1.6</v>
      </c>
      <c r="R56" s="21">
        <v>0.57999999999999996</v>
      </c>
      <c r="S56" s="21">
        <v>0.16</v>
      </c>
      <c r="T56" s="21">
        <v>29</v>
      </c>
      <c r="U56" s="21">
        <v>0</v>
      </c>
      <c r="V56" s="21">
        <v>39.5</v>
      </c>
      <c r="W56" s="21">
        <v>1</v>
      </c>
      <c r="X56" s="21">
        <v>1.1000000000000001</v>
      </c>
      <c r="Y56" s="21">
        <v>10</v>
      </c>
      <c r="Z56" s="21">
        <v>55.1</v>
      </c>
      <c r="AA56" s="21">
        <v>1.1000000000000001</v>
      </c>
      <c r="AB56" s="21">
        <v>186</v>
      </c>
      <c r="AC56" s="21">
        <v>233</v>
      </c>
      <c r="AD56" s="21">
        <v>5</v>
      </c>
      <c r="AE56" s="21">
        <v>648</v>
      </c>
      <c r="AF56" s="21">
        <v>1.5</v>
      </c>
      <c r="AG56" s="21">
        <v>7.48</v>
      </c>
      <c r="AH56" s="21">
        <v>1.88</v>
      </c>
      <c r="AI56" s="21">
        <v>1.96</v>
      </c>
      <c r="AJ56" s="21">
        <v>0</v>
      </c>
      <c r="AK56" s="22">
        <v>2.0699999999999998</v>
      </c>
      <c r="AL56" s="21">
        <v>0</v>
      </c>
      <c r="AM56" s="22">
        <v>0</v>
      </c>
      <c r="AN56" s="21">
        <v>0</v>
      </c>
      <c r="AO56" s="21">
        <v>6.4599999999999998E-4</v>
      </c>
      <c r="AP56" s="21">
        <v>1.6799999999999998E-5</v>
      </c>
      <c r="AQ56" s="21">
        <v>2.7799999999999999E-3</v>
      </c>
      <c r="AR56" s="21">
        <v>1.5900000000000001E-2</v>
      </c>
      <c r="AS56" s="21">
        <v>1.58</v>
      </c>
      <c r="AT56" s="21">
        <v>0.20799999999999999</v>
      </c>
      <c r="AU56" s="21">
        <v>0.99399999999999999</v>
      </c>
      <c r="AV56" s="21">
        <v>1.71</v>
      </c>
      <c r="AW56" s="21">
        <v>9.3100000000000002E-2</v>
      </c>
      <c r="AX56" s="21">
        <v>0</v>
      </c>
      <c r="AY56" s="21">
        <v>0</v>
      </c>
      <c r="AZ56" s="29">
        <v>75</v>
      </c>
    </row>
    <row r="57" spans="1:52" x14ac:dyDescent="0.2">
      <c r="A57" s="21" t="s">
        <v>117</v>
      </c>
      <c r="B57" s="21" t="s">
        <v>121</v>
      </c>
      <c r="C57" s="29">
        <f>(Tableau1[[#This Row],[IG (Index glycémqiue)]]*Tableau1[[#This Row],[ Glucides (g)]])/100</f>
        <v>55.05</v>
      </c>
      <c r="E57" s="21">
        <v>10.9</v>
      </c>
      <c r="F57" s="21">
        <v>73.400000000000006</v>
      </c>
      <c r="G57" s="21">
        <v>5.84</v>
      </c>
      <c r="H57" s="21">
        <v>402</v>
      </c>
      <c r="L57" s="21">
        <v>4.7</v>
      </c>
      <c r="N57" s="21">
        <v>0</v>
      </c>
      <c r="O57" s="21">
        <v>0.66</v>
      </c>
      <c r="P57" s="21">
        <v>0.22</v>
      </c>
      <c r="Q57" s="21">
        <v>1.1000000000000001</v>
      </c>
      <c r="S57" s="21">
        <v>0.94</v>
      </c>
      <c r="T57" s="21">
        <v>94</v>
      </c>
      <c r="U57" s="21">
        <v>0</v>
      </c>
      <c r="V57" s="21">
        <v>376</v>
      </c>
      <c r="W57" s="21">
        <v>0.182</v>
      </c>
      <c r="X57" s="21">
        <v>1.3</v>
      </c>
      <c r="Y57" s="21">
        <v>6.3</v>
      </c>
      <c r="Z57" s="21">
        <v>22.5</v>
      </c>
      <c r="AA57" s="21">
        <v>0.7</v>
      </c>
      <c r="AB57" s="21">
        <v>120</v>
      </c>
      <c r="AC57" s="21">
        <v>161</v>
      </c>
      <c r="AD57" s="21">
        <v>2.2000000000000002</v>
      </c>
      <c r="AE57" s="21">
        <v>12.1</v>
      </c>
      <c r="AF57" s="21">
        <v>7</v>
      </c>
      <c r="AG57" s="21">
        <v>5.9</v>
      </c>
      <c r="AH57" s="21">
        <v>2.2000000000000002</v>
      </c>
      <c r="AI57" s="21">
        <v>1.6</v>
      </c>
      <c r="AJ57" s="21">
        <v>0</v>
      </c>
      <c r="AK57" s="22">
        <v>0.97599999999999998</v>
      </c>
      <c r="AL57" s="21">
        <v>0.6</v>
      </c>
      <c r="AM57" s="22">
        <v>0</v>
      </c>
      <c r="AN57" s="21">
        <v>0</v>
      </c>
      <c r="AO57" s="21">
        <v>0</v>
      </c>
      <c r="AP57" s="21">
        <v>0</v>
      </c>
      <c r="AQ57" s="21">
        <v>4.0000000000000001E-3</v>
      </c>
      <c r="AR57" s="21">
        <v>2.1999999999999999E-2</v>
      </c>
      <c r="AS57" s="21">
        <v>1.95</v>
      </c>
      <c r="AT57" s="21">
        <v>0.184</v>
      </c>
      <c r="AU57" s="21">
        <v>0.111</v>
      </c>
      <c r="AV57" s="21">
        <v>0.55400000000000005</v>
      </c>
      <c r="AW57" s="21">
        <v>4.82E-2</v>
      </c>
      <c r="AX57" s="21">
        <v>0</v>
      </c>
      <c r="AY57" s="21">
        <v>0</v>
      </c>
      <c r="AZ57" s="29">
        <v>75</v>
      </c>
    </row>
    <row r="58" spans="1:52" x14ac:dyDescent="0.2">
      <c r="A58" s="21" t="s">
        <v>117</v>
      </c>
      <c r="B58" s="21" t="s">
        <v>122</v>
      </c>
      <c r="C58" s="29">
        <f>(Tableau1[[#This Row],[IG (Index glycémqiue)]]*Tableau1[[#This Row],[ Glucides (g)]])/100</f>
        <v>0</v>
      </c>
      <c r="E58" s="21">
        <v>5.86</v>
      </c>
      <c r="F58" s="21">
        <v>30.3</v>
      </c>
      <c r="G58" s="21">
        <v>13.7</v>
      </c>
      <c r="H58" s="21">
        <v>271</v>
      </c>
      <c r="I58" s="21">
        <v>23</v>
      </c>
      <c r="K58" s="21">
        <v>0.5</v>
      </c>
      <c r="L58" s="21">
        <v>2.4</v>
      </c>
      <c r="N58" s="21">
        <v>0</v>
      </c>
      <c r="O58" s="21">
        <v>0.106</v>
      </c>
      <c r="P58" s="21">
        <v>0.11700000000000001</v>
      </c>
      <c r="Q58" s="21">
        <v>0.73</v>
      </c>
      <c r="R58" s="21">
        <v>0.35</v>
      </c>
      <c r="S58" s="21">
        <v>7.0000000000000007E-2</v>
      </c>
      <c r="T58" s="21">
        <v>33</v>
      </c>
      <c r="U58" s="21">
        <v>0.27500000000000002</v>
      </c>
      <c r="V58" s="21">
        <v>38.9</v>
      </c>
      <c r="W58" s="21">
        <v>0.1</v>
      </c>
      <c r="X58" s="21">
        <v>0.6</v>
      </c>
      <c r="Y58" s="21">
        <v>30</v>
      </c>
      <c r="Z58" s="21">
        <v>14.2</v>
      </c>
      <c r="AA58" s="21">
        <v>0.3</v>
      </c>
      <c r="AB58" s="21">
        <v>116</v>
      </c>
      <c r="AC58" s="21">
        <v>137</v>
      </c>
      <c r="AD58" s="21">
        <v>5</v>
      </c>
      <c r="AE58" s="21">
        <v>463</v>
      </c>
      <c r="AF58" s="21">
        <v>0.45</v>
      </c>
      <c r="AG58" s="21">
        <v>1.5</v>
      </c>
      <c r="AH58" s="21">
        <v>8.09</v>
      </c>
      <c r="AI58" s="21">
        <v>3.31</v>
      </c>
      <c r="AJ58" s="21">
        <v>0</v>
      </c>
      <c r="AK58" s="22">
        <v>1.05</v>
      </c>
      <c r="AL58" s="21">
        <v>24.7</v>
      </c>
      <c r="AM58" s="22">
        <v>0.44700000000000001</v>
      </c>
      <c r="AN58" s="21">
        <v>0.27200000000000002</v>
      </c>
      <c r="AO58" s="21">
        <v>0.16200000000000001</v>
      </c>
      <c r="AP58" s="21">
        <v>0.34399999999999997</v>
      </c>
      <c r="AQ58" s="21">
        <v>0.47599999999999998</v>
      </c>
      <c r="AR58" s="21">
        <v>1.25</v>
      </c>
      <c r="AS58" s="21">
        <v>3.55</v>
      </c>
      <c r="AT58" s="21">
        <v>1.1299999999999999</v>
      </c>
      <c r="AU58" s="21">
        <v>2.89</v>
      </c>
      <c r="AV58" s="21">
        <v>0.94599999999999995</v>
      </c>
      <c r="AW58" s="21">
        <v>5.9499999999999997E-2</v>
      </c>
      <c r="AX58" s="21">
        <v>0</v>
      </c>
      <c r="AY58" s="21">
        <v>8.9300000000000004E-3</v>
      </c>
      <c r="AZ58" s="29"/>
    </row>
    <row r="59" spans="1:52" x14ac:dyDescent="0.2">
      <c r="A59" s="21" t="s">
        <v>117</v>
      </c>
      <c r="B59" s="21" t="s">
        <v>123</v>
      </c>
      <c r="C59" s="29">
        <f>(Tableau1[[#This Row],[IG (Index glycémqiue)]]*Tableau1[[#This Row],[ Glucides (g)]])/100</f>
        <v>0</v>
      </c>
      <c r="E59" s="21">
        <v>12.7</v>
      </c>
      <c r="F59" s="21">
        <v>71.5</v>
      </c>
      <c r="G59" s="21">
        <v>5.5</v>
      </c>
      <c r="H59" s="21">
        <v>395</v>
      </c>
      <c r="I59" s="21">
        <v>0</v>
      </c>
      <c r="J59" s="21">
        <v>50</v>
      </c>
      <c r="K59" s="21">
        <v>0</v>
      </c>
      <c r="L59" s="21">
        <v>0.15</v>
      </c>
      <c r="N59" s="21">
        <v>0</v>
      </c>
      <c r="O59" s="21">
        <v>0.2</v>
      </c>
      <c r="P59" s="21">
        <v>0.09</v>
      </c>
      <c r="Q59" s="21">
        <v>1</v>
      </c>
      <c r="R59" s="21">
        <v>0.71</v>
      </c>
      <c r="S59" s="21">
        <v>0.12</v>
      </c>
      <c r="T59" s="21">
        <v>22</v>
      </c>
      <c r="U59" s="21">
        <v>0</v>
      </c>
      <c r="V59" s="21">
        <v>72.8</v>
      </c>
      <c r="W59" s="21">
        <v>0.1</v>
      </c>
      <c r="X59" s="21">
        <v>1.8</v>
      </c>
      <c r="Y59" s="21">
        <v>10</v>
      </c>
      <c r="Z59" s="21">
        <v>55.5</v>
      </c>
      <c r="AA59" s="21">
        <v>1.2</v>
      </c>
      <c r="AB59" s="21">
        <v>196</v>
      </c>
      <c r="AC59" s="21">
        <v>270</v>
      </c>
      <c r="AD59" s="21">
        <v>5</v>
      </c>
      <c r="AE59" s="21">
        <v>728</v>
      </c>
      <c r="AF59" s="21">
        <v>1.5</v>
      </c>
      <c r="AG59" s="21">
        <v>4.5</v>
      </c>
      <c r="AH59" s="21">
        <v>0.22</v>
      </c>
      <c r="AI59" s="21">
        <v>0.105</v>
      </c>
      <c r="AJ59" s="21">
        <v>0</v>
      </c>
      <c r="AK59" s="22">
        <v>0.83499999999999996</v>
      </c>
      <c r="AL59" s="21">
        <v>0</v>
      </c>
      <c r="AM59" s="22">
        <v>0</v>
      </c>
      <c r="AN59" s="21">
        <v>0</v>
      </c>
      <c r="AO59" s="21">
        <v>4.1200000000000004E-3</v>
      </c>
      <c r="AP59" s="21">
        <v>2.0600000000000002E-3</v>
      </c>
      <c r="AQ59" s="21">
        <v>5.0600000000000003E-3</v>
      </c>
      <c r="AR59" s="21">
        <v>5.7400000000000003E-3</v>
      </c>
      <c r="AS59" s="21">
        <v>0.16400000000000001</v>
      </c>
      <c r="AT59" s="21">
        <v>3.8899999999999997E-2</v>
      </c>
      <c r="AU59" s="21">
        <v>0.105</v>
      </c>
      <c r="AV59" s="21">
        <v>0.752</v>
      </c>
      <c r="AW59" s="21">
        <v>8.3299999999999999E-2</v>
      </c>
      <c r="AX59" s="21" t="s">
        <v>57</v>
      </c>
      <c r="AY59" s="21" t="s">
        <v>57</v>
      </c>
      <c r="AZ59" s="29"/>
    </row>
    <row r="60" spans="1:52" x14ac:dyDescent="0.2">
      <c r="A60" s="21" t="s">
        <v>117</v>
      </c>
      <c r="B60" s="21" t="s">
        <v>124</v>
      </c>
      <c r="C60" s="29">
        <f>(Tableau1[[#This Row],[IG (Index glycémqiue)]]*Tableau1[[#This Row],[ Glucides (g)]])/100</f>
        <v>0</v>
      </c>
      <c r="D60" s="29">
        <v>5.69</v>
      </c>
      <c r="E60" s="21">
        <v>15.1</v>
      </c>
      <c r="F60" s="21">
        <v>38.4</v>
      </c>
      <c r="G60" s="21">
        <v>38</v>
      </c>
      <c r="H60" s="21">
        <v>564</v>
      </c>
      <c r="J60" s="21">
        <v>0</v>
      </c>
      <c r="N60" s="21">
        <v>0</v>
      </c>
      <c r="O60" s="21">
        <v>0.08</v>
      </c>
      <c r="P60" s="21">
        <v>0.22</v>
      </c>
      <c r="Q60" s="21">
        <v>1.1000000000000001</v>
      </c>
      <c r="S60" s="21">
        <v>0.44</v>
      </c>
      <c r="T60" s="21">
        <v>30</v>
      </c>
      <c r="U60" s="21">
        <v>0</v>
      </c>
      <c r="V60" s="21">
        <v>20</v>
      </c>
      <c r="W60" s="21">
        <v>0.127</v>
      </c>
      <c r="X60" s="21">
        <v>1.3</v>
      </c>
      <c r="Y60" s="21">
        <v>6.3</v>
      </c>
      <c r="Z60" s="21">
        <v>25</v>
      </c>
      <c r="AA60" s="21">
        <v>0.61699999999999999</v>
      </c>
      <c r="AB60" s="21">
        <v>119</v>
      </c>
      <c r="AC60" s="21">
        <v>161</v>
      </c>
      <c r="AD60" s="21">
        <v>2.2000000000000002</v>
      </c>
      <c r="AE60" s="21">
        <v>246</v>
      </c>
      <c r="AF60" s="21">
        <v>0.71199999999999997</v>
      </c>
      <c r="AG60" s="21">
        <v>4.2</v>
      </c>
      <c r="AH60" s="21">
        <v>13.5</v>
      </c>
      <c r="AI60" s="21">
        <v>9.27</v>
      </c>
      <c r="AJ60" s="21">
        <v>0</v>
      </c>
      <c r="AK60" s="22">
        <v>2.5</v>
      </c>
      <c r="AM60" s="22">
        <v>0</v>
      </c>
      <c r="AN60" s="21">
        <v>0</v>
      </c>
      <c r="AO60" s="21">
        <v>0.129</v>
      </c>
      <c r="AP60" s="21">
        <v>3.3099999999999997E-2</v>
      </c>
      <c r="AQ60" s="21">
        <v>0.33900000000000002</v>
      </c>
      <c r="AR60" s="21">
        <v>0.42299999999999999</v>
      </c>
      <c r="AS60" s="21">
        <v>11.3</v>
      </c>
      <c r="AT60" s="21">
        <v>1.17</v>
      </c>
      <c r="AU60" s="21">
        <v>8.9600000000000009</v>
      </c>
      <c r="AV60" s="21">
        <v>2.44</v>
      </c>
      <c r="AW60" s="21">
        <v>5.6800000000000003E-2</v>
      </c>
      <c r="AX60" s="21">
        <v>8.9400000000000005E-4</v>
      </c>
      <c r="AY60" s="21">
        <v>2.5500000000000002E-4</v>
      </c>
      <c r="AZ60" s="29"/>
    </row>
    <row r="61" spans="1:52" x14ac:dyDescent="0.2">
      <c r="A61" s="21" t="s">
        <v>117</v>
      </c>
      <c r="B61" s="21" t="s">
        <v>125</v>
      </c>
      <c r="C61" s="29">
        <f>(Tableau1[[#This Row],[IG (Index glycémqiue)]]*Tableau1[[#This Row],[ Glucides (g)]])/100</f>
        <v>0</v>
      </c>
      <c r="D61" s="34">
        <v>5</v>
      </c>
      <c r="E61" s="21">
        <v>15.9</v>
      </c>
      <c r="F61" s="21">
        <v>66.599999999999994</v>
      </c>
      <c r="G61" s="21">
        <v>9.7899999999999991</v>
      </c>
      <c r="H61" s="21">
        <v>426</v>
      </c>
      <c r="I61" s="21">
        <v>0</v>
      </c>
      <c r="J61" s="21">
        <v>0</v>
      </c>
      <c r="K61" s="21">
        <v>0</v>
      </c>
      <c r="L61" s="21">
        <v>1.9</v>
      </c>
      <c r="N61" s="21">
        <v>7</v>
      </c>
      <c r="O61" s="21">
        <v>0.216</v>
      </c>
      <c r="P61" s="21">
        <v>8.2000000000000003E-2</v>
      </c>
      <c r="Q61" s="21">
        <v>1.83</v>
      </c>
      <c r="R61" s="21">
        <v>0.47</v>
      </c>
      <c r="S61" s="21">
        <v>0.111</v>
      </c>
      <c r="T61" s="21">
        <v>72.400000000000006</v>
      </c>
      <c r="U61" s="21">
        <v>0.255</v>
      </c>
      <c r="V61" s="21">
        <v>48</v>
      </c>
      <c r="W61" s="21">
        <v>0.25</v>
      </c>
      <c r="X61" s="21">
        <v>1.2</v>
      </c>
      <c r="Y61" s="21">
        <v>20</v>
      </c>
      <c r="Z61" s="21">
        <v>66.3</v>
      </c>
      <c r="AA61" s="21">
        <v>0.36</v>
      </c>
      <c r="AB61" s="21">
        <v>188</v>
      </c>
      <c r="AC61" s="21">
        <v>213</v>
      </c>
      <c r="AD61" s="21">
        <v>5</v>
      </c>
      <c r="AE61" s="21">
        <v>591</v>
      </c>
      <c r="AF61" s="21">
        <v>1.4</v>
      </c>
      <c r="AG61" s="21">
        <v>4</v>
      </c>
      <c r="AH61" s="21">
        <v>2.1</v>
      </c>
      <c r="AI61" s="21">
        <v>5.41</v>
      </c>
      <c r="AJ61" s="21">
        <v>0</v>
      </c>
      <c r="AK61" s="22">
        <v>1.42</v>
      </c>
      <c r="AL61" s="21">
        <v>6</v>
      </c>
      <c r="AP61" s="21" t="s">
        <v>57</v>
      </c>
      <c r="AQ61" s="21">
        <v>1.49E-2</v>
      </c>
      <c r="AR61" s="21">
        <v>2.98E-2</v>
      </c>
      <c r="AS61" s="21">
        <v>1.59</v>
      </c>
      <c r="AT61" s="21">
        <v>0.315</v>
      </c>
      <c r="AU61" s="21">
        <v>3.88</v>
      </c>
      <c r="AV61" s="21">
        <v>1.1100000000000001</v>
      </c>
      <c r="AW61" s="21">
        <v>0.31</v>
      </c>
      <c r="AX61" s="21">
        <v>0</v>
      </c>
      <c r="AY61" s="21">
        <v>0</v>
      </c>
      <c r="AZ61" s="29"/>
    </row>
    <row r="62" spans="1:52" x14ac:dyDescent="0.2">
      <c r="A62" s="21" t="s">
        <v>117</v>
      </c>
      <c r="B62" s="21" t="s">
        <v>126</v>
      </c>
      <c r="C62" s="29">
        <f>(Tableau1[[#This Row],[IG (Index glycémqiue)]]*Tableau1[[#This Row],[ Glucides (g)]])/100</f>
        <v>0</v>
      </c>
      <c r="D62" s="34">
        <v>5</v>
      </c>
      <c r="E62" s="21">
        <v>11.3</v>
      </c>
      <c r="F62" s="21">
        <v>67.3</v>
      </c>
      <c r="G62" s="21">
        <v>7.48</v>
      </c>
      <c r="H62" s="21">
        <v>397</v>
      </c>
      <c r="J62" s="21">
        <v>50</v>
      </c>
      <c r="L62" s="21">
        <v>0.5</v>
      </c>
      <c r="O62" s="21">
        <v>0.19</v>
      </c>
      <c r="P62" s="21">
        <v>0.11</v>
      </c>
      <c r="Q62" s="21">
        <v>1.4</v>
      </c>
      <c r="R62" s="21">
        <v>0.69</v>
      </c>
      <c r="S62" s="21">
        <v>0.25</v>
      </c>
      <c r="T62" s="21">
        <v>26</v>
      </c>
      <c r="V62" s="21">
        <v>26.8</v>
      </c>
      <c r="W62" s="21">
        <v>1</v>
      </c>
      <c r="X62" s="21">
        <v>1.6</v>
      </c>
      <c r="Y62" s="21">
        <v>10</v>
      </c>
      <c r="Z62" s="21">
        <v>60.9</v>
      </c>
      <c r="AA62" s="21">
        <v>1.7</v>
      </c>
      <c r="AB62" s="21">
        <v>213</v>
      </c>
      <c r="AC62" s="21">
        <v>284</v>
      </c>
      <c r="AD62" s="21">
        <v>5</v>
      </c>
      <c r="AE62" s="21">
        <v>635</v>
      </c>
      <c r="AF62" s="21">
        <v>1.4</v>
      </c>
      <c r="AG62" s="21">
        <v>7.51</v>
      </c>
      <c r="AH62" s="21">
        <v>1.04</v>
      </c>
      <c r="AI62" s="21">
        <v>4.28</v>
      </c>
      <c r="AJ62" s="21">
        <v>0</v>
      </c>
      <c r="AK62" s="22">
        <v>1.86</v>
      </c>
      <c r="AM62" s="22">
        <v>0</v>
      </c>
      <c r="AN62" s="21">
        <v>0</v>
      </c>
      <c r="AO62" s="21">
        <v>0</v>
      </c>
      <c r="AP62" s="21">
        <v>7.1699999999999995E-5</v>
      </c>
      <c r="AQ62" s="21">
        <v>3.86E-4</v>
      </c>
      <c r="AR62" s="21">
        <v>3.3999999999999998E-3</v>
      </c>
      <c r="AS62" s="21">
        <v>0.317</v>
      </c>
      <c r="AT62" s="21">
        <v>0.11899999999999999</v>
      </c>
      <c r="AU62" s="21">
        <v>4.07</v>
      </c>
      <c r="AV62" s="21">
        <v>1.28</v>
      </c>
      <c r="AW62" s="21">
        <v>0.58299999999999996</v>
      </c>
      <c r="AX62" s="21">
        <v>0</v>
      </c>
      <c r="AY62" s="21">
        <v>0</v>
      </c>
      <c r="AZ62" s="29"/>
    </row>
    <row r="63" spans="1:52" x14ac:dyDescent="0.2">
      <c r="A63" s="21" t="s">
        <v>117</v>
      </c>
      <c r="B63" s="21" t="s">
        <v>127</v>
      </c>
      <c r="C63" s="29">
        <f>(Tableau1[[#This Row],[IG (Index glycémqiue)]]*Tableau1[[#This Row],[ Glucides (g)]])/100</f>
        <v>0</v>
      </c>
      <c r="D63" s="34">
        <v>5</v>
      </c>
      <c r="E63" s="21">
        <v>10.3</v>
      </c>
      <c r="F63" s="21">
        <v>70.400000000000006</v>
      </c>
      <c r="G63" s="21">
        <v>8.19</v>
      </c>
      <c r="H63" s="21">
        <v>407</v>
      </c>
      <c r="J63" s="21">
        <v>50</v>
      </c>
      <c r="L63" s="21">
        <v>0.63</v>
      </c>
      <c r="O63" s="21">
        <v>0.2</v>
      </c>
      <c r="P63" s="21">
        <v>7.0000000000000007E-2</v>
      </c>
      <c r="Q63" s="21">
        <v>1.4</v>
      </c>
      <c r="R63" s="21">
        <v>0.52</v>
      </c>
      <c r="S63" s="21">
        <v>0.14000000000000001</v>
      </c>
      <c r="T63" s="21">
        <v>21</v>
      </c>
      <c r="V63" s="21">
        <v>42.2</v>
      </c>
      <c r="X63" s="21">
        <v>1</v>
      </c>
      <c r="Y63" s="21">
        <v>10</v>
      </c>
      <c r="Z63" s="21">
        <v>23.4</v>
      </c>
      <c r="AA63" s="21">
        <v>1</v>
      </c>
      <c r="AB63" s="21">
        <v>120</v>
      </c>
      <c r="AC63" s="21">
        <v>163</v>
      </c>
      <c r="AD63" s="21">
        <v>5</v>
      </c>
      <c r="AE63" s="21">
        <v>431</v>
      </c>
      <c r="AF63" s="21">
        <v>1</v>
      </c>
      <c r="AG63" s="21">
        <v>5.4</v>
      </c>
      <c r="AH63" s="21">
        <v>3.01</v>
      </c>
      <c r="AI63" s="21">
        <v>3.38</v>
      </c>
      <c r="AJ63" s="21">
        <v>0</v>
      </c>
      <c r="AK63" s="22">
        <v>1.47</v>
      </c>
      <c r="AM63" s="22">
        <v>0</v>
      </c>
      <c r="AN63" s="21">
        <v>0</v>
      </c>
      <c r="AO63" s="21">
        <v>0</v>
      </c>
      <c r="AP63" s="21">
        <v>7.8399999999999995E-5</v>
      </c>
      <c r="AQ63" s="21">
        <v>4.2200000000000001E-4</v>
      </c>
      <c r="AR63" s="21">
        <v>3.7200000000000002E-3</v>
      </c>
      <c r="AS63" s="21">
        <v>0.34699999999999998</v>
      </c>
      <c r="AT63" s="21">
        <v>0.13</v>
      </c>
      <c r="AU63" s="21">
        <v>3.38</v>
      </c>
      <c r="AV63" s="21">
        <v>1.01</v>
      </c>
      <c r="AW63" s="21">
        <v>0.46100000000000002</v>
      </c>
      <c r="AX63" s="21">
        <v>0</v>
      </c>
      <c r="AY63" s="21">
        <v>0</v>
      </c>
      <c r="AZ63" s="29"/>
    </row>
    <row r="64" spans="1:52" x14ac:dyDescent="0.2">
      <c r="A64" s="21" t="s">
        <v>117</v>
      </c>
      <c r="B64" s="21" t="s">
        <v>128</v>
      </c>
      <c r="C64" s="29">
        <f>(Tableau1[[#This Row],[IG (Index glycémqiue)]]*Tableau1[[#This Row],[ Glucides (g)]])/100</f>
        <v>0</v>
      </c>
      <c r="D64" s="34">
        <v>5</v>
      </c>
      <c r="E64" s="21">
        <v>10.5</v>
      </c>
      <c r="F64" s="21">
        <v>74.599999999999994</v>
      </c>
      <c r="G64" s="21">
        <v>5.23</v>
      </c>
      <c r="H64" s="21">
        <v>396</v>
      </c>
      <c r="J64" s="21">
        <v>0</v>
      </c>
      <c r="K64" s="21">
        <v>0</v>
      </c>
      <c r="L64" s="21">
        <v>0</v>
      </c>
      <c r="N64" s="21">
        <v>0</v>
      </c>
      <c r="O64" s="21">
        <v>0.06</v>
      </c>
      <c r="P64" s="21">
        <v>0.06</v>
      </c>
      <c r="Q64" s="21">
        <v>0.9</v>
      </c>
      <c r="R64" s="21">
        <v>0.1</v>
      </c>
      <c r="S64" s="21">
        <v>0.08</v>
      </c>
      <c r="T64" s="21">
        <v>31</v>
      </c>
      <c r="U64" s="21">
        <v>0</v>
      </c>
      <c r="V64" s="21">
        <v>27</v>
      </c>
      <c r="W64" s="21">
        <v>0.18</v>
      </c>
      <c r="X64" s="21">
        <v>1.35</v>
      </c>
      <c r="Y64" s="21">
        <v>4</v>
      </c>
      <c r="Z64" s="21">
        <v>40.5</v>
      </c>
      <c r="AA64" s="21">
        <v>0.7</v>
      </c>
      <c r="AB64" s="21">
        <v>104</v>
      </c>
      <c r="AC64" s="21">
        <v>182</v>
      </c>
      <c r="AD64" s="21">
        <v>2</v>
      </c>
      <c r="AE64" s="21">
        <v>582</v>
      </c>
      <c r="AF64" s="21">
        <v>1</v>
      </c>
      <c r="AG64" s="21">
        <v>4.42</v>
      </c>
      <c r="AH64" s="21">
        <v>1.87</v>
      </c>
      <c r="AI64" s="21">
        <v>2.37</v>
      </c>
      <c r="AJ64" s="21">
        <v>0</v>
      </c>
      <c r="AK64" s="22">
        <v>0.78100000000000003</v>
      </c>
      <c r="AL64" s="21">
        <v>0</v>
      </c>
      <c r="AM64" s="22">
        <v>0</v>
      </c>
      <c r="AN64" s="21">
        <v>0</v>
      </c>
      <c r="AO64" s="21">
        <v>6.0099999999999997E-3</v>
      </c>
      <c r="AP64" s="21">
        <v>0</v>
      </c>
      <c r="AQ64" s="21">
        <v>4.4600000000000001E-2</v>
      </c>
      <c r="AR64" s="21">
        <v>4.1799999999999997E-2</v>
      </c>
      <c r="AS64" s="21">
        <v>1.61</v>
      </c>
      <c r="AT64" s="21">
        <v>0.16700000000000001</v>
      </c>
      <c r="AU64" s="21">
        <v>2.21</v>
      </c>
      <c r="AV64" s="21">
        <v>0.73399999999999999</v>
      </c>
      <c r="AW64" s="21">
        <v>3.1300000000000001E-2</v>
      </c>
      <c r="AX64" s="21">
        <v>3.0500000000000002E-3</v>
      </c>
      <c r="AY64" s="21">
        <v>4.3899999999999998E-3</v>
      </c>
      <c r="AZ64" s="29"/>
    </row>
    <row r="65" spans="1:52" x14ac:dyDescent="0.2">
      <c r="A65" s="21" t="s">
        <v>117</v>
      </c>
      <c r="B65" s="21" t="s">
        <v>129</v>
      </c>
      <c r="C65" s="29">
        <f>(Tableau1[[#This Row],[IG (Index glycémqiue)]]*Tableau1[[#This Row],[ Glucides (g)]])/100</f>
        <v>0</v>
      </c>
      <c r="D65" s="34">
        <v>5</v>
      </c>
      <c r="E65" s="21">
        <v>12.1</v>
      </c>
      <c r="F65" s="21">
        <v>68.5</v>
      </c>
      <c r="G65" s="21">
        <v>8</v>
      </c>
      <c r="H65" s="21">
        <v>409</v>
      </c>
      <c r="J65" s="21">
        <v>0</v>
      </c>
      <c r="K65" s="21">
        <v>0</v>
      </c>
      <c r="L65" s="21">
        <v>1.5</v>
      </c>
      <c r="N65" s="21">
        <v>0</v>
      </c>
      <c r="O65" s="21">
        <v>0.2</v>
      </c>
      <c r="P65" s="21">
        <v>0.15</v>
      </c>
      <c r="Q65" s="21">
        <v>1.5</v>
      </c>
      <c r="R65" s="21">
        <v>0.1</v>
      </c>
      <c r="S65" s="21">
        <v>0.1</v>
      </c>
      <c r="T65" s="21">
        <v>57</v>
      </c>
      <c r="U65" s="21">
        <v>0</v>
      </c>
      <c r="V65" s="21">
        <v>30</v>
      </c>
      <c r="W65" s="21">
        <v>0.18</v>
      </c>
      <c r="X65" s="21">
        <v>9</v>
      </c>
      <c r="Y65" s="21">
        <v>4</v>
      </c>
      <c r="Z65" s="21">
        <v>66</v>
      </c>
      <c r="AA65" s="21">
        <v>0.7</v>
      </c>
      <c r="AB65" s="21">
        <v>194</v>
      </c>
      <c r="AC65" s="21">
        <v>300</v>
      </c>
      <c r="AD65" s="21">
        <v>1.7</v>
      </c>
      <c r="AE65" s="21">
        <v>630</v>
      </c>
      <c r="AF65" s="21">
        <v>1.5</v>
      </c>
      <c r="AG65" s="21">
        <v>7.5</v>
      </c>
      <c r="AH65" s="21">
        <v>2.21</v>
      </c>
      <c r="AI65" s="21">
        <v>2.41</v>
      </c>
      <c r="AJ65" s="21">
        <v>0</v>
      </c>
      <c r="AK65" s="22">
        <v>2.0499999999999998</v>
      </c>
      <c r="AL65" s="21">
        <v>0</v>
      </c>
      <c r="AM65" s="22">
        <v>0</v>
      </c>
      <c r="AN65" s="21">
        <v>0</v>
      </c>
      <c r="AO65" s="21">
        <v>1E-3</v>
      </c>
      <c r="AP65" s="21">
        <v>1.2E-4</v>
      </c>
      <c r="AQ65" s="21">
        <v>7.8300000000000002E-3</v>
      </c>
      <c r="AR65" s="21">
        <v>1.9400000000000001E-2</v>
      </c>
      <c r="AS65" s="21">
        <v>1.85</v>
      </c>
      <c r="AT65" s="21">
        <v>0.24099999999999999</v>
      </c>
      <c r="AU65" s="21">
        <v>1.18</v>
      </c>
      <c r="AV65" s="21">
        <v>1.66</v>
      </c>
      <c r="AW65" s="21">
        <v>8.1799999999999998E-2</v>
      </c>
      <c r="AX65" s="21">
        <v>0</v>
      </c>
      <c r="AY65" s="21">
        <v>0</v>
      </c>
      <c r="AZ65" s="29"/>
    </row>
    <row r="66" spans="1:52" x14ac:dyDescent="0.2">
      <c r="A66" s="21" t="s">
        <v>117</v>
      </c>
      <c r="B66" s="21" t="s">
        <v>130</v>
      </c>
      <c r="C66" s="29">
        <f>(Tableau1[[#This Row],[IG (Index glycémqiue)]]*Tableau1[[#This Row],[ Glucides (g)]])/100</f>
        <v>0</v>
      </c>
      <c r="D66" s="34">
        <v>5</v>
      </c>
      <c r="E66" s="21">
        <v>8.33</v>
      </c>
      <c r="F66" s="21">
        <v>53.4</v>
      </c>
      <c r="G66" s="21">
        <v>1.25</v>
      </c>
      <c r="H66" s="21">
        <v>261</v>
      </c>
      <c r="J66" s="21">
        <v>50</v>
      </c>
      <c r="L66" s="21">
        <v>7.3999999999999996E-2</v>
      </c>
      <c r="O66" s="21">
        <v>0.11</v>
      </c>
      <c r="P66" s="21">
        <v>0.08</v>
      </c>
      <c r="Q66" s="21">
        <v>2.6</v>
      </c>
      <c r="R66" s="21">
        <v>0.49</v>
      </c>
      <c r="S66" s="21">
        <v>0.05</v>
      </c>
      <c r="T66" s="21">
        <v>21</v>
      </c>
      <c r="V66" s="21">
        <v>52.7</v>
      </c>
      <c r="X66" s="21">
        <v>1</v>
      </c>
      <c r="Y66" s="21">
        <v>10</v>
      </c>
      <c r="Z66" s="21">
        <v>18.100000000000001</v>
      </c>
      <c r="AA66" s="21">
        <v>1</v>
      </c>
      <c r="AB66" s="21">
        <v>84</v>
      </c>
      <c r="AC66" s="21">
        <v>134</v>
      </c>
      <c r="AD66" s="21">
        <v>5</v>
      </c>
      <c r="AE66" s="21">
        <v>530</v>
      </c>
      <c r="AF66" s="21">
        <v>1</v>
      </c>
      <c r="AG66" s="21">
        <v>1.2</v>
      </c>
      <c r="AH66" s="21">
        <v>0</v>
      </c>
      <c r="AI66" s="21">
        <v>0</v>
      </c>
      <c r="AJ66" s="21">
        <v>0</v>
      </c>
      <c r="AK66" s="22">
        <v>0</v>
      </c>
      <c r="AM66" s="22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 t="s">
        <v>57</v>
      </c>
      <c r="AY66" s="21" t="s">
        <v>57</v>
      </c>
      <c r="AZ66" s="29"/>
    </row>
    <row r="67" spans="1:52" x14ac:dyDescent="0.2">
      <c r="A67" s="21" t="s">
        <v>117</v>
      </c>
      <c r="B67" s="21" t="s">
        <v>131</v>
      </c>
      <c r="C67" s="29">
        <f>(Tableau1[[#This Row],[IG (Index glycémqiue)]]*Tableau1[[#This Row],[ Glucides (g)]])/100</f>
        <v>0</v>
      </c>
      <c r="D67" s="34">
        <v>5</v>
      </c>
      <c r="E67" s="21">
        <v>10.5</v>
      </c>
      <c r="F67" s="21">
        <v>74.2</v>
      </c>
      <c r="G67" s="21">
        <v>3.9</v>
      </c>
      <c r="H67" s="21">
        <v>382</v>
      </c>
      <c r="J67" s="21">
        <v>50</v>
      </c>
      <c r="L67" s="21">
        <v>0.26</v>
      </c>
      <c r="N67" s="21">
        <v>0</v>
      </c>
      <c r="O67" s="21">
        <v>0.71</v>
      </c>
      <c r="P67" s="21">
        <v>0.09</v>
      </c>
      <c r="Q67" s="21">
        <v>3.3</v>
      </c>
      <c r="R67" s="21">
        <v>0.71</v>
      </c>
      <c r="S67" s="21">
        <v>0.69299999999999995</v>
      </c>
      <c r="T67" s="21">
        <v>72.5</v>
      </c>
      <c r="U67" s="21">
        <v>0</v>
      </c>
      <c r="V67" s="21">
        <v>42.3</v>
      </c>
      <c r="X67" s="21">
        <v>1</v>
      </c>
      <c r="Y67" s="21">
        <v>10</v>
      </c>
      <c r="Z67" s="21">
        <v>29.8</v>
      </c>
      <c r="AA67" s="21">
        <v>1</v>
      </c>
      <c r="AB67" s="21">
        <v>131</v>
      </c>
      <c r="AC67" s="21">
        <v>254</v>
      </c>
      <c r="AD67" s="21">
        <v>5</v>
      </c>
      <c r="AE67" s="21">
        <v>599</v>
      </c>
      <c r="AF67" s="21">
        <v>1</v>
      </c>
      <c r="AG67" s="21">
        <v>3.85</v>
      </c>
      <c r="AH67" s="21">
        <v>0.81899999999999995</v>
      </c>
      <c r="AI67" s="21">
        <v>1.57</v>
      </c>
      <c r="AJ67" s="21">
        <v>0</v>
      </c>
      <c r="AK67" s="22">
        <v>1.36</v>
      </c>
      <c r="AM67" s="22">
        <v>0</v>
      </c>
      <c r="AN67" s="21">
        <v>0</v>
      </c>
      <c r="AO67" s="21">
        <v>0</v>
      </c>
      <c r="AP67" s="21">
        <v>1.1999999999999999E-3</v>
      </c>
      <c r="AQ67" s="21">
        <v>8.6399999999999997E-4</v>
      </c>
      <c r="AR67" s="21">
        <v>5.0200000000000002E-3</v>
      </c>
      <c r="AS67" s="21">
        <v>0.46200000000000002</v>
      </c>
      <c r="AT67" s="21">
        <v>6.3399999999999998E-2</v>
      </c>
      <c r="AU67" s="21">
        <v>1.57</v>
      </c>
      <c r="AV67" s="21">
        <v>1.08</v>
      </c>
      <c r="AW67" s="21">
        <v>0.26800000000000002</v>
      </c>
      <c r="AX67" s="21">
        <v>1.17E-2</v>
      </c>
      <c r="AY67" s="21">
        <v>0</v>
      </c>
      <c r="AZ67" s="29"/>
    </row>
    <row r="68" spans="1:52" x14ac:dyDescent="0.2">
      <c r="A68" s="21" t="s">
        <v>132</v>
      </c>
      <c r="B68" s="21" t="s">
        <v>133</v>
      </c>
      <c r="C68" s="29">
        <f>(Tableau1[[#This Row],[IG (Index glycémqiue)]]*Tableau1[[#This Row],[ Glucides (g)]])/100</f>
        <v>0</v>
      </c>
      <c r="D68" s="34">
        <v>3.5</v>
      </c>
      <c r="E68" s="21">
        <v>4.42</v>
      </c>
      <c r="F68" s="21">
        <v>49.3</v>
      </c>
      <c r="G68" s="21">
        <v>30.6</v>
      </c>
      <c r="H68" s="21">
        <v>513</v>
      </c>
      <c r="O68" s="21" t="s">
        <v>57</v>
      </c>
      <c r="AE68" s="21">
        <v>388</v>
      </c>
      <c r="AG68" s="21">
        <v>11.5</v>
      </c>
      <c r="AH68" s="21">
        <v>15.1</v>
      </c>
      <c r="AI68" s="21">
        <v>11.3</v>
      </c>
      <c r="AJ68" s="21">
        <v>0</v>
      </c>
      <c r="AK68" s="22">
        <v>2.84</v>
      </c>
      <c r="AL68" s="21">
        <v>37.700000000000003</v>
      </c>
      <c r="AM68" s="22">
        <v>0</v>
      </c>
      <c r="AN68" s="21">
        <v>0</v>
      </c>
      <c r="AO68" s="21">
        <v>0</v>
      </c>
      <c r="AP68" s="21" t="s">
        <v>57</v>
      </c>
      <c r="AQ68" s="21">
        <v>3.0599999999999999E-2</v>
      </c>
      <c r="AR68" s="21">
        <v>0.153</v>
      </c>
      <c r="AS68" s="21">
        <v>13.3</v>
      </c>
      <c r="AT68" s="21">
        <v>1.31</v>
      </c>
      <c r="AU68" s="21" t="s">
        <v>57</v>
      </c>
      <c r="AV68" s="21" t="s">
        <v>57</v>
      </c>
      <c r="AW68" s="21" t="s">
        <v>57</v>
      </c>
      <c r="AX68" s="21">
        <v>0</v>
      </c>
      <c r="AY68" s="21">
        <v>0</v>
      </c>
      <c r="AZ68" s="29"/>
    </row>
    <row r="69" spans="1:52" x14ac:dyDescent="0.2">
      <c r="A69" s="21" t="s">
        <v>132</v>
      </c>
      <c r="B69" s="21" t="s">
        <v>134</v>
      </c>
      <c r="C69" s="29">
        <f>(Tableau1[[#This Row],[IG (Index glycémqiue)]]*Tableau1[[#This Row],[ Glucides (g)]])/100</f>
        <v>0</v>
      </c>
      <c r="D69" s="34">
        <v>3.5</v>
      </c>
      <c r="E69" s="21">
        <v>8.0500000000000007</v>
      </c>
      <c r="F69" s="21">
        <v>58</v>
      </c>
      <c r="G69" s="21">
        <v>28.1</v>
      </c>
      <c r="H69" s="21">
        <v>518</v>
      </c>
      <c r="I69" s="21">
        <v>2</v>
      </c>
      <c r="J69" s="21">
        <v>33</v>
      </c>
      <c r="K69" s="21">
        <v>0.5</v>
      </c>
      <c r="L69" s="21">
        <v>3.7</v>
      </c>
      <c r="N69" s="21">
        <v>3.9</v>
      </c>
      <c r="O69" s="21">
        <v>0.16500000000000001</v>
      </c>
      <c r="P69" s="21">
        <v>0.14000000000000001</v>
      </c>
      <c r="Q69" s="21">
        <v>3.4</v>
      </c>
      <c r="R69" s="21">
        <v>0.62</v>
      </c>
      <c r="S69" s="21">
        <v>0.26</v>
      </c>
      <c r="T69" s="21">
        <v>42</v>
      </c>
      <c r="U69" s="21">
        <v>0.15</v>
      </c>
      <c r="V69" s="21">
        <v>55.4</v>
      </c>
      <c r="W69" s="21">
        <v>0.2</v>
      </c>
      <c r="X69" s="21">
        <v>1.2</v>
      </c>
      <c r="Y69" s="21">
        <v>11</v>
      </c>
      <c r="Z69" s="21">
        <v>38.5</v>
      </c>
      <c r="AA69" s="21">
        <v>0.42</v>
      </c>
      <c r="AB69" s="21">
        <v>95.8</v>
      </c>
      <c r="AC69" s="21">
        <v>371</v>
      </c>
      <c r="AD69" s="21">
        <v>7</v>
      </c>
      <c r="AE69" s="21">
        <v>695</v>
      </c>
      <c r="AF69" s="21">
        <v>0.5</v>
      </c>
      <c r="AG69" s="21">
        <v>1</v>
      </c>
      <c r="AH69" s="21">
        <v>10.6</v>
      </c>
      <c r="AI69" s="21">
        <v>7.73</v>
      </c>
      <c r="AJ69" s="21">
        <v>0</v>
      </c>
      <c r="AK69" s="22">
        <v>4.3</v>
      </c>
      <c r="AL69" s="21">
        <v>5.6</v>
      </c>
      <c r="AM69" s="22" t="s">
        <v>111</v>
      </c>
      <c r="AN69" s="21">
        <v>5.5500000000000001E-2</v>
      </c>
      <c r="AO69" s="21">
        <v>0.51400000000000001</v>
      </c>
      <c r="AP69" s="21">
        <v>0.14099999999999999</v>
      </c>
      <c r="AQ69" s="21">
        <v>1.48</v>
      </c>
      <c r="AR69" s="21">
        <v>0.78400000000000003</v>
      </c>
      <c r="AS69" s="21">
        <v>6.42</v>
      </c>
      <c r="AT69" s="21">
        <v>0.97599999999999998</v>
      </c>
      <c r="AU69" s="21">
        <v>6.4</v>
      </c>
      <c r="AV69" s="21">
        <v>4.2300000000000004</v>
      </c>
      <c r="AW69" s="21">
        <v>6.0199999999999997E-2</v>
      </c>
      <c r="AX69" s="21">
        <v>1.4E-3</v>
      </c>
      <c r="AY69" s="21">
        <v>5.1400000000000003E-4</v>
      </c>
      <c r="AZ69" s="29"/>
    </row>
    <row r="70" spans="1:52" x14ac:dyDescent="0.2">
      <c r="D70" s="34"/>
      <c r="AZ70" s="29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0"/>
  <sheetViews>
    <sheetView workbookViewId="0">
      <selection activeCell="E1" sqref="E1"/>
    </sheetView>
  </sheetViews>
  <sheetFormatPr baseColWidth="10" defaultRowHeight="12.75" x14ac:dyDescent="0.2"/>
  <cols>
    <col min="1" max="1" width="26.7109375" bestFit="1" customWidth="1"/>
    <col min="2" max="2" width="32.28515625" bestFit="1" customWidth="1"/>
    <col min="3" max="3" width="14" bestFit="1" customWidth="1"/>
  </cols>
  <sheetData>
    <row r="1" spans="1:3" x14ac:dyDescent="0.2">
      <c r="A1" s="56" t="s">
        <v>351</v>
      </c>
      <c r="B1" s="56" t="s">
        <v>241</v>
      </c>
      <c r="C1" s="57" t="s">
        <v>242</v>
      </c>
    </row>
    <row r="2" spans="1:3" x14ac:dyDescent="0.2">
      <c r="A2" s="52" t="s">
        <v>55</v>
      </c>
      <c r="B2" s="55" t="s">
        <v>275</v>
      </c>
      <c r="C2" s="58">
        <v>80</v>
      </c>
    </row>
    <row r="3" spans="1:3" x14ac:dyDescent="0.2">
      <c r="A3" s="52" t="s">
        <v>55</v>
      </c>
      <c r="B3" s="59" t="s">
        <v>276</v>
      </c>
      <c r="C3" s="60">
        <v>130</v>
      </c>
    </row>
    <row r="4" spans="1:3" x14ac:dyDescent="0.2">
      <c r="A4" s="52" t="s">
        <v>55</v>
      </c>
      <c r="B4" s="55" t="s">
        <v>277</v>
      </c>
      <c r="C4" s="58">
        <v>200</v>
      </c>
    </row>
    <row r="5" spans="1:3" x14ac:dyDescent="0.2">
      <c r="A5" s="52" t="s">
        <v>181</v>
      </c>
      <c r="B5" s="29"/>
      <c r="C5" s="21"/>
    </row>
    <row r="6" spans="1:3" x14ac:dyDescent="0.2">
      <c r="A6" s="54" t="s">
        <v>182</v>
      </c>
      <c r="B6" s="29"/>
      <c r="C6" s="21"/>
    </row>
    <row r="7" spans="1:3" x14ac:dyDescent="0.2">
      <c r="A7" s="54" t="s">
        <v>183</v>
      </c>
      <c r="B7" s="53" t="s">
        <v>243</v>
      </c>
      <c r="C7" s="61">
        <v>10</v>
      </c>
    </row>
    <row r="8" spans="1:3" x14ac:dyDescent="0.2">
      <c r="A8" s="52" t="s">
        <v>184</v>
      </c>
      <c r="B8" s="55" t="s">
        <v>248</v>
      </c>
      <c r="C8" s="58">
        <v>330</v>
      </c>
    </row>
    <row r="9" spans="1:3" x14ac:dyDescent="0.2">
      <c r="A9" s="52" t="s">
        <v>184</v>
      </c>
      <c r="B9" s="53" t="s">
        <v>249</v>
      </c>
      <c r="C9" s="61">
        <v>250</v>
      </c>
    </row>
    <row r="10" spans="1:3" x14ac:dyDescent="0.2">
      <c r="A10" s="52" t="s">
        <v>184</v>
      </c>
      <c r="B10" s="29" t="s">
        <v>336</v>
      </c>
      <c r="C10" s="61">
        <v>341</v>
      </c>
    </row>
    <row r="11" spans="1:3" x14ac:dyDescent="0.2">
      <c r="A11" s="52" t="s">
        <v>184</v>
      </c>
      <c r="B11" s="29" t="s">
        <v>337</v>
      </c>
      <c r="C11" s="61">
        <v>750</v>
      </c>
    </row>
    <row r="12" spans="1:3" x14ac:dyDescent="0.2">
      <c r="A12" s="52" t="s">
        <v>185</v>
      </c>
      <c r="B12" s="55" t="s">
        <v>311</v>
      </c>
      <c r="C12" s="58">
        <v>10</v>
      </c>
    </row>
    <row r="13" spans="1:3" x14ac:dyDescent="0.2">
      <c r="A13" s="52" t="s">
        <v>186</v>
      </c>
      <c r="B13" s="55" t="s">
        <v>244</v>
      </c>
      <c r="C13" s="58">
        <v>7</v>
      </c>
    </row>
    <row r="14" spans="1:3" x14ac:dyDescent="0.2">
      <c r="A14" s="52" t="s">
        <v>187</v>
      </c>
      <c r="B14" s="55" t="s">
        <v>244</v>
      </c>
      <c r="C14" s="58">
        <v>7</v>
      </c>
    </row>
    <row r="15" spans="1:3" x14ac:dyDescent="0.2">
      <c r="A15" s="52" t="s">
        <v>188</v>
      </c>
      <c r="B15" s="53" t="s">
        <v>245</v>
      </c>
      <c r="C15" s="61">
        <v>120</v>
      </c>
    </row>
    <row r="16" spans="1:3" x14ac:dyDescent="0.2">
      <c r="A16" s="52" t="s">
        <v>188</v>
      </c>
      <c r="B16" s="55" t="s">
        <v>246</v>
      </c>
      <c r="C16" s="58">
        <v>150</v>
      </c>
    </row>
    <row r="17" spans="1:3" x14ac:dyDescent="0.2">
      <c r="A17" s="52" t="s">
        <v>188</v>
      </c>
      <c r="B17" s="53" t="s">
        <v>247</v>
      </c>
      <c r="C17" s="61">
        <v>200</v>
      </c>
    </row>
    <row r="18" spans="1:3" x14ac:dyDescent="0.2">
      <c r="A18" s="52" t="s">
        <v>188</v>
      </c>
      <c r="B18" s="55" t="s">
        <v>248</v>
      </c>
      <c r="C18" s="58">
        <v>330</v>
      </c>
    </row>
    <row r="19" spans="1:3" x14ac:dyDescent="0.2">
      <c r="A19" s="54" t="s">
        <v>189</v>
      </c>
      <c r="B19" s="29" t="s">
        <v>243</v>
      </c>
      <c r="C19" s="62">
        <v>250</v>
      </c>
    </row>
    <row r="20" spans="1:3" x14ac:dyDescent="0.2">
      <c r="A20" s="54" t="s">
        <v>190</v>
      </c>
      <c r="B20" s="55" t="s">
        <v>250</v>
      </c>
      <c r="C20" s="58">
        <v>30</v>
      </c>
    </row>
    <row r="21" spans="1:3" x14ac:dyDescent="0.2">
      <c r="A21" s="54" t="s">
        <v>190</v>
      </c>
      <c r="B21" s="53" t="s">
        <v>251</v>
      </c>
      <c r="C21" s="61">
        <v>70</v>
      </c>
    </row>
    <row r="22" spans="1:3" x14ac:dyDescent="0.2">
      <c r="A22" s="54" t="s">
        <v>190</v>
      </c>
      <c r="B22" s="55" t="s">
        <v>252</v>
      </c>
      <c r="C22" s="58">
        <v>90</v>
      </c>
    </row>
    <row r="23" spans="1:3" x14ac:dyDescent="0.2">
      <c r="A23" s="54" t="s">
        <v>190</v>
      </c>
      <c r="B23" s="53" t="s">
        <v>253</v>
      </c>
      <c r="C23" s="61">
        <v>250</v>
      </c>
    </row>
    <row r="24" spans="1:3" x14ac:dyDescent="0.2">
      <c r="A24" s="54" t="s">
        <v>190</v>
      </c>
      <c r="B24" s="55" t="s">
        <v>254</v>
      </c>
      <c r="C24" s="58">
        <v>350</v>
      </c>
    </row>
    <row r="25" spans="1:3" x14ac:dyDescent="0.2">
      <c r="A25" s="54" t="s">
        <v>190</v>
      </c>
      <c r="B25" s="53" t="s">
        <v>255</v>
      </c>
      <c r="C25" s="61">
        <v>450</v>
      </c>
    </row>
    <row r="26" spans="1:3" x14ac:dyDescent="0.2">
      <c r="A26" s="52" t="s">
        <v>191</v>
      </c>
      <c r="B26" s="55" t="s">
        <v>256</v>
      </c>
      <c r="C26" s="58">
        <v>60</v>
      </c>
    </row>
    <row r="27" spans="1:3" x14ac:dyDescent="0.2">
      <c r="A27" s="52" t="s">
        <v>191</v>
      </c>
      <c r="B27" s="53" t="s">
        <v>257</v>
      </c>
      <c r="C27" s="61">
        <v>30</v>
      </c>
    </row>
    <row r="28" spans="1:3" x14ac:dyDescent="0.2">
      <c r="A28" s="52" t="s">
        <v>191</v>
      </c>
      <c r="B28" s="55" t="s">
        <v>258</v>
      </c>
      <c r="C28" s="58">
        <v>20</v>
      </c>
    </row>
    <row r="29" spans="1:3" x14ac:dyDescent="0.2">
      <c r="A29" s="54" t="s">
        <v>192</v>
      </c>
      <c r="B29" s="53" t="s">
        <v>259</v>
      </c>
      <c r="C29" s="61">
        <v>30</v>
      </c>
    </row>
    <row r="30" spans="1:3" x14ac:dyDescent="0.2">
      <c r="A30" s="54" t="s">
        <v>192</v>
      </c>
      <c r="B30" s="55" t="s">
        <v>260</v>
      </c>
      <c r="C30" s="58">
        <v>60</v>
      </c>
    </row>
    <row r="31" spans="1:3" x14ac:dyDescent="0.2">
      <c r="A31" s="54" t="s">
        <v>192</v>
      </c>
      <c r="B31" s="53" t="s">
        <v>261</v>
      </c>
      <c r="C31" s="61">
        <v>100</v>
      </c>
    </row>
    <row r="32" spans="1:3" x14ac:dyDescent="0.2">
      <c r="A32" s="54" t="s">
        <v>192</v>
      </c>
      <c r="B32" s="53" t="s">
        <v>303</v>
      </c>
      <c r="C32" s="61">
        <v>100</v>
      </c>
    </row>
    <row r="33" spans="1:3" x14ac:dyDescent="0.2">
      <c r="A33" s="54" t="s">
        <v>192</v>
      </c>
      <c r="B33" s="55" t="s">
        <v>304</v>
      </c>
      <c r="C33" s="58">
        <v>70</v>
      </c>
    </row>
    <row r="34" spans="1:3" x14ac:dyDescent="0.2">
      <c r="A34" s="54" t="s">
        <v>237</v>
      </c>
      <c r="B34" s="55" t="s">
        <v>262</v>
      </c>
      <c r="C34" s="58">
        <v>3</v>
      </c>
    </row>
    <row r="35" spans="1:3" x14ac:dyDescent="0.2">
      <c r="A35" s="54" t="s">
        <v>237</v>
      </c>
      <c r="B35" s="53" t="s">
        <v>263</v>
      </c>
      <c r="C35" s="61">
        <v>10</v>
      </c>
    </row>
    <row r="36" spans="1:3" x14ac:dyDescent="0.2">
      <c r="A36" s="54" t="s">
        <v>237</v>
      </c>
      <c r="B36" s="55" t="s">
        <v>264</v>
      </c>
      <c r="C36" s="58">
        <v>30</v>
      </c>
    </row>
    <row r="37" spans="1:3" x14ac:dyDescent="0.2">
      <c r="A37" s="54" t="s">
        <v>237</v>
      </c>
      <c r="B37" s="53" t="s">
        <v>265</v>
      </c>
      <c r="C37" s="61">
        <v>30</v>
      </c>
    </row>
    <row r="38" spans="1:3" x14ac:dyDescent="0.2">
      <c r="A38" s="54" t="s">
        <v>237</v>
      </c>
      <c r="B38" s="55" t="s">
        <v>266</v>
      </c>
      <c r="C38" s="58">
        <v>50</v>
      </c>
    </row>
    <row r="39" spans="1:3" x14ac:dyDescent="0.2">
      <c r="A39" s="54" t="s">
        <v>237</v>
      </c>
      <c r="B39" s="53" t="s">
        <v>267</v>
      </c>
      <c r="C39" s="61">
        <v>50</v>
      </c>
    </row>
    <row r="40" spans="1:3" x14ac:dyDescent="0.2">
      <c r="A40" s="54" t="s">
        <v>193</v>
      </c>
      <c r="B40" s="53" t="s">
        <v>245</v>
      </c>
      <c r="C40" s="61">
        <v>120</v>
      </c>
    </row>
    <row r="41" spans="1:3" x14ac:dyDescent="0.2">
      <c r="A41" s="54" t="s">
        <v>193</v>
      </c>
      <c r="B41" s="55" t="s">
        <v>246</v>
      </c>
      <c r="C41" s="58">
        <v>150</v>
      </c>
    </row>
    <row r="42" spans="1:3" x14ac:dyDescent="0.2">
      <c r="A42" s="54" t="s">
        <v>193</v>
      </c>
      <c r="B42" s="53" t="s">
        <v>247</v>
      </c>
      <c r="C42" s="61">
        <v>200</v>
      </c>
    </row>
    <row r="43" spans="1:3" x14ac:dyDescent="0.2">
      <c r="A43" s="54" t="s">
        <v>135</v>
      </c>
      <c r="B43" s="29"/>
      <c r="C43" s="21"/>
    </row>
    <row r="44" spans="1:3" x14ac:dyDescent="0.2">
      <c r="A44" s="54" t="s">
        <v>194</v>
      </c>
      <c r="B44" s="29"/>
      <c r="C44" s="21"/>
    </row>
    <row r="45" spans="1:3" x14ac:dyDescent="0.2">
      <c r="A45" s="54" t="s">
        <v>195</v>
      </c>
      <c r="B45" s="29"/>
      <c r="C45" s="21"/>
    </row>
    <row r="46" spans="1:3" x14ac:dyDescent="0.2">
      <c r="A46" s="52" t="s">
        <v>136</v>
      </c>
      <c r="B46" s="55" t="s">
        <v>268</v>
      </c>
      <c r="C46" s="58">
        <v>10</v>
      </c>
    </row>
    <row r="47" spans="1:3" x14ac:dyDescent="0.2">
      <c r="A47" s="52" t="s">
        <v>136</v>
      </c>
      <c r="B47" s="53" t="s">
        <v>269</v>
      </c>
      <c r="C47" s="61">
        <v>30</v>
      </c>
    </row>
    <row r="48" spans="1:3" x14ac:dyDescent="0.2">
      <c r="A48" s="54" t="s">
        <v>239</v>
      </c>
      <c r="B48" s="55" t="s">
        <v>268</v>
      </c>
      <c r="C48" s="58">
        <v>8</v>
      </c>
    </row>
    <row r="49" spans="1:3" x14ac:dyDescent="0.2">
      <c r="A49" s="54" t="s">
        <v>239</v>
      </c>
      <c r="B49" s="53" t="s">
        <v>269</v>
      </c>
      <c r="C49" s="61">
        <v>25</v>
      </c>
    </row>
    <row r="50" spans="1:3" x14ac:dyDescent="0.2">
      <c r="A50" s="52" t="s">
        <v>196</v>
      </c>
      <c r="B50" s="29" t="s">
        <v>338</v>
      </c>
      <c r="C50" s="61">
        <v>50</v>
      </c>
    </row>
    <row r="51" spans="1:3" x14ac:dyDescent="0.2">
      <c r="A51" s="52" t="s">
        <v>196</v>
      </c>
      <c r="B51" s="63" t="s">
        <v>339</v>
      </c>
      <c r="C51" s="61">
        <v>50</v>
      </c>
    </row>
    <row r="52" spans="1:3" x14ac:dyDescent="0.2">
      <c r="A52" s="52" t="s">
        <v>196</v>
      </c>
      <c r="B52" s="64" t="s">
        <v>340</v>
      </c>
      <c r="C52" s="61">
        <v>15</v>
      </c>
    </row>
    <row r="53" spans="1:3" x14ac:dyDescent="0.2">
      <c r="A53" s="52" t="s">
        <v>196</v>
      </c>
      <c r="B53" s="29" t="s">
        <v>341</v>
      </c>
      <c r="C53" s="61">
        <v>220</v>
      </c>
    </row>
    <row r="54" spans="1:3" x14ac:dyDescent="0.2">
      <c r="A54" s="54" t="s">
        <v>197</v>
      </c>
      <c r="B54" s="29"/>
      <c r="C54" s="61"/>
    </row>
    <row r="55" spans="1:3" x14ac:dyDescent="0.2">
      <c r="A55" s="52" t="s">
        <v>198</v>
      </c>
      <c r="B55" s="65" t="s">
        <v>342</v>
      </c>
      <c r="C55" s="61">
        <v>100</v>
      </c>
    </row>
    <row r="56" spans="1:3" x14ac:dyDescent="0.2">
      <c r="A56" s="52" t="s">
        <v>137</v>
      </c>
      <c r="B56" s="53" t="s">
        <v>245</v>
      </c>
      <c r="C56" s="61">
        <v>120</v>
      </c>
    </row>
    <row r="57" spans="1:3" x14ac:dyDescent="0.2">
      <c r="A57" s="52" t="s">
        <v>137</v>
      </c>
      <c r="B57" s="55" t="s">
        <v>246</v>
      </c>
      <c r="C57" s="58">
        <v>150</v>
      </c>
    </row>
    <row r="58" spans="1:3" x14ac:dyDescent="0.2">
      <c r="A58" s="52" t="s">
        <v>137</v>
      </c>
      <c r="B58" s="53" t="s">
        <v>247</v>
      </c>
      <c r="C58" s="61">
        <v>200</v>
      </c>
    </row>
    <row r="59" spans="1:3" x14ac:dyDescent="0.2">
      <c r="A59" s="52" t="s">
        <v>199</v>
      </c>
      <c r="B59" s="53" t="s">
        <v>301</v>
      </c>
      <c r="C59" s="61">
        <v>30</v>
      </c>
    </row>
    <row r="60" spans="1:3" x14ac:dyDescent="0.2">
      <c r="A60" s="52" t="s">
        <v>199</v>
      </c>
      <c r="B60" s="55" t="s">
        <v>302</v>
      </c>
      <c r="C60" s="58">
        <v>60</v>
      </c>
    </row>
    <row r="61" spans="1:3" x14ac:dyDescent="0.2">
      <c r="A61" s="54" t="s">
        <v>200</v>
      </c>
      <c r="B61" s="29"/>
      <c r="C61" s="21"/>
    </row>
    <row r="62" spans="1:3" x14ac:dyDescent="0.2">
      <c r="A62" s="52" t="s">
        <v>138</v>
      </c>
      <c r="B62" s="53" t="s">
        <v>275</v>
      </c>
      <c r="C62" s="61">
        <v>20</v>
      </c>
    </row>
    <row r="63" spans="1:3" x14ac:dyDescent="0.2">
      <c r="A63" s="52" t="s">
        <v>138</v>
      </c>
      <c r="B63" s="55" t="s">
        <v>276</v>
      </c>
      <c r="C63" s="58">
        <v>35</v>
      </c>
    </row>
    <row r="64" spans="1:3" x14ac:dyDescent="0.2">
      <c r="A64" s="52" t="s">
        <v>138</v>
      </c>
      <c r="B64" s="53" t="s">
        <v>277</v>
      </c>
      <c r="C64" s="61">
        <v>60</v>
      </c>
    </row>
    <row r="65" spans="1:3" x14ac:dyDescent="0.2">
      <c r="A65" s="52" t="s">
        <v>138</v>
      </c>
      <c r="B65" s="55" t="s">
        <v>278</v>
      </c>
      <c r="C65" s="58">
        <v>80</v>
      </c>
    </row>
    <row r="66" spans="1:3" x14ac:dyDescent="0.2">
      <c r="A66" s="54" t="s">
        <v>201</v>
      </c>
      <c r="B66" s="53" t="s">
        <v>275</v>
      </c>
      <c r="C66" s="61">
        <v>20</v>
      </c>
    </row>
    <row r="67" spans="1:3" x14ac:dyDescent="0.2">
      <c r="A67" s="54" t="s">
        <v>201</v>
      </c>
      <c r="B67" s="55" t="s">
        <v>276</v>
      </c>
      <c r="C67" s="58">
        <v>35</v>
      </c>
    </row>
    <row r="68" spans="1:3" x14ac:dyDescent="0.2">
      <c r="A68" s="54" t="s">
        <v>201</v>
      </c>
      <c r="B68" s="53" t="s">
        <v>277</v>
      </c>
      <c r="C68" s="61">
        <v>60</v>
      </c>
    </row>
    <row r="69" spans="1:3" x14ac:dyDescent="0.2">
      <c r="A69" s="54" t="s">
        <v>201</v>
      </c>
      <c r="B69" s="55" t="s">
        <v>278</v>
      </c>
      <c r="C69" s="58">
        <v>80</v>
      </c>
    </row>
    <row r="70" spans="1:3" x14ac:dyDescent="0.2">
      <c r="A70" s="54" t="s">
        <v>202</v>
      </c>
      <c r="B70" s="53" t="s">
        <v>275</v>
      </c>
      <c r="C70" s="61">
        <v>20</v>
      </c>
    </row>
    <row r="71" spans="1:3" x14ac:dyDescent="0.2">
      <c r="A71" s="54" t="s">
        <v>202</v>
      </c>
      <c r="B71" s="55" t="s">
        <v>276</v>
      </c>
      <c r="C71" s="58">
        <v>35</v>
      </c>
    </row>
    <row r="72" spans="1:3" x14ac:dyDescent="0.2">
      <c r="A72" s="54" t="s">
        <v>202</v>
      </c>
      <c r="B72" s="53" t="s">
        <v>277</v>
      </c>
      <c r="C72" s="61">
        <v>60</v>
      </c>
    </row>
    <row r="73" spans="1:3" x14ac:dyDescent="0.2">
      <c r="A73" s="54" t="s">
        <v>202</v>
      </c>
      <c r="B73" s="55" t="s">
        <v>278</v>
      </c>
      <c r="C73" s="58">
        <v>80</v>
      </c>
    </row>
    <row r="74" spans="1:3" x14ac:dyDescent="0.2">
      <c r="A74" s="54" t="s">
        <v>203</v>
      </c>
      <c r="B74" s="53" t="s">
        <v>275</v>
      </c>
      <c r="C74" s="61">
        <v>20</v>
      </c>
    </row>
    <row r="75" spans="1:3" x14ac:dyDescent="0.2">
      <c r="A75" s="54" t="s">
        <v>203</v>
      </c>
      <c r="B75" s="55" t="s">
        <v>276</v>
      </c>
      <c r="C75" s="58">
        <v>35</v>
      </c>
    </row>
    <row r="76" spans="1:3" x14ac:dyDescent="0.2">
      <c r="A76" s="54" t="s">
        <v>203</v>
      </c>
      <c r="B76" s="53" t="s">
        <v>277</v>
      </c>
      <c r="C76" s="61">
        <v>60</v>
      </c>
    </row>
    <row r="77" spans="1:3" x14ac:dyDescent="0.2">
      <c r="A77" s="54" t="s">
        <v>203</v>
      </c>
      <c r="B77" s="55" t="s">
        <v>278</v>
      </c>
      <c r="C77" s="58">
        <v>80</v>
      </c>
    </row>
    <row r="78" spans="1:3" x14ac:dyDescent="0.2">
      <c r="A78" s="54" t="s">
        <v>204</v>
      </c>
      <c r="B78" s="53" t="s">
        <v>275</v>
      </c>
      <c r="C78" s="61">
        <v>20</v>
      </c>
    </row>
    <row r="79" spans="1:3" x14ac:dyDescent="0.2">
      <c r="A79" s="54" t="s">
        <v>204</v>
      </c>
      <c r="B79" s="55" t="s">
        <v>276</v>
      </c>
      <c r="C79" s="58">
        <v>35</v>
      </c>
    </row>
    <row r="80" spans="1:3" x14ac:dyDescent="0.2">
      <c r="A80" s="54" t="s">
        <v>204</v>
      </c>
      <c r="B80" s="53" t="s">
        <v>277</v>
      </c>
      <c r="C80" s="61">
        <v>60</v>
      </c>
    </row>
    <row r="81" spans="1:3" x14ac:dyDescent="0.2">
      <c r="A81" s="54" t="s">
        <v>204</v>
      </c>
      <c r="B81" s="55" t="s">
        <v>278</v>
      </c>
      <c r="C81" s="58">
        <v>80</v>
      </c>
    </row>
    <row r="82" spans="1:3" x14ac:dyDescent="0.2">
      <c r="A82" s="54" t="s">
        <v>205</v>
      </c>
      <c r="B82" s="66" t="s">
        <v>343</v>
      </c>
      <c r="C82" s="62">
        <v>60</v>
      </c>
    </row>
    <row r="83" spans="1:3" x14ac:dyDescent="0.2">
      <c r="A83" s="54" t="s">
        <v>205</v>
      </c>
      <c r="B83" s="67" t="s">
        <v>344</v>
      </c>
      <c r="C83" s="21" t="s">
        <v>345</v>
      </c>
    </row>
    <row r="84" spans="1:3" x14ac:dyDescent="0.2">
      <c r="A84" s="54" t="s">
        <v>206</v>
      </c>
      <c r="B84" s="21"/>
      <c r="C84" s="21"/>
    </row>
    <row r="85" spans="1:3" x14ac:dyDescent="0.2">
      <c r="A85" s="52" t="s">
        <v>207</v>
      </c>
      <c r="B85" s="53" t="s">
        <v>275</v>
      </c>
      <c r="C85" s="61">
        <v>20</v>
      </c>
    </row>
    <row r="86" spans="1:3" x14ac:dyDescent="0.2">
      <c r="A86" s="52" t="s">
        <v>207</v>
      </c>
      <c r="B86" s="55" t="s">
        <v>276</v>
      </c>
      <c r="C86" s="58">
        <v>35</v>
      </c>
    </row>
    <row r="87" spans="1:3" x14ac:dyDescent="0.2">
      <c r="A87" s="52" t="s">
        <v>207</v>
      </c>
      <c r="B87" s="53" t="s">
        <v>277</v>
      </c>
      <c r="C87" s="61">
        <v>60</v>
      </c>
    </row>
    <row r="88" spans="1:3" x14ac:dyDescent="0.2">
      <c r="A88" s="52" t="s">
        <v>207</v>
      </c>
      <c r="B88" s="55" t="s">
        <v>278</v>
      </c>
      <c r="C88" s="58">
        <v>80</v>
      </c>
    </row>
    <row r="89" spans="1:3" x14ac:dyDescent="0.2">
      <c r="A89" s="54" t="s">
        <v>139</v>
      </c>
      <c r="B89" s="53" t="s">
        <v>279</v>
      </c>
      <c r="C89" s="61">
        <v>100</v>
      </c>
    </row>
    <row r="90" spans="1:3" x14ac:dyDescent="0.2">
      <c r="A90" s="54" t="s">
        <v>139</v>
      </c>
      <c r="B90" s="55" t="s">
        <v>280</v>
      </c>
      <c r="C90" s="58">
        <v>150</v>
      </c>
    </row>
    <row r="91" spans="1:3" x14ac:dyDescent="0.2">
      <c r="A91" s="54" t="s">
        <v>139</v>
      </c>
      <c r="B91" s="53" t="s">
        <v>281</v>
      </c>
      <c r="C91" s="61">
        <v>200</v>
      </c>
    </row>
    <row r="92" spans="1:3" x14ac:dyDescent="0.2">
      <c r="A92" s="54" t="s">
        <v>139</v>
      </c>
      <c r="B92" s="55" t="s">
        <v>282</v>
      </c>
      <c r="C92" s="58">
        <v>125</v>
      </c>
    </row>
    <row r="93" spans="1:3" x14ac:dyDescent="0.2">
      <c r="A93" s="54" t="s">
        <v>139</v>
      </c>
      <c r="B93" s="53" t="s">
        <v>283</v>
      </c>
      <c r="C93" s="61">
        <v>100</v>
      </c>
    </row>
    <row r="94" spans="1:3" x14ac:dyDescent="0.2">
      <c r="A94" s="54" t="s">
        <v>139</v>
      </c>
      <c r="B94" s="55" t="s">
        <v>284</v>
      </c>
      <c r="C94" s="58">
        <v>90</v>
      </c>
    </row>
    <row r="95" spans="1:3" x14ac:dyDescent="0.2">
      <c r="A95" s="54" t="s">
        <v>139</v>
      </c>
      <c r="B95" s="53" t="s">
        <v>285</v>
      </c>
      <c r="C95" s="61">
        <v>250</v>
      </c>
    </row>
    <row r="96" spans="1:3" x14ac:dyDescent="0.2">
      <c r="A96" s="54" t="s">
        <v>139</v>
      </c>
      <c r="B96" s="55" t="s">
        <v>286</v>
      </c>
      <c r="C96" s="58">
        <v>250</v>
      </c>
    </row>
    <row r="97" spans="1:3" x14ac:dyDescent="0.2">
      <c r="A97" s="54" t="s">
        <v>139</v>
      </c>
      <c r="B97" s="53" t="s">
        <v>287</v>
      </c>
      <c r="C97" s="61">
        <v>360</v>
      </c>
    </row>
    <row r="98" spans="1:3" x14ac:dyDescent="0.2">
      <c r="A98" s="54" t="s">
        <v>139</v>
      </c>
      <c r="B98" s="55" t="s">
        <v>288</v>
      </c>
      <c r="C98" s="58">
        <v>180</v>
      </c>
    </row>
    <row r="99" spans="1:3" x14ac:dyDescent="0.2">
      <c r="A99" s="54" t="s">
        <v>139</v>
      </c>
      <c r="B99" s="53" t="s">
        <v>289</v>
      </c>
      <c r="C99" s="61">
        <v>50</v>
      </c>
    </row>
    <row r="100" spans="1:3" x14ac:dyDescent="0.2">
      <c r="A100" s="54" t="s">
        <v>139</v>
      </c>
      <c r="B100" s="55" t="s">
        <v>290</v>
      </c>
      <c r="C100" s="58">
        <v>250</v>
      </c>
    </row>
    <row r="101" spans="1:3" x14ac:dyDescent="0.2">
      <c r="A101" s="54" t="s">
        <v>139</v>
      </c>
      <c r="B101" s="53" t="s">
        <v>291</v>
      </c>
      <c r="C101" s="61">
        <v>220</v>
      </c>
    </row>
    <row r="102" spans="1:3" x14ac:dyDescent="0.2">
      <c r="A102" s="54" t="s">
        <v>139</v>
      </c>
      <c r="B102" s="55" t="s">
        <v>292</v>
      </c>
      <c r="C102" s="58">
        <v>290</v>
      </c>
    </row>
    <row r="103" spans="1:3" x14ac:dyDescent="0.2">
      <c r="A103" s="54" t="s">
        <v>139</v>
      </c>
      <c r="B103" s="53" t="s">
        <v>293</v>
      </c>
      <c r="C103" s="61">
        <v>100</v>
      </c>
    </row>
    <row r="104" spans="1:3" x14ac:dyDescent="0.2">
      <c r="A104" s="54" t="s">
        <v>139</v>
      </c>
      <c r="B104" s="55" t="s">
        <v>294</v>
      </c>
      <c r="C104" s="58">
        <v>200</v>
      </c>
    </row>
    <row r="105" spans="1:3" x14ac:dyDescent="0.2">
      <c r="A105" s="54" t="s">
        <v>139</v>
      </c>
      <c r="B105" s="53" t="s">
        <v>295</v>
      </c>
      <c r="C105" s="61">
        <v>155</v>
      </c>
    </row>
    <row r="106" spans="1:3" x14ac:dyDescent="0.2">
      <c r="A106" s="54" t="s">
        <v>139</v>
      </c>
      <c r="B106" s="55" t="s">
        <v>296</v>
      </c>
      <c r="C106" s="58">
        <v>40</v>
      </c>
    </row>
    <row r="107" spans="1:3" x14ac:dyDescent="0.2">
      <c r="A107" s="54" t="s">
        <v>139</v>
      </c>
      <c r="B107" s="53" t="s">
        <v>297</v>
      </c>
      <c r="C107" s="61">
        <v>30</v>
      </c>
    </row>
    <row r="108" spans="1:3" x14ac:dyDescent="0.2">
      <c r="A108" s="52" t="s">
        <v>208</v>
      </c>
      <c r="B108" s="53" t="s">
        <v>330</v>
      </c>
      <c r="C108" s="61">
        <v>50</v>
      </c>
    </row>
    <row r="109" spans="1:3" x14ac:dyDescent="0.2">
      <c r="A109" s="54" t="s">
        <v>209</v>
      </c>
      <c r="B109" s="55" t="s">
        <v>298</v>
      </c>
      <c r="C109" s="58">
        <v>25</v>
      </c>
    </row>
    <row r="110" spans="1:3" x14ac:dyDescent="0.2">
      <c r="A110" s="54" t="s">
        <v>209</v>
      </c>
      <c r="B110" s="53" t="s">
        <v>299</v>
      </c>
      <c r="C110" s="61">
        <v>50</v>
      </c>
    </row>
    <row r="111" spans="1:3" x14ac:dyDescent="0.2">
      <c r="A111" s="54" t="s">
        <v>209</v>
      </c>
      <c r="B111" s="55" t="s">
        <v>300</v>
      </c>
      <c r="C111" s="58">
        <v>75</v>
      </c>
    </row>
    <row r="112" spans="1:3" x14ac:dyDescent="0.2">
      <c r="A112" s="52" t="s">
        <v>210</v>
      </c>
      <c r="B112" s="55" t="s">
        <v>270</v>
      </c>
      <c r="C112" s="58">
        <v>2</v>
      </c>
    </row>
    <row r="113" spans="1:3" x14ac:dyDescent="0.2">
      <c r="A113" s="52" t="s">
        <v>210</v>
      </c>
      <c r="B113" s="53" t="s">
        <v>268</v>
      </c>
      <c r="C113" s="61">
        <v>5</v>
      </c>
    </row>
    <row r="114" spans="1:3" x14ac:dyDescent="0.2">
      <c r="A114" s="52" t="s">
        <v>210</v>
      </c>
      <c r="B114" s="55" t="s">
        <v>269</v>
      </c>
      <c r="C114" s="58">
        <v>15</v>
      </c>
    </row>
    <row r="115" spans="1:3" x14ac:dyDescent="0.2">
      <c r="A115" s="54" t="s">
        <v>211</v>
      </c>
      <c r="B115" s="53" t="s">
        <v>268</v>
      </c>
      <c r="C115" s="61">
        <v>5</v>
      </c>
    </row>
    <row r="116" spans="1:3" x14ac:dyDescent="0.2">
      <c r="A116" s="54" t="s">
        <v>211</v>
      </c>
      <c r="B116" s="55" t="s">
        <v>269</v>
      </c>
      <c r="C116" s="58">
        <v>12</v>
      </c>
    </row>
    <row r="117" spans="1:3" x14ac:dyDescent="0.2">
      <c r="A117" s="52" t="s">
        <v>212</v>
      </c>
      <c r="B117" s="53" t="s">
        <v>245</v>
      </c>
      <c r="C117" s="61">
        <v>120</v>
      </c>
    </row>
    <row r="118" spans="1:3" x14ac:dyDescent="0.2">
      <c r="A118" s="52" t="s">
        <v>212</v>
      </c>
      <c r="B118" s="55" t="s">
        <v>246</v>
      </c>
      <c r="C118" s="58">
        <v>150</v>
      </c>
    </row>
    <row r="119" spans="1:3" x14ac:dyDescent="0.2">
      <c r="A119" s="52" t="s">
        <v>212</v>
      </c>
      <c r="B119" s="53" t="s">
        <v>247</v>
      </c>
      <c r="C119" s="61">
        <v>200</v>
      </c>
    </row>
    <row r="120" spans="1:3" x14ac:dyDescent="0.2">
      <c r="A120" s="52" t="s">
        <v>140</v>
      </c>
      <c r="B120" s="53" t="s">
        <v>245</v>
      </c>
      <c r="C120" s="61">
        <v>120</v>
      </c>
    </row>
    <row r="121" spans="1:3" x14ac:dyDescent="0.2">
      <c r="A121" s="52" t="s">
        <v>140</v>
      </c>
      <c r="B121" s="55" t="s">
        <v>246</v>
      </c>
      <c r="C121" s="58">
        <v>150</v>
      </c>
    </row>
    <row r="122" spans="1:3" x14ac:dyDescent="0.2">
      <c r="A122" s="52" t="s">
        <v>140</v>
      </c>
      <c r="B122" s="53" t="s">
        <v>247</v>
      </c>
      <c r="C122" s="61">
        <v>200</v>
      </c>
    </row>
    <row r="123" spans="1:3" x14ac:dyDescent="0.2">
      <c r="A123" s="52" t="s">
        <v>140</v>
      </c>
      <c r="B123" s="55" t="s">
        <v>253</v>
      </c>
      <c r="C123" s="58">
        <v>250</v>
      </c>
    </row>
    <row r="124" spans="1:3" x14ac:dyDescent="0.2">
      <c r="A124" s="52" t="s">
        <v>140</v>
      </c>
      <c r="B124" s="53" t="s">
        <v>254</v>
      </c>
      <c r="C124" s="61">
        <v>350</v>
      </c>
    </row>
    <row r="125" spans="1:3" x14ac:dyDescent="0.2">
      <c r="A125" s="52" t="s">
        <v>140</v>
      </c>
      <c r="B125" s="55" t="s">
        <v>255</v>
      </c>
      <c r="C125" s="58">
        <v>450</v>
      </c>
    </row>
    <row r="126" spans="1:3" x14ac:dyDescent="0.2">
      <c r="A126" s="52" t="s">
        <v>141</v>
      </c>
      <c r="B126" s="53" t="s">
        <v>271</v>
      </c>
      <c r="C126" s="61">
        <v>70</v>
      </c>
    </row>
    <row r="127" spans="1:3" x14ac:dyDescent="0.2">
      <c r="A127" s="52" t="s">
        <v>141</v>
      </c>
      <c r="B127" s="55" t="s">
        <v>272</v>
      </c>
      <c r="C127" s="58">
        <v>100</v>
      </c>
    </row>
    <row r="128" spans="1:3" x14ac:dyDescent="0.2">
      <c r="A128" s="52" t="s">
        <v>141</v>
      </c>
      <c r="B128" s="53" t="s">
        <v>273</v>
      </c>
      <c r="C128" s="61">
        <v>150</v>
      </c>
    </row>
    <row r="129" spans="1:3" x14ac:dyDescent="0.2">
      <c r="A129" s="52" t="s">
        <v>141</v>
      </c>
      <c r="B129" s="55" t="s">
        <v>274</v>
      </c>
      <c r="C129" s="58">
        <v>200</v>
      </c>
    </row>
    <row r="130" spans="1:3" x14ac:dyDescent="0.2">
      <c r="A130" s="52" t="s">
        <v>213</v>
      </c>
      <c r="B130" s="53" t="s">
        <v>271</v>
      </c>
      <c r="C130" s="61">
        <v>70</v>
      </c>
    </row>
    <row r="131" spans="1:3" x14ac:dyDescent="0.2">
      <c r="A131" s="52" t="s">
        <v>213</v>
      </c>
      <c r="B131" s="55" t="s">
        <v>272</v>
      </c>
      <c r="C131" s="58">
        <v>100</v>
      </c>
    </row>
    <row r="132" spans="1:3" x14ac:dyDescent="0.2">
      <c r="A132" s="52" t="s">
        <v>213</v>
      </c>
      <c r="B132" s="53" t="s">
        <v>273</v>
      </c>
      <c r="C132" s="61">
        <v>150</v>
      </c>
    </row>
    <row r="133" spans="1:3" x14ac:dyDescent="0.2">
      <c r="A133" s="52" t="s">
        <v>213</v>
      </c>
      <c r="B133" s="55" t="s">
        <v>274</v>
      </c>
      <c r="C133" s="58">
        <v>200</v>
      </c>
    </row>
    <row r="134" spans="1:3" x14ac:dyDescent="0.2">
      <c r="A134" s="54" t="s">
        <v>214</v>
      </c>
      <c r="B134" s="53" t="s">
        <v>332</v>
      </c>
      <c r="C134" s="61">
        <v>20</v>
      </c>
    </row>
    <row r="135" spans="1:3" x14ac:dyDescent="0.2">
      <c r="A135" s="54" t="s">
        <v>215</v>
      </c>
      <c r="B135" s="53" t="s">
        <v>243</v>
      </c>
      <c r="C135" s="61">
        <v>10</v>
      </c>
    </row>
    <row r="136" spans="1:3" x14ac:dyDescent="0.2">
      <c r="A136" s="54" t="s">
        <v>216</v>
      </c>
      <c r="B136" s="53" t="s">
        <v>305</v>
      </c>
      <c r="C136" s="61">
        <v>50</v>
      </c>
    </row>
    <row r="137" spans="1:3" x14ac:dyDescent="0.2">
      <c r="A137" s="54" t="s">
        <v>216</v>
      </c>
      <c r="B137" s="55" t="s">
        <v>306</v>
      </c>
      <c r="C137" s="58">
        <v>30</v>
      </c>
    </row>
    <row r="138" spans="1:3" x14ac:dyDescent="0.2">
      <c r="A138" s="54" t="s">
        <v>216</v>
      </c>
      <c r="B138" s="53" t="s">
        <v>307</v>
      </c>
      <c r="C138" s="61">
        <v>15</v>
      </c>
    </row>
    <row r="139" spans="1:3" x14ac:dyDescent="0.2">
      <c r="A139" s="52" t="s">
        <v>143</v>
      </c>
      <c r="B139" s="55" t="s">
        <v>308</v>
      </c>
      <c r="C139" s="58">
        <v>30</v>
      </c>
    </row>
    <row r="140" spans="1:3" x14ac:dyDescent="0.2">
      <c r="A140" s="52" t="s">
        <v>143</v>
      </c>
      <c r="B140" s="53" t="s">
        <v>304</v>
      </c>
      <c r="C140" s="61">
        <v>50</v>
      </c>
    </row>
    <row r="141" spans="1:3" x14ac:dyDescent="0.2">
      <c r="A141" s="52" t="s">
        <v>143</v>
      </c>
      <c r="B141" s="55" t="s">
        <v>309</v>
      </c>
      <c r="C141" s="58">
        <v>125</v>
      </c>
    </row>
    <row r="142" spans="1:3" x14ac:dyDescent="0.2">
      <c r="A142" s="52" t="s">
        <v>143</v>
      </c>
      <c r="B142" s="53" t="s">
        <v>310</v>
      </c>
      <c r="C142" s="61">
        <v>65</v>
      </c>
    </row>
    <row r="143" spans="1:3" x14ac:dyDescent="0.2">
      <c r="A143" s="52" t="s">
        <v>143</v>
      </c>
      <c r="B143" s="55" t="s">
        <v>311</v>
      </c>
      <c r="C143" s="58">
        <v>10</v>
      </c>
    </row>
    <row r="144" spans="1:3" x14ac:dyDescent="0.2">
      <c r="A144" s="52" t="s">
        <v>143</v>
      </c>
      <c r="B144" s="53" t="s">
        <v>312</v>
      </c>
      <c r="C144" s="61">
        <v>23</v>
      </c>
    </row>
    <row r="145" spans="1:3" x14ac:dyDescent="0.2">
      <c r="A145" s="52" t="s">
        <v>143</v>
      </c>
      <c r="B145" s="55" t="s">
        <v>313</v>
      </c>
      <c r="C145" s="58">
        <v>30</v>
      </c>
    </row>
    <row r="146" spans="1:3" x14ac:dyDescent="0.2">
      <c r="A146" s="52" t="s">
        <v>143</v>
      </c>
      <c r="B146" s="53" t="s">
        <v>314</v>
      </c>
      <c r="C146" s="61">
        <v>100</v>
      </c>
    </row>
    <row r="147" spans="1:3" x14ac:dyDescent="0.2">
      <c r="A147" s="52" t="s">
        <v>143</v>
      </c>
      <c r="B147" s="55" t="s">
        <v>315</v>
      </c>
      <c r="C147" s="58">
        <v>45</v>
      </c>
    </row>
    <row r="148" spans="1:3" x14ac:dyDescent="0.2">
      <c r="A148" s="52" t="s">
        <v>143</v>
      </c>
      <c r="B148" s="53" t="s">
        <v>316</v>
      </c>
      <c r="C148" s="61">
        <v>60</v>
      </c>
    </row>
    <row r="149" spans="1:3" x14ac:dyDescent="0.2">
      <c r="A149" s="54" t="s">
        <v>217</v>
      </c>
      <c r="B149" s="53" t="s">
        <v>271</v>
      </c>
      <c r="C149" s="61">
        <v>70</v>
      </c>
    </row>
    <row r="150" spans="1:3" x14ac:dyDescent="0.2">
      <c r="A150" s="54" t="s">
        <v>217</v>
      </c>
      <c r="B150" s="55" t="s">
        <v>272</v>
      </c>
      <c r="C150" s="58">
        <v>100</v>
      </c>
    </row>
    <row r="151" spans="1:3" x14ac:dyDescent="0.2">
      <c r="A151" s="54" t="s">
        <v>217</v>
      </c>
      <c r="B151" s="53" t="s">
        <v>273</v>
      </c>
      <c r="C151" s="61">
        <v>150</v>
      </c>
    </row>
    <row r="152" spans="1:3" x14ac:dyDescent="0.2">
      <c r="A152" s="54" t="s">
        <v>217</v>
      </c>
      <c r="B152" s="55" t="s">
        <v>274</v>
      </c>
      <c r="C152" s="58">
        <v>200</v>
      </c>
    </row>
    <row r="153" spans="1:3" x14ac:dyDescent="0.2">
      <c r="A153" s="54" t="s">
        <v>218</v>
      </c>
      <c r="B153" s="55" t="s">
        <v>317</v>
      </c>
      <c r="C153" s="58">
        <v>94</v>
      </c>
    </row>
    <row r="154" spans="1:3" x14ac:dyDescent="0.2">
      <c r="A154" s="54" t="s">
        <v>218</v>
      </c>
      <c r="B154" s="48" t="s">
        <v>275</v>
      </c>
      <c r="C154" s="49">
        <v>100</v>
      </c>
    </row>
    <row r="155" spans="1:3" x14ac:dyDescent="0.2">
      <c r="A155" s="54" t="s">
        <v>218</v>
      </c>
      <c r="B155" s="50" t="s">
        <v>276</v>
      </c>
      <c r="C155" s="51">
        <v>210</v>
      </c>
    </row>
    <row r="156" spans="1:3" x14ac:dyDescent="0.2">
      <c r="A156" s="54" t="s">
        <v>218</v>
      </c>
      <c r="B156" s="48" t="s">
        <v>329</v>
      </c>
      <c r="C156" s="49">
        <v>280</v>
      </c>
    </row>
    <row r="157" spans="1:3" x14ac:dyDescent="0.2">
      <c r="A157" s="54" t="s">
        <v>218</v>
      </c>
      <c r="B157" s="53" t="s">
        <v>318</v>
      </c>
      <c r="C157" s="61">
        <v>170</v>
      </c>
    </row>
    <row r="158" spans="1:3" x14ac:dyDescent="0.2">
      <c r="A158" s="54" t="s">
        <v>218</v>
      </c>
      <c r="B158" s="55" t="s">
        <v>319</v>
      </c>
      <c r="C158" s="58">
        <v>340</v>
      </c>
    </row>
    <row r="159" spans="1:3" x14ac:dyDescent="0.2">
      <c r="A159" s="54" t="s">
        <v>218</v>
      </c>
      <c r="B159" s="53" t="s">
        <v>320</v>
      </c>
      <c r="C159" s="61">
        <v>500</v>
      </c>
    </row>
    <row r="160" spans="1:3" x14ac:dyDescent="0.2">
      <c r="A160" s="52" t="s">
        <v>219</v>
      </c>
      <c r="B160" s="53" t="s">
        <v>271</v>
      </c>
      <c r="C160" s="61">
        <v>70</v>
      </c>
    </row>
    <row r="161" spans="1:3" x14ac:dyDescent="0.2">
      <c r="A161" s="52" t="s">
        <v>219</v>
      </c>
      <c r="B161" s="55" t="s">
        <v>272</v>
      </c>
      <c r="C161" s="58">
        <v>100</v>
      </c>
    </row>
    <row r="162" spans="1:3" x14ac:dyDescent="0.2">
      <c r="A162" s="52" t="s">
        <v>219</v>
      </c>
      <c r="B162" s="53" t="s">
        <v>273</v>
      </c>
      <c r="C162" s="61">
        <v>150</v>
      </c>
    </row>
    <row r="163" spans="1:3" x14ac:dyDescent="0.2">
      <c r="A163" s="52" t="s">
        <v>219</v>
      </c>
      <c r="B163" s="55" t="s">
        <v>274</v>
      </c>
      <c r="C163" s="58">
        <v>200</v>
      </c>
    </row>
    <row r="164" spans="1:3" x14ac:dyDescent="0.2">
      <c r="A164" s="54" t="s">
        <v>220</v>
      </c>
      <c r="B164" s="21"/>
      <c r="C164" s="21"/>
    </row>
    <row r="165" spans="1:3" x14ac:dyDescent="0.2">
      <c r="A165" s="54" t="s">
        <v>238</v>
      </c>
      <c r="B165" s="53" t="s">
        <v>271</v>
      </c>
      <c r="C165" s="61">
        <v>70</v>
      </c>
    </row>
    <row r="166" spans="1:3" x14ac:dyDescent="0.2">
      <c r="A166" s="54" t="s">
        <v>238</v>
      </c>
      <c r="B166" s="55" t="s">
        <v>272</v>
      </c>
      <c r="C166" s="58">
        <v>100</v>
      </c>
    </row>
    <row r="167" spans="1:3" x14ac:dyDescent="0.2">
      <c r="A167" s="54" t="s">
        <v>238</v>
      </c>
      <c r="B167" s="53" t="s">
        <v>273</v>
      </c>
      <c r="C167" s="61">
        <v>150</v>
      </c>
    </row>
    <row r="168" spans="1:3" x14ac:dyDescent="0.2">
      <c r="A168" s="54" t="s">
        <v>238</v>
      </c>
      <c r="B168" s="55" t="s">
        <v>274</v>
      </c>
      <c r="C168" s="58">
        <v>200</v>
      </c>
    </row>
    <row r="169" spans="1:3" x14ac:dyDescent="0.2">
      <c r="A169" s="54" t="s">
        <v>221</v>
      </c>
      <c r="B169" s="55" t="s">
        <v>272</v>
      </c>
      <c r="C169" s="58">
        <v>150</v>
      </c>
    </row>
    <row r="170" spans="1:3" x14ac:dyDescent="0.2">
      <c r="A170" s="54" t="s">
        <v>221</v>
      </c>
      <c r="B170" s="53" t="s">
        <v>321</v>
      </c>
      <c r="C170" s="61">
        <v>250</v>
      </c>
    </row>
    <row r="171" spans="1:3" x14ac:dyDescent="0.2">
      <c r="A171" s="54" t="s">
        <v>222</v>
      </c>
      <c r="B171" s="55" t="s">
        <v>272</v>
      </c>
      <c r="C171" s="58">
        <v>150</v>
      </c>
    </row>
    <row r="172" spans="1:3" x14ac:dyDescent="0.2">
      <c r="A172" s="54" t="s">
        <v>222</v>
      </c>
      <c r="B172" s="53" t="s">
        <v>321</v>
      </c>
      <c r="C172" s="61">
        <v>250</v>
      </c>
    </row>
    <row r="173" spans="1:3" x14ac:dyDescent="0.2">
      <c r="A173" s="54" t="s">
        <v>223</v>
      </c>
      <c r="B173" s="55" t="s">
        <v>272</v>
      </c>
      <c r="C173" s="58">
        <v>150</v>
      </c>
    </row>
    <row r="174" spans="1:3" x14ac:dyDescent="0.2">
      <c r="A174" s="54" t="s">
        <v>223</v>
      </c>
      <c r="B174" s="53" t="s">
        <v>321</v>
      </c>
      <c r="C174" s="61">
        <v>250</v>
      </c>
    </row>
    <row r="175" spans="1:3" x14ac:dyDescent="0.2">
      <c r="A175" s="54" t="s">
        <v>224</v>
      </c>
      <c r="B175" s="55" t="s">
        <v>275</v>
      </c>
      <c r="C175" s="58">
        <v>100</v>
      </c>
    </row>
    <row r="176" spans="1:3" x14ac:dyDescent="0.2">
      <c r="A176" s="54" t="s">
        <v>224</v>
      </c>
      <c r="B176" s="53" t="s">
        <v>276</v>
      </c>
      <c r="C176" s="61">
        <v>150</v>
      </c>
    </row>
    <row r="177" spans="1:3" x14ac:dyDescent="0.2">
      <c r="A177" s="54" t="s">
        <v>224</v>
      </c>
      <c r="B177" s="55" t="s">
        <v>277</v>
      </c>
      <c r="C177" s="58">
        <v>200</v>
      </c>
    </row>
    <row r="178" spans="1:3" x14ac:dyDescent="0.2">
      <c r="A178" s="52" t="s">
        <v>225</v>
      </c>
      <c r="B178" s="53" t="s">
        <v>271</v>
      </c>
      <c r="C178" s="61">
        <v>70</v>
      </c>
    </row>
    <row r="179" spans="1:3" x14ac:dyDescent="0.2">
      <c r="A179" s="52" t="s">
        <v>225</v>
      </c>
      <c r="B179" s="55" t="s">
        <v>272</v>
      </c>
      <c r="C179" s="58">
        <v>100</v>
      </c>
    </row>
    <row r="180" spans="1:3" x14ac:dyDescent="0.2">
      <c r="A180" s="52" t="s">
        <v>225</v>
      </c>
      <c r="B180" s="53" t="s">
        <v>273</v>
      </c>
      <c r="C180" s="61">
        <v>150</v>
      </c>
    </row>
    <row r="181" spans="1:3" x14ac:dyDescent="0.2">
      <c r="A181" s="52" t="s">
        <v>225</v>
      </c>
      <c r="B181" s="55" t="s">
        <v>274</v>
      </c>
      <c r="C181" s="58">
        <v>200</v>
      </c>
    </row>
    <row r="182" spans="1:3" x14ac:dyDescent="0.2">
      <c r="A182" s="54" t="s">
        <v>226</v>
      </c>
      <c r="B182" s="21"/>
      <c r="C182" s="21"/>
    </row>
    <row r="183" spans="1:3" x14ac:dyDescent="0.2">
      <c r="A183" s="54" t="s">
        <v>227</v>
      </c>
      <c r="B183" s="21"/>
      <c r="C183" s="21"/>
    </row>
    <row r="184" spans="1:3" x14ac:dyDescent="0.2">
      <c r="A184" s="52" t="s">
        <v>228</v>
      </c>
      <c r="B184" s="53" t="s">
        <v>273</v>
      </c>
      <c r="C184" s="61">
        <v>150</v>
      </c>
    </row>
    <row r="185" spans="1:3" x14ac:dyDescent="0.2">
      <c r="A185" s="52" t="s">
        <v>228</v>
      </c>
      <c r="B185" s="55" t="s">
        <v>274</v>
      </c>
      <c r="C185" s="58">
        <v>200</v>
      </c>
    </row>
    <row r="186" spans="1:3" x14ac:dyDescent="0.2">
      <c r="A186" s="52" t="s">
        <v>229</v>
      </c>
      <c r="B186" s="55" t="s">
        <v>272</v>
      </c>
      <c r="C186" s="58">
        <v>150</v>
      </c>
    </row>
    <row r="187" spans="1:3" x14ac:dyDescent="0.2">
      <c r="A187" s="52" t="s">
        <v>229</v>
      </c>
      <c r="B187" s="53" t="s">
        <v>321</v>
      </c>
      <c r="C187" s="61">
        <v>250</v>
      </c>
    </row>
    <row r="188" spans="1:3" x14ac:dyDescent="0.2">
      <c r="A188" s="52" t="s">
        <v>230</v>
      </c>
      <c r="B188" s="53" t="s">
        <v>271</v>
      </c>
      <c r="C188" s="61">
        <v>70</v>
      </c>
    </row>
    <row r="189" spans="1:3" x14ac:dyDescent="0.2">
      <c r="A189" s="52" t="s">
        <v>230</v>
      </c>
      <c r="B189" s="55" t="s">
        <v>272</v>
      </c>
      <c r="C189" s="58">
        <v>100</v>
      </c>
    </row>
    <row r="190" spans="1:3" x14ac:dyDescent="0.2">
      <c r="A190" s="52" t="s">
        <v>230</v>
      </c>
      <c r="B190" s="53" t="s">
        <v>273</v>
      </c>
      <c r="C190" s="61">
        <v>150</v>
      </c>
    </row>
    <row r="191" spans="1:3" x14ac:dyDescent="0.2">
      <c r="A191" s="52" t="s">
        <v>230</v>
      </c>
      <c r="B191" s="55" t="s">
        <v>274</v>
      </c>
      <c r="C191" s="58">
        <v>200</v>
      </c>
    </row>
    <row r="192" spans="1:3" x14ac:dyDescent="0.2">
      <c r="A192" s="54" t="s">
        <v>231</v>
      </c>
      <c r="B192" s="66" t="s">
        <v>346</v>
      </c>
      <c r="C192" s="58">
        <v>70</v>
      </c>
    </row>
    <row r="193" spans="1:3" x14ac:dyDescent="0.2">
      <c r="A193" s="54" t="s">
        <v>231</v>
      </c>
      <c r="B193" s="67" t="s">
        <v>347</v>
      </c>
      <c r="C193" s="68">
        <v>100</v>
      </c>
    </row>
    <row r="194" spans="1:3" x14ac:dyDescent="0.2">
      <c r="A194" s="54" t="s">
        <v>231</v>
      </c>
      <c r="B194" s="66" t="s">
        <v>348</v>
      </c>
      <c r="C194" s="68">
        <v>200</v>
      </c>
    </row>
    <row r="195" spans="1:3" x14ac:dyDescent="0.2">
      <c r="A195" s="54" t="s">
        <v>231</v>
      </c>
      <c r="B195" s="67" t="s">
        <v>349</v>
      </c>
      <c r="C195" s="68">
        <v>100</v>
      </c>
    </row>
    <row r="196" spans="1:3" x14ac:dyDescent="0.2">
      <c r="A196" s="52" t="s">
        <v>145</v>
      </c>
      <c r="B196" s="53" t="s">
        <v>322</v>
      </c>
      <c r="C196" s="61">
        <v>70</v>
      </c>
    </row>
    <row r="197" spans="1:3" x14ac:dyDescent="0.2">
      <c r="A197" s="52" t="s">
        <v>145</v>
      </c>
      <c r="B197" s="55" t="s">
        <v>323</v>
      </c>
      <c r="C197" s="58">
        <v>180</v>
      </c>
    </row>
    <row r="198" spans="1:3" x14ac:dyDescent="0.2">
      <c r="A198" s="52" t="s">
        <v>145</v>
      </c>
      <c r="B198" s="53" t="s">
        <v>324</v>
      </c>
      <c r="C198" s="61">
        <v>280</v>
      </c>
    </row>
    <row r="199" spans="1:3" x14ac:dyDescent="0.2">
      <c r="A199" s="52" t="s">
        <v>232</v>
      </c>
      <c r="B199" s="55" t="s">
        <v>269</v>
      </c>
      <c r="C199" s="58">
        <v>15</v>
      </c>
    </row>
    <row r="200" spans="1:3" x14ac:dyDescent="0.2">
      <c r="A200" s="52" t="s">
        <v>232</v>
      </c>
      <c r="B200" s="53" t="s">
        <v>325</v>
      </c>
      <c r="C200" s="61">
        <v>100</v>
      </c>
    </row>
    <row r="201" spans="1:3" x14ac:dyDescent="0.2">
      <c r="A201" s="52" t="s">
        <v>233</v>
      </c>
      <c r="B201" s="55" t="s">
        <v>326</v>
      </c>
      <c r="C201" s="58">
        <v>150</v>
      </c>
    </row>
    <row r="202" spans="1:3" x14ac:dyDescent="0.2">
      <c r="A202" s="52" t="s">
        <v>233</v>
      </c>
      <c r="B202" s="53" t="s">
        <v>327</v>
      </c>
      <c r="C202" s="61">
        <v>200</v>
      </c>
    </row>
    <row r="203" spans="1:3" x14ac:dyDescent="0.2">
      <c r="A203" s="52" t="s">
        <v>233</v>
      </c>
      <c r="B203" s="55" t="s">
        <v>328</v>
      </c>
      <c r="C203" s="58">
        <v>300</v>
      </c>
    </row>
    <row r="204" spans="1:3" x14ac:dyDescent="0.2">
      <c r="A204" s="54" t="s">
        <v>234</v>
      </c>
      <c r="B204" s="53" t="s">
        <v>268</v>
      </c>
      <c r="C204" s="61">
        <v>8</v>
      </c>
    </row>
    <row r="205" spans="1:3" x14ac:dyDescent="0.2">
      <c r="A205" s="54" t="s">
        <v>234</v>
      </c>
      <c r="B205" s="55" t="s">
        <v>269</v>
      </c>
      <c r="C205" s="58">
        <v>25</v>
      </c>
    </row>
    <row r="206" spans="1:3" x14ac:dyDescent="0.2">
      <c r="A206" s="54" t="s">
        <v>146</v>
      </c>
      <c r="B206" s="55" t="s">
        <v>275</v>
      </c>
      <c r="C206" s="58">
        <v>80</v>
      </c>
    </row>
    <row r="207" spans="1:3" x14ac:dyDescent="0.2">
      <c r="A207" s="54" t="s">
        <v>146</v>
      </c>
      <c r="B207" s="53" t="s">
        <v>276</v>
      </c>
      <c r="C207" s="61">
        <v>130</v>
      </c>
    </row>
    <row r="208" spans="1:3" x14ac:dyDescent="0.2">
      <c r="A208" s="54" t="s">
        <v>146</v>
      </c>
      <c r="B208" s="55" t="s">
        <v>277</v>
      </c>
      <c r="C208" s="58">
        <v>200</v>
      </c>
    </row>
    <row r="209" spans="1:3" x14ac:dyDescent="0.2">
      <c r="A209" s="54" t="s">
        <v>235</v>
      </c>
      <c r="B209" s="53" t="s">
        <v>330</v>
      </c>
      <c r="C209" s="61">
        <v>50</v>
      </c>
    </row>
    <row r="210" spans="1:3" x14ac:dyDescent="0.2">
      <c r="A210" s="54" t="s">
        <v>235</v>
      </c>
      <c r="B210" s="55" t="s">
        <v>313</v>
      </c>
      <c r="C210" s="58">
        <v>30</v>
      </c>
    </row>
    <row r="211" spans="1:3" x14ac:dyDescent="0.2">
      <c r="A211" s="52" t="s">
        <v>148</v>
      </c>
      <c r="B211" s="55" t="s">
        <v>245</v>
      </c>
      <c r="C211" s="58">
        <v>100</v>
      </c>
    </row>
    <row r="212" spans="1:3" x14ac:dyDescent="0.2">
      <c r="A212" s="52" t="s">
        <v>148</v>
      </c>
      <c r="B212" s="53" t="s">
        <v>331</v>
      </c>
      <c r="C212" s="61">
        <v>125</v>
      </c>
    </row>
    <row r="213" spans="1:3" x14ac:dyDescent="0.2">
      <c r="A213" s="52" t="s">
        <v>148</v>
      </c>
      <c r="B213" s="55" t="s">
        <v>247</v>
      </c>
      <c r="C213" s="58">
        <v>150</v>
      </c>
    </row>
    <row r="214" spans="1:3" x14ac:dyDescent="0.2">
      <c r="A214" s="52" t="s">
        <v>148</v>
      </c>
      <c r="B214" s="53" t="s">
        <v>332</v>
      </c>
      <c r="C214" s="61">
        <v>20</v>
      </c>
    </row>
    <row r="215" spans="1:3" x14ac:dyDescent="0.2">
      <c r="A215" s="52" t="s">
        <v>149</v>
      </c>
      <c r="B215" s="55" t="s">
        <v>275</v>
      </c>
      <c r="C215" s="58">
        <v>80</v>
      </c>
    </row>
    <row r="216" spans="1:3" x14ac:dyDescent="0.2">
      <c r="A216" s="52" t="s">
        <v>149</v>
      </c>
      <c r="B216" s="53" t="s">
        <v>276</v>
      </c>
      <c r="C216" s="61">
        <v>130</v>
      </c>
    </row>
    <row r="217" spans="1:3" x14ac:dyDescent="0.2">
      <c r="A217" s="52" t="s">
        <v>149</v>
      </c>
      <c r="B217" s="55" t="s">
        <v>277</v>
      </c>
      <c r="C217" s="58">
        <v>200</v>
      </c>
    </row>
    <row r="218" spans="1:3" x14ac:dyDescent="0.2">
      <c r="A218" s="52" t="s">
        <v>236</v>
      </c>
      <c r="B218" s="55" t="s">
        <v>333</v>
      </c>
      <c r="C218" s="58">
        <v>100</v>
      </c>
    </row>
    <row r="219" spans="1:3" x14ac:dyDescent="0.2">
      <c r="A219" s="52" t="s">
        <v>236</v>
      </c>
      <c r="B219" s="53" t="s">
        <v>334</v>
      </c>
      <c r="C219" s="61">
        <v>125</v>
      </c>
    </row>
    <row r="220" spans="1:3" x14ac:dyDescent="0.2">
      <c r="A220" s="69" t="s">
        <v>236</v>
      </c>
      <c r="B220" s="70" t="s">
        <v>335</v>
      </c>
      <c r="C220" s="71">
        <v>150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Z72"/>
  <sheetViews>
    <sheetView topLeftCell="C1" workbookViewId="0">
      <selection activeCell="A6" sqref="A6:XFD6"/>
    </sheetView>
  </sheetViews>
  <sheetFormatPr baseColWidth="10" defaultRowHeight="12.75" x14ac:dyDescent="0.2"/>
  <sheetData>
    <row r="1" spans="1:52" x14ac:dyDescent="0.2">
      <c r="A1" s="35" t="s">
        <v>6</v>
      </c>
      <c r="B1" s="36" t="s">
        <v>7</v>
      </c>
      <c r="C1" s="37" t="s">
        <v>179</v>
      </c>
      <c r="D1" s="37" t="s">
        <v>178</v>
      </c>
      <c r="E1" s="36" t="s">
        <v>33</v>
      </c>
      <c r="F1" s="36" t="s">
        <v>34</v>
      </c>
      <c r="G1" s="36" t="s">
        <v>35</v>
      </c>
      <c r="H1" s="36" t="s">
        <v>39</v>
      </c>
      <c r="I1" s="36" t="s">
        <v>8</v>
      </c>
      <c r="J1" s="36" t="s">
        <v>9</v>
      </c>
      <c r="K1" s="36" t="s">
        <v>10</v>
      </c>
      <c r="L1" s="36" t="s">
        <v>11</v>
      </c>
      <c r="M1" s="36" t="s">
        <v>12</v>
      </c>
      <c r="N1" s="36" t="s">
        <v>13</v>
      </c>
      <c r="O1" s="36" t="s">
        <v>14</v>
      </c>
      <c r="P1" s="36" t="s">
        <v>15</v>
      </c>
      <c r="Q1" s="36" t="s">
        <v>16</v>
      </c>
      <c r="R1" s="36" t="s">
        <v>17</v>
      </c>
      <c r="S1" s="36" t="s">
        <v>18</v>
      </c>
      <c r="T1" s="36" t="s">
        <v>20</v>
      </c>
      <c r="U1" s="36" t="s">
        <v>19</v>
      </c>
      <c r="V1" s="36" t="s">
        <v>26</v>
      </c>
      <c r="W1" s="36" t="s">
        <v>29</v>
      </c>
      <c r="X1" s="36" t="s">
        <v>28</v>
      </c>
      <c r="Y1" s="36" t="s">
        <v>32</v>
      </c>
      <c r="Z1" s="36" t="s">
        <v>23</v>
      </c>
      <c r="AA1" s="36" t="s">
        <v>27</v>
      </c>
      <c r="AB1" s="36" t="s">
        <v>24</v>
      </c>
      <c r="AC1" s="36" t="s">
        <v>25</v>
      </c>
      <c r="AD1" s="36" t="s">
        <v>31</v>
      </c>
      <c r="AE1" s="36" t="s">
        <v>22</v>
      </c>
      <c r="AF1" s="36" t="s">
        <v>30</v>
      </c>
      <c r="AG1" s="36" t="s">
        <v>36</v>
      </c>
      <c r="AH1" s="36" t="s">
        <v>37</v>
      </c>
      <c r="AI1" s="36" t="s">
        <v>38</v>
      </c>
      <c r="AJ1" s="36" t="s">
        <v>40</v>
      </c>
      <c r="AK1" s="36" t="s">
        <v>41</v>
      </c>
      <c r="AL1" s="36" t="s">
        <v>21</v>
      </c>
      <c r="AM1" s="36" t="s">
        <v>42</v>
      </c>
      <c r="AN1" s="36" t="s">
        <v>43</v>
      </c>
      <c r="AO1" s="36" t="s">
        <v>44</v>
      </c>
      <c r="AP1" s="36" t="s">
        <v>45</v>
      </c>
      <c r="AQ1" s="36" t="s">
        <v>46</v>
      </c>
      <c r="AR1" s="36" t="s">
        <v>47</v>
      </c>
      <c r="AS1" s="36" t="s">
        <v>48</v>
      </c>
      <c r="AT1" s="36" t="s">
        <v>49</v>
      </c>
      <c r="AU1" s="36" t="s">
        <v>50</v>
      </c>
      <c r="AV1" s="36" t="s">
        <v>51</v>
      </c>
      <c r="AW1" s="36" t="s">
        <v>52</v>
      </c>
      <c r="AX1" s="36" t="s">
        <v>53</v>
      </c>
      <c r="AY1" s="36" t="s">
        <v>54</v>
      </c>
      <c r="AZ1" s="37" t="s">
        <v>240</v>
      </c>
    </row>
    <row r="2" spans="1:52" x14ac:dyDescent="0.2">
      <c r="A2" s="38" t="s">
        <v>55</v>
      </c>
      <c r="B2" s="39" t="s">
        <v>56</v>
      </c>
      <c r="C2" s="40">
        <f>(Tableau1[[#This Row],[IG (Index glycémqiue)]]*Tableau1[[#This Row],[ Glucides (g)]])/100</f>
        <v>8.0000000000000002E-3</v>
      </c>
      <c r="D2" s="40">
        <v>18.27</v>
      </c>
      <c r="E2" s="39">
        <v>10.8</v>
      </c>
      <c r="F2" s="39">
        <v>0.8</v>
      </c>
      <c r="G2" s="39">
        <v>8.8000000000000007</v>
      </c>
      <c r="H2" s="39">
        <v>126</v>
      </c>
      <c r="I2" s="39">
        <v>0</v>
      </c>
      <c r="J2" s="39"/>
      <c r="K2" s="39"/>
      <c r="L2" s="39"/>
      <c r="M2" s="39"/>
      <c r="N2" s="39">
        <v>12</v>
      </c>
      <c r="O2" s="39">
        <v>0.11</v>
      </c>
      <c r="P2" s="39">
        <v>0.24</v>
      </c>
      <c r="Q2" s="39">
        <v>2.4700000000000002</v>
      </c>
      <c r="R2" s="39">
        <v>0.99</v>
      </c>
      <c r="S2" s="39">
        <v>0.11</v>
      </c>
      <c r="T2" s="39">
        <v>5</v>
      </c>
      <c r="U2" s="39">
        <v>9.25</v>
      </c>
      <c r="V2" s="39">
        <v>6.93</v>
      </c>
      <c r="W2" s="39">
        <v>0.21</v>
      </c>
      <c r="X2" s="39">
        <v>3.53</v>
      </c>
      <c r="Y2" s="39">
        <v>1</v>
      </c>
      <c r="Z2" s="39">
        <v>15.9</v>
      </c>
      <c r="AA2" s="39">
        <v>5.8999999999999997E-2</v>
      </c>
      <c r="AB2" s="39">
        <v>316</v>
      </c>
      <c r="AC2" s="39">
        <v>205</v>
      </c>
      <c r="AD2" s="39"/>
      <c r="AE2" s="39">
        <v>130</v>
      </c>
      <c r="AF2" s="39">
        <v>1.36</v>
      </c>
      <c r="AG2" s="39">
        <v>0</v>
      </c>
      <c r="AH2" s="39">
        <v>2.6</v>
      </c>
      <c r="AI2" s="39">
        <v>1.84</v>
      </c>
      <c r="AJ2" s="39">
        <v>0</v>
      </c>
      <c r="AK2" s="41">
        <v>1.04</v>
      </c>
      <c r="AL2" s="39">
        <v>2080</v>
      </c>
      <c r="AM2" s="41">
        <v>0</v>
      </c>
      <c r="AN2" s="39">
        <v>0</v>
      </c>
      <c r="AO2" s="39">
        <v>0</v>
      </c>
      <c r="AP2" s="39"/>
      <c r="AQ2" s="39">
        <v>0</v>
      </c>
      <c r="AR2" s="39">
        <v>0.02</v>
      </c>
      <c r="AS2" s="39">
        <v>1.25</v>
      </c>
      <c r="AT2" s="39">
        <v>1.27</v>
      </c>
      <c r="AU2" s="39"/>
      <c r="AV2" s="39"/>
      <c r="AW2" s="39"/>
      <c r="AX2" s="39">
        <v>0</v>
      </c>
      <c r="AY2" s="39">
        <v>0.59</v>
      </c>
      <c r="AZ2" s="40">
        <v>1</v>
      </c>
    </row>
    <row r="3" spans="1:52" x14ac:dyDescent="0.2">
      <c r="A3" s="42" t="s">
        <v>55</v>
      </c>
      <c r="B3" s="43" t="s">
        <v>58</v>
      </c>
      <c r="C3" s="44">
        <f>(Tableau1[[#This Row],[IG (Index glycémqiue)]]*Tableau1[[#This Row],[ Glucides (g)]])/100</f>
        <v>1.0700000000000001E-2</v>
      </c>
      <c r="D3" s="45">
        <v>17</v>
      </c>
      <c r="E3" s="43">
        <v>12.1</v>
      </c>
      <c r="F3" s="43">
        <v>1.07</v>
      </c>
      <c r="G3" s="43">
        <v>9.51</v>
      </c>
      <c r="H3" s="43">
        <v>138</v>
      </c>
      <c r="I3" s="43">
        <v>0</v>
      </c>
      <c r="J3" s="43"/>
      <c r="K3" s="43"/>
      <c r="L3" s="43"/>
      <c r="M3" s="43"/>
      <c r="N3" s="43">
        <v>14</v>
      </c>
      <c r="O3" s="43">
        <v>7.8E-2</v>
      </c>
      <c r="P3" s="43">
        <v>0.223</v>
      </c>
      <c r="Q3" s="43">
        <v>3.33</v>
      </c>
      <c r="R3" s="43">
        <v>1.82</v>
      </c>
      <c r="S3" s="43">
        <v>0.14000000000000001</v>
      </c>
      <c r="T3" s="43">
        <v>4</v>
      </c>
      <c r="U3" s="43">
        <v>1.42</v>
      </c>
      <c r="V3" s="43">
        <v>9</v>
      </c>
      <c r="W3" s="43">
        <v>0.26300000000000001</v>
      </c>
      <c r="X3" s="43">
        <v>1.82</v>
      </c>
      <c r="Y3" s="43">
        <v>1</v>
      </c>
      <c r="Z3" s="43">
        <v>12</v>
      </c>
      <c r="AA3" s="43">
        <v>8.5000000000000006E-2</v>
      </c>
      <c r="AB3" s="43">
        <v>220</v>
      </c>
      <c r="AC3" s="43">
        <v>195</v>
      </c>
      <c r="AD3" s="43"/>
      <c r="AE3" s="43">
        <v>91</v>
      </c>
      <c r="AF3" s="43">
        <v>1.48</v>
      </c>
      <c r="AG3" s="43">
        <v>0</v>
      </c>
      <c r="AH3" s="43">
        <v>2.15</v>
      </c>
      <c r="AI3" s="43">
        <v>1.72</v>
      </c>
      <c r="AJ3" s="43">
        <v>0</v>
      </c>
      <c r="AK3" s="46">
        <v>1.47</v>
      </c>
      <c r="AL3" s="43">
        <v>2550</v>
      </c>
      <c r="AM3" s="46">
        <v>0</v>
      </c>
      <c r="AN3" s="43">
        <v>0</v>
      </c>
      <c r="AO3" s="43">
        <v>0</v>
      </c>
      <c r="AP3" s="43" t="s">
        <v>57</v>
      </c>
      <c r="AQ3" s="43">
        <v>0</v>
      </c>
      <c r="AR3" s="43">
        <v>0.02</v>
      </c>
      <c r="AS3" s="43">
        <v>1.06</v>
      </c>
      <c r="AT3" s="43">
        <v>1.03</v>
      </c>
      <c r="AU3" s="43"/>
      <c r="AV3" s="43"/>
      <c r="AW3" s="43"/>
      <c r="AX3" s="43">
        <v>0</v>
      </c>
      <c r="AY3" s="43">
        <v>0.46</v>
      </c>
      <c r="AZ3" s="44">
        <v>1</v>
      </c>
    </row>
    <row r="4" spans="1:52" x14ac:dyDescent="0.2">
      <c r="A4" s="38" t="s">
        <v>55</v>
      </c>
      <c r="B4" s="39" t="s">
        <v>59</v>
      </c>
      <c r="C4" s="40">
        <f>(Tableau1[[#This Row],[IG (Index glycémqiue)]]*Tableau1[[#This Row],[ Glucides (g)]])/100</f>
        <v>6.0000000000000001E-3</v>
      </c>
      <c r="D4" s="40">
        <v>12.64</v>
      </c>
      <c r="E4" s="39">
        <v>11.5</v>
      </c>
      <c r="F4" s="39">
        <v>0.6</v>
      </c>
      <c r="G4" s="39">
        <v>9.6300000000000008</v>
      </c>
      <c r="H4" s="39">
        <v>135</v>
      </c>
      <c r="I4" s="39">
        <v>0</v>
      </c>
      <c r="J4" s="39"/>
      <c r="K4" s="39"/>
      <c r="L4" s="39"/>
      <c r="M4" s="39"/>
      <c r="N4" s="39">
        <v>13</v>
      </c>
      <c r="O4" s="39">
        <v>0.08</v>
      </c>
      <c r="P4" s="39">
        <v>0.2</v>
      </c>
      <c r="Q4" s="39">
        <v>2.4300000000000002</v>
      </c>
      <c r="R4" s="39">
        <v>1</v>
      </c>
      <c r="S4" s="39">
        <v>0.17</v>
      </c>
      <c r="T4" s="39">
        <v>3</v>
      </c>
      <c r="U4" s="39">
        <v>9.65</v>
      </c>
      <c r="V4" s="39">
        <v>16</v>
      </c>
      <c r="W4" s="39">
        <v>0.26</v>
      </c>
      <c r="X4" s="39">
        <v>1.67</v>
      </c>
      <c r="Y4" s="39">
        <v>1</v>
      </c>
      <c r="Z4" s="39">
        <v>16</v>
      </c>
      <c r="AA4" s="39">
        <v>3.7999999999999999E-2</v>
      </c>
      <c r="AB4" s="39">
        <v>385</v>
      </c>
      <c r="AC4" s="39">
        <v>214</v>
      </c>
      <c r="AD4" s="39"/>
      <c r="AE4" s="39">
        <v>156</v>
      </c>
      <c r="AF4" s="39">
        <v>1.61</v>
      </c>
      <c r="AG4" s="39">
        <v>0</v>
      </c>
      <c r="AH4" s="39">
        <v>2.1800000000000002</v>
      </c>
      <c r="AI4" s="39">
        <v>1.74</v>
      </c>
      <c r="AJ4" s="39">
        <v>0</v>
      </c>
      <c r="AK4" s="41">
        <v>1.49</v>
      </c>
      <c r="AL4" s="39">
        <v>3100</v>
      </c>
      <c r="AM4" s="41">
        <v>0</v>
      </c>
      <c r="AN4" s="39">
        <v>0</v>
      </c>
      <c r="AO4" s="39">
        <v>0</v>
      </c>
      <c r="AP4" s="39" t="s">
        <v>57</v>
      </c>
      <c r="AQ4" s="39">
        <v>0</v>
      </c>
      <c r="AR4" s="39">
        <v>1.72E-2</v>
      </c>
      <c r="AS4" s="39">
        <v>1.07</v>
      </c>
      <c r="AT4" s="39">
        <v>1.0900000000000001</v>
      </c>
      <c r="AU4" s="39"/>
      <c r="AV4" s="39"/>
      <c r="AW4" s="39"/>
      <c r="AX4" s="39">
        <v>0</v>
      </c>
      <c r="AY4" s="39">
        <v>0.64600000000000002</v>
      </c>
      <c r="AZ4" s="40">
        <v>1</v>
      </c>
    </row>
    <row r="5" spans="1:52" x14ac:dyDescent="0.2">
      <c r="A5" s="42" t="s">
        <v>55</v>
      </c>
      <c r="B5" s="43" t="s">
        <v>60</v>
      </c>
      <c r="C5" s="44">
        <f>(Tableau1[[#This Row],[IG (Index glycémqiue)]]*Tableau1[[#This Row],[ Glucides (g)]])/100</f>
        <v>4.0000000000000001E-3</v>
      </c>
      <c r="D5" s="44">
        <v>16.88</v>
      </c>
      <c r="E5" s="43">
        <v>16.8</v>
      </c>
      <c r="F5" s="43">
        <v>0.4</v>
      </c>
      <c r="G5" s="43">
        <v>3.09</v>
      </c>
      <c r="H5" s="43">
        <v>96.6</v>
      </c>
      <c r="I5" s="43">
        <v>0</v>
      </c>
      <c r="J5" s="43">
        <v>0</v>
      </c>
      <c r="K5" s="43">
        <v>0.51</v>
      </c>
      <c r="L5" s="43">
        <v>0.48</v>
      </c>
      <c r="M5" s="43"/>
      <c r="N5" s="43">
        <v>4</v>
      </c>
      <c r="O5" s="43">
        <v>0.43</v>
      </c>
      <c r="P5" s="43">
        <v>0.89500000000000002</v>
      </c>
      <c r="Q5" s="43">
        <v>7.9</v>
      </c>
      <c r="R5" s="43">
        <v>2.63</v>
      </c>
      <c r="S5" s="43">
        <v>9.5000000000000001E-2</v>
      </c>
      <c r="T5" s="43">
        <v>2</v>
      </c>
      <c r="U5" s="43">
        <v>8.84</v>
      </c>
      <c r="V5" s="43">
        <v>7.5</v>
      </c>
      <c r="W5" s="43">
        <v>0.39700000000000002</v>
      </c>
      <c r="X5" s="43">
        <v>5.01</v>
      </c>
      <c r="Y5" s="43"/>
      <c r="Z5" s="43">
        <v>17</v>
      </c>
      <c r="AA5" s="43">
        <v>4.5999999999999999E-2</v>
      </c>
      <c r="AB5" s="43">
        <v>188</v>
      </c>
      <c r="AC5" s="43">
        <v>298</v>
      </c>
      <c r="AD5" s="43">
        <v>23.7</v>
      </c>
      <c r="AE5" s="43">
        <v>114</v>
      </c>
      <c r="AF5" s="43">
        <v>1.82</v>
      </c>
      <c r="AG5" s="43">
        <v>0</v>
      </c>
      <c r="AH5" s="43">
        <v>0.67700000000000005</v>
      </c>
      <c r="AI5" s="43">
        <v>0.51200000000000001</v>
      </c>
      <c r="AJ5" s="43">
        <v>0</v>
      </c>
      <c r="AK5" s="46">
        <v>0.61499999999999999</v>
      </c>
      <c r="AL5" s="43">
        <v>158</v>
      </c>
      <c r="AM5" s="46"/>
      <c r="AN5" s="43"/>
      <c r="AO5" s="43"/>
      <c r="AP5" s="43" t="s">
        <v>57</v>
      </c>
      <c r="AQ5" s="43">
        <v>0</v>
      </c>
      <c r="AR5" s="43">
        <v>2.1600000000000001E-2</v>
      </c>
      <c r="AS5" s="43">
        <v>0.26800000000000002</v>
      </c>
      <c r="AT5" s="43">
        <v>0.32300000000000001</v>
      </c>
      <c r="AU5" s="43">
        <v>0.36499999999999999</v>
      </c>
      <c r="AV5" s="43">
        <v>0.24299999999999999</v>
      </c>
      <c r="AW5" s="43">
        <v>3.1E-2</v>
      </c>
      <c r="AX5" s="43">
        <v>0.04</v>
      </c>
      <c r="AY5" s="43">
        <v>0.03</v>
      </c>
      <c r="AZ5" s="44">
        <v>1</v>
      </c>
    </row>
    <row r="6" spans="1:52" x14ac:dyDescent="0.2">
      <c r="A6" s="38" t="s">
        <v>55</v>
      </c>
      <c r="B6" s="39" t="s">
        <v>61</v>
      </c>
      <c r="C6" s="40">
        <f>(Tableau1[[#This Row],[IG (Index glycémqiue)]]*Tableau1[[#This Row],[ Glucides (g)]])/100</f>
        <v>3.8E-3</v>
      </c>
      <c r="D6" s="47">
        <v>17</v>
      </c>
      <c r="E6" s="39">
        <v>16.7</v>
      </c>
      <c r="F6" s="39">
        <v>0.38</v>
      </c>
      <c r="G6" s="39">
        <v>2.95</v>
      </c>
      <c r="H6" s="39">
        <v>94.9</v>
      </c>
      <c r="I6" s="39">
        <v>0</v>
      </c>
      <c r="J6" s="39"/>
      <c r="K6" s="39"/>
      <c r="L6" s="39"/>
      <c r="M6" s="39"/>
      <c r="N6" s="39">
        <v>7</v>
      </c>
      <c r="O6" s="39">
        <v>0.17</v>
      </c>
      <c r="P6" s="39">
        <v>1.19</v>
      </c>
      <c r="Q6" s="39">
        <v>6.15</v>
      </c>
      <c r="R6" s="39">
        <v>1.37</v>
      </c>
      <c r="S6" s="39">
        <v>0.12</v>
      </c>
      <c r="T6" s="39">
        <v>2</v>
      </c>
      <c r="U6" s="39">
        <v>9.23</v>
      </c>
      <c r="V6" s="39">
        <v>14</v>
      </c>
      <c r="W6" s="39">
        <v>0.61</v>
      </c>
      <c r="X6" s="39">
        <v>5.34</v>
      </c>
      <c r="Y6" s="39"/>
      <c r="Z6" s="39">
        <v>24</v>
      </c>
      <c r="AA6" s="39">
        <v>5.5E-2</v>
      </c>
      <c r="AB6" s="39">
        <v>254</v>
      </c>
      <c r="AC6" s="39">
        <v>188</v>
      </c>
      <c r="AD6" s="39">
        <v>24.6</v>
      </c>
      <c r="AE6" s="39">
        <v>63</v>
      </c>
      <c r="AF6" s="39">
        <v>1.54</v>
      </c>
      <c r="AG6" s="39">
        <v>0</v>
      </c>
      <c r="AH6" s="39">
        <v>0.59699999999999998</v>
      </c>
      <c r="AI6" s="39">
        <v>0.48799999999999999</v>
      </c>
      <c r="AJ6" s="39">
        <v>0</v>
      </c>
      <c r="AK6" s="41">
        <v>0.77</v>
      </c>
      <c r="AL6" s="39">
        <v>249</v>
      </c>
      <c r="AM6" s="41"/>
      <c r="AN6" s="39"/>
      <c r="AO6" s="39"/>
      <c r="AP6" s="39" t="s">
        <v>57</v>
      </c>
      <c r="AQ6" s="39">
        <v>0</v>
      </c>
      <c r="AR6" s="39">
        <v>2.0500000000000001E-2</v>
      </c>
      <c r="AS6" s="39">
        <v>0.245</v>
      </c>
      <c r="AT6" s="39">
        <v>0.27700000000000002</v>
      </c>
      <c r="AU6" s="39">
        <v>0.33900000000000002</v>
      </c>
      <c r="AV6" s="39">
        <v>0.21</v>
      </c>
      <c r="AW6" s="39">
        <v>1.7899999999999999E-2</v>
      </c>
      <c r="AX6" s="39">
        <v>0.06</v>
      </c>
      <c r="AY6" s="39">
        <v>0.04</v>
      </c>
      <c r="AZ6" s="40">
        <v>1</v>
      </c>
    </row>
    <row r="7" spans="1:52" x14ac:dyDescent="0.2">
      <c r="A7" s="42" t="s">
        <v>55</v>
      </c>
      <c r="B7" s="43" t="s">
        <v>62</v>
      </c>
      <c r="C7" s="44">
        <f>(Tableau1[[#This Row],[IG (Index glycémqiue)]]*Tableau1[[#This Row],[ Glucides (g)]])/100</f>
        <v>6.0000000000000001E-3</v>
      </c>
      <c r="D7" s="45">
        <v>17</v>
      </c>
      <c r="E7" s="43">
        <v>16.600000000000001</v>
      </c>
      <c r="F7" s="43">
        <v>0.6</v>
      </c>
      <c r="G7" s="43">
        <v>2.59</v>
      </c>
      <c r="H7" s="43">
        <v>92.1</v>
      </c>
      <c r="I7" s="43">
        <v>1</v>
      </c>
      <c r="J7" s="43">
        <v>0</v>
      </c>
      <c r="K7" s="43">
        <v>0.93300000000000005</v>
      </c>
      <c r="L7" s="43">
        <v>0.48499999999999999</v>
      </c>
      <c r="M7" s="43"/>
      <c r="N7" s="43">
        <v>3</v>
      </c>
      <c r="O7" s="43">
        <v>0.42099999999999999</v>
      </c>
      <c r="P7" s="43">
        <v>0.85599999999999998</v>
      </c>
      <c r="Q7" s="43">
        <v>6.8</v>
      </c>
      <c r="R7" s="43">
        <v>2.14</v>
      </c>
      <c r="S7" s="43">
        <v>8.5000000000000006E-2</v>
      </c>
      <c r="T7" s="43">
        <v>9</v>
      </c>
      <c r="U7" s="43">
        <v>10.1</v>
      </c>
      <c r="V7" s="43">
        <v>6.24</v>
      </c>
      <c r="W7" s="43">
        <v>0.35299999999999998</v>
      </c>
      <c r="X7" s="43">
        <v>4.9800000000000004</v>
      </c>
      <c r="Y7" s="43">
        <v>1.9</v>
      </c>
      <c r="Z7" s="43">
        <v>18.7</v>
      </c>
      <c r="AA7" s="43">
        <v>3.3500000000000002E-2</v>
      </c>
      <c r="AB7" s="43">
        <v>206</v>
      </c>
      <c r="AC7" s="43">
        <v>260</v>
      </c>
      <c r="AD7" s="43">
        <v>26.1</v>
      </c>
      <c r="AE7" s="43">
        <v>93.5</v>
      </c>
      <c r="AF7" s="43">
        <v>1.3</v>
      </c>
      <c r="AG7" s="43">
        <v>0</v>
      </c>
      <c r="AH7" s="43">
        <v>0.59</v>
      </c>
      <c r="AI7" s="43">
        <v>0.41299999999999998</v>
      </c>
      <c r="AJ7" s="43">
        <v>0</v>
      </c>
      <c r="AK7" s="46">
        <v>0.42699999999999999</v>
      </c>
      <c r="AL7" s="43">
        <v>141</v>
      </c>
      <c r="AM7" s="46">
        <v>0</v>
      </c>
      <c r="AN7" s="43">
        <v>0</v>
      </c>
      <c r="AO7" s="43">
        <v>0</v>
      </c>
      <c r="AP7" s="43">
        <v>0</v>
      </c>
      <c r="AQ7" s="43">
        <v>0</v>
      </c>
      <c r="AR7" s="43">
        <v>2.1999999999999999E-2</v>
      </c>
      <c r="AS7" s="43">
        <v>0.23799999999999999</v>
      </c>
      <c r="AT7" s="43">
        <v>0.27600000000000002</v>
      </c>
      <c r="AU7" s="43">
        <v>0.27800000000000002</v>
      </c>
      <c r="AV7" s="43">
        <v>0.26500000000000001</v>
      </c>
      <c r="AW7" s="43">
        <v>2.2499999999999999E-2</v>
      </c>
      <c r="AX7" s="43">
        <v>0</v>
      </c>
      <c r="AY7" s="43">
        <v>0</v>
      </c>
      <c r="AZ7" s="44">
        <v>1</v>
      </c>
    </row>
    <row r="8" spans="1:52" x14ac:dyDescent="0.2">
      <c r="A8" s="38" t="s">
        <v>55</v>
      </c>
      <c r="B8" s="39" t="s">
        <v>63</v>
      </c>
      <c r="C8" s="40">
        <f>(Tableau1[[#This Row],[IG (Index glycémqiue)]]*Tableau1[[#This Row],[ Glucides (g)]])/100</f>
        <v>9.1000000000000004E-3</v>
      </c>
      <c r="D8" s="40">
        <v>18.14</v>
      </c>
      <c r="E8" s="39">
        <v>16.3</v>
      </c>
      <c r="F8" s="39">
        <v>0.91</v>
      </c>
      <c r="G8" s="39">
        <v>2.82</v>
      </c>
      <c r="H8" s="39">
        <v>94.2</v>
      </c>
      <c r="I8" s="39">
        <v>0</v>
      </c>
      <c r="J8" s="39">
        <v>0</v>
      </c>
      <c r="K8" s="39">
        <v>0.1</v>
      </c>
      <c r="L8" s="39">
        <v>1.48</v>
      </c>
      <c r="M8" s="39"/>
      <c r="N8" s="39">
        <v>0</v>
      </c>
      <c r="O8" s="39">
        <v>0.23</v>
      </c>
      <c r="P8" s="39">
        <v>1.21</v>
      </c>
      <c r="Q8" s="39">
        <v>5.85</v>
      </c>
      <c r="R8" s="39">
        <v>1.33</v>
      </c>
      <c r="S8" s="39">
        <v>0.105</v>
      </c>
      <c r="T8" s="39">
        <v>5</v>
      </c>
      <c r="U8" s="39">
        <v>8.11</v>
      </c>
      <c r="V8" s="39">
        <v>5</v>
      </c>
      <c r="W8" s="39">
        <v>0.55900000000000005</v>
      </c>
      <c r="X8" s="39">
        <v>5.62</v>
      </c>
      <c r="Y8" s="39">
        <v>3</v>
      </c>
      <c r="Z8" s="39">
        <v>21</v>
      </c>
      <c r="AA8" s="39">
        <v>3.3000000000000002E-2</v>
      </c>
      <c r="AB8" s="39">
        <v>254</v>
      </c>
      <c r="AC8" s="39">
        <v>219</v>
      </c>
      <c r="AD8" s="39">
        <v>21.2</v>
      </c>
      <c r="AE8" s="39">
        <v>59</v>
      </c>
      <c r="AF8" s="39">
        <v>1.24</v>
      </c>
      <c r="AG8" s="39">
        <v>0</v>
      </c>
      <c r="AH8" s="39">
        <v>0.64800000000000002</v>
      </c>
      <c r="AI8" s="39">
        <v>0.47699999999999998</v>
      </c>
      <c r="AJ8" s="39">
        <v>0</v>
      </c>
      <c r="AK8" s="41">
        <v>0.76800000000000002</v>
      </c>
      <c r="AL8" s="39">
        <v>177</v>
      </c>
      <c r="AM8" s="41">
        <v>0</v>
      </c>
      <c r="AN8" s="39">
        <v>0</v>
      </c>
      <c r="AO8" s="39">
        <v>0</v>
      </c>
      <c r="AP8" s="39">
        <v>0</v>
      </c>
      <c r="AQ8" s="39">
        <v>0</v>
      </c>
      <c r="AR8" s="39">
        <v>2.29E-2</v>
      </c>
      <c r="AS8" s="39">
        <v>0.26800000000000002</v>
      </c>
      <c r="AT8" s="39">
        <v>0.29299999999999998</v>
      </c>
      <c r="AU8" s="39">
        <v>0.33100000000000002</v>
      </c>
      <c r="AV8" s="39">
        <v>0.29199999999999998</v>
      </c>
      <c r="AW8" s="39">
        <v>2.76E-2</v>
      </c>
      <c r="AX8" s="39">
        <v>0</v>
      </c>
      <c r="AY8" s="39">
        <v>0</v>
      </c>
      <c r="AZ8" s="40">
        <v>1</v>
      </c>
    </row>
    <row r="9" spans="1:52" x14ac:dyDescent="0.2">
      <c r="A9" s="42" t="s">
        <v>55</v>
      </c>
      <c r="B9" s="43" t="s">
        <v>64</v>
      </c>
      <c r="C9" s="44">
        <f>(Tableau1[[#This Row],[IG (Index glycémqiue)]]*Tableau1[[#This Row],[ Glucides (g)]])/100</f>
        <v>2.15E-3</v>
      </c>
      <c r="D9" s="45">
        <v>17</v>
      </c>
      <c r="E9" s="43">
        <v>16.5</v>
      </c>
      <c r="F9" s="43">
        <v>0.215</v>
      </c>
      <c r="G9" s="43">
        <v>2.86</v>
      </c>
      <c r="H9" s="43">
        <v>92.6</v>
      </c>
      <c r="I9" s="43">
        <v>21</v>
      </c>
      <c r="J9" s="43">
        <v>23</v>
      </c>
      <c r="K9" s="43"/>
      <c r="L9" s="43"/>
      <c r="M9" s="43"/>
      <c r="N9" s="43">
        <v>3</v>
      </c>
      <c r="O9" s="43">
        <v>0.21199999999999999</v>
      </c>
      <c r="P9" s="43">
        <v>0.97</v>
      </c>
      <c r="Q9" s="43">
        <v>6.6</v>
      </c>
      <c r="R9" s="43">
        <v>3.12</v>
      </c>
      <c r="S9" s="43">
        <v>0.115</v>
      </c>
      <c r="T9" s="43">
        <v>6</v>
      </c>
      <c r="U9" s="43">
        <v>8.99</v>
      </c>
      <c r="V9" s="43">
        <v>6</v>
      </c>
      <c r="W9" s="43">
        <v>0.39400000000000002</v>
      </c>
      <c r="X9" s="43">
        <v>4.7300000000000004</v>
      </c>
      <c r="Y9" s="43"/>
      <c r="Z9" s="43">
        <v>22</v>
      </c>
      <c r="AA9" s="43">
        <v>5.8000000000000003E-2</v>
      </c>
      <c r="AB9" s="43">
        <v>222</v>
      </c>
      <c r="AC9" s="43">
        <v>295</v>
      </c>
      <c r="AD9" s="43">
        <v>20.7</v>
      </c>
      <c r="AE9" s="43">
        <v>94</v>
      </c>
      <c r="AF9" s="43">
        <v>1.55</v>
      </c>
      <c r="AG9" s="43">
        <v>0</v>
      </c>
      <c r="AH9" s="43">
        <v>0.91300000000000003</v>
      </c>
      <c r="AI9" s="43">
        <v>0.71599999999999997</v>
      </c>
      <c r="AJ9" s="43">
        <v>0</v>
      </c>
      <c r="AK9" s="46">
        <v>1.1200000000000001</v>
      </c>
      <c r="AL9" s="43">
        <v>147</v>
      </c>
      <c r="AM9" s="46">
        <v>0</v>
      </c>
      <c r="AN9" s="43">
        <v>0</v>
      </c>
      <c r="AO9" s="43">
        <v>0</v>
      </c>
      <c r="AP9" s="43" t="s">
        <v>57</v>
      </c>
      <c r="AQ9" s="43">
        <v>0</v>
      </c>
      <c r="AR9" s="43">
        <v>3.3799999999999997E-2</v>
      </c>
      <c r="AS9" s="43">
        <v>0.40899999999999997</v>
      </c>
      <c r="AT9" s="43">
        <v>0.47</v>
      </c>
      <c r="AU9" s="43">
        <v>0.60699999999999998</v>
      </c>
      <c r="AV9" s="43">
        <v>0.27900000000000003</v>
      </c>
      <c r="AW9" s="43">
        <v>2.8799999999999999E-2</v>
      </c>
      <c r="AX9" s="43">
        <v>0</v>
      </c>
      <c r="AY9" s="43">
        <v>0</v>
      </c>
      <c r="AZ9" s="44">
        <v>1</v>
      </c>
    </row>
    <row r="10" spans="1:52" x14ac:dyDescent="0.2">
      <c r="A10" s="38" t="s">
        <v>55</v>
      </c>
      <c r="B10" s="39" t="s">
        <v>65</v>
      </c>
      <c r="C10" s="40">
        <f>(Tableau1[[#This Row],[IG (Index glycémqiue)]]*Tableau1[[#This Row],[ Glucides (g)]])/100</f>
        <v>5.6499999999999996E-3</v>
      </c>
      <c r="D10" s="47">
        <v>17</v>
      </c>
      <c r="E10" s="39">
        <v>16.399999999999999</v>
      </c>
      <c r="F10" s="39">
        <v>0.56499999999999995</v>
      </c>
      <c r="G10" s="39">
        <v>3.44</v>
      </c>
      <c r="H10" s="39">
        <v>98.8</v>
      </c>
      <c r="I10" s="39">
        <v>19</v>
      </c>
      <c r="J10" s="39">
        <v>0</v>
      </c>
      <c r="K10" s="39">
        <v>0</v>
      </c>
      <c r="L10" s="39"/>
      <c r="M10" s="39"/>
      <c r="N10" s="39">
        <v>2.8</v>
      </c>
      <c r="O10" s="39">
        <v>3.4000000000000002E-2</v>
      </c>
      <c r="P10" s="39">
        <v>1.04</v>
      </c>
      <c r="Q10" s="39">
        <v>6.95</v>
      </c>
      <c r="R10" s="39">
        <v>1.58</v>
      </c>
      <c r="S10" s="39">
        <v>0.11</v>
      </c>
      <c r="T10" s="39">
        <v>8</v>
      </c>
      <c r="U10" s="39">
        <v>8.41</v>
      </c>
      <c r="V10" s="39">
        <v>7</v>
      </c>
      <c r="W10" s="39">
        <v>0.49199999999999999</v>
      </c>
      <c r="X10" s="39">
        <v>5.39</v>
      </c>
      <c r="Y10" s="39"/>
      <c r="Z10" s="39">
        <v>26</v>
      </c>
      <c r="AA10" s="39">
        <v>6.5000000000000002E-2</v>
      </c>
      <c r="AB10" s="39">
        <v>259</v>
      </c>
      <c r="AC10" s="39">
        <v>291</v>
      </c>
      <c r="AD10" s="39">
        <v>24.7</v>
      </c>
      <c r="AE10" s="39">
        <v>90</v>
      </c>
      <c r="AF10" s="39">
        <v>1.6</v>
      </c>
      <c r="AG10" s="39">
        <v>0</v>
      </c>
      <c r="AH10" s="39">
        <v>0.65</v>
      </c>
      <c r="AI10" s="39">
        <v>0.48399999999999999</v>
      </c>
      <c r="AJ10" s="39">
        <v>0</v>
      </c>
      <c r="AK10" s="41">
        <v>1.19</v>
      </c>
      <c r="AL10" s="39">
        <v>184</v>
      </c>
      <c r="AM10" s="41">
        <v>0</v>
      </c>
      <c r="AN10" s="39">
        <v>0</v>
      </c>
      <c r="AO10" s="39">
        <v>0</v>
      </c>
      <c r="AP10" s="39" t="s">
        <v>57</v>
      </c>
      <c r="AQ10" s="39">
        <v>0</v>
      </c>
      <c r="AR10" s="39">
        <v>2.12E-2</v>
      </c>
      <c r="AS10" s="39">
        <v>0.252</v>
      </c>
      <c r="AT10" s="39">
        <v>0.315</v>
      </c>
      <c r="AU10" s="39">
        <v>0.33600000000000002</v>
      </c>
      <c r="AV10" s="39">
        <v>0.27</v>
      </c>
      <c r="AW10" s="39">
        <v>2.5700000000000001E-2</v>
      </c>
      <c r="AX10" s="39">
        <v>0</v>
      </c>
      <c r="AY10" s="39">
        <v>0</v>
      </c>
      <c r="AZ10" s="40">
        <v>1</v>
      </c>
    </row>
    <row r="11" spans="1:52" x14ac:dyDescent="0.2">
      <c r="A11" s="42" t="s">
        <v>55</v>
      </c>
      <c r="B11" s="43" t="s">
        <v>66</v>
      </c>
      <c r="C11" s="44">
        <f>(Tableau1[[#This Row],[IG (Index glycémqiue)]]*Tableau1[[#This Row],[ Glucides (g)]])/100</f>
        <v>6.9999999999999993E-3</v>
      </c>
      <c r="D11" s="45">
        <v>17</v>
      </c>
      <c r="E11" s="43">
        <v>16.399999999999999</v>
      </c>
      <c r="F11" s="43">
        <v>0.7</v>
      </c>
      <c r="G11" s="43">
        <v>2.76</v>
      </c>
      <c r="H11" s="43">
        <v>93.2</v>
      </c>
      <c r="I11" s="43">
        <v>9</v>
      </c>
      <c r="J11" s="43"/>
      <c r="K11" s="43"/>
      <c r="L11" s="43"/>
      <c r="M11" s="43"/>
      <c r="N11" s="43">
        <v>3.2</v>
      </c>
      <c r="O11" s="43">
        <v>0.22900000000000001</v>
      </c>
      <c r="P11" s="43">
        <v>0.72799999999999998</v>
      </c>
      <c r="Q11" s="43">
        <v>6.1</v>
      </c>
      <c r="R11" s="43">
        <v>2.56</v>
      </c>
      <c r="S11" s="43">
        <v>0.11</v>
      </c>
      <c r="T11" s="43">
        <v>58.5</v>
      </c>
      <c r="U11" s="43">
        <v>6.68</v>
      </c>
      <c r="V11" s="43">
        <v>12</v>
      </c>
      <c r="W11" s="43">
        <v>0.34599999999999997</v>
      </c>
      <c r="X11" s="43">
        <v>5.2</v>
      </c>
      <c r="Y11" s="43"/>
      <c r="Z11" s="43">
        <v>16</v>
      </c>
      <c r="AA11" s="43">
        <v>8.8999999999999996E-2</v>
      </c>
      <c r="AB11" s="43">
        <v>177</v>
      </c>
      <c r="AC11" s="43">
        <v>176</v>
      </c>
      <c r="AD11" s="43">
        <v>21.1</v>
      </c>
      <c r="AE11" s="43">
        <v>69</v>
      </c>
      <c r="AF11" s="43">
        <v>1.62</v>
      </c>
      <c r="AG11" s="43">
        <v>0</v>
      </c>
      <c r="AH11" s="43">
        <v>0.56399999999999995</v>
      </c>
      <c r="AI11" s="43">
        <v>0.41</v>
      </c>
      <c r="AJ11" s="43">
        <v>0</v>
      </c>
      <c r="AK11" s="46">
        <v>1.68</v>
      </c>
      <c r="AL11" s="43">
        <v>136</v>
      </c>
      <c r="AM11" s="46"/>
      <c r="AN11" s="43"/>
      <c r="AO11" s="43"/>
      <c r="AP11" s="43">
        <v>0</v>
      </c>
      <c r="AQ11" s="43">
        <v>0</v>
      </c>
      <c r="AR11" s="43">
        <v>2.5600000000000001E-2</v>
      </c>
      <c r="AS11" s="43">
        <v>0.254</v>
      </c>
      <c r="AT11" s="43">
        <v>0.28399999999999997</v>
      </c>
      <c r="AU11" s="43">
        <v>0.41</v>
      </c>
      <c r="AV11" s="43">
        <v>0.29399999999999998</v>
      </c>
      <c r="AW11" s="43">
        <v>2.7699999999999999E-2</v>
      </c>
      <c r="AX11" s="43">
        <v>0</v>
      </c>
      <c r="AY11" s="43">
        <v>0</v>
      </c>
      <c r="AZ11" s="44">
        <v>1</v>
      </c>
    </row>
    <row r="12" spans="1:52" x14ac:dyDescent="0.2">
      <c r="A12" s="38" t="s">
        <v>55</v>
      </c>
      <c r="B12" s="39" t="s">
        <v>67</v>
      </c>
      <c r="C12" s="40">
        <f>(Tableau1[[#This Row],[IG (Index glycémqiue)]]*Tableau1[[#This Row],[ Glucides (g)]])/100</f>
        <v>6.5000000000000006E-3</v>
      </c>
      <c r="D12" s="47">
        <v>17</v>
      </c>
      <c r="E12" s="39">
        <v>16.8</v>
      </c>
      <c r="F12" s="39">
        <v>0.65</v>
      </c>
      <c r="G12" s="39">
        <v>3.08</v>
      </c>
      <c r="H12" s="39">
        <v>97.5</v>
      </c>
      <c r="I12" s="39">
        <v>8</v>
      </c>
      <c r="J12" s="39"/>
      <c r="K12" s="39"/>
      <c r="L12" s="39"/>
      <c r="M12" s="39"/>
      <c r="N12" s="39">
        <v>1.8</v>
      </c>
      <c r="O12" s="39">
        <v>7.0000000000000007E-2</v>
      </c>
      <c r="P12" s="39">
        <v>0.74099999999999999</v>
      </c>
      <c r="Q12" s="39">
        <v>7.85</v>
      </c>
      <c r="R12" s="39">
        <v>2.65</v>
      </c>
      <c r="S12" s="39">
        <v>0.17</v>
      </c>
      <c r="T12" s="39">
        <v>80</v>
      </c>
      <c r="U12" s="39">
        <v>7.19</v>
      </c>
      <c r="V12" s="39">
        <v>19</v>
      </c>
      <c r="W12" s="39">
        <v>0.502</v>
      </c>
      <c r="X12" s="39">
        <v>4.8499999999999996</v>
      </c>
      <c r="Y12" s="39"/>
      <c r="Z12" s="39">
        <v>20</v>
      </c>
      <c r="AA12" s="39">
        <v>0.107</v>
      </c>
      <c r="AB12" s="39">
        <v>199</v>
      </c>
      <c r="AC12" s="39">
        <v>132</v>
      </c>
      <c r="AD12" s="39">
        <v>25.7</v>
      </c>
      <c r="AE12" s="39">
        <v>48</v>
      </c>
      <c r="AF12" s="39">
        <v>1.29</v>
      </c>
      <c r="AG12" s="39">
        <v>0</v>
      </c>
      <c r="AH12" s="39">
        <v>0.66600000000000004</v>
      </c>
      <c r="AI12" s="39">
        <v>0.48499999999999999</v>
      </c>
      <c r="AJ12" s="39">
        <v>0</v>
      </c>
      <c r="AK12" s="41">
        <v>1.8</v>
      </c>
      <c r="AL12" s="39">
        <v>242</v>
      </c>
      <c r="AM12" s="41"/>
      <c r="AN12" s="39"/>
      <c r="AO12" s="39"/>
      <c r="AP12" s="39">
        <v>0</v>
      </c>
      <c r="AQ12" s="39">
        <v>0</v>
      </c>
      <c r="AR12" s="39">
        <v>2.8799999999999999E-2</v>
      </c>
      <c r="AS12" s="39">
        <v>0.309</v>
      </c>
      <c r="AT12" s="39">
        <v>0.32800000000000001</v>
      </c>
      <c r="AU12" s="39">
        <v>0.437</v>
      </c>
      <c r="AV12" s="39">
        <v>0.30499999999999999</v>
      </c>
      <c r="AW12" s="39">
        <v>2.5700000000000001E-2</v>
      </c>
      <c r="AX12" s="39">
        <v>0</v>
      </c>
      <c r="AY12" s="39">
        <v>0</v>
      </c>
      <c r="AZ12" s="40">
        <v>1</v>
      </c>
    </row>
    <row r="13" spans="1:52" x14ac:dyDescent="0.2">
      <c r="A13" s="42" t="s">
        <v>55</v>
      </c>
      <c r="B13" s="43" t="s">
        <v>68</v>
      </c>
      <c r="C13" s="44">
        <f>(Tableau1[[#This Row],[IG (Index glycémqiue)]]*Tableau1[[#This Row],[ Glucides (g)]])/100</f>
        <v>3.2500000000000001E-2</v>
      </c>
      <c r="D13" s="44">
        <v>20.2</v>
      </c>
      <c r="E13" s="43">
        <v>19.100000000000001</v>
      </c>
      <c r="F13" s="43">
        <v>3.25</v>
      </c>
      <c r="G13" s="43">
        <v>5.15</v>
      </c>
      <c r="H13" s="43">
        <v>136</v>
      </c>
      <c r="I13" s="43">
        <v>2370</v>
      </c>
      <c r="J13" s="43">
        <v>72</v>
      </c>
      <c r="K13" s="43">
        <v>0.5</v>
      </c>
      <c r="L13" s="43">
        <v>0.77</v>
      </c>
      <c r="M13" s="43"/>
      <c r="N13" s="43">
        <v>19</v>
      </c>
      <c r="O13" s="43">
        <v>0.39</v>
      </c>
      <c r="P13" s="43">
        <v>4.6399999999999997</v>
      </c>
      <c r="Q13" s="43">
        <v>17.600000000000001</v>
      </c>
      <c r="R13" s="43">
        <v>8.1999999999999993</v>
      </c>
      <c r="S13" s="43">
        <v>0.39100000000000001</v>
      </c>
      <c r="T13" s="43">
        <v>205</v>
      </c>
      <c r="U13" s="43">
        <v>68.5</v>
      </c>
      <c r="V13" s="43">
        <v>6</v>
      </c>
      <c r="W13" s="43">
        <v>9.67</v>
      </c>
      <c r="X13" s="43">
        <v>6.94</v>
      </c>
      <c r="Y13" s="43">
        <v>5</v>
      </c>
      <c r="Z13" s="43">
        <v>19</v>
      </c>
      <c r="AA13" s="43">
        <v>0.32</v>
      </c>
      <c r="AB13" s="43">
        <v>390</v>
      </c>
      <c r="AC13" s="43">
        <v>290</v>
      </c>
      <c r="AD13" s="43">
        <v>30</v>
      </c>
      <c r="AE13" s="43">
        <v>73</v>
      </c>
      <c r="AF13" s="43">
        <v>4.32</v>
      </c>
      <c r="AG13" s="43">
        <v>0</v>
      </c>
      <c r="AH13" s="43">
        <v>1.47</v>
      </c>
      <c r="AI13" s="43">
        <v>0.92400000000000004</v>
      </c>
      <c r="AJ13" s="43">
        <v>0</v>
      </c>
      <c r="AK13" s="46">
        <v>1.1499999999999999</v>
      </c>
      <c r="AL13" s="43">
        <v>430</v>
      </c>
      <c r="AM13" s="46">
        <v>0</v>
      </c>
      <c r="AN13" s="43">
        <v>0</v>
      </c>
      <c r="AO13" s="43">
        <v>0</v>
      </c>
      <c r="AP13" s="43" t="s">
        <v>57</v>
      </c>
      <c r="AQ13" s="43">
        <v>0</v>
      </c>
      <c r="AR13" s="43">
        <v>2.53E-2</v>
      </c>
      <c r="AS13" s="43">
        <v>0.47399999999999998</v>
      </c>
      <c r="AT13" s="43">
        <v>0.80800000000000005</v>
      </c>
      <c r="AU13" s="43">
        <v>0.53300000000000003</v>
      </c>
      <c r="AV13" s="43">
        <v>0.28000000000000003</v>
      </c>
      <c r="AW13" s="43">
        <v>3.1899999999999998E-2</v>
      </c>
      <c r="AX13" s="43">
        <v>0</v>
      </c>
      <c r="AY13" s="43">
        <v>0</v>
      </c>
      <c r="AZ13" s="44">
        <v>1</v>
      </c>
    </row>
    <row r="14" spans="1:52" x14ac:dyDescent="0.2">
      <c r="A14" s="38" t="s">
        <v>55</v>
      </c>
      <c r="B14" s="39" t="s">
        <v>69</v>
      </c>
      <c r="C14" s="40">
        <f>(Tableau1[[#This Row],[IG (Index glycémqiue)]]*Tableau1[[#This Row],[ Glucides (g)]])/100</f>
        <v>6.4899999999999999E-2</v>
      </c>
      <c r="D14" s="40">
        <v>20.2</v>
      </c>
      <c r="E14" s="39">
        <v>26.4</v>
      </c>
      <c r="F14" s="39">
        <v>6.49</v>
      </c>
      <c r="G14" s="39">
        <v>9.09</v>
      </c>
      <c r="H14" s="39">
        <v>213</v>
      </c>
      <c r="I14" s="39">
        <v>7630</v>
      </c>
      <c r="J14" s="39"/>
      <c r="K14" s="39">
        <v>0.51</v>
      </c>
      <c r="L14" s="39">
        <v>0.38</v>
      </c>
      <c r="M14" s="39"/>
      <c r="N14" s="39">
        <v>11.5</v>
      </c>
      <c r="O14" s="39">
        <v>0.34699999999999998</v>
      </c>
      <c r="P14" s="39">
        <v>4.3099999999999996</v>
      </c>
      <c r="Q14" s="39">
        <v>15.8</v>
      </c>
      <c r="R14" s="39">
        <v>7.63</v>
      </c>
      <c r="S14" s="39">
        <v>0.66</v>
      </c>
      <c r="T14" s="39">
        <v>310</v>
      </c>
      <c r="U14" s="39">
        <v>74.099999999999994</v>
      </c>
      <c r="V14" s="39">
        <v>8.5</v>
      </c>
      <c r="W14" s="39">
        <v>8.4499999999999993</v>
      </c>
      <c r="X14" s="39">
        <v>7.53</v>
      </c>
      <c r="Y14" s="39">
        <v>5</v>
      </c>
      <c r="Z14" s="39">
        <v>22.5</v>
      </c>
      <c r="AA14" s="39">
        <v>0.55700000000000005</v>
      </c>
      <c r="AB14" s="39">
        <v>424</v>
      </c>
      <c r="AC14" s="39">
        <v>286</v>
      </c>
      <c r="AD14" s="39"/>
      <c r="AE14" s="39">
        <v>90</v>
      </c>
      <c r="AF14" s="39">
        <v>6.07</v>
      </c>
      <c r="AG14" s="39">
        <v>0</v>
      </c>
      <c r="AH14" s="39">
        <v>3.39</v>
      </c>
      <c r="AI14" s="39">
        <v>1.84</v>
      </c>
      <c r="AJ14" s="39">
        <v>0</v>
      </c>
      <c r="AK14" s="41">
        <v>1.29</v>
      </c>
      <c r="AL14" s="39">
        <v>410</v>
      </c>
      <c r="AM14" s="41">
        <v>0</v>
      </c>
      <c r="AN14" s="39">
        <v>0</v>
      </c>
      <c r="AO14" s="39">
        <v>0</v>
      </c>
      <c r="AP14" s="39" t="s">
        <v>57</v>
      </c>
      <c r="AQ14" s="39">
        <v>0</v>
      </c>
      <c r="AR14" s="39">
        <v>5.21E-2</v>
      </c>
      <c r="AS14" s="39">
        <v>1.27</v>
      </c>
      <c r="AT14" s="39">
        <v>2.08</v>
      </c>
      <c r="AU14" s="39">
        <v>0.93899999999999995</v>
      </c>
      <c r="AV14" s="39">
        <v>0.49299999999999999</v>
      </c>
      <c r="AW14" s="39">
        <v>5.62E-2</v>
      </c>
      <c r="AX14" s="39">
        <v>0</v>
      </c>
      <c r="AY14" s="39">
        <v>0</v>
      </c>
      <c r="AZ14" s="40">
        <v>1</v>
      </c>
    </row>
    <row r="15" spans="1:52" x14ac:dyDescent="0.2">
      <c r="A15" s="42" t="s">
        <v>55</v>
      </c>
      <c r="B15" s="43" t="s">
        <v>70</v>
      </c>
      <c r="C15" s="44">
        <f>(Tableau1[[#This Row],[IG (Index glycémqiue)]]*Tableau1[[#This Row],[ Glucides (g)]])/100</f>
        <v>5.0900000000000001E-2</v>
      </c>
      <c r="D15" s="45">
        <v>17</v>
      </c>
      <c r="E15" s="43">
        <v>19</v>
      </c>
      <c r="F15" s="43">
        <v>5.09</v>
      </c>
      <c r="G15" s="43">
        <v>4.46</v>
      </c>
      <c r="H15" s="43">
        <v>136</v>
      </c>
      <c r="I15" s="43">
        <v>6810</v>
      </c>
      <c r="J15" s="43">
        <v>232</v>
      </c>
      <c r="K15" s="43">
        <v>1.1000000000000001</v>
      </c>
      <c r="L15" s="43">
        <v>0.42</v>
      </c>
      <c r="M15" s="43"/>
      <c r="N15" s="43">
        <v>23</v>
      </c>
      <c r="O15" s="43">
        <v>0.23</v>
      </c>
      <c r="P15" s="43">
        <v>2.78</v>
      </c>
      <c r="Q15" s="43">
        <v>15.3</v>
      </c>
      <c r="R15" s="43">
        <v>8.1</v>
      </c>
      <c r="S15" s="43">
        <v>0.53300000000000003</v>
      </c>
      <c r="T15" s="43">
        <v>330</v>
      </c>
      <c r="U15" s="43">
        <v>96.3</v>
      </c>
      <c r="V15" s="43">
        <v>6</v>
      </c>
      <c r="W15" s="43">
        <v>2.5</v>
      </c>
      <c r="X15" s="43">
        <v>5.99</v>
      </c>
      <c r="Y15" s="43">
        <v>13</v>
      </c>
      <c r="Z15" s="43">
        <v>19</v>
      </c>
      <c r="AA15" s="43">
        <v>0.37</v>
      </c>
      <c r="AB15" s="43">
        <v>360</v>
      </c>
      <c r="AC15" s="43">
        <v>320</v>
      </c>
      <c r="AD15" s="43">
        <v>39.4</v>
      </c>
      <c r="AE15" s="43">
        <v>81</v>
      </c>
      <c r="AF15" s="43">
        <v>3.59</v>
      </c>
      <c r="AG15" s="43">
        <v>0</v>
      </c>
      <c r="AH15" s="43">
        <v>1.24</v>
      </c>
      <c r="AI15" s="43">
        <v>0.45400000000000001</v>
      </c>
      <c r="AJ15" s="43">
        <v>0</v>
      </c>
      <c r="AK15" s="46">
        <v>1.6</v>
      </c>
      <c r="AL15" s="43">
        <v>249</v>
      </c>
      <c r="AM15" s="46">
        <v>0</v>
      </c>
      <c r="AN15" s="43">
        <v>0</v>
      </c>
      <c r="AO15" s="43">
        <v>0</v>
      </c>
      <c r="AP15" s="43">
        <v>0</v>
      </c>
      <c r="AQ15" s="43">
        <v>0</v>
      </c>
      <c r="AR15" s="43">
        <v>1.9699999999999999E-2</v>
      </c>
      <c r="AS15" s="43">
        <v>0.29599999999999999</v>
      </c>
      <c r="AT15" s="43">
        <v>0.71099999999999997</v>
      </c>
      <c r="AU15" s="43">
        <v>0.253</v>
      </c>
      <c r="AV15" s="43">
        <v>0.17799999999999999</v>
      </c>
      <c r="AW15" s="43">
        <v>1.4999999999999999E-2</v>
      </c>
      <c r="AX15" s="43">
        <v>0</v>
      </c>
      <c r="AY15" s="43">
        <v>0.106</v>
      </c>
      <c r="AZ15" s="44">
        <v>1</v>
      </c>
    </row>
    <row r="16" spans="1:52" x14ac:dyDescent="0.2">
      <c r="A16" s="38" t="s">
        <v>55</v>
      </c>
      <c r="B16" s="39" t="s">
        <v>71</v>
      </c>
      <c r="C16" s="40">
        <f>(Tableau1[[#This Row],[IG (Index glycémqiue)]]*Tableau1[[#This Row],[ Glucides (g)]])/100</f>
        <v>1.26E-2</v>
      </c>
      <c r="D16" s="47">
        <v>17</v>
      </c>
      <c r="E16" s="39">
        <v>27.4</v>
      </c>
      <c r="F16" s="39">
        <v>1.26</v>
      </c>
      <c r="G16" s="39">
        <v>5.5</v>
      </c>
      <c r="H16" s="39">
        <v>164</v>
      </c>
      <c r="I16" s="39">
        <v>7730</v>
      </c>
      <c r="J16" s="39">
        <v>182</v>
      </c>
      <c r="K16" s="39">
        <v>0.85499999999999998</v>
      </c>
      <c r="L16" s="39">
        <v>0.38</v>
      </c>
      <c r="M16" s="39"/>
      <c r="N16" s="39">
        <v>10.3</v>
      </c>
      <c r="O16" s="39">
        <v>0.253</v>
      </c>
      <c r="P16" s="39">
        <v>3.42</v>
      </c>
      <c r="Q16" s="39">
        <v>17.7</v>
      </c>
      <c r="R16" s="39">
        <v>7.72</v>
      </c>
      <c r="S16" s="39">
        <v>1.21</v>
      </c>
      <c r="T16" s="39">
        <v>398</v>
      </c>
      <c r="U16" s="39">
        <v>42.5</v>
      </c>
      <c r="V16" s="39">
        <v>5.99</v>
      </c>
      <c r="W16" s="39">
        <v>3.46</v>
      </c>
      <c r="X16" s="39">
        <v>3.9</v>
      </c>
      <c r="Y16" s="39">
        <v>5</v>
      </c>
      <c r="Z16" s="39">
        <v>17.5</v>
      </c>
      <c r="AA16" s="39">
        <v>0.316</v>
      </c>
      <c r="AB16" s="39">
        <v>485</v>
      </c>
      <c r="AC16" s="39">
        <v>368</v>
      </c>
      <c r="AD16" s="39">
        <v>2.2000000000000002</v>
      </c>
      <c r="AE16" s="39">
        <v>87.2</v>
      </c>
      <c r="AF16" s="39">
        <v>3.94</v>
      </c>
      <c r="AG16" s="39">
        <v>0</v>
      </c>
      <c r="AH16" s="39">
        <v>1.78</v>
      </c>
      <c r="AI16" s="39">
        <v>0.61199999999999999</v>
      </c>
      <c r="AJ16" s="39">
        <v>0</v>
      </c>
      <c r="AK16" s="41">
        <v>0.76500000000000001</v>
      </c>
      <c r="AL16" s="39">
        <v>292</v>
      </c>
      <c r="AM16" s="41">
        <v>0</v>
      </c>
      <c r="AN16" s="39">
        <v>0</v>
      </c>
      <c r="AO16" s="39">
        <v>0</v>
      </c>
      <c r="AP16" s="39" t="s">
        <v>57</v>
      </c>
      <c r="AQ16" s="39">
        <v>0</v>
      </c>
      <c r="AR16" s="39">
        <v>3.9300000000000002E-2</v>
      </c>
      <c r="AS16" s="39">
        <v>0.65500000000000003</v>
      </c>
      <c r="AT16" s="39">
        <v>0.99099999999999999</v>
      </c>
      <c r="AU16" s="39">
        <v>0.61199999999999999</v>
      </c>
      <c r="AV16" s="39">
        <v>0.3</v>
      </c>
      <c r="AW16" s="39">
        <v>3.2099999999999997E-2</v>
      </c>
      <c r="AX16" s="39">
        <v>2.1399999999999999E-2</v>
      </c>
      <c r="AY16" s="39">
        <v>1.9599999999999999E-2</v>
      </c>
      <c r="AZ16" s="40">
        <v>1</v>
      </c>
    </row>
    <row r="17" spans="1:52" x14ac:dyDescent="0.2">
      <c r="A17" s="42" t="s">
        <v>55</v>
      </c>
      <c r="B17" s="43" t="s">
        <v>72</v>
      </c>
      <c r="C17" s="44">
        <f>(Tableau1[[#This Row],[IG (Index glycémqiue)]]*Tableau1[[#This Row],[ Glucides (g)]])/100</f>
        <v>8.0000000000000002E-3</v>
      </c>
      <c r="D17" s="45">
        <v>17</v>
      </c>
      <c r="E17" s="43">
        <v>24.5</v>
      </c>
      <c r="F17" s="43">
        <v>0.8</v>
      </c>
      <c r="G17" s="43">
        <v>6.51</v>
      </c>
      <c r="H17" s="43">
        <v>160</v>
      </c>
      <c r="I17" s="43">
        <v>3980</v>
      </c>
      <c r="J17" s="43">
        <v>30</v>
      </c>
      <c r="K17" s="43">
        <v>0</v>
      </c>
      <c r="L17" s="43"/>
      <c r="M17" s="43"/>
      <c r="N17" s="43">
        <v>27.9</v>
      </c>
      <c r="O17" s="43">
        <v>0.29099999999999998</v>
      </c>
      <c r="P17" s="43">
        <v>1.99</v>
      </c>
      <c r="Q17" s="43">
        <v>11</v>
      </c>
      <c r="R17" s="43">
        <v>6.67</v>
      </c>
      <c r="S17" s="43">
        <v>0.755</v>
      </c>
      <c r="T17" s="43">
        <v>578</v>
      </c>
      <c r="U17" s="43">
        <v>16.8</v>
      </c>
      <c r="V17" s="43">
        <v>11</v>
      </c>
      <c r="W17" s="43">
        <v>0.496</v>
      </c>
      <c r="X17" s="43">
        <v>10.6</v>
      </c>
      <c r="Y17" s="43">
        <v>5</v>
      </c>
      <c r="Z17" s="43">
        <v>25</v>
      </c>
      <c r="AA17" s="43">
        <v>0.35899999999999999</v>
      </c>
      <c r="AB17" s="43">
        <v>405</v>
      </c>
      <c r="AC17" s="43">
        <v>263</v>
      </c>
      <c r="AD17" s="43"/>
      <c r="AE17" s="43">
        <v>76</v>
      </c>
      <c r="AF17" s="43">
        <v>3.98</v>
      </c>
      <c r="AG17" s="43">
        <v>0</v>
      </c>
      <c r="AH17" s="43">
        <v>2.06</v>
      </c>
      <c r="AI17" s="43">
        <v>1.42</v>
      </c>
      <c r="AJ17" s="43">
        <v>0</v>
      </c>
      <c r="AK17" s="46">
        <v>1.99</v>
      </c>
      <c r="AL17" s="43">
        <v>563</v>
      </c>
      <c r="AM17" s="46">
        <v>0</v>
      </c>
      <c r="AN17" s="43">
        <v>0</v>
      </c>
      <c r="AO17" s="43">
        <v>0</v>
      </c>
      <c r="AP17" s="43" t="s">
        <v>57</v>
      </c>
      <c r="AQ17" s="43">
        <v>0</v>
      </c>
      <c r="AR17" s="43">
        <v>8.0000000000000002E-3</v>
      </c>
      <c r="AS17" s="43">
        <v>1.1100000000000001</v>
      </c>
      <c r="AT17" s="43">
        <v>0.92300000000000004</v>
      </c>
      <c r="AU17" s="43" t="s">
        <v>57</v>
      </c>
      <c r="AV17" s="43">
        <v>0.71899999999999997</v>
      </c>
      <c r="AW17" s="43">
        <v>1.2E-2</v>
      </c>
      <c r="AX17" s="43">
        <v>0</v>
      </c>
      <c r="AY17" s="43">
        <v>0</v>
      </c>
      <c r="AZ17" s="44">
        <v>1</v>
      </c>
    </row>
    <row r="18" spans="1:52" x14ac:dyDescent="0.2">
      <c r="A18" s="38" t="s">
        <v>55</v>
      </c>
      <c r="B18" s="39" t="s">
        <v>73</v>
      </c>
      <c r="C18" s="40">
        <f>(Tableau1[[#This Row],[IG (Index glycémqiue)]]*Tableau1[[#This Row],[ Glucides (g)]])/100</f>
        <v>7.3300000000000004E-2</v>
      </c>
      <c r="D18" s="40">
        <v>23.18</v>
      </c>
      <c r="E18" s="39">
        <v>15.4</v>
      </c>
      <c r="F18" s="39">
        <v>7.33</v>
      </c>
      <c r="G18" s="39">
        <v>3.82</v>
      </c>
      <c r="H18" s="39">
        <v>125</v>
      </c>
      <c r="I18" s="39">
        <v>2630</v>
      </c>
      <c r="J18" s="39">
        <v>11</v>
      </c>
      <c r="K18" s="39">
        <v>0.3</v>
      </c>
      <c r="L18" s="39">
        <v>0.45</v>
      </c>
      <c r="M18" s="39"/>
      <c r="N18" s="39">
        <v>21</v>
      </c>
      <c r="O18" s="39">
        <v>0.22</v>
      </c>
      <c r="P18" s="39">
        <v>2.52</v>
      </c>
      <c r="Q18" s="39">
        <v>13.6</v>
      </c>
      <c r="R18" s="39">
        <v>8.4</v>
      </c>
      <c r="S18" s="39">
        <v>0.45500000000000002</v>
      </c>
      <c r="T18" s="39">
        <v>155</v>
      </c>
      <c r="U18" s="39">
        <v>54.2</v>
      </c>
      <c r="V18" s="39">
        <v>5.36</v>
      </c>
      <c r="W18" s="39">
        <v>15.7</v>
      </c>
      <c r="X18" s="39">
        <v>3.98</v>
      </c>
      <c r="Y18" s="39">
        <v>2.88</v>
      </c>
      <c r="Z18" s="39">
        <v>22.4</v>
      </c>
      <c r="AA18" s="39">
        <v>0.24</v>
      </c>
      <c r="AB18" s="39">
        <v>229</v>
      </c>
      <c r="AC18" s="39">
        <v>287</v>
      </c>
      <c r="AD18" s="39">
        <v>37.799999999999997</v>
      </c>
      <c r="AE18" s="39">
        <v>64.8</v>
      </c>
      <c r="AF18" s="39">
        <v>8.52</v>
      </c>
      <c r="AG18" s="39">
        <v>0</v>
      </c>
      <c r="AH18" s="39">
        <v>1.95</v>
      </c>
      <c r="AI18" s="39">
        <v>1.49</v>
      </c>
      <c r="AJ18" s="39">
        <v>0</v>
      </c>
      <c r="AK18" s="41">
        <v>0.221</v>
      </c>
      <c r="AL18" s="39">
        <v>370</v>
      </c>
      <c r="AM18" s="41">
        <v>0</v>
      </c>
      <c r="AN18" s="39">
        <v>0</v>
      </c>
      <c r="AO18" s="39">
        <v>0</v>
      </c>
      <c r="AP18" s="39">
        <v>0</v>
      </c>
      <c r="AQ18" s="39">
        <v>4.5199999999999997E-2</v>
      </c>
      <c r="AR18" s="39">
        <v>0.34499999999999997</v>
      </c>
      <c r="AS18" s="39">
        <v>0.96799999999999997</v>
      </c>
      <c r="AT18" s="39">
        <v>0.59199999999999997</v>
      </c>
      <c r="AU18" s="39">
        <v>1.49</v>
      </c>
      <c r="AV18" s="39">
        <v>0.15</v>
      </c>
      <c r="AW18" s="39">
        <v>5.9799999999999999E-2</v>
      </c>
      <c r="AX18" s="39">
        <v>1.12E-2</v>
      </c>
      <c r="AY18" s="39">
        <v>0</v>
      </c>
      <c r="AZ18" s="40">
        <v>1</v>
      </c>
    </row>
    <row r="19" spans="1:52" x14ac:dyDescent="0.2">
      <c r="A19" s="42" t="s">
        <v>55</v>
      </c>
      <c r="B19" s="43" t="s">
        <v>74</v>
      </c>
      <c r="C19" s="44">
        <f>(Tableau1[[#This Row],[IG (Index glycémqiue)]]*Tableau1[[#This Row],[ Glucides (g)]])/100</f>
        <v>1.5700000000000002E-2</v>
      </c>
      <c r="D19" s="44">
        <v>23.18</v>
      </c>
      <c r="E19" s="43">
        <v>25</v>
      </c>
      <c r="F19" s="43">
        <v>1.57</v>
      </c>
      <c r="G19" s="43">
        <v>3.96</v>
      </c>
      <c r="H19" s="43">
        <v>142</v>
      </c>
      <c r="I19" s="43">
        <v>10500</v>
      </c>
      <c r="J19" s="43">
        <v>43.5</v>
      </c>
      <c r="K19" s="43">
        <v>2.52</v>
      </c>
      <c r="L19" s="43">
        <v>0.71</v>
      </c>
      <c r="M19" s="43"/>
      <c r="N19" s="43">
        <v>13.2</v>
      </c>
      <c r="O19" s="43">
        <v>0.14699999999999999</v>
      </c>
      <c r="P19" s="43">
        <v>1.72</v>
      </c>
      <c r="Q19" s="43">
        <v>18.8</v>
      </c>
      <c r="R19" s="43">
        <v>1.81</v>
      </c>
      <c r="S19" s="43">
        <v>1.03</v>
      </c>
      <c r="T19" s="43">
        <v>404</v>
      </c>
      <c r="U19" s="43">
        <v>71.400000000000006</v>
      </c>
      <c r="V19" s="43">
        <v>9</v>
      </c>
      <c r="W19" s="43">
        <v>20.100000000000001</v>
      </c>
      <c r="X19" s="43">
        <v>5.05</v>
      </c>
      <c r="Y19" s="43">
        <v>5</v>
      </c>
      <c r="Z19" s="43">
        <v>28.3</v>
      </c>
      <c r="AA19" s="43">
        <v>0.28599999999999998</v>
      </c>
      <c r="AB19" s="43">
        <v>302</v>
      </c>
      <c r="AC19" s="43">
        <v>450</v>
      </c>
      <c r="AD19" s="43">
        <v>22</v>
      </c>
      <c r="AE19" s="43">
        <v>89</v>
      </c>
      <c r="AF19" s="43">
        <v>13.2</v>
      </c>
      <c r="AG19" s="43">
        <v>0</v>
      </c>
      <c r="AH19" s="43">
        <v>0</v>
      </c>
      <c r="AI19" s="43">
        <v>0.99299999999999999</v>
      </c>
      <c r="AJ19" s="43">
        <v>0</v>
      </c>
      <c r="AK19" s="46">
        <v>1.21</v>
      </c>
      <c r="AL19" s="43">
        <v>376</v>
      </c>
      <c r="AM19" s="46">
        <v>0</v>
      </c>
      <c r="AN19" s="43">
        <v>0</v>
      </c>
      <c r="AO19" s="43">
        <v>0</v>
      </c>
      <c r="AP19" s="43">
        <v>0</v>
      </c>
      <c r="AQ19" s="43">
        <v>0</v>
      </c>
      <c r="AR19" s="43">
        <v>0</v>
      </c>
      <c r="AS19" s="43">
        <v>0</v>
      </c>
      <c r="AT19" s="43">
        <v>0</v>
      </c>
      <c r="AU19" s="43">
        <v>0</v>
      </c>
      <c r="AV19" s="43">
        <v>0</v>
      </c>
      <c r="AW19" s="43">
        <v>0</v>
      </c>
      <c r="AX19" s="43">
        <v>0</v>
      </c>
      <c r="AY19" s="43">
        <v>0</v>
      </c>
      <c r="AZ19" s="44">
        <v>1</v>
      </c>
    </row>
    <row r="20" spans="1:52" x14ac:dyDescent="0.2">
      <c r="A20" s="38" t="s">
        <v>55</v>
      </c>
      <c r="B20" s="39" t="s">
        <v>75</v>
      </c>
      <c r="C20" s="40">
        <f>(Tableau1[[#This Row],[IG (Index glycémqiue)]]*Tableau1[[#This Row],[ Glucides (g)]])/100</f>
        <v>1.7000000000000001E-3</v>
      </c>
      <c r="D20" s="47">
        <v>17</v>
      </c>
      <c r="E20" s="39">
        <v>24.7</v>
      </c>
      <c r="F20" s="39">
        <v>0.17</v>
      </c>
      <c r="G20" s="39">
        <v>6.21</v>
      </c>
      <c r="H20" s="39">
        <v>155</v>
      </c>
      <c r="I20" s="39">
        <v>14500</v>
      </c>
      <c r="J20" s="39"/>
      <c r="K20" s="39">
        <v>0.2</v>
      </c>
      <c r="L20" s="39"/>
      <c r="M20" s="39"/>
      <c r="N20" s="39"/>
      <c r="O20" s="39">
        <v>0.371</v>
      </c>
      <c r="P20" s="39">
        <v>2.37</v>
      </c>
      <c r="Q20" s="39">
        <v>14.7</v>
      </c>
      <c r="R20" s="39">
        <v>6.75</v>
      </c>
      <c r="S20" s="39">
        <v>2.2999999999999998</v>
      </c>
      <c r="T20" s="39"/>
      <c r="U20" s="39">
        <v>19.7</v>
      </c>
      <c r="V20" s="39">
        <v>7.04</v>
      </c>
      <c r="W20" s="39">
        <v>0.44900000000000001</v>
      </c>
      <c r="X20" s="39">
        <v>4.8</v>
      </c>
      <c r="Y20" s="39">
        <v>5</v>
      </c>
      <c r="Z20" s="39">
        <v>18.100000000000001</v>
      </c>
      <c r="AA20" s="39">
        <v>0.28100000000000003</v>
      </c>
      <c r="AB20" s="39">
        <v>230</v>
      </c>
      <c r="AC20" s="39"/>
      <c r="AD20" s="39">
        <v>2.2000000000000002</v>
      </c>
      <c r="AE20" s="39">
        <v>268</v>
      </c>
      <c r="AF20" s="39">
        <v>3.93</v>
      </c>
      <c r="AG20" s="39">
        <v>0</v>
      </c>
      <c r="AH20" s="39"/>
      <c r="AI20" s="39"/>
      <c r="AJ20" s="39">
        <v>0</v>
      </c>
      <c r="AK20" s="41"/>
      <c r="AL20" s="39">
        <v>530</v>
      </c>
      <c r="AM20" s="41"/>
      <c r="AN20" s="39"/>
      <c r="AO20" s="39"/>
      <c r="AP20" s="39" t="s">
        <v>57</v>
      </c>
      <c r="AQ20" s="39" t="s">
        <v>57</v>
      </c>
      <c r="AR20" s="39" t="s">
        <v>57</v>
      </c>
      <c r="AS20" s="39" t="s">
        <v>57</v>
      </c>
      <c r="AT20" s="39" t="s">
        <v>57</v>
      </c>
      <c r="AU20" s="39" t="s">
        <v>57</v>
      </c>
      <c r="AV20" s="39" t="s">
        <v>57</v>
      </c>
      <c r="AW20" s="39" t="s">
        <v>57</v>
      </c>
      <c r="AX20" s="39" t="s">
        <v>57</v>
      </c>
      <c r="AY20" s="39" t="s">
        <v>57</v>
      </c>
      <c r="AZ20" s="40">
        <v>1</v>
      </c>
    </row>
    <row r="21" spans="1:52" x14ac:dyDescent="0.2">
      <c r="A21" s="42" t="s">
        <v>55</v>
      </c>
      <c r="B21" s="43" t="s">
        <v>76</v>
      </c>
      <c r="C21" s="44">
        <f>(Tableau1[[#This Row],[IG (Index glycémqiue)]]*Tableau1[[#This Row],[ Glucides (g)]])/100</f>
        <v>0</v>
      </c>
      <c r="D21" s="44">
        <v>17.829999999999998</v>
      </c>
      <c r="E21" s="43">
        <v>32.4</v>
      </c>
      <c r="F21" s="43">
        <v>0</v>
      </c>
      <c r="G21" s="43">
        <v>2.1</v>
      </c>
      <c r="H21" s="43">
        <v>150</v>
      </c>
      <c r="I21" s="43">
        <v>2</v>
      </c>
      <c r="J21" s="43">
        <v>29</v>
      </c>
      <c r="K21" s="43">
        <v>0.4</v>
      </c>
      <c r="L21" s="43">
        <v>0.12</v>
      </c>
      <c r="M21" s="43"/>
      <c r="N21" s="43"/>
      <c r="O21" s="43">
        <v>0.14000000000000001</v>
      </c>
      <c r="P21" s="43">
        <v>0.19800000000000001</v>
      </c>
      <c r="Q21" s="43">
        <v>3.6</v>
      </c>
      <c r="R21" s="43">
        <v>0.3</v>
      </c>
      <c r="S21" s="43">
        <v>0.12</v>
      </c>
      <c r="T21" s="43">
        <v>20</v>
      </c>
      <c r="U21" s="43">
        <v>6.8</v>
      </c>
      <c r="V21" s="43">
        <v>8.5</v>
      </c>
      <c r="W21" s="43">
        <v>0.1</v>
      </c>
      <c r="X21" s="43">
        <v>9.4</v>
      </c>
      <c r="Y21" s="43">
        <v>32</v>
      </c>
      <c r="Z21" s="43">
        <v>18.3</v>
      </c>
      <c r="AA21" s="43">
        <v>0.1</v>
      </c>
      <c r="AB21" s="43">
        <v>126</v>
      </c>
      <c r="AC21" s="43">
        <v>214</v>
      </c>
      <c r="AD21" s="43">
        <v>37</v>
      </c>
      <c r="AE21" s="43">
        <v>766</v>
      </c>
      <c r="AF21" s="43">
        <v>6</v>
      </c>
      <c r="AG21" s="43">
        <v>0</v>
      </c>
      <c r="AH21" s="43">
        <v>0.90400000000000003</v>
      </c>
      <c r="AI21" s="43">
        <v>0.70899999999999996</v>
      </c>
      <c r="AJ21" s="43">
        <v>0</v>
      </c>
      <c r="AK21" s="46">
        <v>0.40300000000000002</v>
      </c>
      <c r="AL21" s="43">
        <v>355</v>
      </c>
      <c r="AM21" s="46" t="s">
        <v>77</v>
      </c>
      <c r="AN21" s="43" t="s">
        <v>77</v>
      </c>
      <c r="AO21" s="43" t="s">
        <v>77</v>
      </c>
      <c r="AP21" s="43" t="s">
        <v>77</v>
      </c>
      <c r="AQ21" s="43" t="s">
        <v>77</v>
      </c>
      <c r="AR21" s="43">
        <v>1.44E-2</v>
      </c>
      <c r="AS21" s="43">
        <v>0.57199999999999995</v>
      </c>
      <c r="AT21" s="43">
        <v>0.34599999999999997</v>
      </c>
      <c r="AU21" s="43">
        <v>0.70899999999999996</v>
      </c>
      <c r="AV21" s="43">
        <v>0.22900000000000001</v>
      </c>
      <c r="AW21" s="43" t="s">
        <v>78</v>
      </c>
      <c r="AX21" s="43" t="s">
        <v>57</v>
      </c>
      <c r="AY21" s="43" t="s">
        <v>57</v>
      </c>
      <c r="AZ21" s="44">
        <v>1</v>
      </c>
    </row>
    <row r="22" spans="1:52" x14ac:dyDescent="0.2">
      <c r="A22" s="38" t="s">
        <v>55</v>
      </c>
      <c r="B22" s="39" t="s">
        <v>79</v>
      </c>
      <c r="C22" s="40">
        <f>(Tableau1[[#This Row],[IG (Index glycémqiue)]]*Tableau1[[#This Row],[ Glucides (g)]])/100</f>
        <v>4.0000000000000001E-3</v>
      </c>
      <c r="D22" s="40">
        <v>10.5</v>
      </c>
      <c r="E22" s="39">
        <v>15.1</v>
      </c>
      <c r="F22" s="39">
        <v>0.4</v>
      </c>
      <c r="G22" s="39">
        <v>13.8</v>
      </c>
      <c r="H22" s="39">
        <v>186</v>
      </c>
      <c r="I22" s="39">
        <v>0</v>
      </c>
      <c r="J22" s="39">
        <v>0</v>
      </c>
      <c r="K22" s="39">
        <v>0</v>
      </c>
      <c r="L22" s="39">
        <v>0.19</v>
      </c>
      <c r="M22" s="39"/>
      <c r="N22" s="39">
        <v>2.93</v>
      </c>
      <c r="O22" s="39">
        <v>0.114</v>
      </c>
      <c r="P22" s="39">
        <v>9.8800000000000008</v>
      </c>
      <c r="Q22" s="39">
        <v>4.2</v>
      </c>
      <c r="R22" s="39">
        <v>1.33</v>
      </c>
      <c r="S22" s="39">
        <v>0.17299999999999999</v>
      </c>
      <c r="T22" s="39">
        <v>10.7</v>
      </c>
      <c r="U22" s="39">
        <v>5.0999999999999996</v>
      </c>
      <c r="V22" s="39">
        <v>8</v>
      </c>
      <c r="W22" s="39">
        <v>0.15</v>
      </c>
      <c r="X22" s="39">
        <v>2.2599999999999998</v>
      </c>
      <c r="Y22" s="39">
        <v>2.15</v>
      </c>
      <c r="Z22" s="39">
        <v>16.7</v>
      </c>
      <c r="AA22" s="39">
        <v>2.75E-2</v>
      </c>
      <c r="AB22" s="39">
        <v>176</v>
      </c>
      <c r="AC22" s="39">
        <v>250</v>
      </c>
      <c r="AD22" s="39">
        <v>11.9</v>
      </c>
      <c r="AE22" s="39">
        <v>75.3</v>
      </c>
      <c r="AF22" s="39">
        <v>3.31</v>
      </c>
      <c r="AG22" s="39">
        <v>0</v>
      </c>
      <c r="AH22" s="39">
        <v>5.19</v>
      </c>
      <c r="AI22" s="39">
        <v>5.92</v>
      </c>
      <c r="AJ22" s="39">
        <v>0</v>
      </c>
      <c r="AK22" s="41">
        <v>0.84099999999999997</v>
      </c>
      <c r="AL22" s="39">
        <v>84</v>
      </c>
      <c r="AM22" s="41">
        <v>0</v>
      </c>
      <c r="AN22" s="39">
        <v>0</v>
      </c>
      <c r="AO22" s="39">
        <v>0</v>
      </c>
      <c r="AP22" s="39">
        <v>0</v>
      </c>
      <c r="AQ22" s="39">
        <v>8.9200000000000008E-3</v>
      </c>
      <c r="AR22" s="39">
        <v>0.34499999999999997</v>
      </c>
      <c r="AS22" s="39">
        <v>2.8</v>
      </c>
      <c r="AT22" s="39">
        <v>1.52</v>
      </c>
      <c r="AU22" s="39">
        <v>4.51</v>
      </c>
      <c r="AV22" s="39">
        <v>0.35499999999999998</v>
      </c>
      <c r="AW22" s="39">
        <v>8.2900000000000001E-2</v>
      </c>
      <c r="AX22" s="39">
        <v>0</v>
      </c>
      <c r="AY22" s="39">
        <v>0</v>
      </c>
      <c r="AZ22" s="40">
        <v>1</v>
      </c>
    </row>
    <row r="23" spans="1:52" x14ac:dyDescent="0.2">
      <c r="A23" s="42" t="s">
        <v>55</v>
      </c>
      <c r="B23" s="43" t="s">
        <v>80</v>
      </c>
      <c r="C23" s="44">
        <f>(Tableau1[[#This Row],[IG (Index glycémqiue)]]*Tableau1[[#This Row],[ Glucides (g)]])/100</f>
        <v>3.0299999999999997E-2</v>
      </c>
      <c r="D23" s="44">
        <v>11.59</v>
      </c>
      <c r="E23" s="43">
        <v>22.6</v>
      </c>
      <c r="F23" s="43">
        <v>3.03</v>
      </c>
      <c r="G23" s="43">
        <v>15.6</v>
      </c>
      <c r="H23" s="43">
        <v>243</v>
      </c>
      <c r="I23" s="43">
        <v>0</v>
      </c>
      <c r="J23" s="43">
        <v>0</v>
      </c>
      <c r="K23" s="43">
        <v>0.4</v>
      </c>
      <c r="L23" s="43">
        <v>0.24</v>
      </c>
      <c r="M23" s="43"/>
      <c r="N23" s="43">
        <v>1.3</v>
      </c>
      <c r="O23" s="43">
        <v>3.5999999999999997E-2</v>
      </c>
      <c r="P23" s="43">
        <v>0.30299999999999999</v>
      </c>
      <c r="Q23" s="43">
        <v>3.9</v>
      </c>
      <c r="R23" s="43">
        <v>0.90700000000000003</v>
      </c>
      <c r="S23" s="43">
        <v>0.13800000000000001</v>
      </c>
      <c r="T23" s="43">
        <v>7</v>
      </c>
      <c r="U23" s="43">
        <v>6.62</v>
      </c>
      <c r="V23" s="43">
        <v>14.5</v>
      </c>
      <c r="W23" s="43">
        <v>0.127</v>
      </c>
      <c r="X23" s="43">
        <v>3.06</v>
      </c>
      <c r="Y23" s="43">
        <v>5</v>
      </c>
      <c r="Z23" s="43">
        <v>9.44</v>
      </c>
      <c r="AA23" s="43">
        <v>4.3700000000000003E-2</v>
      </c>
      <c r="AB23" s="43">
        <v>144</v>
      </c>
      <c r="AC23" s="43">
        <v>184</v>
      </c>
      <c r="AD23" s="43">
        <v>2.2000000000000002</v>
      </c>
      <c r="AE23" s="43">
        <v>383</v>
      </c>
      <c r="AF23" s="43">
        <v>2.2000000000000002</v>
      </c>
      <c r="AG23" s="43">
        <v>0</v>
      </c>
      <c r="AH23" s="43">
        <v>5.39</v>
      </c>
      <c r="AI23" s="43">
        <v>7.84</v>
      </c>
      <c r="AJ23" s="43">
        <v>0</v>
      </c>
      <c r="AK23" s="46">
        <v>0.91700000000000004</v>
      </c>
      <c r="AL23" s="43">
        <v>138</v>
      </c>
      <c r="AM23" s="46">
        <v>0</v>
      </c>
      <c r="AN23" s="43">
        <v>0</v>
      </c>
      <c r="AO23" s="43">
        <v>0</v>
      </c>
      <c r="AP23" s="43">
        <v>0</v>
      </c>
      <c r="AQ23" s="43">
        <v>1.32E-2</v>
      </c>
      <c r="AR23" s="43">
        <v>0.318</v>
      </c>
      <c r="AS23" s="43">
        <v>2.77</v>
      </c>
      <c r="AT23" s="43">
        <v>2.2799999999999998</v>
      </c>
      <c r="AU23" s="43">
        <v>5.75</v>
      </c>
      <c r="AV23" s="43">
        <v>0.51</v>
      </c>
      <c r="AW23" s="43">
        <v>0.11600000000000001</v>
      </c>
      <c r="AX23" s="43">
        <v>1.3599999999999999E-2</v>
      </c>
      <c r="AY23" s="43">
        <v>0</v>
      </c>
      <c r="AZ23" s="44">
        <v>1</v>
      </c>
    </row>
    <row r="24" spans="1:52" x14ac:dyDescent="0.2">
      <c r="A24" s="38" t="s">
        <v>55</v>
      </c>
      <c r="B24" s="39" t="s">
        <v>81</v>
      </c>
      <c r="C24" s="40">
        <f>(Tableau1[[#This Row],[IG (Index glycémqiue)]]*Tableau1[[#This Row],[ Glucides (g)]])/100</f>
        <v>0</v>
      </c>
      <c r="D24" s="47">
        <v>12</v>
      </c>
      <c r="E24" s="39">
        <v>23.4</v>
      </c>
      <c r="F24" s="39">
        <v>0</v>
      </c>
      <c r="G24" s="39">
        <v>13.6</v>
      </c>
      <c r="H24" s="39">
        <v>216</v>
      </c>
      <c r="I24" s="39">
        <v>0</v>
      </c>
      <c r="J24" s="39"/>
      <c r="K24" s="39"/>
      <c r="L24" s="39">
        <v>1.1000000000000001</v>
      </c>
      <c r="M24" s="39"/>
      <c r="N24" s="39">
        <v>6</v>
      </c>
      <c r="O24" s="39">
        <v>0.09</v>
      </c>
      <c r="P24" s="39">
        <v>0.35</v>
      </c>
      <c r="Q24" s="39">
        <v>2.04</v>
      </c>
      <c r="R24" s="39">
        <v>0.92</v>
      </c>
      <c r="S24" s="39">
        <v>0.155</v>
      </c>
      <c r="T24" s="39">
        <v>9</v>
      </c>
      <c r="U24" s="39">
        <v>6.05</v>
      </c>
      <c r="V24" s="39">
        <v>9</v>
      </c>
      <c r="W24" s="39">
        <v>0.21</v>
      </c>
      <c r="X24" s="39">
        <v>2.34</v>
      </c>
      <c r="Y24" s="39" t="s">
        <v>57</v>
      </c>
      <c r="Z24" s="39">
        <v>18</v>
      </c>
      <c r="AA24" s="39">
        <v>4.7E-2</v>
      </c>
      <c r="AB24" s="39">
        <v>166</v>
      </c>
      <c r="AC24" s="39">
        <v>162</v>
      </c>
      <c r="AD24" s="39"/>
      <c r="AE24" s="39">
        <v>64</v>
      </c>
      <c r="AF24" s="39">
        <v>4.16</v>
      </c>
      <c r="AG24" s="39">
        <v>0</v>
      </c>
      <c r="AH24" s="39">
        <v>5.0999999999999996</v>
      </c>
      <c r="AI24" s="39">
        <v>5.82</v>
      </c>
      <c r="AJ24" s="39">
        <v>0</v>
      </c>
      <c r="AK24" s="41">
        <v>0.82599999999999996</v>
      </c>
      <c r="AL24" s="39">
        <v>200</v>
      </c>
      <c r="AM24" s="41">
        <v>0</v>
      </c>
      <c r="AN24" s="39">
        <v>0</v>
      </c>
      <c r="AO24" s="39">
        <v>0</v>
      </c>
      <c r="AP24" s="39">
        <v>0</v>
      </c>
      <c r="AQ24" s="39">
        <v>8.7600000000000004E-3</v>
      </c>
      <c r="AR24" s="39">
        <v>0.33900000000000002</v>
      </c>
      <c r="AS24" s="39">
        <v>2.75</v>
      </c>
      <c r="AT24" s="39">
        <v>1.49</v>
      </c>
      <c r="AU24" s="39">
        <v>4.43</v>
      </c>
      <c r="AV24" s="39">
        <v>0.34899999999999998</v>
      </c>
      <c r="AW24" s="39">
        <v>8.14E-2</v>
      </c>
      <c r="AX24" s="39">
        <v>0</v>
      </c>
      <c r="AY24" s="39">
        <v>0</v>
      </c>
      <c r="AZ24" s="40">
        <v>1</v>
      </c>
    </row>
    <row r="25" spans="1:52" x14ac:dyDescent="0.2">
      <c r="A25" s="42" t="s">
        <v>55</v>
      </c>
      <c r="B25" s="43" t="s">
        <v>82</v>
      </c>
      <c r="C25" s="44">
        <f>(Tableau1[[#This Row],[IG (Index glycémqiue)]]*Tableau1[[#This Row],[ Glucides (g)]])/100</f>
        <v>0</v>
      </c>
      <c r="D25" s="44">
        <v>24.5</v>
      </c>
      <c r="E25" s="43">
        <v>21.8</v>
      </c>
      <c r="F25" s="43"/>
      <c r="G25" s="43">
        <v>4.46</v>
      </c>
      <c r="H25" s="43">
        <v>127</v>
      </c>
      <c r="I25" s="43">
        <v>0</v>
      </c>
      <c r="J25" s="43"/>
      <c r="K25" s="43">
        <v>0</v>
      </c>
      <c r="L25" s="43">
        <v>0.6</v>
      </c>
      <c r="M25" s="43"/>
      <c r="N25" s="43">
        <v>39.4</v>
      </c>
      <c r="O25" s="43">
        <v>7.1999999999999995E-2</v>
      </c>
      <c r="P25" s="43">
        <v>0.1</v>
      </c>
      <c r="Q25" s="43">
        <v>3.89</v>
      </c>
      <c r="R25" s="43">
        <v>1.42</v>
      </c>
      <c r="S25" s="43">
        <v>5.3499999999999999E-2</v>
      </c>
      <c r="T25" s="43">
        <v>20</v>
      </c>
      <c r="U25" s="43">
        <v>3.88</v>
      </c>
      <c r="V25" s="43">
        <v>4</v>
      </c>
      <c r="W25" s="43">
        <v>7.1999999999999995E-2</v>
      </c>
      <c r="X25" s="43">
        <v>0.87</v>
      </c>
      <c r="Y25" s="43">
        <v>4</v>
      </c>
      <c r="Z25" s="43">
        <v>24</v>
      </c>
      <c r="AA25" s="43">
        <v>2.1000000000000001E-2</v>
      </c>
      <c r="AB25" s="43">
        <v>627</v>
      </c>
      <c r="AC25" s="43">
        <v>435</v>
      </c>
      <c r="AD25" s="43"/>
      <c r="AE25" s="43">
        <v>59</v>
      </c>
      <c r="AF25" s="43">
        <v>1.56</v>
      </c>
      <c r="AG25" s="43">
        <v>0</v>
      </c>
      <c r="AH25" s="43">
        <v>1.0900000000000001</v>
      </c>
      <c r="AI25" s="43">
        <v>1.32</v>
      </c>
      <c r="AJ25" s="43">
        <v>0</v>
      </c>
      <c r="AK25" s="46">
        <v>0.30499999999999999</v>
      </c>
      <c r="AL25" s="43">
        <v>312</v>
      </c>
      <c r="AM25" s="46">
        <v>0</v>
      </c>
      <c r="AN25" s="43">
        <v>0</v>
      </c>
      <c r="AO25" s="43">
        <v>0</v>
      </c>
      <c r="AP25" s="43" t="s">
        <v>57</v>
      </c>
      <c r="AQ25" s="43">
        <v>0</v>
      </c>
      <c r="AR25" s="43">
        <v>2.0500000000000001E-2</v>
      </c>
      <c r="AS25" s="43">
        <v>0.52200000000000002</v>
      </c>
      <c r="AT25" s="43">
        <v>0.34200000000000003</v>
      </c>
      <c r="AU25" s="43" t="s">
        <v>57</v>
      </c>
      <c r="AV25" s="43" t="s">
        <v>57</v>
      </c>
      <c r="AW25" s="43">
        <v>0</v>
      </c>
      <c r="AX25" s="43">
        <v>0</v>
      </c>
      <c r="AY25" s="43">
        <v>0</v>
      </c>
      <c r="AZ25" s="44">
        <v>1</v>
      </c>
    </row>
    <row r="26" spans="1:52" x14ac:dyDescent="0.2">
      <c r="A26" s="38" t="s">
        <v>55</v>
      </c>
      <c r="B26" s="39" t="s">
        <v>84</v>
      </c>
      <c r="C26" s="40">
        <f>(Tableau1[[#This Row],[IG (Index glycémqiue)]]*Tableau1[[#This Row],[ Glucides (g)]])/100</f>
        <v>0</v>
      </c>
      <c r="D26" s="40">
        <v>17.829999999999998</v>
      </c>
      <c r="E26" s="39">
        <v>24.1</v>
      </c>
      <c r="F26" s="39">
        <v>0</v>
      </c>
      <c r="G26" s="39">
        <v>4.96</v>
      </c>
      <c r="H26" s="39">
        <v>141</v>
      </c>
      <c r="I26" s="39">
        <v>124</v>
      </c>
      <c r="J26" s="39"/>
      <c r="K26" s="39">
        <v>0</v>
      </c>
      <c r="L26" s="39">
        <v>0.41</v>
      </c>
      <c r="M26" s="39"/>
      <c r="N26" s="39">
        <v>10.5</v>
      </c>
      <c r="O26" s="39">
        <v>0.45500000000000002</v>
      </c>
      <c r="P26" s="39">
        <v>2.1800000000000002</v>
      </c>
      <c r="Q26" s="39">
        <v>7.8</v>
      </c>
      <c r="R26" s="39">
        <v>3.57</v>
      </c>
      <c r="S26" s="39">
        <v>0.21</v>
      </c>
      <c r="T26" s="39">
        <v>80</v>
      </c>
      <c r="U26" s="39">
        <v>79</v>
      </c>
      <c r="V26" s="39">
        <v>15.5</v>
      </c>
      <c r="W26" s="39">
        <v>0.51</v>
      </c>
      <c r="X26" s="39">
        <v>12.2</v>
      </c>
      <c r="Y26" s="39">
        <v>10</v>
      </c>
      <c r="Z26" s="39">
        <v>24.5</v>
      </c>
      <c r="AA26" s="39">
        <v>0.13700000000000001</v>
      </c>
      <c r="AB26" s="39">
        <v>325</v>
      </c>
      <c r="AC26" s="39">
        <v>259</v>
      </c>
      <c r="AD26" s="39"/>
      <c r="AE26" s="39">
        <v>210</v>
      </c>
      <c r="AF26" s="39">
        <v>3.95</v>
      </c>
      <c r="AG26" s="39">
        <v>0</v>
      </c>
      <c r="AH26" s="39">
        <v>1.66</v>
      </c>
      <c r="AI26" s="39">
        <v>0.77</v>
      </c>
      <c r="AJ26" s="39">
        <v>0</v>
      </c>
      <c r="AK26" s="41">
        <v>1.02</v>
      </c>
      <c r="AL26" s="39">
        <v>588</v>
      </c>
      <c r="AM26" s="41"/>
      <c r="AN26" s="39"/>
      <c r="AO26" s="39"/>
      <c r="AP26" s="39" t="s">
        <v>57</v>
      </c>
      <c r="AQ26" s="39">
        <v>0.01</v>
      </c>
      <c r="AR26" s="39">
        <v>0.04</v>
      </c>
      <c r="AS26" s="39">
        <v>0.51</v>
      </c>
      <c r="AT26" s="39">
        <v>0.63</v>
      </c>
      <c r="AU26" s="39" t="s">
        <v>57</v>
      </c>
      <c r="AV26" s="39" t="s">
        <v>57</v>
      </c>
      <c r="AW26" s="39" t="s">
        <v>57</v>
      </c>
      <c r="AX26" s="39">
        <v>0.06</v>
      </c>
      <c r="AY26" s="39">
        <v>0.04</v>
      </c>
      <c r="AZ26" s="40">
        <v>1</v>
      </c>
    </row>
    <row r="27" spans="1:52" x14ac:dyDescent="0.2">
      <c r="A27" s="42" t="s">
        <v>55</v>
      </c>
      <c r="B27" s="43" t="s">
        <v>85</v>
      </c>
      <c r="C27" s="44">
        <f>(Tableau1[[#This Row],[IG (Index glycémqiue)]]*Tableau1[[#This Row],[ Glucides (g)]])/100</f>
        <v>0</v>
      </c>
      <c r="D27" s="44">
        <v>22.32</v>
      </c>
      <c r="E27" s="43">
        <v>26</v>
      </c>
      <c r="F27" s="43">
        <v>0</v>
      </c>
      <c r="G27" s="43">
        <v>7</v>
      </c>
      <c r="H27" s="43">
        <v>167</v>
      </c>
      <c r="I27" s="43">
        <v>260</v>
      </c>
      <c r="J27" s="43"/>
      <c r="K27" s="43">
        <v>0</v>
      </c>
      <c r="L27" s="43">
        <v>1.2</v>
      </c>
      <c r="M27" s="43"/>
      <c r="N27" s="43"/>
      <c r="O27" s="43">
        <v>0.5</v>
      </c>
      <c r="P27" s="43"/>
      <c r="Q27" s="43">
        <v>6.3</v>
      </c>
      <c r="R27" s="43">
        <v>5.6</v>
      </c>
      <c r="S27" s="43">
        <v>0.55000000000000004</v>
      </c>
      <c r="T27" s="43"/>
      <c r="U27" s="43">
        <v>42</v>
      </c>
      <c r="V27" s="43"/>
      <c r="W27" s="43"/>
      <c r="X27" s="43">
        <v>5</v>
      </c>
      <c r="Y27" s="43">
        <v>10</v>
      </c>
      <c r="Z27" s="43"/>
      <c r="AA27" s="43"/>
      <c r="AB27" s="43"/>
      <c r="AC27" s="43"/>
      <c r="AD27" s="43"/>
      <c r="AE27" s="43"/>
      <c r="AF27" s="43">
        <v>4.9000000000000004</v>
      </c>
      <c r="AG27" s="43">
        <v>0</v>
      </c>
      <c r="AH27" s="43">
        <v>1.33</v>
      </c>
      <c r="AI27" s="43">
        <v>0.79900000000000004</v>
      </c>
      <c r="AJ27" s="43">
        <v>0</v>
      </c>
      <c r="AK27" s="46">
        <v>0.86499999999999999</v>
      </c>
      <c r="AL27" s="43">
        <v>396</v>
      </c>
      <c r="AM27" s="46">
        <v>0</v>
      </c>
      <c r="AN27" s="43">
        <v>0</v>
      </c>
      <c r="AO27" s="43">
        <v>0</v>
      </c>
      <c r="AP27" s="43" t="s">
        <v>57</v>
      </c>
      <c r="AQ27" s="43">
        <v>0</v>
      </c>
      <c r="AR27" s="43">
        <v>2.86E-2</v>
      </c>
      <c r="AS27" s="43">
        <v>0.62</v>
      </c>
      <c r="AT27" s="43">
        <v>0.54600000000000004</v>
      </c>
      <c r="AU27" s="43">
        <v>0.54400000000000004</v>
      </c>
      <c r="AV27" s="43">
        <v>0.58699999999999997</v>
      </c>
      <c r="AW27" s="43">
        <v>3.5000000000000003E-2</v>
      </c>
      <c r="AX27" s="43">
        <v>0</v>
      </c>
      <c r="AY27" s="43">
        <v>0</v>
      </c>
      <c r="AZ27" s="44">
        <v>1</v>
      </c>
    </row>
    <row r="28" spans="1:52" x14ac:dyDescent="0.2">
      <c r="A28" s="38" t="s">
        <v>55</v>
      </c>
      <c r="B28" s="39" t="s">
        <v>86</v>
      </c>
      <c r="C28" s="40">
        <f>(Tableau1[[#This Row],[IG (Index glycémqiue)]]*Tableau1[[#This Row],[ Glucides (g)]])/100</f>
        <v>8.5000000000000006E-3</v>
      </c>
      <c r="D28" s="40">
        <v>21.22</v>
      </c>
      <c r="E28" s="39">
        <v>15.3</v>
      </c>
      <c r="F28" s="39">
        <v>0.85</v>
      </c>
      <c r="G28" s="39">
        <v>2.65</v>
      </c>
      <c r="H28" s="39">
        <v>88.5</v>
      </c>
      <c r="I28" s="39">
        <v>238</v>
      </c>
      <c r="J28" s="39"/>
      <c r="K28" s="39">
        <v>0.7</v>
      </c>
      <c r="L28" s="39">
        <v>0.7</v>
      </c>
      <c r="M28" s="39"/>
      <c r="N28" s="39">
        <v>13.1</v>
      </c>
      <c r="O28" s="39">
        <v>0.38200000000000001</v>
      </c>
      <c r="P28" s="39">
        <v>2.39</v>
      </c>
      <c r="Q28" s="39">
        <v>7.91</v>
      </c>
      <c r="R28" s="39">
        <v>3.91</v>
      </c>
      <c r="S28" s="39">
        <v>0.35599999999999998</v>
      </c>
      <c r="T28" s="39">
        <v>71.599999999999994</v>
      </c>
      <c r="U28" s="39">
        <v>21.1</v>
      </c>
      <c r="V28" s="39">
        <v>10.199999999999999</v>
      </c>
      <c r="W28" s="39">
        <v>0.51</v>
      </c>
      <c r="X28" s="39">
        <v>6.87</v>
      </c>
      <c r="Y28" s="39">
        <v>8.73</v>
      </c>
      <c r="Z28" s="39">
        <v>16</v>
      </c>
      <c r="AA28" s="39">
        <v>0.16</v>
      </c>
      <c r="AB28" s="39">
        <v>236</v>
      </c>
      <c r="AC28" s="39">
        <v>235</v>
      </c>
      <c r="AD28" s="39">
        <v>118</v>
      </c>
      <c r="AE28" s="39">
        <v>198</v>
      </c>
      <c r="AF28" s="39">
        <v>1.56</v>
      </c>
      <c r="AG28" s="39">
        <v>0</v>
      </c>
      <c r="AH28" s="39">
        <v>0.503</v>
      </c>
      <c r="AI28" s="39">
        <v>0.30299999999999999</v>
      </c>
      <c r="AJ28" s="39">
        <v>0</v>
      </c>
      <c r="AK28" s="41">
        <v>0.32800000000000001</v>
      </c>
      <c r="AL28" s="39">
        <v>378</v>
      </c>
      <c r="AM28" s="41">
        <v>0</v>
      </c>
      <c r="AN28" s="39">
        <v>0</v>
      </c>
      <c r="AO28" s="39">
        <v>0</v>
      </c>
      <c r="AP28" s="39" t="s">
        <v>57</v>
      </c>
      <c r="AQ28" s="39">
        <v>0</v>
      </c>
      <c r="AR28" s="39">
        <v>1.09E-2</v>
      </c>
      <c r="AS28" s="39">
        <v>0.23499999999999999</v>
      </c>
      <c r="AT28" s="39">
        <v>0.20699999999999999</v>
      </c>
      <c r="AU28" s="39">
        <v>0.20599999999999999</v>
      </c>
      <c r="AV28" s="39">
        <v>0.223</v>
      </c>
      <c r="AW28" s="39">
        <v>1.3299999999999999E-2</v>
      </c>
      <c r="AX28" s="39">
        <v>0</v>
      </c>
      <c r="AY28" s="39">
        <v>0</v>
      </c>
      <c r="AZ28" s="40">
        <v>1</v>
      </c>
    </row>
    <row r="29" spans="1:52" x14ac:dyDescent="0.2">
      <c r="A29" s="42" t="s">
        <v>55</v>
      </c>
      <c r="B29" s="43" t="s">
        <v>87</v>
      </c>
      <c r="C29" s="44">
        <f>(Tableau1[[#This Row],[IG (Index glycémqiue)]]*Tableau1[[#This Row],[ Glucides (g)]])/100</f>
        <v>0</v>
      </c>
      <c r="D29" s="45">
        <v>21</v>
      </c>
      <c r="E29" s="43">
        <v>27.1</v>
      </c>
      <c r="F29" s="43"/>
      <c r="G29" s="43">
        <v>5.82</v>
      </c>
      <c r="H29" s="43">
        <v>161</v>
      </c>
      <c r="I29" s="43">
        <v>0</v>
      </c>
      <c r="J29" s="43"/>
      <c r="K29" s="43">
        <v>1.1100000000000001</v>
      </c>
      <c r="L29" s="43">
        <v>1.03</v>
      </c>
      <c r="M29" s="43"/>
      <c r="N29" s="43">
        <v>0</v>
      </c>
      <c r="O29" s="43">
        <v>0.29499999999999998</v>
      </c>
      <c r="P29" s="43">
        <v>2.97</v>
      </c>
      <c r="Q29" s="43">
        <v>5.21</v>
      </c>
      <c r="R29" s="43">
        <v>1.95</v>
      </c>
      <c r="S29" s="43">
        <v>0.52600000000000002</v>
      </c>
      <c r="T29" s="43">
        <v>83</v>
      </c>
      <c r="U29" s="43">
        <v>25.5</v>
      </c>
      <c r="V29" s="43">
        <v>19</v>
      </c>
      <c r="W29" s="43">
        <v>0.56399999999999995</v>
      </c>
      <c r="X29" s="43">
        <v>7.65</v>
      </c>
      <c r="Y29" s="43">
        <v>10</v>
      </c>
      <c r="Z29" s="43">
        <v>12</v>
      </c>
      <c r="AA29" s="43">
        <v>0.185</v>
      </c>
      <c r="AB29" s="43">
        <v>304</v>
      </c>
      <c r="AC29" s="43">
        <v>135</v>
      </c>
      <c r="AD29" s="43"/>
      <c r="AE29" s="43">
        <v>94</v>
      </c>
      <c r="AF29" s="43">
        <v>2.97</v>
      </c>
      <c r="AG29" s="43">
        <v>0</v>
      </c>
      <c r="AH29" s="43">
        <v>1.72</v>
      </c>
      <c r="AI29" s="43">
        <v>0.83599999999999997</v>
      </c>
      <c r="AJ29" s="43">
        <v>0</v>
      </c>
      <c r="AK29" s="46">
        <v>0.753</v>
      </c>
      <c r="AL29" s="43">
        <v>576</v>
      </c>
      <c r="AM29" s="46">
        <v>0</v>
      </c>
      <c r="AN29" s="43">
        <v>0</v>
      </c>
      <c r="AO29" s="43">
        <v>0</v>
      </c>
      <c r="AP29" s="43" t="s">
        <v>57</v>
      </c>
      <c r="AQ29" s="43">
        <v>0</v>
      </c>
      <c r="AR29" s="43">
        <v>7.4999999999999997E-3</v>
      </c>
      <c r="AS29" s="43">
        <v>0.48099999999999998</v>
      </c>
      <c r="AT29" s="43">
        <v>0.45700000000000002</v>
      </c>
      <c r="AU29" s="43">
        <v>0.45300000000000001</v>
      </c>
      <c r="AV29" s="43">
        <v>0.48899999999999999</v>
      </c>
      <c r="AW29" s="43">
        <v>8.0000000000000002E-3</v>
      </c>
      <c r="AX29" s="43">
        <v>0</v>
      </c>
      <c r="AY29" s="43">
        <v>0</v>
      </c>
      <c r="AZ29" s="44">
        <v>1</v>
      </c>
    </row>
    <row r="30" spans="1:52" x14ac:dyDescent="0.2">
      <c r="A30" s="38" t="s">
        <v>55</v>
      </c>
      <c r="B30" s="39" t="s">
        <v>88</v>
      </c>
      <c r="C30" s="40">
        <f>(Tableau1[[#This Row],[IG (Index glycémqiue)]]*Tableau1[[#This Row],[ Glucides (g)]])/100</f>
        <v>0</v>
      </c>
      <c r="D30" s="47">
        <v>21</v>
      </c>
      <c r="E30" s="39">
        <v>26.1</v>
      </c>
      <c r="F30" s="39">
        <v>0</v>
      </c>
      <c r="G30" s="39">
        <v>6.36</v>
      </c>
      <c r="H30" s="39">
        <v>162</v>
      </c>
      <c r="I30" s="39">
        <v>161</v>
      </c>
      <c r="J30" s="39"/>
      <c r="K30" s="39">
        <v>0.34399999999999997</v>
      </c>
      <c r="L30" s="39">
        <v>1.04</v>
      </c>
      <c r="M30" s="39"/>
      <c r="N30" s="39">
        <v>1.42</v>
      </c>
      <c r="O30" s="39">
        <v>0.43099999999999999</v>
      </c>
      <c r="P30" s="39">
        <v>1.21</v>
      </c>
      <c r="Q30" s="39">
        <v>6.16</v>
      </c>
      <c r="R30" s="39">
        <v>4.2</v>
      </c>
      <c r="S30" s="39">
        <v>0.497</v>
      </c>
      <c r="T30" s="39">
        <v>36.4</v>
      </c>
      <c r="U30" s="39">
        <v>41.9</v>
      </c>
      <c r="V30" s="39">
        <v>7.96</v>
      </c>
      <c r="W30" s="39">
        <v>0.24299999999999999</v>
      </c>
      <c r="X30" s="39">
        <v>6.79</v>
      </c>
      <c r="Y30" s="39">
        <v>10</v>
      </c>
      <c r="Z30" s="39">
        <v>7.01</v>
      </c>
      <c r="AA30" s="39">
        <v>7.5600000000000001E-2</v>
      </c>
      <c r="AB30" s="39">
        <v>138</v>
      </c>
      <c r="AC30" s="39">
        <v>76.599999999999994</v>
      </c>
      <c r="AD30" s="39"/>
      <c r="AE30" s="39">
        <v>57.4</v>
      </c>
      <c r="AF30" s="39">
        <v>4.18</v>
      </c>
      <c r="AG30" s="39">
        <v>0</v>
      </c>
      <c r="AH30" s="39">
        <v>1.49</v>
      </c>
      <c r="AI30" s="39">
        <v>0.80600000000000005</v>
      </c>
      <c r="AJ30" s="39">
        <v>0</v>
      </c>
      <c r="AK30" s="41">
        <v>0.85199999999999998</v>
      </c>
      <c r="AL30" s="39">
        <v>477</v>
      </c>
      <c r="AM30" s="41">
        <v>0</v>
      </c>
      <c r="AN30" s="39">
        <v>0</v>
      </c>
      <c r="AO30" s="39">
        <v>0</v>
      </c>
      <c r="AP30" s="39" t="s">
        <v>57</v>
      </c>
      <c r="AQ30" s="39">
        <v>1.3500000000000001E-3</v>
      </c>
      <c r="AR30" s="39">
        <v>2.3599999999999999E-2</v>
      </c>
      <c r="AS30" s="39">
        <v>0.56200000000000006</v>
      </c>
      <c r="AT30" s="39">
        <v>0.53</v>
      </c>
      <c r="AU30" s="39">
        <v>0.442</v>
      </c>
      <c r="AV30" s="39">
        <v>0.47799999999999998</v>
      </c>
      <c r="AW30" s="39">
        <v>2.1899999999999999E-2</v>
      </c>
      <c r="AX30" s="39">
        <v>8.09E-3</v>
      </c>
      <c r="AY30" s="39">
        <v>5.3899999999999998E-3</v>
      </c>
      <c r="AZ30" s="40">
        <v>1</v>
      </c>
    </row>
    <row r="31" spans="1:52" x14ac:dyDescent="0.2">
      <c r="A31" s="42" t="s">
        <v>55</v>
      </c>
      <c r="B31" s="43" t="s">
        <v>89</v>
      </c>
      <c r="C31" s="44">
        <f>(Tableau1[[#This Row],[IG (Index glycémqiue)]]*Tableau1[[#This Row],[ Glucides (g)]])/100</f>
        <v>0</v>
      </c>
      <c r="D31" s="44">
        <v>10.25</v>
      </c>
      <c r="E31" s="43">
        <v>25.4</v>
      </c>
      <c r="F31" s="43"/>
      <c r="G31" s="43">
        <v>4.7</v>
      </c>
      <c r="H31" s="43">
        <v>144</v>
      </c>
      <c r="I31" s="43">
        <v>78</v>
      </c>
      <c r="J31" s="43"/>
      <c r="K31" s="43">
        <v>0</v>
      </c>
      <c r="L31" s="43"/>
      <c r="M31" s="43"/>
      <c r="N31" s="43">
        <v>10.6</v>
      </c>
      <c r="O31" s="43">
        <v>0.39600000000000002</v>
      </c>
      <c r="P31" s="43">
        <v>1.59</v>
      </c>
      <c r="Q31" s="43">
        <v>5.78</v>
      </c>
      <c r="R31" s="43">
        <v>2.87</v>
      </c>
      <c r="S31" s="43">
        <v>0.46</v>
      </c>
      <c r="T31" s="43">
        <v>41</v>
      </c>
      <c r="U31" s="43">
        <v>7.79</v>
      </c>
      <c r="V31" s="43">
        <v>13</v>
      </c>
      <c r="W31" s="43">
        <v>0.68300000000000005</v>
      </c>
      <c r="X31" s="43">
        <v>5.29</v>
      </c>
      <c r="Y31" s="43">
        <v>10</v>
      </c>
      <c r="Z31" s="43">
        <v>18</v>
      </c>
      <c r="AA31" s="43">
        <v>0.14899999999999999</v>
      </c>
      <c r="AB31" s="43">
        <v>240</v>
      </c>
      <c r="AC31" s="43">
        <v>143</v>
      </c>
      <c r="AD31" s="43"/>
      <c r="AE31" s="43">
        <v>80</v>
      </c>
      <c r="AF31" s="43">
        <v>4.1500000000000004</v>
      </c>
      <c r="AG31" s="43">
        <v>0</v>
      </c>
      <c r="AH31" s="43">
        <v>1.51</v>
      </c>
      <c r="AI31" s="43">
        <v>1.55</v>
      </c>
      <c r="AJ31" s="43">
        <v>0</v>
      </c>
      <c r="AK31" s="46">
        <v>0.38</v>
      </c>
      <c r="AL31" s="43">
        <v>480</v>
      </c>
      <c r="AM31" s="46">
        <v>0</v>
      </c>
      <c r="AN31" s="43">
        <v>0</v>
      </c>
      <c r="AO31" s="43">
        <v>0</v>
      </c>
      <c r="AP31" s="43" t="s">
        <v>57</v>
      </c>
      <c r="AQ31" s="43">
        <v>0.01</v>
      </c>
      <c r="AR31" s="43">
        <v>2.5000000000000001E-2</v>
      </c>
      <c r="AS31" s="43">
        <v>0.85</v>
      </c>
      <c r="AT31" s="43">
        <v>0.6</v>
      </c>
      <c r="AU31" s="43" t="s">
        <v>57</v>
      </c>
      <c r="AV31" s="43" t="s">
        <v>57</v>
      </c>
      <c r="AW31" s="43" t="s">
        <v>57</v>
      </c>
      <c r="AX31" s="43">
        <v>0</v>
      </c>
      <c r="AY31" s="43">
        <v>0</v>
      </c>
      <c r="AZ31" s="44">
        <v>1</v>
      </c>
    </row>
    <row r="32" spans="1:52" x14ac:dyDescent="0.2">
      <c r="A32" s="38" t="s">
        <v>90</v>
      </c>
      <c r="B32" s="39" t="s">
        <v>91</v>
      </c>
      <c r="C32" s="40">
        <f>(Tableau1[[#This Row],[IG (Index glycémqiue)]]*Tableau1[[#This Row],[ Glucides (g)]])/100</f>
        <v>0</v>
      </c>
      <c r="D32" s="40"/>
      <c r="E32" s="39">
        <v>1.86</v>
      </c>
      <c r="F32" s="39">
        <v>7.41</v>
      </c>
      <c r="G32" s="39">
        <v>2.6</v>
      </c>
      <c r="H32" s="39">
        <v>60.5</v>
      </c>
      <c r="I32" s="39">
        <v>56</v>
      </c>
      <c r="J32" s="39">
        <v>50</v>
      </c>
      <c r="K32" s="39">
        <v>1.4</v>
      </c>
      <c r="L32" s="39">
        <v>0.65</v>
      </c>
      <c r="M32" s="39"/>
      <c r="N32" s="39"/>
      <c r="O32" s="39">
        <v>0.06</v>
      </c>
      <c r="P32" s="39">
        <v>0.23</v>
      </c>
      <c r="Q32" s="39">
        <v>0.84</v>
      </c>
      <c r="R32" s="39">
        <v>0.39</v>
      </c>
      <c r="S32" s="39">
        <v>0.1</v>
      </c>
      <c r="T32" s="39">
        <v>14.7</v>
      </c>
      <c r="U32" s="39">
        <v>0.31</v>
      </c>
      <c r="V32" s="39">
        <v>74.7</v>
      </c>
      <c r="W32" s="39">
        <v>7.0000000000000001E-3</v>
      </c>
      <c r="X32" s="39">
        <v>1</v>
      </c>
      <c r="Y32" s="39">
        <v>15</v>
      </c>
      <c r="Z32" s="39">
        <v>7.6</v>
      </c>
      <c r="AA32" s="39">
        <v>1</v>
      </c>
      <c r="AB32" s="39">
        <v>60</v>
      </c>
      <c r="AC32" s="39">
        <v>91.2</v>
      </c>
      <c r="AD32" s="39">
        <v>5</v>
      </c>
      <c r="AE32" s="39">
        <v>32.700000000000003</v>
      </c>
      <c r="AF32" s="39">
        <v>1</v>
      </c>
      <c r="AG32" s="39">
        <v>0</v>
      </c>
      <c r="AH32" s="39"/>
      <c r="AI32" s="39"/>
      <c r="AJ32" s="39">
        <v>0</v>
      </c>
      <c r="AK32" s="41"/>
      <c r="AL32" s="39">
        <v>3</v>
      </c>
      <c r="AM32" s="41"/>
      <c r="AN32" s="39"/>
      <c r="AO32" s="39"/>
      <c r="AP32" s="39" t="s">
        <v>57</v>
      </c>
      <c r="AQ32" s="39" t="s">
        <v>57</v>
      </c>
      <c r="AR32" s="39" t="s">
        <v>57</v>
      </c>
      <c r="AS32" s="39" t="s">
        <v>57</v>
      </c>
      <c r="AT32" s="39" t="s">
        <v>57</v>
      </c>
      <c r="AU32" s="39" t="s">
        <v>57</v>
      </c>
      <c r="AV32" s="39" t="s">
        <v>57</v>
      </c>
      <c r="AW32" s="39" t="s">
        <v>57</v>
      </c>
      <c r="AX32" s="39" t="s">
        <v>57</v>
      </c>
      <c r="AY32" s="39" t="s">
        <v>57</v>
      </c>
      <c r="AZ32" s="40"/>
    </row>
    <row r="33" spans="1:52" x14ac:dyDescent="0.2">
      <c r="A33" s="42" t="s">
        <v>92</v>
      </c>
      <c r="B33" s="43" t="s">
        <v>93</v>
      </c>
      <c r="C33" s="44">
        <f>(Tableau1[[#This Row],[IG (Index glycémqiue)]]*Tableau1[[#This Row],[ Glucides (g)]])/100</f>
        <v>0</v>
      </c>
      <c r="D33" s="44">
        <v>0</v>
      </c>
      <c r="E33" s="43">
        <v>0</v>
      </c>
      <c r="F33" s="43">
        <v>0</v>
      </c>
      <c r="G33" s="43">
        <v>99.8</v>
      </c>
      <c r="H33" s="43">
        <v>898</v>
      </c>
      <c r="I33" s="43">
        <v>0</v>
      </c>
      <c r="J33" s="43">
        <v>0</v>
      </c>
      <c r="K33" s="43">
        <v>4.8</v>
      </c>
      <c r="L33" s="43"/>
      <c r="M33" s="43"/>
      <c r="N33" s="43">
        <v>0</v>
      </c>
      <c r="O33" s="43">
        <v>0</v>
      </c>
      <c r="P33" s="43">
        <v>0</v>
      </c>
      <c r="Q33" s="43">
        <v>0</v>
      </c>
      <c r="R33" s="43">
        <v>0</v>
      </c>
      <c r="S33" s="43">
        <v>0</v>
      </c>
      <c r="T33" s="43">
        <v>0</v>
      </c>
      <c r="U33" s="43">
        <v>0</v>
      </c>
      <c r="V33" s="43">
        <v>0</v>
      </c>
      <c r="W33" s="43">
        <v>0</v>
      </c>
      <c r="X33" s="43">
        <v>0</v>
      </c>
      <c r="Y33" s="43">
        <v>2</v>
      </c>
      <c r="Z33" s="43">
        <v>0</v>
      </c>
      <c r="AA33" s="43"/>
      <c r="AB33" s="43">
        <v>0</v>
      </c>
      <c r="AC33" s="43">
        <v>0</v>
      </c>
      <c r="AD33" s="43"/>
      <c r="AE33" s="43">
        <v>0</v>
      </c>
      <c r="AF33" s="43">
        <v>0</v>
      </c>
      <c r="AG33" s="43">
        <v>0</v>
      </c>
      <c r="AH33" s="43">
        <v>33.200000000000003</v>
      </c>
      <c r="AI33" s="43">
        <v>49.3</v>
      </c>
      <c r="AJ33" s="43">
        <v>0</v>
      </c>
      <c r="AK33" s="46">
        <v>12.9</v>
      </c>
      <c r="AL33" s="43">
        <v>100</v>
      </c>
      <c r="AM33" s="46">
        <v>0</v>
      </c>
      <c r="AN33" s="43">
        <v>0</v>
      </c>
      <c r="AO33" s="43">
        <v>0</v>
      </c>
      <c r="AP33" s="43">
        <v>0</v>
      </c>
      <c r="AQ33" s="43">
        <v>0</v>
      </c>
      <c r="AR33" s="43">
        <v>0.35</v>
      </c>
      <c r="AS33" s="43">
        <v>24.7</v>
      </c>
      <c r="AT33" s="43">
        <v>7.8</v>
      </c>
      <c r="AU33" s="43">
        <v>45</v>
      </c>
      <c r="AV33" s="43">
        <v>10.5</v>
      </c>
      <c r="AW33" s="43">
        <v>0.10100000000000001</v>
      </c>
      <c r="AX33" s="43">
        <v>0</v>
      </c>
      <c r="AY33" s="43">
        <v>0</v>
      </c>
      <c r="AZ33" s="44">
        <v>1</v>
      </c>
    </row>
    <row r="34" spans="1:52" x14ac:dyDescent="0.2">
      <c r="A34" s="38" t="s">
        <v>92</v>
      </c>
      <c r="B34" s="39" t="s">
        <v>94</v>
      </c>
      <c r="C34" s="40">
        <f>(Tableau1[[#This Row],[IG (Index glycémqiue)]]*Tableau1[[#This Row],[ Glucides (g)]])/100</f>
        <v>0</v>
      </c>
      <c r="D34" s="40">
        <v>0</v>
      </c>
      <c r="E34" s="39">
        <v>0</v>
      </c>
      <c r="F34" s="39">
        <v>0</v>
      </c>
      <c r="G34" s="39">
        <v>99.8</v>
      </c>
      <c r="H34" s="39">
        <v>898</v>
      </c>
      <c r="I34" s="39">
        <v>144</v>
      </c>
      <c r="J34" s="39">
        <v>0</v>
      </c>
      <c r="K34" s="39">
        <v>0</v>
      </c>
      <c r="L34" s="39">
        <v>2.7</v>
      </c>
      <c r="M34" s="39"/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/>
      <c r="X34" s="39">
        <v>0</v>
      </c>
      <c r="Y34" s="39">
        <v>2</v>
      </c>
      <c r="Z34" s="39">
        <v>0</v>
      </c>
      <c r="AA34" s="39"/>
      <c r="AB34" s="39">
        <v>0</v>
      </c>
      <c r="AC34" s="39">
        <v>0</v>
      </c>
      <c r="AD34" s="39"/>
      <c r="AE34" s="39">
        <v>0</v>
      </c>
      <c r="AF34" s="39">
        <v>0</v>
      </c>
      <c r="AG34" s="39">
        <v>0</v>
      </c>
      <c r="AH34" s="39">
        <v>27.7</v>
      </c>
      <c r="AI34" s="39">
        <v>56.7</v>
      </c>
      <c r="AJ34" s="39">
        <v>0</v>
      </c>
      <c r="AK34" s="41">
        <v>11</v>
      </c>
      <c r="AL34" s="39">
        <v>100</v>
      </c>
      <c r="AM34" s="41">
        <v>0</v>
      </c>
      <c r="AN34" s="39">
        <v>0</v>
      </c>
      <c r="AO34" s="39">
        <v>0</v>
      </c>
      <c r="AP34" s="39">
        <v>0</v>
      </c>
      <c r="AQ34" s="39">
        <v>0</v>
      </c>
      <c r="AR34" s="39">
        <v>0.33300000000000002</v>
      </c>
      <c r="AS34" s="39">
        <v>20.7</v>
      </c>
      <c r="AT34" s="39">
        <v>6.1</v>
      </c>
      <c r="AU34" s="39">
        <v>53.5</v>
      </c>
      <c r="AV34" s="39">
        <v>9.8000000000000007</v>
      </c>
      <c r="AW34" s="39">
        <v>0.5</v>
      </c>
      <c r="AX34" s="39">
        <v>0</v>
      </c>
      <c r="AY34" s="39">
        <v>0</v>
      </c>
      <c r="AZ34" s="40">
        <v>1</v>
      </c>
    </row>
    <row r="35" spans="1:52" x14ac:dyDescent="0.2">
      <c r="A35" s="42" t="s">
        <v>92</v>
      </c>
      <c r="B35" s="43" t="s">
        <v>95</v>
      </c>
      <c r="C35" s="44">
        <f>(Tableau1[[#This Row],[IG (Index glycémqiue)]]*Tableau1[[#This Row],[ Glucides (g)]])/100</f>
        <v>0</v>
      </c>
      <c r="D35" s="44">
        <v>7.23</v>
      </c>
      <c r="E35" s="43">
        <v>0</v>
      </c>
      <c r="F35" s="43">
        <v>0</v>
      </c>
      <c r="G35" s="43">
        <v>100</v>
      </c>
      <c r="H35" s="43">
        <v>900</v>
      </c>
      <c r="I35" s="43">
        <v>30000</v>
      </c>
      <c r="J35" s="43"/>
      <c r="K35" s="43">
        <v>250</v>
      </c>
      <c r="L35" s="43">
        <v>30</v>
      </c>
      <c r="M35" s="43"/>
      <c r="N35" s="43">
        <v>0</v>
      </c>
      <c r="O35" s="43">
        <v>0</v>
      </c>
      <c r="P35" s="43">
        <v>0</v>
      </c>
      <c r="Q35" s="43">
        <v>0</v>
      </c>
      <c r="R35" s="43">
        <v>0</v>
      </c>
      <c r="S35" s="43">
        <v>0</v>
      </c>
      <c r="T35" s="43">
        <v>0</v>
      </c>
      <c r="U35" s="43">
        <v>0</v>
      </c>
      <c r="V35" s="43">
        <v>0.57499999999999996</v>
      </c>
      <c r="W35" s="43">
        <v>3.5000000000000001E-3</v>
      </c>
      <c r="X35" s="43">
        <v>3.6999999999999998E-2</v>
      </c>
      <c r="Y35" s="43">
        <v>400</v>
      </c>
      <c r="Z35" s="43">
        <v>0.04</v>
      </c>
      <c r="AA35" s="43">
        <v>1E-3</v>
      </c>
      <c r="AB35" s="43">
        <v>0</v>
      </c>
      <c r="AC35" s="43">
        <v>0</v>
      </c>
      <c r="AD35" s="43">
        <v>5.0000000000000001E-3</v>
      </c>
      <c r="AE35" s="43">
        <v>0.01</v>
      </c>
      <c r="AF35" s="43">
        <v>0.03</v>
      </c>
      <c r="AG35" s="43">
        <v>0</v>
      </c>
      <c r="AH35" s="43">
        <v>22</v>
      </c>
      <c r="AI35" s="43">
        <v>46.5</v>
      </c>
      <c r="AJ35" s="43">
        <v>0</v>
      </c>
      <c r="AK35" s="46">
        <v>24.3</v>
      </c>
      <c r="AL35" s="43">
        <v>510</v>
      </c>
      <c r="AM35" s="46">
        <v>0</v>
      </c>
      <c r="AN35" s="43">
        <v>0</v>
      </c>
      <c r="AO35" s="43">
        <v>0</v>
      </c>
      <c r="AP35" s="43">
        <v>0</v>
      </c>
      <c r="AQ35" s="43">
        <v>0</v>
      </c>
      <c r="AR35" s="43">
        <v>3.6</v>
      </c>
      <c r="AS35" s="43">
        <v>12.1</v>
      </c>
      <c r="AT35" s="43">
        <v>2.8</v>
      </c>
      <c r="AU35" s="43">
        <v>33.1</v>
      </c>
      <c r="AV35" s="43">
        <v>2.46</v>
      </c>
      <c r="AW35" s="43">
        <v>1.63</v>
      </c>
      <c r="AX35" s="43">
        <v>8.6</v>
      </c>
      <c r="AY35" s="43">
        <v>10.3</v>
      </c>
      <c r="AZ35" s="44">
        <v>1</v>
      </c>
    </row>
    <row r="36" spans="1:52" x14ac:dyDescent="0.2">
      <c r="A36" s="38" t="s">
        <v>92</v>
      </c>
      <c r="B36" s="39" t="s">
        <v>96</v>
      </c>
      <c r="C36" s="40">
        <f>(Tableau1[[#This Row],[IG (Index glycémqiue)]]*Tableau1[[#This Row],[ Glucides (g)]])/100</f>
        <v>0</v>
      </c>
      <c r="D36" s="47">
        <v>7</v>
      </c>
      <c r="E36" s="39">
        <v>0</v>
      </c>
      <c r="F36" s="39">
        <v>0</v>
      </c>
      <c r="G36" s="39">
        <v>100</v>
      </c>
      <c r="H36" s="39">
        <v>900</v>
      </c>
      <c r="I36" s="39"/>
      <c r="J36" s="39">
        <v>0</v>
      </c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>
        <v>0.8</v>
      </c>
      <c r="Z36" s="39"/>
      <c r="AA36" s="39"/>
      <c r="AB36" s="39"/>
      <c r="AC36" s="39"/>
      <c r="AD36" s="39"/>
      <c r="AE36" s="39"/>
      <c r="AF36" s="39"/>
      <c r="AG36" s="39">
        <v>0</v>
      </c>
      <c r="AH36" s="39">
        <v>22</v>
      </c>
      <c r="AI36" s="39">
        <v>46.5</v>
      </c>
      <c r="AJ36" s="39">
        <v>0</v>
      </c>
      <c r="AK36" s="41">
        <v>24.3</v>
      </c>
      <c r="AL36" s="39"/>
      <c r="AM36" s="41">
        <v>0</v>
      </c>
      <c r="AN36" s="39">
        <v>0</v>
      </c>
      <c r="AO36" s="39">
        <v>0</v>
      </c>
      <c r="AP36" s="39">
        <v>0</v>
      </c>
      <c r="AQ36" s="39">
        <v>0</v>
      </c>
      <c r="AR36" s="39">
        <v>3.6</v>
      </c>
      <c r="AS36" s="39">
        <v>12.1</v>
      </c>
      <c r="AT36" s="39">
        <v>2.8</v>
      </c>
      <c r="AU36" s="39">
        <v>33.1</v>
      </c>
      <c r="AV36" s="39">
        <v>2.46</v>
      </c>
      <c r="AW36" s="39">
        <v>1.63</v>
      </c>
      <c r="AX36" s="39">
        <v>8.6</v>
      </c>
      <c r="AY36" s="39">
        <v>10.3</v>
      </c>
      <c r="AZ36" s="40">
        <v>1</v>
      </c>
    </row>
    <row r="37" spans="1:52" x14ac:dyDescent="0.2">
      <c r="A37" s="42" t="s">
        <v>92</v>
      </c>
      <c r="B37" s="43" t="s">
        <v>97</v>
      </c>
      <c r="C37" s="44">
        <f>(Tableau1[[#This Row],[IG (Index glycémqiue)]]*Tableau1[[#This Row],[ Glucides (g)]])/100</f>
        <v>0.01</v>
      </c>
      <c r="D37" s="44"/>
      <c r="E37" s="43">
        <v>7.36</v>
      </c>
      <c r="F37" s="43">
        <v>1</v>
      </c>
      <c r="G37" s="43">
        <v>69</v>
      </c>
      <c r="H37" s="43">
        <v>654</v>
      </c>
      <c r="I37" s="43">
        <v>10.3</v>
      </c>
      <c r="J37" s="43">
        <v>0</v>
      </c>
      <c r="K37" s="43">
        <v>1.6</v>
      </c>
      <c r="L37" s="43">
        <v>7.0000000000000007E-2</v>
      </c>
      <c r="M37" s="43"/>
      <c r="N37" s="43">
        <v>3.3300000000000003E-2</v>
      </c>
      <c r="O37" s="43">
        <v>0.34599999999999997</v>
      </c>
      <c r="P37" s="43">
        <v>0.14299999999999999</v>
      </c>
      <c r="Q37" s="43">
        <v>2.34</v>
      </c>
      <c r="R37" s="43">
        <v>0.36299999999999999</v>
      </c>
      <c r="S37" s="43">
        <v>0.26400000000000001</v>
      </c>
      <c r="T37" s="43">
        <v>1</v>
      </c>
      <c r="U37" s="43">
        <v>0.44</v>
      </c>
      <c r="V37" s="43">
        <v>29</v>
      </c>
      <c r="W37" s="43">
        <v>5.3999999999999999E-2</v>
      </c>
      <c r="X37" s="43">
        <v>0.77700000000000002</v>
      </c>
      <c r="Y37" s="43">
        <v>0.5</v>
      </c>
      <c r="Z37" s="43">
        <v>9</v>
      </c>
      <c r="AA37" s="43">
        <v>1E-3</v>
      </c>
      <c r="AB37" s="43">
        <v>102</v>
      </c>
      <c r="AC37" s="43">
        <v>177</v>
      </c>
      <c r="AD37" s="43"/>
      <c r="AE37" s="43">
        <v>640</v>
      </c>
      <c r="AF37" s="43">
        <v>1.1399999999999999</v>
      </c>
      <c r="AG37" s="43">
        <v>0</v>
      </c>
      <c r="AH37" s="43">
        <v>24.6</v>
      </c>
      <c r="AI37" s="43">
        <v>29.3</v>
      </c>
      <c r="AJ37" s="43">
        <v>0</v>
      </c>
      <c r="AK37" s="46">
        <v>12.4</v>
      </c>
      <c r="AL37" s="43">
        <v>81.3</v>
      </c>
      <c r="AM37" s="46">
        <v>0</v>
      </c>
      <c r="AN37" s="43">
        <v>0</v>
      </c>
      <c r="AO37" s="43">
        <v>0</v>
      </c>
      <c r="AP37" s="43">
        <v>0.12</v>
      </c>
      <c r="AQ37" s="43">
        <v>0.114</v>
      </c>
      <c r="AR37" s="43">
        <v>0.6</v>
      </c>
      <c r="AS37" s="43">
        <v>15.1</v>
      </c>
      <c r="AT37" s="43">
        <v>8.6199999999999992</v>
      </c>
      <c r="AU37" s="43">
        <v>19.8</v>
      </c>
      <c r="AV37" s="43">
        <v>8.1199999999999992</v>
      </c>
      <c r="AW37" s="43">
        <v>0.35199999999999998</v>
      </c>
      <c r="AX37" s="43">
        <v>0</v>
      </c>
      <c r="AY37" s="43">
        <v>6.0000000000000001E-3</v>
      </c>
      <c r="AZ37" s="44">
        <v>1</v>
      </c>
    </row>
    <row r="38" spans="1:52" x14ac:dyDescent="0.2">
      <c r="A38" s="38" t="s">
        <v>92</v>
      </c>
      <c r="B38" s="39" t="s">
        <v>98</v>
      </c>
      <c r="C38" s="40">
        <f>(Tableau1[[#This Row],[IG (Index glycémqiue)]]*Tableau1[[#This Row],[ Glucides (g)]])/100</f>
        <v>0</v>
      </c>
      <c r="D38" s="40"/>
      <c r="E38" s="39">
        <v>0.06</v>
      </c>
      <c r="F38" s="39">
        <v>0</v>
      </c>
      <c r="G38" s="39">
        <v>100</v>
      </c>
      <c r="H38" s="39">
        <v>900</v>
      </c>
      <c r="I38" s="39">
        <v>4.5</v>
      </c>
      <c r="J38" s="39">
        <v>0</v>
      </c>
      <c r="K38" s="39">
        <v>0</v>
      </c>
      <c r="L38" s="39">
        <v>0.7</v>
      </c>
      <c r="M38" s="39"/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8.0000000000000002E-3</v>
      </c>
      <c r="T38" s="39">
        <v>0</v>
      </c>
      <c r="U38" s="39">
        <v>0</v>
      </c>
      <c r="V38" s="39">
        <v>0.6</v>
      </c>
      <c r="W38" s="39">
        <v>1.3299999999999999E-2</v>
      </c>
      <c r="X38" s="39">
        <v>5.33E-2</v>
      </c>
      <c r="Y38" s="39">
        <v>1.37</v>
      </c>
      <c r="Z38" s="39">
        <v>0.66700000000000004</v>
      </c>
      <c r="AA38" s="39">
        <v>9.3299999999999998E-3</v>
      </c>
      <c r="AB38" s="39">
        <v>2.4</v>
      </c>
      <c r="AC38" s="39">
        <v>0.66700000000000004</v>
      </c>
      <c r="AD38" s="39">
        <v>2.37</v>
      </c>
      <c r="AE38" s="39">
        <v>1.33</v>
      </c>
      <c r="AF38" s="39">
        <v>5.5E-2</v>
      </c>
      <c r="AG38" s="39">
        <v>0</v>
      </c>
      <c r="AH38" s="39">
        <v>44</v>
      </c>
      <c r="AI38" s="39">
        <v>37.799999999999997</v>
      </c>
      <c r="AJ38" s="39">
        <v>0</v>
      </c>
      <c r="AK38" s="41">
        <v>9</v>
      </c>
      <c r="AL38" s="39">
        <v>95</v>
      </c>
      <c r="AM38" s="41">
        <v>0</v>
      </c>
      <c r="AN38" s="39">
        <v>0</v>
      </c>
      <c r="AO38" s="39">
        <v>0.41</v>
      </c>
      <c r="AP38" s="39">
        <v>0.17799999999999999</v>
      </c>
      <c r="AQ38" s="39">
        <v>0.39400000000000002</v>
      </c>
      <c r="AR38" s="39">
        <v>1.66</v>
      </c>
      <c r="AS38" s="39">
        <v>24.2</v>
      </c>
      <c r="AT38" s="39">
        <v>16.399999999999999</v>
      </c>
      <c r="AU38" s="39">
        <v>31.1</v>
      </c>
      <c r="AV38" s="39">
        <v>7.98</v>
      </c>
      <c r="AW38" s="39">
        <v>0.83099999999999996</v>
      </c>
      <c r="AX38" s="39">
        <v>1.2999999999999999E-2</v>
      </c>
      <c r="AY38" s="39">
        <v>3.8100000000000002E-2</v>
      </c>
      <c r="AZ38" s="40">
        <v>1</v>
      </c>
    </row>
    <row r="39" spans="1:52" x14ac:dyDescent="0.2">
      <c r="A39" s="42" t="s">
        <v>99</v>
      </c>
      <c r="B39" s="43" t="s">
        <v>100</v>
      </c>
      <c r="C39" s="44">
        <f>(Tableau1[[#This Row],[IG (Index glycémqiue)]]*Tableau1[[#This Row],[ Glucides (g)]])/100</f>
        <v>4.4699999999999997E-2</v>
      </c>
      <c r="D39" s="44">
        <v>0.63</v>
      </c>
      <c r="E39" s="43">
        <v>3.41</v>
      </c>
      <c r="F39" s="43">
        <v>4.47</v>
      </c>
      <c r="G39" s="43">
        <v>30.6</v>
      </c>
      <c r="H39" s="43">
        <v>307</v>
      </c>
      <c r="I39" s="43">
        <v>201</v>
      </c>
      <c r="J39" s="43">
        <v>289</v>
      </c>
      <c r="K39" s="43">
        <v>5.8799999999999998E-2</v>
      </c>
      <c r="L39" s="43">
        <v>1.51</v>
      </c>
      <c r="M39" s="43"/>
      <c r="N39" s="43">
        <v>0.29399999999999998</v>
      </c>
      <c r="O39" s="43">
        <v>1.47E-2</v>
      </c>
      <c r="P39" s="43">
        <v>1.47E-2</v>
      </c>
      <c r="Q39" s="43">
        <v>1.47E-2</v>
      </c>
      <c r="R39" s="43">
        <v>3.5299999999999998E-2</v>
      </c>
      <c r="S39" s="43">
        <v>1.47E-2</v>
      </c>
      <c r="T39" s="43">
        <v>1.47</v>
      </c>
      <c r="U39" s="43">
        <v>5.8799999999999998E-2</v>
      </c>
      <c r="V39" s="43">
        <v>14.9</v>
      </c>
      <c r="W39" s="43">
        <v>0.29399999999999998</v>
      </c>
      <c r="X39" s="43">
        <v>0.33500000000000002</v>
      </c>
      <c r="Y39" s="43">
        <v>3.77</v>
      </c>
      <c r="Z39" s="43">
        <v>2.97</v>
      </c>
      <c r="AA39" s="43">
        <v>0.29399999999999998</v>
      </c>
      <c r="AB39" s="43">
        <v>8.24</v>
      </c>
      <c r="AC39" s="43">
        <v>45.1</v>
      </c>
      <c r="AD39" s="43">
        <v>4.7699999999999996</v>
      </c>
      <c r="AE39" s="43">
        <v>168</v>
      </c>
      <c r="AF39" s="43">
        <v>0.29399999999999998</v>
      </c>
      <c r="AG39" s="43">
        <v>0</v>
      </c>
      <c r="AH39" s="43">
        <v>19</v>
      </c>
      <c r="AI39" s="43">
        <v>7.27</v>
      </c>
      <c r="AJ39" s="43">
        <v>0</v>
      </c>
      <c r="AK39" s="46">
        <v>1.03</v>
      </c>
      <c r="AL39" s="43">
        <v>60.2</v>
      </c>
      <c r="AM39" s="46">
        <v>1.08</v>
      </c>
      <c r="AN39" s="43">
        <v>0.74199999999999999</v>
      </c>
      <c r="AO39" s="43">
        <v>0.374</v>
      </c>
      <c r="AP39" s="43">
        <v>0.81599999999999995</v>
      </c>
      <c r="AQ39" s="43">
        <v>1.05</v>
      </c>
      <c r="AR39" s="43">
        <v>3.23</v>
      </c>
      <c r="AS39" s="43">
        <v>8.59</v>
      </c>
      <c r="AT39" s="43">
        <v>2.83</v>
      </c>
      <c r="AU39" s="43">
        <v>5.89</v>
      </c>
      <c r="AV39" s="43">
        <v>0.24299999999999999</v>
      </c>
      <c r="AW39" s="43">
        <v>0.151</v>
      </c>
      <c r="AX39" s="43">
        <v>1.3299999999999999E-2</v>
      </c>
      <c r="AY39" s="43">
        <v>0</v>
      </c>
      <c r="AZ39" s="44">
        <v>1</v>
      </c>
    </row>
    <row r="40" spans="1:52" x14ac:dyDescent="0.2">
      <c r="A40" s="38" t="s">
        <v>99</v>
      </c>
      <c r="B40" s="39" t="s">
        <v>101</v>
      </c>
      <c r="C40" s="40">
        <f>(Tableau1[[#This Row],[IG (Index glycémqiue)]]*Tableau1[[#This Row],[ Glucides (g)]])/100</f>
        <v>6.0000000000000001E-3</v>
      </c>
      <c r="D40" s="40">
        <v>0.63</v>
      </c>
      <c r="E40" s="39">
        <v>2.1</v>
      </c>
      <c r="F40" s="39">
        <v>0.6</v>
      </c>
      <c r="G40" s="39">
        <v>61.2</v>
      </c>
      <c r="H40" s="39">
        <v>562</v>
      </c>
      <c r="I40" s="39">
        <v>417</v>
      </c>
      <c r="J40" s="39">
        <v>319</v>
      </c>
      <c r="K40" s="39">
        <v>0.7</v>
      </c>
      <c r="L40" s="39">
        <v>1.1000000000000001</v>
      </c>
      <c r="M40" s="39">
        <v>13.8</v>
      </c>
      <c r="N40" s="39">
        <v>1</v>
      </c>
      <c r="O40" s="39">
        <v>0.05</v>
      </c>
      <c r="P40" s="39">
        <v>0.09</v>
      </c>
      <c r="Q40" s="39">
        <v>0.02</v>
      </c>
      <c r="R40" s="39">
        <v>0.1</v>
      </c>
      <c r="S40" s="39">
        <v>0.11</v>
      </c>
      <c r="T40" s="39">
        <v>1.65</v>
      </c>
      <c r="U40" s="39">
        <v>0.32</v>
      </c>
      <c r="V40" s="39">
        <v>36.799999999999997</v>
      </c>
      <c r="W40" s="39">
        <v>1</v>
      </c>
      <c r="X40" s="39">
        <v>1</v>
      </c>
      <c r="Y40" s="39">
        <v>2</v>
      </c>
      <c r="Z40" s="39">
        <v>3.8</v>
      </c>
      <c r="AA40" s="39">
        <v>1</v>
      </c>
      <c r="AB40" s="39">
        <v>35</v>
      </c>
      <c r="AC40" s="39">
        <v>47.7</v>
      </c>
      <c r="AD40" s="39">
        <v>5.5</v>
      </c>
      <c r="AE40" s="39">
        <v>20.7</v>
      </c>
      <c r="AF40" s="39">
        <v>1</v>
      </c>
      <c r="AG40" s="39">
        <v>0</v>
      </c>
      <c r="AH40" s="39">
        <v>39.4</v>
      </c>
      <c r="AI40" s="39">
        <v>13.2</v>
      </c>
      <c r="AJ40" s="39">
        <v>0</v>
      </c>
      <c r="AK40" s="41">
        <v>1.68</v>
      </c>
      <c r="AL40" s="39">
        <v>156</v>
      </c>
      <c r="AM40" s="41">
        <v>2.2599999999999998</v>
      </c>
      <c r="AN40" s="39">
        <v>1.34</v>
      </c>
      <c r="AO40" s="39">
        <v>0.77</v>
      </c>
      <c r="AP40" s="39">
        <v>1.67</v>
      </c>
      <c r="AQ40" s="39">
        <v>2.02</v>
      </c>
      <c r="AR40" s="39">
        <v>6.47</v>
      </c>
      <c r="AS40" s="39">
        <v>18.100000000000001</v>
      </c>
      <c r="AT40" s="39">
        <v>5.7</v>
      </c>
      <c r="AU40" s="39">
        <v>11</v>
      </c>
      <c r="AV40" s="39">
        <v>1.1000000000000001</v>
      </c>
      <c r="AW40" s="39">
        <v>0.20499999999999999</v>
      </c>
      <c r="AX40" s="39">
        <v>2.5000000000000001E-2</v>
      </c>
      <c r="AY40" s="39">
        <v>0</v>
      </c>
      <c r="AZ40" s="40">
        <v>1</v>
      </c>
    </row>
    <row r="41" spans="1:52" x14ac:dyDescent="0.2">
      <c r="A41" s="42" t="s">
        <v>99</v>
      </c>
      <c r="B41" s="43" t="s">
        <v>102</v>
      </c>
      <c r="C41" s="44">
        <f>(Tableau1[[#This Row],[IG (Index glycémqiue)]]*Tableau1[[#This Row],[ Glucides (g)]])/100</f>
        <v>5.0000000000000001E-3</v>
      </c>
      <c r="D41" s="44">
        <v>0.63</v>
      </c>
      <c r="E41" s="43">
        <v>2.1</v>
      </c>
      <c r="F41" s="43">
        <v>0.5</v>
      </c>
      <c r="G41" s="43">
        <v>58</v>
      </c>
      <c r="H41" s="43">
        <v>532</v>
      </c>
      <c r="I41" s="43">
        <v>456</v>
      </c>
      <c r="J41" s="43">
        <v>107</v>
      </c>
      <c r="K41" s="43">
        <v>0.6</v>
      </c>
      <c r="L41" s="43">
        <v>1.1000000000000001</v>
      </c>
      <c r="M41" s="43"/>
      <c r="N41" s="43">
        <v>0</v>
      </c>
      <c r="O41" s="43">
        <v>5.0000000000000001E-3</v>
      </c>
      <c r="P41" s="43">
        <v>4.4999999999999998E-2</v>
      </c>
      <c r="Q41" s="43">
        <v>0.02</v>
      </c>
      <c r="R41" s="43"/>
      <c r="S41" s="43">
        <v>0.01</v>
      </c>
      <c r="T41" s="43">
        <v>1.65</v>
      </c>
      <c r="U41" s="43">
        <v>6.5000000000000002E-2</v>
      </c>
      <c r="V41" s="43">
        <v>33.4</v>
      </c>
      <c r="W41" s="43">
        <v>0</v>
      </c>
      <c r="X41" s="43">
        <v>0.59499999999999997</v>
      </c>
      <c r="Y41" s="43">
        <v>2</v>
      </c>
      <c r="Z41" s="43">
        <v>3.45</v>
      </c>
      <c r="AA41" s="43"/>
      <c r="AB41" s="43">
        <v>34</v>
      </c>
      <c r="AC41" s="43">
        <v>42.2</v>
      </c>
      <c r="AD41" s="43"/>
      <c r="AE41" s="43">
        <v>450</v>
      </c>
      <c r="AF41" s="43">
        <v>0.26</v>
      </c>
      <c r="AG41" s="43">
        <v>0</v>
      </c>
      <c r="AH41" s="43">
        <v>37.4</v>
      </c>
      <c r="AI41" s="43">
        <v>12.5</v>
      </c>
      <c r="AJ41" s="43">
        <v>0</v>
      </c>
      <c r="AK41" s="46">
        <v>1.59</v>
      </c>
      <c r="AL41" s="43">
        <v>120</v>
      </c>
      <c r="AM41" s="46">
        <v>2.15</v>
      </c>
      <c r="AN41" s="43">
        <v>1.27</v>
      </c>
      <c r="AO41" s="43">
        <v>0.73</v>
      </c>
      <c r="AP41" s="43">
        <v>1.59</v>
      </c>
      <c r="AQ41" s="43">
        <v>1.91</v>
      </c>
      <c r="AR41" s="43">
        <v>6.13</v>
      </c>
      <c r="AS41" s="43">
        <v>17.2</v>
      </c>
      <c r="AT41" s="43">
        <v>5.0999999999999996</v>
      </c>
      <c r="AU41" s="43">
        <v>10.4</v>
      </c>
      <c r="AV41" s="43">
        <v>1.05</v>
      </c>
      <c r="AW41" s="43">
        <v>0.19400000000000001</v>
      </c>
      <c r="AX41" s="43">
        <v>2.3800000000000002E-2</v>
      </c>
      <c r="AY41" s="43">
        <v>0</v>
      </c>
      <c r="AZ41" s="44">
        <v>1</v>
      </c>
    </row>
    <row r="42" spans="1:52" x14ac:dyDescent="0.2">
      <c r="A42" s="38" t="s">
        <v>99</v>
      </c>
      <c r="B42" s="39" t="s">
        <v>103</v>
      </c>
      <c r="C42" s="40">
        <f>(Tableau1[[#This Row],[IG (Index glycémqiue)]]*Tableau1[[#This Row],[ Glucides (g)]])/100</f>
        <v>0</v>
      </c>
      <c r="D42" s="40">
        <v>0.44</v>
      </c>
      <c r="E42" s="39">
        <v>0.7</v>
      </c>
      <c r="F42" s="39"/>
      <c r="G42" s="39">
        <v>80.8</v>
      </c>
      <c r="H42" s="39">
        <v>732</v>
      </c>
      <c r="I42" s="39">
        <v>800</v>
      </c>
      <c r="J42" s="39">
        <v>370</v>
      </c>
      <c r="K42" s="39">
        <v>1.1299999999999999</v>
      </c>
      <c r="L42" s="39">
        <v>1.9</v>
      </c>
      <c r="M42" s="39"/>
      <c r="N42" s="39">
        <v>0</v>
      </c>
      <c r="O42" s="39">
        <v>7.3299999999999997E-3</v>
      </c>
      <c r="P42" s="39">
        <v>3.3000000000000002E-2</v>
      </c>
      <c r="Q42" s="39">
        <v>6.0699999999999997E-2</v>
      </c>
      <c r="R42" s="39">
        <v>0.11</v>
      </c>
      <c r="S42" s="39">
        <v>1E-3</v>
      </c>
      <c r="T42" s="39">
        <v>3</v>
      </c>
      <c r="U42" s="39">
        <v>0.17</v>
      </c>
      <c r="V42" s="39">
        <v>16.5</v>
      </c>
      <c r="W42" s="39">
        <v>9.1800000000000007E-3</v>
      </c>
      <c r="X42" s="39">
        <v>0.154</v>
      </c>
      <c r="Y42" s="39">
        <v>1.75</v>
      </c>
      <c r="Z42" s="39">
        <v>4.9400000000000004</v>
      </c>
      <c r="AA42" s="39">
        <v>4.7299999999999998E-3</v>
      </c>
      <c r="AB42" s="39">
        <v>23.7</v>
      </c>
      <c r="AC42" s="39">
        <v>39</v>
      </c>
      <c r="AD42" s="39">
        <v>10</v>
      </c>
      <c r="AE42" s="39">
        <v>774</v>
      </c>
      <c r="AF42" s="39">
        <v>5.16E-2</v>
      </c>
      <c r="AG42" s="39">
        <v>0</v>
      </c>
      <c r="AH42" s="39">
        <v>54.8</v>
      </c>
      <c r="AI42" s="39">
        <v>20.2</v>
      </c>
      <c r="AJ42" s="39">
        <v>0</v>
      </c>
      <c r="AK42" s="41">
        <v>2.64</v>
      </c>
      <c r="AL42" s="39">
        <v>228</v>
      </c>
      <c r="AM42" s="41">
        <v>3.06</v>
      </c>
      <c r="AN42" s="39">
        <v>2.6</v>
      </c>
      <c r="AO42" s="39">
        <v>1.3</v>
      </c>
      <c r="AP42" s="39">
        <v>2.2000000000000002</v>
      </c>
      <c r="AQ42" s="39">
        <v>2.59</v>
      </c>
      <c r="AR42" s="39">
        <v>5.96</v>
      </c>
      <c r="AS42" s="39">
        <v>21.9</v>
      </c>
      <c r="AT42" s="39">
        <v>9.65</v>
      </c>
      <c r="AU42" s="39">
        <v>18.600000000000001</v>
      </c>
      <c r="AV42" s="39">
        <v>1.78</v>
      </c>
      <c r="AW42" s="39">
        <v>0.35799999999999998</v>
      </c>
      <c r="AX42" s="39">
        <v>0</v>
      </c>
      <c r="AY42" s="39">
        <v>0</v>
      </c>
      <c r="AZ42" s="40">
        <v>1</v>
      </c>
    </row>
    <row r="43" spans="1:52" x14ac:dyDescent="0.2">
      <c r="A43" s="42" t="s">
        <v>99</v>
      </c>
      <c r="B43" s="43" t="s">
        <v>104</v>
      </c>
      <c r="C43" s="44">
        <f>(Tableau1[[#This Row],[IG (Index glycémqiue)]]*Tableau1[[#This Row],[ Glucides (g)]])/100</f>
        <v>0</v>
      </c>
      <c r="D43" s="44">
        <v>0.44</v>
      </c>
      <c r="E43" s="43">
        <v>0.68600000000000005</v>
      </c>
      <c r="F43" s="43"/>
      <c r="G43" s="43">
        <v>82.2</v>
      </c>
      <c r="H43" s="43">
        <v>745</v>
      </c>
      <c r="I43" s="43">
        <v>800</v>
      </c>
      <c r="J43" s="43">
        <v>328</v>
      </c>
      <c r="K43" s="43">
        <v>1.01</v>
      </c>
      <c r="L43" s="43">
        <v>1.5</v>
      </c>
      <c r="M43" s="43"/>
      <c r="N43" s="43">
        <v>0</v>
      </c>
      <c r="O43" s="43">
        <v>5.0000000000000001E-3</v>
      </c>
      <c r="P43" s="43">
        <v>2.4799999999999999E-2</v>
      </c>
      <c r="Q43" s="43">
        <v>2.7300000000000001E-2</v>
      </c>
      <c r="R43" s="43">
        <v>0.11</v>
      </c>
      <c r="S43" s="43">
        <v>1E-3</v>
      </c>
      <c r="T43" s="43">
        <v>2</v>
      </c>
      <c r="U43" s="43">
        <v>8.5000000000000006E-2</v>
      </c>
      <c r="V43" s="43">
        <v>16.5</v>
      </c>
      <c r="W43" s="43">
        <v>2.5700000000000001E-2</v>
      </c>
      <c r="X43" s="43">
        <v>8.7300000000000003E-2</v>
      </c>
      <c r="Y43" s="43">
        <v>1.75</v>
      </c>
      <c r="Z43" s="43">
        <v>2.0299999999999998</v>
      </c>
      <c r="AA43" s="43">
        <v>1.8400000000000001E-3</v>
      </c>
      <c r="AB43" s="43">
        <v>24</v>
      </c>
      <c r="AC43" s="43">
        <v>17.8</v>
      </c>
      <c r="AD43" s="43">
        <v>1.8</v>
      </c>
      <c r="AE43" s="43">
        <v>15.5</v>
      </c>
      <c r="AF43" s="43">
        <v>8.3000000000000004E-2</v>
      </c>
      <c r="AG43" s="43">
        <v>0</v>
      </c>
      <c r="AH43" s="43">
        <v>54.9</v>
      </c>
      <c r="AI43" s="43">
        <v>18.2</v>
      </c>
      <c r="AJ43" s="43">
        <v>0</v>
      </c>
      <c r="AK43" s="46">
        <v>2.91</v>
      </c>
      <c r="AL43" s="43">
        <v>224</v>
      </c>
      <c r="AM43" s="46">
        <v>3.57</v>
      </c>
      <c r="AN43" s="43">
        <v>2.4900000000000002</v>
      </c>
      <c r="AO43" s="43">
        <v>1.51</v>
      </c>
      <c r="AP43" s="43">
        <v>3.32</v>
      </c>
      <c r="AQ43" s="43">
        <v>3.07</v>
      </c>
      <c r="AR43" s="43">
        <v>9.09</v>
      </c>
      <c r="AS43" s="43">
        <v>21.7</v>
      </c>
      <c r="AT43" s="43">
        <v>6.61</v>
      </c>
      <c r="AU43" s="43">
        <v>12.6</v>
      </c>
      <c r="AV43" s="43">
        <v>1.0900000000000001</v>
      </c>
      <c r="AW43" s="43">
        <v>0.33</v>
      </c>
      <c r="AX43" s="43">
        <v>3.1300000000000001E-2</v>
      </c>
      <c r="AY43" s="43">
        <v>0</v>
      </c>
      <c r="AZ43" s="44">
        <v>1</v>
      </c>
    </row>
    <row r="44" spans="1:52" x14ac:dyDescent="0.2">
      <c r="A44" s="38" t="s">
        <v>99</v>
      </c>
      <c r="B44" s="39" t="s">
        <v>105</v>
      </c>
      <c r="C44" s="40">
        <f>(Tableau1[[#This Row],[IG (Index glycémqiue)]]*Tableau1[[#This Row],[ Glucides (g)]])/100</f>
        <v>0.01</v>
      </c>
      <c r="D44" s="40">
        <v>0.44</v>
      </c>
      <c r="E44" s="39">
        <v>7</v>
      </c>
      <c r="F44" s="39">
        <v>1</v>
      </c>
      <c r="G44" s="39">
        <v>36.299999999999997</v>
      </c>
      <c r="H44" s="39">
        <v>359</v>
      </c>
      <c r="I44" s="39"/>
      <c r="J44" s="39"/>
      <c r="K44" s="39"/>
      <c r="L44" s="39">
        <v>1.22</v>
      </c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>
        <v>0.1</v>
      </c>
      <c r="Y44" s="39">
        <v>2</v>
      </c>
      <c r="Z44" s="39"/>
      <c r="AA44" s="39"/>
      <c r="AB44" s="39"/>
      <c r="AC44" s="39"/>
      <c r="AD44" s="39"/>
      <c r="AE44" s="39"/>
      <c r="AF44" s="39"/>
      <c r="AG44" s="39">
        <v>0</v>
      </c>
      <c r="AH44" s="39">
        <v>23.1</v>
      </c>
      <c r="AI44" s="39">
        <v>9.3699999999999992</v>
      </c>
      <c r="AJ44" s="39">
        <v>0</v>
      </c>
      <c r="AK44" s="41">
        <v>1.28</v>
      </c>
      <c r="AL44" s="39">
        <v>84.5</v>
      </c>
      <c r="AM44" s="41">
        <v>1.55</v>
      </c>
      <c r="AN44" s="39">
        <v>1.08</v>
      </c>
      <c r="AO44" s="39">
        <v>0.47299999999999998</v>
      </c>
      <c r="AP44" s="39">
        <v>1</v>
      </c>
      <c r="AQ44" s="39">
        <v>1.37</v>
      </c>
      <c r="AR44" s="39">
        <v>4.01</v>
      </c>
      <c r="AS44" s="39">
        <v>9.89</v>
      </c>
      <c r="AT44" s="39">
        <v>3.68</v>
      </c>
      <c r="AU44" s="39">
        <v>7.43</v>
      </c>
      <c r="AV44" s="39">
        <v>0.59499999999999997</v>
      </c>
      <c r="AW44" s="39">
        <v>0.219</v>
      </c>
      <c r="AX44" s="39">
        <v>1.38E-2</v>
      </c>
      <c r="AY44" s="39">
        <v>0</v>
      </c>
      <c r="AZ44" s="40">
        <v>1</v>
      </c>
    </row>
    <row r="45" spans="1:52" x14ac:dyDescent="0.2">
      <c r="A45" s="42" t="s">
        <v>99</v>
      </c>
      <c r="B45" s="43" t="s">
        <v>106</v>
      </c>
      <c r="C45" s="44">
        <f>(Tableau1[[#This Row],[IG (Index glycémqiue)]]*Tableau1[[#This Row],[ Glucides (g)]])/100</f>
        <v>0.01</v>
      </c>
      <c r="D45" s="44">
        <v>0.44</v>
      </c>
      <c r="E45" s="43">
        <v>7</v>
      </c>
      <c r="F45" s="43">
        <v>1</v>
      </c>
      <c r="G45" s="43">
        <v>39.6</v>
      </c>
      <c r="H45" s="43">
        <v>388</v>
      </c>
      <c r="I45" s="43"/>
      <c r="J45" s="43"/>
      <c r="K45" s="43"/>
      <c r="L45" s="43">
        <v>2.98</v>
      </c>
      <c r="M45" s="43"/>
      <c r="N45" s="43"/>
      <c r="O45" s="43"/>
      <c r="P45" s="43"/>
      <c r="Q45" s="43"/>
      <c r="R45" s="43"/>
      <c r="S45" s="43">
        <v>0</v>
      </c>
      <c r="T45" s="43"/>
      <c r="U45" s="43"/>
      <c r="V45" s="43">
        <v>23</v>
      </c>
      <c r="W45" s="43"/>
      <c r="X45" s="43">
        <v>0.1</v>
      </c>
      <c r="Y45" s="43">
        <v>2</v>
      </c>
      <c r="Z45" s="43">
        <v>8</v>
      </c>
      <c r="AA45" s="43"/>
      <c r="AB45" s="43"/>
      <c r="AC45" s="43">
        <v>80</v>
      </c>
      <c r="AD45" s="43"/>
      <c r="AE45" s="43"/>
      <c r="AF45" s="43"/>
      <c r="AG45" s="43">
        <v>0</v>
      </c>
      <c r="AH45" s="43">
        <v>22.6</v>
      </c>
      <c r="AI45" s="43">
        <v>9.18</v>
      </c>
      <c r="AJ45" s="43">
        <v>0</v>
      </c>
      <c r="AK45" s="46">
        <v>1.26</v>
      </c>
      <c r="AL45" s="43"/>
      <c r="AM45" s="46">
        <v>1.52</v>
      </c>
      <c r="AN45" s="43">
        <v>1.06</v>
      </c>
      <c r="AO45" s="43">
        <v>0.46300000000000002</v>
      </c>
      <c r="AP45" s="43">
        <v>0.98399999999999999</v>
      </c>
      <c r="AQ45" s="43">
        <v>1.34</v>
      </c>
      <c r="AR45" s="43">
        <v>3.93</v>
      </c>
      <c r="AS45" s="43">
        <v>9.69</v>
      </c>
      <c r="AT45" s="43">
        <v>3.61</v>
      </c>
      <c r="AU45" s="43">
        <v>7.28</v>
      </c>
      <c r="AV45" s="43">
        <v>0.58299999999999996</v>
      </c>
      <c r="AW45" s="43">
        <v>0.214</v>
      </c>
      <c r="AX45" s="43">
        <v>1.35E-2</v>
      </c>
      <c r="AY45" s="43">
        <v>0</v>
      </c>
      <c r="AZ45" s="44">
        <v>1</v>
      </c>
    </row>
    <row r="46" spans="1:52" x14ac:dyDescent="0.2">
      <c r="A46" s="38" t="s">
        <v>99</v>
      </c>
      <c r="B46" s="39" t="s">
        <v>107</v>
      </c>
      <c r="C46" s="40">
        <f>(Tableau1[[#This Row],[IG (Index glycémqiue)]]*Tableau1[[#This Row],[ Glucides (g)]])/100</f>
        <v>4.2000000000000003E-2</v>
      </c>
      <c r="D46" s="40"/>
      <c r="E46" s="39">
        <v>0.36</v>
      </c>
      <c r="F46" s="39">
        <v>4.2</v>
      </c>
      <c r="G46" s="39">
        <v>21.1</v>
      </c>
      <c r="H46" s="39">
        <v>208</v>
      </c>
      <c r="I46" s="39">
        <v>448</v>
      </c>
      <c r="J46" s="39">
        <v>732</v>
      </c>
      <c r="K46" s="39">
        <v>0.7</v>
      </c>
      <c r="L46" s="39"/>
      <c r="M46" s="39"/>
      <c r="N46" s="39">
        <v>1</v>
      </c>
      <c r="O46" s="39">
        <v>0.05</v>
      </c>
      <c r="P46" s="39">
        <v>0.05</v>
      </c>
      <c r="Q46" s="39">
        <v>0.05</v>
      </c>
      <c r="R46" s="39">
        <v>0.08</v>
      </c>
      <c r="S46" s="39">
        <v>0.05</v>
      </c>
      <c r="T46" s="39">
        <v>5</v>
      </c>
      <c r="U46" s="39">
        <v>0.2</v>
      </c>
      <c r="V46" s="39">
        <v>22.7</v>
      </c>
      <c r="W46" s="39">
        <v>1</v>
      </c>
      <c r="X46" s="39">
        <v>1</v>
      </c>
      <c r="Y46" s="39">
        <v>10</v>
      </c>
      <c r="Z46" s="39">
        <v>2.2999999999999998</v>
      </c>
      <c r="AA46" s="39">
        <v>1</v>
      </c>
      <c r="AB46" s="39">
        <v>15</v>
      </c>
      <c r="AC46" s="39">
        <v>48.1</v>
      </c>
      <c r="AD46" s="39">
        <v>5.8</v>
      </c>
      <c r="AE46" s="39">
        <v>228</v>
      </c>
      <c r="AF46" s="39">
        <v>1</v>
      </c>
      <c r="AG46" s="39">
        <v>0</v>
      </c>
      <c r="AH46" s="39">
        <v>10.5</v>
      </c>
      <c r="AI46" s="39">
        <v>4.62</v>
      </c>
      <c r="AJ46" s="39">
        <v>0</v>
      </c>
      <c r="AK46" s="41">
        <v>0.70499999999999996</v>
      </c>
      <c r="AL46" s="39">
        <v>59</v>
      </c>
      <c r="AM46" s="41">
        <v>0.6</v>
      </c>
      <c r="AN46" s="39">
        <v>0.38</v>
      </c>
      <c r="AO46" s="39">
        <v>0.224</v>
      </c>
      <c r="AP46" s="39">
        <v>0.47699999999999998</v>
      </c>
      <c r="AQ46" s="39">
        <v>0.60399999999999998</v>
      </c>
      <c r="AR46" s="39">
        <v>1.77</v>
      </c>
      <c r="AS46" s="39">
        <v>4.63</v>
      </c>
      <c r="AT46" s="39">
        <v>1.53</v>
      </c>
      <c r="AU46" s="39">
        <v>3.88</v>
      </c>
      <c r="AV46" s="39">
        <v>0.27900000000000003</v>
      </c>
      <c r="AW46" s="39">
        <v>0.10100000000000001</v>
      </c>
      <c r="AX46" s="39">
        <v>1.06E-2</v>
      </c>
      <c r="AY46" s="39">
        <v>0</v>
      </c>
      <c r="AZ46" s="40">
        <v>1</v>
      </c>
    </row>
    <row r="47" spans="1:52" x14ac:dyDescent="0.2">
      <c r="A47" s="42" t="s">
        <v>99</v>
      </c>
      <c r="B47" s="43" t="s">
        <v>108</v>
      </c>
      <c r="C47" s="44">
        <f>(Tableau1[[#This Row],[IG (Index glycémqiue)]]*Tableau1[[#This Row],[ Glucides (g)]])/100</f>
        <v>6.9000000000000006E-2</v>
      </c>
      <c r="D47" s="44"/>
      <c r="E47" s="43">
        <v>0.9</v>
      </c>
      <c r="F47" s="43">
        <v>6.9</v>
      </c>
      <c r="G47" s="43">
        <v>25.6</v>
      </c>
      <c r="H47" s="43">
        <v>262</v>
      </c>
      <c r="I47" s="43">
        <v>342</v>
      </c>
      <c r="J47" s="43">
        <v>491</v>
      </c>
      <c r="K47" s="43">
        <v>0.2</v>
      </c>
      <c r="L47" s="43">
        <v>1.1499999999999999</v>
      </c>
      <c r="M47" s="43"/>
      <c r="N47" s="43">
        <v>1</v>
      </c>
      <c r="O47" s="43">
        <v>0.05</v>
      </c>
      <c r="P47" s="43">
        <v>0.05</v>
      </c>
      <c r="Q47" s="43">
        <v>0.05</v>
      </c>
      <c r="R47" s="43">
        <v>0.06</v>
      </c>
      <c r="S47" s="43">
        <v>0.05</v>
      </c>
      <c r="T47" s="43">
        <v>5</v>
      </c>
      <c r="U47" s="43">
        <v>0.2</v>
      </c>
      <c r="V47" s="43">
        <v>18</v>
      </c>
      <c r="W47" s="43">
        <v>1</v>
      </c>
      <c r="X47" s="43">
        <v>1</v>
      </c>
      <c r="Y47" s="43">
        <v>10</v>
      </c>
      <c r="Z47" s="43">
        <v>2.5</v>
      </c>
      <c r="AA47" s="43">
        <v>1</v>
      </c>
      <c r="AB47" s="43">
        <v>14</v>
      </c>
      <c r="AC47" s="43">
        <v>51.2</v>
      </c>
      <c r="AD47" s="43">
        <v>8.1</v>
      </c>
      <c r="AE47" s="43">
        <v>286</v>
      </c>
      <c r="AF47" s="43">
        <v>1</v>
      </c>
      <c r="AG47" s="43">
        <v>0</v>
      </c>
      <c r="AH47" s="43">
        <v>16.3</v>
      </c>
      <c r="AI47" s="43">
        <v>5.85</v>
      </c>
      <c r="AJ47" s="43">
        <v>0</v>
      </c>
      <c r="AK47" s="46">
        <v>0.86599999999999999</v>
      </c>
      <c r="AL47" s="43">
        <v>70</v>
      </c>
      <c r="AM47" s="46">
        <v>0.76500000000000001</v>
      </c>
      <c r="AN47" s="43">
        <v>0.51100000000000001</v>
      </c>
      <c r="AO47" s="43">
        <v>0.308</v>
      </c>
      <c r="AP47" s="43">
        <v>0.69</v>
      </c>
      <c r="AQ47" s="43">
        <v>0.84</v>
      </c>
      <c r="AR47" s="43">
        <v>2.71</v>
      </c>
      <c r="AS47" s="43">
        <v>7.75</v>
      </c>
      <c r="AT47" s="43">
        <v>2.2599999999999998</v>
      </c>
      <c r="AU47" s="43">
        <v>4.8600000000000003</v>
      </c>
      <c r="AV47" s="43" t="s">
        <v>57</v>
      </c>
      <c r="AW47" s="43">
        <v>0.105</v>
      </c>
      <c r="AX47" s="43">
        <v>1.2999999999999999E-2</v>
      </c>
      <c r="AY47" s="43" t="s">
        <v>57</v>
      </c>
      <c r="AZ47" s="44">
        <v>1</v>
      </c>
    </row>
    <row r="48" spans="1:52" x14ac:dyDescent="0.2">
      <c r="A48" s="38" t="s">
        <v>109</v>
      </c>
      <c r="B48" s="39" t="s">
        <v>110</v>
      </c>
      <c r="C48" s="40">
        <f>(Tableau1[[#This Row],[IG (Index glycémqiue)]]*Tableau1[[#This Row],[ Glucides (g)]])/100</f>
        <v>1.0824</v>
      </c>
      <c r="D48" s="40">
        <v>-0.06</v>
      </c>
      <c r="E48" s="39">
        <v>0.36699999999999999</v>
      </c>
      <c r="F48" s="39">
        <v>1.64</v>
      </c>
      <c r="G48" s="39">
        <v>0</v>
      </c>
      <c r="H48" s="39">
        <v>32.299999999999997</v>
      </c>
      <c r="I48" s="39">
        <v>0</v>
      </c>
      <c r="J48" s="39">
        <v>0</v>
      </c>
      <c r="K48" s="39">
        <v>0</v>
      </c>
      <c r="L48" s="39">
        <v>0</v>
      </c>
      <c r="M48" s="39"/>
      <c r="N48" s="39"/>
      <c r="O48" s="39"/>
      <c r="P48" s="39">
        <v>0.02</v>
      </c>
      <c r="Q48" s="39">
        <v>0.54500000000000004</v>
      </c>
      <c r="R48" s="39">
        <v>0.36899999999999999</v>
      </c>
      <c r="S48" s="39">
        <v>0.03</v>
      </c>
      <c r="T48" s="39">
        <v>4.82</v>
      </c>
      <c r="U48" s="39">
        <v>0.115</v>
      </c>
      <c r="V48" s="39">
        <v>9</v>
      </c>
      <c r="W48" s="39">
        <v>0.14000000000000001</v>
      </c>
      <c r="X48" s="39">
        <v>0.02</v>
      </c>
      <c r="Y48" s="39">
        <v>1.2</v>
      </c>
      <c r="Z48" s="39">
        <v>7.37</v>
      </c>
      <c r="AA48" s="39">
        <v>7.1000000000000004E-3</v>
      </c>
      <c r="AB48" s="39">
        <v>13.5</v>
      </c>
      <c r="AC48" s="39">
        <v>36.5</v>
      </c>
      <c r="AD48" s="39">
        <v>5.0000000000000001E-3</v>
      </c>
      <c r="AE48" s="39">
        <v>4.4400000000000004</v>
      </c>
      <c r="AF48" s="39">
        <v>0.03</v>
      </c>
      <c r="AG48" s="39">
        <v>0</v>
      </c>
      <c r="AH48" s="39">
        <v>0</v>
      </c>
      <c r="AI48" s="39">
        <v>0</v>
      </c>
      <c r="AJ48" s="39">
        <v>0</v>
      </c>
      <c r="AK48" s="41">
        <v>0</v>
      </c>
      <c r="AL48" s="39">
        <v>0</v>
      </c>
      <c r="AM48" s="41">
        <v>0</v>
      </c>
      <c r="AN48" s="39">
        <v>0</v>
      </c>
      <c r="AO48" s="39">
        <v>0</v>
      </c>
      <c r="AP48" s="39">
        <v>0</v>
      </c>
      <c r="AQ48" s="39">
        <v>0</v>
      </c>
      <c r="AR48" s="39">
        <v>0</v>
      </c>
      <c r="AS48" s="39">
        <v>0</v>
      </c>
      <c r="AT48" s="39">
        <v>0</v>
      </c>
      <c r="AU48" s="39">
        <v>0</v>
      </c>
      <c r="AV48" s="39">
        <v>0</v>
      </c>
      <c r="AW48" s="39">
        <v>0</v>
      </c>
      <c r="AX48" s="39">
        <v>0</v>
      </c>
      <c r="AY48" s="39">
        <v>0</v>
      </c>
      <c r="AZ48" s="40">
        <v>66</v>
      </c>
    </row>
    <row r="49" spans="1:52" x14ac:dyDescent="0.2">
      <c r="A49" s="42" t="s">
        <v>109</v>
      </c>
      <c r="B49" s="43" t="s">
        <v>112</v>
      </c>
      <c r="C49" s="44">
        <f>(Tableau1[[#This Row],[IG (Index glycémqiue)]]*Tableau1[[#This Row],[ Glucides (g)]])/100</f>
        <v>2.31</v>
      </c>
      <c r="D49" s="44">
        <v>-0.06</v>
      </c>
      <c r="E49" s="43">
        <v>0.4</v>
      </c>
      <c r="F49" s="43">
        <v>3.5</v>
      </c>
      <c r="G49" s="43">
        <v>0</v>
      </c>
      <c r="H49" s="43">
        <v>47.8</v>
      </c>
      <c r="I49" s="43">
        <v>0</v>
      </c>
      <c r="J49" s="43"/>
      <c r="K49" s="43">
        <v>0</v>
      </c>
      <c r="L49" s="43">
        <v>0</v>
      </c>
      <c r="M49" s="43"/>
      <c r="N49" s="43">
        <v>0</v>
      </c>
      <c r="O49" s="43">
        <v>6.0000000000000001E-3</v>
      </c>
      <c r="P49" s="43">
        <v>1.9E-2</v>
      </c>
      <c r="Q49" s="43">
        <v>0.64900000000000002</v>
      </c>
      <c r="R49" s="43">
        <v>0.13900000000000001</v>
      </c>
      <c r="S49" s="43">
        <v>4.4999999999999998E-2</v>
      </c>
      <c r="T49" s="43">
        <v>2.6</v>
      </c>
      <c r="U49" s="43">
        <v>0.02</v>
      </c>
      <c r="V49" s="43">
        <v>4.9000000000000004</v>
      </c>
      <c r="W49" s="43">
        <v>6.0000000000000001E-3</v>
      </c>
      <c r="X49" s="43">
        <v>1.2E-2</v>
      </c>
      <c r="Y49" s="43">
        <v>1.5</v>
      </c>
      <c r="Z49" s="43">
        <v>7.9</v>
      </c>
      <c r="AA49" s="43">
        <v>8.0000000000000002E-3</v>
      </c>
      <c r="AB49" s="43">
        <v>21.5</v>
      </c>
      <c r="AC49" s="43">
        <v>41.6</v>
      </c>
      <c r="AD49" s="43">
        <v>0.11</v>
      </c>
      <c r="AE49" s="43">
        <v>3.7</v>
      </c>
      <c r="AF49" s="43">
        <v>1.7999999999999999E-2</v>
      </c>
      <c r="AG49" s="43">
        <v>0</v>
      </c>
      <c r="AH49" s="43">
        <v>0</v>
      </c>
      <c r="AI49" s="43">
        <v>0</v>
      </c>
      <c r="AJ49" s="43">
        <v>0</v>
      </c>
      <c r="AK49" s="46">
        <v>0</v>
      </c>
      <c r="AL49" s="43">
        <v>0</v>
      </c>
      <c r="AM49" s="46">
        <v>0</v>
      </c>
      <c r="AN49" s="43">
        <v>0</v>
      </c>
      <c r="AO49" s="43">
        <v>0</v>
      </c>
      <c r="AP49" s="43">
        <v>0</v>
      </c>
      <c r="AQ49" s="43">
        <v>0</v>
      </c>
      <c r="AR49" s="43">
        <v>0</v>
      </c>
      <c r="AS49" s="43">
        <v>0</v>
      </c>
      <c r="AT49" s="43">
        <v>0</v>
      </c>
      <c r="AU49" s="43">
        <v>0</v>
      </c>
      <c r="AV49" s="43">
        <v>0</v>
      </c>
      <c r="AW49" s="43">
        <v>0</v>
      </c>
      <c r="AX49" s="43">
        <v>0</v>
      </c>
      <c r="AY49" s="43">
        <v>0</v>
      </c>
      <c r="AZ49" s="44">
        <v>66</v>
      </c>
    </row>
    <row r="50" spans="1:52" x14ac:dyDescent="0.2">
      <c r="A50" s="38" t="s">
        <v>109</v>
      </c>
      <c r="B50" s="39" t="s">
        <v>113</v>
      </c>
      <c r="C50" s="40">
        <f>(Tableau1[[#This Row],[IG (Index glycémqiue)]]*Tableau1[[#This Row],[ Glucides (g)]])/100</f>
        <v>2.1383999999999999</v>
      </c>
      <c r="D50" s="40">
        <v>-0.06</v>
      </c>
      <c r="E50" s="39">
        <v>0.5</v>
      </c>
      <c r="F50" s="39">
        <v>3.24</v>
      </c>
      <c r="G50" s="39"/>
      <c r="H50" s="39">
        <v>51.3</v>
      </c>
      <c r="I50" s="39">
        <v>0</v>
      </c>
      <c r="J50" s="39"/>
      <c r="K50" s="39">
        <v>0</v>
      </c>
      <c r="L50" s="39">
        <v>0</v>
      </c>
      <c r="M50" s="39"/>
      <c r="N50" s="39">
        <v>0</v>
      </c>
      <c r="O50" s="39">
        <v>0.04</v>
      </c>
      <c r="P50" s="39">
        <v>0.3</v>
      </c>
      <c r="Q50" s="39">
        <v>0.8</v>
      </c>
      <c r="R50" s="39">
        <v>1</v>
      </c>
      <c r="S50" s="39">
        <v>0.05</v>
      </c>
      <c r="T50" s="39">
        <v>7.98</v>
      </c>
      <c r="U50" s="39">
        <v>0.2</v>
      </c>
      <c r="V50" s="39">
        <v>5.89</v>
      </c>
      <c r="W50" s="39">
        <v>4.0000000000000001E-3</v>
      </c>
      <c r="X50" s="39">
        <v>6.0000000000000001E-3</v>
      </c>
      <c r="Y50" s="39">
        <v>1.9</v>
      </c>
      <c r="Z50" s="39">
        <v>9.84</v>
      </c>
      <c r="AA50" s="39">
        <v>5.0000000000000001E-3</v>
      </c>
      <c r="AB50" s="39">
        <v>25</v>
      </c>
      <c r="AC50" s="39">
        <v>48.8</v>
      </c>
      <c r="AD50" s="39">
        <v>0.9</v>
      </c>
      <c r="AE50" s="39">
        <v>1.92</v>
      </c>
      <c r="AF50" s="39">
        <v>0</v>
      </c>
      <c r="AG50" s="39">
        <v>0</v>
      </c>
      <c r="AH50" s="39">
        <v>0</v>
      </c>
      <c r="AI50" s="39">
        <v>0</v>
      </c>
      <c r="AJ50" s="39">
        <v>0</v>
      </c>
      <c r="AK50" s="41">
        <v>0</v>
      </c>
      <c r="AL50" s="39">
        <v>0</v>
      </c>
      <c r="AM50" s="41"/>
      <c r="AN50" s="39"/>
      <c r="AO50" s="39"/>
      <c r="AP50" s="39" t="s">
        <v>57</v>
      </c>
      <c r="AQ50" s="39" t="s">
        <v>57</v>
      </c>
      <c r="AR50" s="39" t="s">
        <v>57</v>
      </c>
      <c r="AS50" s="39" t="s">
        <v>57</v>
      </c>
      <c r="AT50" s="39" t="s">
        <v>57</v>
      </c>
      <c r="AU50" s="39" t="s">
        <v>57</v>
      </c>
      <c r="AV50" s="39" t="s">
        <v>57</v>
      </c>
      <c r="AW50" s="39" t="s">
        <v>57</v>
      </c>
      <c r="AX50" s="39" t="s">
        <v>57</v>
      </c>
      <c r="AY50" s="39" t="s">
        <v>57</v>
      </c>
      <c r="AZ50" s="40">
        <v>66</v>
      </c>
    </row>
    <row r="51" spans="1:52" x14ac:dyDescent="0.2">
      <c r="A51" s="42" t="s">
        <v>109</v>
      </c>
      <c r="B51" s="43" t="s">
        <v>114</v>
      </c>
      <c r="C51" s="44">
        <f>(Tableau1[[#This Row],[IG (Index glycémqiue)]]*Tableau1[[#This Row],[ Glucides (g)]])/100</f>
        <v>3.1086</v>
      </c>
      <c r="D51" s="44">
        <v>-0.06</v>
      </c>
      <c r="E51" s="43">
        <v>0.3</v>
      </c>
      <c r="F51" s="43">
        <v>4.71</v>
      </c>
      <c r="G51" s="43"/>
      <c r="H51" s="43">
        <v>35.299999999999997</v>
      </c>
      <c r="I51" s="43">
        <v>0</v>
      </c>
      <c r="J51" s="43"/>
      <c r="K51" s="43">
        <v>0</v>
      </c>
      <c r="L51" s="43">
        <v>0</v>
      </c>
      <c r="M51" s="43"/>
      <c r="N51" s="43"/>
      <c r="O51" s="43"/>
      <c r="P51" s="43">
        <v>0.02</v>
      </c>
      <c r="Q51" s="43">
        <v>0.26</v>
      </c>
      <c r="R51" s="43">
        <v>0.1</v>
      </c>
      <c r="S51" s="43">
        <v>0.01</v>
      </c>
      <c r="T51" s="43">
        <v>4</v>
      </c>
      <c r="U51" s="43">
        <v>0.1</v>
      </c>
      <c r="V51" s="43">
        <v>6.94</v>
      </c>
      <c r="W51" s="43">
        <v>7.0000000000000007E-2</v>
      </c>
      <c r="X51" s="43">
        <v>0.02</v>
      </c>
      <c r="Y51" s="43">
        <v>4.0999999999999996</v>
      </c>
      <c r="Z51" s="43">
        <v>6</v>
      </c>
      <c r="AA51" s="43"/>
      <c r="AB51" s="43">
        <v>10.9</v>
      </c>
      <c r="AC51" s="43">
        <v>32.700000000000003</v>
      </c>
      <c r="AD51" s="43"/>
      <c r="AE51" s="43">
        <v>15.9</v>
      </c>
      <c r="AF51" s="43">
        <v>0.03</v>
      </c>
      <c r="AG51" s="43">
        <v>0</v>
      </c>
      <c r="AH51" s="43"/>
      <c r="AI51" s="43"/>
      <c r="AJ51" s="43">
        <v>0</v>
      </c>
      <c r="AK51" s="46"/>
      <c r="AL51" s="43">
        <v>0</v>
      </c>
      <c r="AM51" s="46"/>
      <c r="AN51" s="43"/>
      <c r="AO51" s="43"/>
      <c r="AP51" s="43" t="s">
        <v>83</v>
      </c>
      <c r="AQ51" s="43" t="s">
        <v>83</v>
      </c>
      <c r="AR51" s="43" t="s">
        <v>83</v>
      </c>
      <c r="AS51" s="43" t="s">
        <v>83</v>
      </c>
      <c r="AT51" s="43" t="s">
        <v>83</v>
      </c>
      <c r="AU51" s="43" t="s">
        <v>83</v>
      </c>
      <c r="AV51" s="43" t="s">
        <v>83</v>
      </c>
      <c r="AW51" s="43" t="s">
        <v>83</v>
      </c>
      <c r="AX51" s="43" t="s">
        <v>83</v>
      </c>
      <c r="AY51" s="43" t="s">
        <v>83</v>
      </c>
      <c r="AZ51" s="44">
        <v>66</v>
      </c>
    </row>
    <row r="52" spans="1:52" x14ac:dyDescent="0.2">
      <c r="A52" s="38" t="s">
        <v>109</v>
      </c>
      <c r="B52" s="39" t="s">
        <v>115</v>
      </c>
      <c r="C52" s="40">
        <f>(Tableau1[[#This Row],[IG (Index glycémqiue)]]*Tableau1[[#This Row],[ Glucides (g)]])/100</f>
        <v>3.0359999999999996</v>
      </c>
      <c r="D52" s="40">
        <v>-0.06</v>
      </c>
      <c r="E52" s="39">
        <v>0.4</v>
      </c>
      <c r="F52" s="39">
        <v>4.5999999999999996</v>
      </c>
      <c r="G52" s="39"/>
      <c r="H52" s="39">
        <v>62</v>
      </c>
      <c r="I52" s="39">
        <v>0</v>
      </c>
      <c r="J52" s="39"/>
      <c r="K52" s="39">
        <v>0</v>
      </c>
      <c r="L52" s="39">
        <v>0</v>
      </c>
      <c r="M52" s="39"/>
      <c r="N52" s="39"/>
      <c r="O52" s="39">
        <v>7.0000000000000001E-3</v>
      </c>
      <c r="P52" s="39">
        <v>0.03</v>
      </c>
      <c r="Q52" s="39">
        <v>0.47</v>
      </c>
      <c r="R52" s="39">
        <v>8.5000000000000006E-2</v>
      </c>
      <c r="S52" s="39">
        <v>4.4999999999999998E-2</v>
      </c>
      <c r="T52" s="39">
        <v>2.6</v>
      </c>
      <c r="U52" s="39">
        <v>0.02</v>
      </c>
      <c r="V52" s="39">
        <v>4.3</v>
      </c>
      <c r="W52" s="39">
        <v>8.9999999999999993E-3</v>
      </c>
      <c r="X52" s="39">
        <v>0.02</v>
      </c>
      <c r="Y52" s="39">
        <v>1.75</v>
      </c>
      <c r="Z52" s="39">
        <v>9</v>
      </c>
      <c r="AA52" s="39">
        <v>1.7999999999999999E-2</v>
      </c>
      <c r="AB52" s="39">
        <v>18.399999999999999</v>
      </c>
      <c r="AC52" s="39">
        <v>64.2</v>
      </c>
      <c r="AD52" s="39">
        <v>0.11</v>
      </c>
      <c r="AE52" s="39">
        <v>6.8</v>
      </c>
      <c r="AF52" s="39">
        <v>1.2999999999999999E-2</v>
      </c>
      <c r="AG52" s="39">
        <v>0</v>
      </c>
      <c r="AH52" s="39">
        <v>0</v>
      </c>
      <c r="AI52" s="39">
        <v>0</v>
      </c>
      <c r="AJ52" s="39">
        <v>0</v>
      </c>
      <c r="AK52" s="41">
        <v>0</v>
      </c>
      <c r="AL52" s="39">
        <v>0</v>
      </c>
      <c r="AM52" s="41">
        <v>0</v>
      </c>
      <c r="AN52" s="39">
        <v>0</v>
      </c>
      <c r="AO52" s="39">
        <v>0</v>
      </c>
      <c r="AP52" s="39">
        <v>0</v>
      </c>
      <c r="AQ52" s="39">
        <v>0</v>
      </c>
      <c r="AR52" s="39">
        <v>0</v>
      </c>
      <c r="AS52" s="39">
        <v>0</v>
      </c>
      <c r="AT52" s="39">
        <v>0</v>
      </c>
      <c r="AU52" s="39">
        <v>0</v>
      </c>
      <c r="AV52" s="39">
        <v>0</v>
      </c>
      <c r="AW52" s="39">
        <v>0</v>
      </c>
      <c r="AX52" s="39">
        <v>0</v>
      </c>
      <c r="AY52" s="39">
        <v>0</v>
      </c>
      <c r="AZ52" s="40">
        <v>66</v>
      </c>
    </row>
    <row r="53" spans="1:52" x14ac:dyDescent="0.2">
      <c r="A53" s="42" t="s">
        <v>109</v>
      </c>
      <c r="B53" s="43" t="s">
        <v>116</v>
      </c>
      <c r="C53" s="44">
        <f>(Tableau1[[#This Row],[IG (Index glycémqiue)]]*Tableau1[[#This Row],[ Glucides (g)]])/100</f>
        <v>3.0821999999999998</v>
      </c>
      <c r="D53" s="44">
        <v>-0.06</v>
      </c>
      <c r="E53" s="43">
        <v>0.25</v>
      </c>
      <c r="F53" s="43">
        <v>4.67</v>
      </c>
      <c r="G53" s="43"/>
      <c r="H53" s="43">
        <v>26</v>
      </c>
      <c r="I53" s="43">
        <v>0</v>
      </c>
      <c r="J53" s="43"/>
      <c r="K53" s="43">
        <v>0</v>
      </c>
      <c r="L53" s="43">
        <v>0</v>
      </c>
      <c r="M53" s="43"/>
      <c r="N53" s="43">
        <v>0.1</v>
      </c>
      <c r="O53" s="43">
        <v>1.33</v>
      </c>
      <c r="P53" s="43">
        <v>1.23E-2</v>
      </c>
      <c r="Q53" s="43">
        <v>0.65</v>
      </c>
      <c r="R53" s="43">
        <v>4.7E-2</v>
      </c>
      <c r="S53" s="43">
        <v>0.04</v>
      </c>
      <c r="T53" s="43">
        <v>5</v>
      </c>
      <c r="U53" s="43">
        <v>0.08</v>
      </c>
      <c r="V53" s="43">
        <v>5.73</v>
      </c>
      <c r="W53" s="43">
        <v>4.3E-3</v>
      </c>
      <c r="X53" s="43">
        <v>1.0999999999999999E-2</v>
      </c>
      <c r="Y53" s="43">
        <v>1</v>
      </c>
      <c r="Z53" s="43">
        <v>5.53</v>
      </c>
      <c r="AA53" s="43">
        <v>7.4999999999999997E-3</v>
      </c>
      <c r="AB53" s="43">
        <v>9.85</v>
      </c>
      <c r="AC53" s="43">
        <v>29.3</v>
      </c>
      <c r="AD53" s="43">
        <v>2.2000000000000002</v>
      </c>
      <c r="AE53" s="43">
        <v>2.5099999999999998</v>
      </c>
      <c r="AF53" s="43">
        <v>1.3299999999999999E-2</v>
      </c>
      <c r="AG53" s="43">
        <v>0</v>
      </c>
      <c r="AH53" s="43"/>
      <c r="AI53" s="43"/>
      <c r="AJ53" s="43"/>
      <c r="AK53" s="46"/>
      <c r="AL53" s="43">
        <v>0</v>
      </c>
      <c r="AM53" s="46"/>
      <c r="AN53" s="43"/>
      <c r="AO53" s="43"/>
      <c r="AP53" s="43" t="s">
        <v>57</v>
      </c>
      <c r="AQ53" s="43" t="s">
        <v>57</v>
      </c>
      <c r="AR53" s="43" t="s">
        <v>57</v>
      </c>
      <c r="AS53" s="43" t="s">
        <v>57</v>
      </c>
      <c r="AT53" s="43" t="s">
        <v>57</v>
      </c>
      <c r="AU53" s="43" t="s">
        <v>57</v>
      </c>
      <c r="AV53" s="43" t="s">
        <v>57</v>
      </c>
      <c r="AW53" s="43" t="s">
        <v>57</v>
      </c>
      <c r="AX53" s="43" t="s">
        <v>57</v>
      </c>
      <c r="AY53" s="43" t="s">
        <v>57</v>
      </c>
      <c r="AZ53" s="44">
        <v>66</v>
      </c>
    </row>
    <row r="54" spans="1:52" x14ac:dyDescent="0.2">
      <c r="A54" s="38" t="s">
        <v>117</v>
      </c>
      <c r="B54" s="39" t="s">
        <v>118</v>
      </c>
      <c r="C54" s="40">
        <f>(Tableau1[[#This Row],[IG (Index glycémqiue)]]*Tableau1[[#This Row],[ Glucides (g)]])/100</f>
        <v>53.774999999999999</v>
      </c>
      <c r="D54" s="40"/>
      <c r="E54" s="39">
        <v>11.9</v>
      </c>
      <c r="F54" s="39">
        <v>71.7</v>
      </c>
      <c r="G54" s="39">
        <v>6.82</v>
      </c>
      <c r="H54" s="39">
        <v>404</v>
      </c>
      <c r="I54" s="39">
        <v>53</v>
      </c>
      <c r="J54" s="39"/>
      <c r="K54" s="39">
        <v>0.34499999999999997</v>
      </c>
      <c r="L54" s="39">
        <v>1.04</v>
      </c>
      <c r="M54" s="39"/>
      <c r="N54" s="39">
        <v>0</v>
      </c>
      <c r="O54" s="39">
        <v>0.39200000000000002</v>
      </c>
      <c r="P54" s="39">
        <v>0.14199999999999999</v>
      </c>
      <c r="Q54" s="39">
        <v>2.4</v>
      </c>
      <c r="R54" s="39"/>
      <c r="S54" s="39">
        <v>0.27900000000000003</v>
      </c>
      <c r="T54" s="39">
        <v>95.3</v>
      </c>
      <c r="U54" s="39">
        <v>0</v>
      </c>
      <c r="V54" s="39">
        <v>23.4</v>
      </c>
      <c r="W54" s="39">
        <v>0.13500000000000001</v>
      </c>
      <c r="X54" s="39">
        <v>1.37</v>
      </c>
      <c r="Y54" s="39">
        <v>8.43</v>
      </c>
      <c r="Z54" s="39">
        <v>43.2</v>
      </c>
      <c r="AA54" s="39">
        <v>0.67300000000000004</v>
      </c>
      <c r="AB54" s="39">
        <v>122</v>
      </c>
      <c r="AC54" s="39">
        <v>250</v>
      </c>
      <c r="AD54" s="39">
        <v>10</v>
      </c>
      <c r="AE54" s="39">
        <v>484</v>
      </c>
      <c r="AF54" s="39">
        <v>0.79300000000000004</v>
      </c>
      <c r="AG54" s="39">
        <v>3.89</v>
      </c>
      <c r="AH54" s="39">
        <v>3.12</v>
      </c>
      <c r="AI54" s="39">
        <v>2.04</v>
      </c>
      <c r="AJ54" s="39">
        <v>0</v>
      </c>
      <c r="AK54" s="41">
        <v>1.18</v>
      </c>
      <c r="AL54" s="39">
        <v>0</v>
      </c>
      <c r="AM54" s="41">
        <v>2.8700000000000002E-3</v>
      </c>
      <c r="AN54" s="39">
        <v>2.8700000000000002E-3</v>
      </c>
      <c r="AO54" s="39">
        <v>2.5000000000000001E-2</v>
      </c>
      <c r="AP54" s="39">
        <v>7.1799999999999998E-3</v>
      </c>
      <c r="AQ54" s="39">
        <v>4.4999999999999998E-2</v>
      </c>
      <c r="AR54" s="39">
        <v>0.13600000000000001</v>
      </c>
      <c r="AS54" s="39">
        <v>1.93</v>
      </c>
      <c r="AT54" s="39">
        <v>0.38700000000000001</v>
      </c>
      <c r="AU54" s="39">
        <v>1.7</v>
      </c>
      <c r="AV54" s="39">
        <v>0.90100000000000002</v>
      </c>
      <c r="AW54" s="39">
        <v>5.1299999999999998E-2</v>
      </c>
      <c r="AX54" s="39">
        <v>0</v>
      </c>
      <c r="AY54" s="39">
        <v>4.7699999999999999E-4</v>
      </c>
      <c r="AZ54" s="40">
        <v>75</v>
      </c>
    </row>
    <row r="55" spans="1:52" x14ac:dyDescent="0.2">
      <c r="A55" s="42" t="s">
        <v>117</v>
      </c>
      <c r="B55" s="43" t="s">
        <v>119</v>
      </c>
      <c r="C55" s="44">
        <f>(Tableau1[[#This Row],[IG (Index glycémqiue)]]*Tableau1[[#This Row],[ Glucides (g)]])/100</f>
        <v>49.2</v>
      </c>
      <c r="D55" s="44"/>
      <c r="E55" s="43">
        <v>13.4</v>
      </c>
      <c r="F55" s="43">
        <v>65.599999999999994</v>
      </c>
      <c r="G55" s="43">
        <v>7.24</v>
      </c>
      <c r="H55" s="43">
        <v>400</v>
      </c>
      <c r="I55" s="43">
        <v>0</v>
      </c>
      <c r="J55" s="43">
        <v>50</v>
      </c>
      <c r="K55" s="43">
        <v>0</v>
      </c>
      <c r="L55" s="43">
        <v>2.5</v>
      </c>
      <c r="M55" s="43"/>
      <c r="N55" s="43">
        <v>0</v>
      </c>
      <c r="O55" s="43">
        <v>0.39</v>
      </c>
      <c r="P55" s="43">
        <v>0.13</v>
      </c>
      <c r="Q55" s="43">
        <v>1.9</v>
      </c>
      <c r="R55" s="43">
        <v>0.74</v>
      </c>
      <c r="S55" s="43">
        <v>0.47</v>
      </c>
      <c r="T55" s="43">
        <v>58</v>
      </c>
      <c r="U55" s="43">
        <v>0</v>
      </c>
      <c r="V55" s="43">
        <v>40.6</v>
      </c>
      <c r="W55" s="43">
        <v>1</v>
      </c>
      <c r="X55" s="43">
        <v>3.1</v>
      </c>
      <c r="Y55" s="43">
        <v>10</v>
      </c>
      <c r="Z55" s="43">
        <v>77.8</v>
      </c>
      <c r="AA55" s="43">
        <v>2</v>
      </c>
      <c r="AB55" s="43">
        <v>260</v>
      </c>
      <c r="AC55" s="43">
        <v>350</v>
      </c>
      <c r="AD55" s="43">
        <v>5</v>
      </c>
      <c r="AE55" s="43">
        <v>487</v>
      </c>
      <c r="AF55" s="43">
        <v>1.9</v>
      </c>
      <c r="AG55" s="43">
        <v>9.1999999999999993</v>
      </c>
      <c r="AH55" s="43">
        <v>2.41</v>
      </c>
      <c r="AI55" s="43">
        <v>2.09</v>
      </c>
      <c r="AJ55" s="43">
        <v>0</v>
      </c>
      <c r="AK55" s="46">
        <v>1.97</v>
      </c>
      <c r="AL55" s="43">
        <v>0</v>
      </c>
      <c r="AM55" s="46">
        <v>0</v>
      </c>
      <c r="AN55" s="43">
        <v>0</v>
      </c>
      <c r="AO55" s="43">
        <v>0</v>
      </c>
      <c r="AP55" s="43">
        <v>9.1699999999999993E-3</v>
      </c>
      <c r="AQ55" s="43">
        <v>2.4299999999999999E-2</v>
      </c>
      <c r="AR55" s="43">
        <v>5.8900000000000001E-2</v>
      </c>
      <c r="AS55" s="43">
        <v>2.0699999999999998</v>
      </c>
      <c r="AT55" s="43">
        <v>0.246</v>
      </c>
      <c r="AU55" s="43">
        <v>2</v>
      </c>
      <c r="AV55" s="43">
        <v>1.8</v>
      </c>
      <c r="AW55" s="43">
        <v>0.16500000000000001</v>
      </c>
      <c r="AX55" s="43">
        <v>0</v>
      </c>
      <c r="AY55" s="43">
        <v>6.5099999999999997E-5</v>
      </c>
      <c r="AZ55" s="44">
        <v>75</v>
      </c>
    </row>
    <row r="56" spans="1:52" x14ac:dyDescent="0.2">
      <c r="A56" s="38" t="s">
        <v>117</v>
      </c>
      <c r="B56" s="39" t="s">
        <v>120</v>
      </c>
      <c r="C56" s="40">
        <f>(Tableau1[[#This Row],[IG (Index glycémqiue)]]*Tableau1[[#This Row],[ Glucides (g)]])/100</f>
        <v>48.3</v>
      </c>
      <c r="D56" s="40"/>
      <c r="E56" s="39">
        <v>14.3</v>
      </c>
      <c r="F56" s="39">
        <v>64.400000000000006</v>
      </c>
      <c r="G56" s="39">
        <v>8.3000000000000007</v>
      </c>
      <c r="H56" s="39">
        <v>404</v>
      </c>
      <c r="I56" s="39">
        <v>0</v>
      </c>
      <c r="J56" s="39">
        <v>50</v>
      </c>
      <c r="K56" s="39">
        <v>0</v>
      </c>
      <c r="L56" s="39">
        <v>0.49</v>
      </c>
      <c r="M56" s="39"/>
      <c r="N56" s="39">
        <v>0</v>
      </c>
      <c r="O56" s="39">
        <v>0.16</v>
      </c>
      <c r="P56" s="39">
        <v>0.12</v>
      </c>
      <c r="Q56" s="39">
        <v>1.6</v>
      </c>
      <c r="R56" s="39">
        <v>0.57999999999999996</v>
      </c>
      <c r="S56" s="39">
        <v>0.16</v>
      </c>
      <c r="T56" s="39">
        <v>29</v>
      </c>
      <c r="U56" s="39">
        <v>0</v>
      </c>
      <c r="V56" s="39">
        <v>39.5</v>
      </c>
      <c r="W56" s="39">
        <v>1</v>
      </c>
      <c r="X56" s="39">
        <v>1.1000000000000001</v>
      </c>
      <c r="Y56" s="39">
        <v>10</v>
      </c>
      <c r="Z56" s="39">
        <v>55.1</v>
      </c>
      <c r="AA56" s="39">
        <v>1.1000000000000001</v>
      </c>
      <c r="AB56" s="39">
        <v>186</v>
      </c>
      <c r="AC56" s="39">
        <v>233</v>
      </c>
      <c r="AD56" s="39">
        <v>5</v>
      </c>
      <c r="AE56" s="39">
        <v>648</v>
      </c>
      <c r="AF56" s="39">
        <v>1.5</v>
      </c>
      <c r="AG56" s="39">
        <v>7.48</v>
      </c>
      <c r="AH56" s="39">
        <v>1.88</v>
      </c>
      <c r="AI56" s="39">
        <v>1.96</v>
      </c>
      <c r="AJ56" s="39">
        <v>0</v>
      </c>
      <c r="AK56" s="41">
        <v>2.0699999999999998</v>
      </c>
      <c r="AL56" s="39">
        <v>0</v>
      </c>
      <c r="AM56" s="41">
        <v>0</v>
      </c>
      <c r="AN56" s="39">
        <v>0</v>
      </c>
      <c r="AO56" s="39">
        <v>6.4599999999999998E-4</v>
      </c>
      <c r="AP56" s="39">
        <v>1.6799999999999998E-5</v>
      </c>
      <c r="AQ56" s="39">
        <v>2.7799999999999999E-3</v>
      </c>
      <c r="AR56" s="39">
        <v>1.5900000000000001E-2</v>
      </c>
      <c r="AS56" s="39">
        <v>1.58</v>
      </c>
      <c r="AT56" s="39">
        <v>0.20799999999999999</v>
      </c>
      <c r="AU56" s="39">
        <v>0.99399999999999999</v>
      </c>
      <c r="AV56" s="39">
        <v>1.71</v>
      </c>
      <c r="AW56" s="39">
        <v>9.3100000000000002E-2</v>
      </c>
      <c r="AX56" s="39">
        <v>0</v>
      </c>
      <c r="AY56" s="39">
        <v>0</v>
      </c>
      <c r="AZ56" s="40">
        <v>75</v>
      </c>
    </row>
    <row r="57" spans="1:52" x14ac:dyDescent="0.2">
      <c r="A57" s="42" t="s">
        <v>117</v>
      </c>
      <c r="B57" s="43" t="s">
        <v>121</v>
      </c>
      <c r="C57" s="44">
        <f>(Tableau1[[#This Row],[IG (Index glycémqiue)]]*Tableau1[[#This Row],[ Glucides (g)]])/100</f>
        <v>55.05</v>
      </c>
      <c r="D57" s="44"/>
      <c r="E57" s="43">
        <v>10.9</v>
      </c>
      <c r="F57" s="43">
        <v>73.400000000000006</v>
      </c>
      <c r="G57" s="43">
        <v>5.84</v>
      </c>
      <c r="H57" s="43">
        <v>402</v>
      </c>
      <c r="I57" s="43"/>
      <c r="J57" s="43"/>
      <c r="K57" s="43"/>
      <c r="L57" s="43">
        <v>4.7</v>
      </c>
      <c r="M57" s="43"/>
      <c r="N57" s="43">
        <v>0</v>
      </c>
      <c r="O57" s="43">
        <v>0.66</v>
      </c>
      <c r="P57" s="43">
        <v>0.22</v>
      </c>
      <c r="Q57" s="43">
        <v>1.1000000000000001</v>
      </c>
      <c r="R57" s="43"/>
      <c r="S57" s="43">
        <v>0.94</v>
      </c>
      <c r="T57" s="43">
        <v>94</v>
      </c>
      <c r="U57" s="43">
        <v>0</v>
      </c>
      <c r="V57" s="43">
        <v>376</v>
      </c>
      <c r="W57" s="43">
        <v>0.182</v>
      </c>
      <c r="X57" s="43">
        <v>1.3</v>
      </c>
      <c r="Y57" s="43">
        <v>6.3</v>
      </c>
      <c r="Z57" s="43">
        <v>22.5</v>
      </c>
      <c r="AA57" s="43">
        <v>0.7</v>
      </c>
      <c r="AB57" s="43">
        <v>120</v>
      </c>
      <c r="AC57" s="43">
        <v>161</v>
      </c>
      <c r="AD57" s="43">
        <v>2.2000000000000002</v>
      </c>
      <c r="AE57" s="43">
        <v>12.1</v>
      </c>
      <c r="AF57" s="43">
        <v>7</v>
      </c>
      <c r="AG57" s="43">
        <v>5.9</v>
      </c>
      <c r="AH57" s="43">
        <v>2.2000000000000002</v>
      </c>
      <c r="AI57" s="43">
        <v>1.6</v>
      </c>
      <c r="AJ57" s="43">
        <v>0</v>
      </c>
      <c r="AK57" s="46">
        <v>0.97599999999999998</v>
      </c>
      <c r="AL57" s="43">
        <v>0.6</v>
      </c>
      <c r="AM57" s="46">
        <v>0</v>
      </c>
      <c r="AN57" s="43">
        <v>0</v>
      </c>
      <c r="AO57" s="43">
        <v>0</v>
      </c>
      <c r="AP57" s="43">
        <v>0</v>
      </c>
      <c r="AQ57" s="43">
        <v>4.0000000000000001E-3</v>
      </c>
      <c r="AR57" s="43">
        <v>2.1999999999999999E-2</v>
      </c>
      <c r="AS57" s="43">
        <v>1.95</v>
      </c>
      <c r="AT57" s="43">
        <v>0.184</v>
      </c>
      <c r="AU57" s="43">
        <v>0.111</v>
      </c>
      <c r="AV57" s="43">
        <v>0.55400000000000005</v>
      </c>
      <c r="AW57" s="43">
        <v>4.82E-2</v>
      </c>
      <c r="AX57" s="43">
        <v>0</v>
      </c>
      <c r="AY57" s="43">
        <v>0</v>
      </c>
      <c r="AZ57" s="44">
        <v>75</v>
      </c>
    </row>
    <row r="58" spans="1:52" x14ac:dyDescent="0.2">
      <c r="A58" s="38" t="s">
        <v>117</v>
      </c>
      <c r="B58" s="39" t="s">
        <v>122</v>
      </c>
      <c r="C58" s="40">
        <f>(Tableau1[[#This Row],[IG (Index glycémqiue)]]*Tableau1[[#This Row],[ Glucides (g)]])/100</f>
        <v>0</v>
      </c>
      <c r="D58" s="40"/>
      <c r="E58" s="39">
        <v>5.86</v>
      </c>
      <c r="F58" s="39">
        <v>30.3</v>
      </c>
      <c r="G58" s="39">
        <v>13.7</v>
      </c>
      <c r="H58" s="39">
        <v>271</v>
      </c>
      <c r="I58" s="39">
        <v>23</v>
      </c>
      <c r="J58" s="39"/>
      <c r="K58" s="39">
        <v>0.5</v>
      </c>
      <c r="L58" s="39">
        <v>2.4</v>
      </c>
      <c r="M58" s="39"/>
      <c r="N58" s="39">
        <v>0</v>
      </c>
      <c r="O58" s="39">
        <v>0.106</v>
      </c>
      <c r="P58" s="39">
        <v>0.11700000000000001</v>
      </c>
      <c r="Q58" s="39">
        <v>0.73</v>
      </c>
      <c r="R58" s="39">
        <v>0.35</v>
      </c>
      <c r="S58" s="39">
        <v>7.0000000000000007E-2</v>
      </c>
      <c r="T58" s="39">
        <v>33</v>
      </c>
      <c r="U58" s="39">
        <v>0.27500000000000002</v>
      </c>
      <c r="V58" s="39">
        <v>38.9</v>
      </c>
      <c r="W58" s="39">
        <v>0.1</v>
      </c>
      <c r="X58" s="39">
        <v>0.6</v>
      </c>
      <c r="Y58" s="39">
        <v>30</v>
      </c>
      <c r="Z58" s="39">
        <v>14.2</v>
      </c>
      <c r="AA58" s="39">
        <v>0.3</v>
      </c>
      <c r="AB58" s="39">
        <v>116</v>
      </c>
      <c r="AC58" s="39">
        <v>137</v>
      </c>
      <c r="AD58" s="39">
        <v>5</v>
      </c>
      <c r="AE58" s="39">
        <v>463</v>
      </c>
      <c r="AF58" s="39">
        <v>0.45</v>
      </c>
      <c r="AG58" s="39">
        <v>1.5</v>
      </c>
      <c r="AH58" s="39">
        <v>8.09</v>
      </c>
      <c r="AI58" s="39">
        <v>3.31</v>
      </c>
      <c r="AJ58" s="39">
        <v>0</v>
      </c>
      <c r="AK58" s="41">
        <v>1.05</v>
      </c>
      <c r="AL58" s="39">
        <v>24.7</v>
      </c>
      <c r="AM58" s="41">
        <v>0.44700000000000001</v>
      </c>
      <c r="AN58" s="39">
        <v>0.27200000000000002</v>
      </c>
      <c r="AO58" s="39">
        <v>0.16200000000000001</v>
      </c>
      <c r="AP58" s="39">
        <v>0.34399999999999997</v>
      </c>
      <c r="AQ58" s="39">
        <v>0.47599999999999998</v>
      </c>
      <c r="AR58" s="39">
        <v>1.25</v>
      </c>
      <c r="AS58" s="39">
        <v>3.55</v>
      </c>
      <c r="AT58" s="39">
        <v>1.1299999999999999</v>
      </c>
      <c r="AU58" s="39">
        <v>2.89</v>
      </c>
      <c r="AV58" s="39">
        <v>0.94599999999999995</v>
      </c>
      <c r="AW58" s="39">
        <v>5.9499999999999997E-2</v>
      </c>
      <c r="AX58" s="39">
        <v>0</v>
      </c>
      <c r="AY58" s="39">
        <v>8.9300000000000004E-3</v>
      </c>
      <c r="AZ58" s="40"/>
    </row>
    <row r="59" spans="1:52" x14ac:dyDescent="0.2">
      <c r="A59" s="42" t="s">
        <v>117</v>
      </c>
      <c r="B59" s="43" t="s">
        <v>123</v>
      </c>
      <c r="C59" s="44">
        <f>(Tableau1[[#This Row],[IG (Index glycémqiue)]]*Tableau1[[#This Row],[ Glucides (g)]])/100</f>
        <v>0</v>
      </c>
      <c r="D59" s="44"/>
      <c r="E59" s="43">
        <v>12.7</v>
      </c>
      <c r="F59" s="43">
        <v>71.5</v>
      </c>
      <c r="G59" s="43">
        <v>5.5</v>
      </c>
      <c r="H59" s="43">
        <v>395</v>
      </c>
      <c r="I59" s="43">
        <v>0</v>
      </c>
      <c r="J59" s="43">
        <v>50</v>
      </c>
      <c r="K59" s="43">
        <v>0</v>
      </c>
      <c r="L59" s="43">
        <v>0.15</v>
      </c>
      <c r="M59" s="43"/>
      <c r="N59" s="43">
        <v>0</v>
      </c>
      <c r="O59" s="43">
        <v>0.2</v>
      </c>
      <c r="P59" s="43">
        <v>0.09</v>
      </c>
      <c r="Q59" s="43">
        <v>1</v>
      </c>
      <c r="R59" s="43">
        <v>0.71</v>
      </c>
      <c r="S59" s="43">
        <v>0.12</v>
      </c>
      <c r="T59" s="43">
        <v>22</v>
      </c>
      <c r="U59" s="43">
        <v>0</v>
      </c>
      <c r="V59" s="43">
        <v>72.8</v>
      </c>
      <c r="W59" s="43">
        <v>0.1</v>
      </c>
      <c r="X59" s="43">
        <v>1.8</v>
      </c>
      <c r="Y59" s="43">
        <v>10</v>
      </c>
      <c r="Z59" s="43">
        <v>55.5</v>
      </c>
      <c r="AA59" s="43">
        <v>1.2</v>
      </c>
      <c r="AB59" s="43">
        <v>196</v>
      </c>
      <c r="AC59" s="43">
        <v>270</v>
      </c>
      <c r="AD59" s="43">
        <v>5</v>
      </c>
      <c r="AE59" s="43">
        <v>728</v>
      </c>
      <c r="AF59" s="43">
        <v>1.5</v>
      </c>
      <c r="AG59" s="43">
        <v>4.5</v>
      </c>
      <c r="AH59" s="43">
        <v>0.22</v>
      </c>
      <c r="AI59" s="43">
        <v>0.105</v>
      </c>
      <c r="AJ59" s="43">
        <v>0</v>
      </c>
      <c r="AK59" s="46">
        <v>0.83499999999999996</v>
      </c>
      <c r="AL59" s="43">
        <v>0</v>
      </c>
      <c r="AM59" s="46">
        <v>0</v>
      </c>
      <c r="AN59" s="43">
        <v>0</v>
      </c>
      <c r="AO59" s="43">
        <v>4.1200000000000004E-3</v>
      </c>
      <c r="AP59" s="43">
        <v>2.0600000000000002E-3</v>
      </c>
      <c r="AQ59" s="43">
        <v>5.0600000000000003E-3</v>
      </c>
      <c r="AR59" s="43">
        <v>5.7400000000000003E-3</v>
      </c>
      <c r="AS59" s="43">
        <v>0.16400000000000001</v>
      </c>
      <c r="AT59" s="43">
        <v>3.8899999999999997E-2</v>
      </c>
      <c r="AU59" s="43">
        <v>0.105</v>
      </c>
      <c r="AV59" s="43">
        <v>0.752</v>
      </c>
      <c r="AW59" s="43">
        <v>8.3299999999999999E-2</v>
      </c>
      <c r="AX59" s="43" t="s">
        <v>57</v>
      </c>
      <c r="AY59" s="43" t="s">
        <v>57</v>
      </c>
      <c r="AZ59" s="44"/>
    </row>
    <row r="60" spans="1:52" x14ac:dyDescent="0.2">
      <c r="A60" s="38" t="s">
        <v>117</v>
      </c>
      <c r="B60" s="39" t="s">
        <v>124</v>
      </c>
      <c r="C60" s="40">
        <f>(Tableau1[[#This Row],[IG (Index glycémqiue)]]*Tableau1[[#This Row],[ Glucides (g)]])/100</f>
        <v>0</v>
      </c>
      <c r="D60" s="40">
        <v>5.69</v>
      </c>
      <c r="E60" s="39">
        <v>15.1</v>
      </c>
      <c r="F60" s="39">
        <v>38.4</v>
      </c>
      <c r="G60" s="39">
        <v>38</v>
      </c>
      <c r="H60" s="39">
        <v>564</v>
      </c>
      <c r="I60" s="39"/>
      <c r="J60" s="39">
        <v>0</v>
      </c>
      <c r="K60" s="39"/>
      <c r="L60" s="39"/>
      <c r="M60" s="39"/>
      <c r="N60" s="39">
        <v>0</v>
      </c>
      <c r="O60" s="39">
        <v>0.08</v>
      </c>
      <c r="P60" s="39">
        <v>0.22</v>
      </c>
      <c r="Q60" s="39">
        <v>1.1000000000000001</v>
      </c>
      <c r="R60" s="39"/>
      <c r="S60" s="39">
        <v>0.44</v>
      </c>
      <c r="T60" s="39">
        <v>30</v>
      </c>
      <c r="U60" s="39">
        <v>0</v>
      </c>
      <c r="V60" s="39">
        <v>20</v>
      </c>
      <c r="W60" s="39">
        <v>0.127</v>
      </c>
      <c r="X60" s="39">
        <v>1.3</v>
      </c>
      <c r="Y60" s="39">
        <v>6.3</v>
      </c>
      <c r="Z60" s="39">
        <v>25</v>
      </c>
      <c r="AA60" s="39">
        <v>0.61699999999999999</v>
      </c>
      <c r="AB60" s="39">
        <v>119</v>
      </c>
      <c r="AC60" s="39">
        <v>161</v>
      </c>
      <c r="AD60" s="39">
        <v>2.2000000000000002</v>
      </c>
      <c r="AE60" s="39">
        <v>246</v>
      </c>
      <c r="AF60" s="39">
        <v>0.71199999999999997</v>
      </c>
      <c r="AG60" s="39">
        <v>4.2</v>
      </c>
      <c r="AH60" s="39">
        <v>13.5</v>
      </c>
      <c r="AI60" s="39">
        <v>9.27</v>
      </c>
      <c r="AJ60" s="39">
        <v>0</v>
      </c>
      <c r="AK60" s="41">
        <v>2.5</v>
      </c>
      <c r="AL60" s="39"/>
      <c r="AM60" s="41">
        <v>0</v>
      </c>
      <c r="AN60" s="39">
        <v>0</v>
      </c>
      <c r="AO60" s="39">
        <v>0.129</v>
      </c>
      <c r="AP60" s="39">
        <v>3.3099999999999997E-2</v>
      </c>
      <c r="AQ60" s="39">
        <v>0.33900000000000002</v>
      </c>
      <c r="AR60" s="39">
        <v>0.42299999999999999</v>
      </c>
      <c r="AS60" s="39">
        <v>11.3</v>
      </c>
      <c r="AT60" s="39">
        <v>1.17</v>
      </c>
      <c r="AU60" s="39">
        <v>8.9600000000000009</v>
      </c>
      <c r="AV60" s="39">
        <v>2.44</v>
      </c>
      <c r="AW60" s="39">
        <v>5.6800000000000003E-2</v>
      </c>
      <c r="AX60" s="39">
        <v>8.9400000000000005E-4</v>
      </c>
      <c r="AY60" s="39">
        <v>2.5500000000000002E-4</v>
      </c>
      <c r="AZ60" s="40"/>
    </row>
    <row r="61" spans="1:52" x14ac:dyDescent="0.2">
      <c r="A61" s="42" t="s">
        <v>117</v>
      </c>
      <c r="B61" s="43" t="s">
        <v>125</v>
      </c>
      <c r="C61" s="44">
        <f>(Tableau1[[#This Row],[IG (Index glycémqiue)]]*Tableau1[[#This Row],[ Glucides (g)]])/100</f>
        <v>0</v>
      </c>
      <c r="D61" s="45">
        <v>5</v>
      </c>
      <c r="E61" s="43">
        <v>15.9</v>
      </c>
      <c r="F61" s="43">
        <v>66.599999999999994</v>
      </c>
      <c r="G61" s="43">
        <v>9.7899999999999991</v>
      </c>
      <c r="H61" s="43">
        <v>426</v>
      </c>
      <c r="I61" s="43">
        <v>0</v>
      </c>
      <c r="J61" s="43">
        <v>0</v>
      </c>
      <c r="K61" s="43">
        <v>0</v>
      </c>
      <c r="L61" s="43">
        <v>1.9</v>
      </c>
      <c r="M61" s="43"/>
      <c r="N61" s="43">
        <v>7</v>
      </c>
      <c r="O61" s="43">
        <v>0.216</v>
      </c>
      <c r="P61" s="43">
        <v>8.2000000000000003E-2</v>
      </c>
      <c r="Q61" s="43">
        <v>1.83</v>
      </c>
      <c r="R61" s="43">
        <v>0.47</v>
      </c>
      <c r="S61" s="43">
        <v>0.111</v>
      </c>
      <c r="T61" s="43">
        <v>72.400000000000006</v>
      </c>
      <c r="U61" s="43">
        <v>0.255</v>
      </c>
      <c r="V61" s="43">
        <v>48</v>
      </c>
      <c r="W61" s="43">
        <v>0.25</v>
      </c>
      <c r="X61" s="43">
        <v>1.2</v>
      </c>
      <c r="Y61" s="43">
        <v>20</v>
      </c>
      <c r="Z61" s="43">
        <v>66.3</v>
      </c>
      <c r="AA61" s="43">
        <v>0.36</v>
      </c>
      <c r="AB61" s="43">
        <v>188</v>
      </c>
      <c r="AC61" s="43">
        <v>213</v>
      </c>
      <c r="AD61" s="43">
        <v>5</v>
      </c>
      <c r="AE61" s="43">
        <v>591</v>
      </c>
      <c r="AF61" s="43">
        <v>1.4</v>
      </c>
      <c r="AG61" s="43">
        <v>4</v>
      </c>
      <c r="AH61" s="43">
        <v>2.1</v>
      </c>
      <c r="AI61" s="43">
        <v>5.41</v>
      </c>
      <c r="AJ61" s="43">
        <v>0</v>
      </c>
      <c r="AK61" s="46">
        <v>1.42</v>
      </c>
      <c r="AL61" s="43">
        <v>6</v>
      </c>
      <c r="AM61" s="46"/>
      <c r="AN61" s="43"/>
      <c r="AO61" s="43"/>
      <c r="AP61" s="43" t="s">
        <v>57</v>
      </c>
      <c r="AQ61" s="43">
        <v>1.49E-2</v>
      </c>
      <c r="AR61" s="43">
        <v>2.98E-2</v>
      </c>
      <c r="AS61" s="43">
        <v>1.59</v>
      </c>
      <c r="AT61" s="43">
        <v>0.315</v>
      </c>
      <c r="AU61" s="43">
        <v>3.88</v>
      </c>
      <c r="AV61" s="43">
        <v>1.1100000000000001</v>
      </c>
      <c r="AW61" s="43">
        <v>0.31</v>
      </c>
      <c r="AX61" s="43">
        <v>0</v>
      </c>
      <c r="AY61" s="43">
        <v>0</v>
      </c>
      <c r="AZ61" s="44"/>
    </row>
    <row r="62" spans="1:52" x14ac:dyDescent="0.2">
      <c r="A62" s="38" t="s">
        <v>117</v>
      </c>
      <c r="B62" s="39" t="s">
        <v>126</v>
      </c>
      <c r="C62" s="40">
        <f>(Tableau1[[#This Row],[IG (Index glycémqiue)]]*Tableau1[[#This Row],[ Glucides (g)]])/100</f>
        <v>0</v>
      </c>
      <c r="D62" s="47">
        <v>5</v>
      </c>
      <c r="E62" s="39">
        <v>11.3</v>
      </c>
      <c r="F62" s="39">
        <v>67.3</v>
      </c>
      <c r="G62" s="39">
        <v>7.48</v>
      </c>
      <c r="H62" s="39">
        <v>397</v>
      </c>
      <c r="I62" s="39"/>
      <c r="J62" s="39">
        <v>50</v>
      </c>
      <c r="K62" s="39"/>
      <c r="L62" s="39">
        <v>0.5</v>
      </c>
      <c r="M62" s="39"/>
      <c r="N62" s="39"/>
      <c r="O62" s="39">
        <v>0.19</v>
      </c>
      <c r="P62" s="39">
        <v>0.11</v>
      </c>
      <c r="Q62" s="39">
        <v>1.4</v>
      </c>
      <c r="R62" s="39">
        <v>0.69</v>
      </c>
      <c r="S62" s="39">
        <v>0.25</v>
      </c>
      <c r="T62" s="39">
        <v>26</v>
      </c>
      <c r="U62" s="39"/>
      <c r="V62" s="39">
        <v>26.8</v>
      </c>
      <c r="W62" s="39">
        <v>1</v>
      </c>
      <c r="X62" s="39">
        <v>1.6</v>
      </c>
      <c r="Y62" s="39">
        <v>10</v>
      </c>
      <c r="Z62" s="39">
        <v>60.9</v>
      </c>
      <c r="AA62" s="39">
        <v>1.7</v>
      </c>
      <c r="AB62" s="39">
        <v>213</v>
      </c>
      <c r="AC62" s="39">
        <v>284</v>
      </c>
      <c r="AD62" s="39">
        <v>5</v>
      </c>
      <c r="AE62" s="39">
        <v>635</v>
      </c>
      <c r="AF62" s="39">
        <v>1.4</v>
      </c>
      <c r="AG62" s="39">
        <v>7.51</v>
      </c>
      <c r="AH62" s="39">
        <v>1.04</v>
      </c>
      <c r="AI62" s="39">
        <v>4.28</v>
      </c>
      <c r="AJ62" s="39">
        <v>0</v>
      </c>
      <c r="AK62" s="41">
        <v>1.86</v>
      </c>
      <c r="AL62" s="39"/>
      <c r="AM62" s="41">
        <v>0</v>
      </c>
      <c r="AN62" s="39">
        <v>0</v>
      </c>
      <c r="AO62" s="39">
        <v>0</v>
      </c>
      <c r="AP62" s="39">
        <v>7.1699999999999995E-5</v>
      </c>
      <c r="AQ62" s="39">
        <v>3.86E-4</v>
      </c>
      <c r="AR62" s="39">
        <v>3.3999999999999998E-3</v>
      </c>
      <c r="AS62" s="39">
        <v>0.317</v>
      </c>
      <c r="AT62" s="39">
        <v>0.11899999999999999</v>
      </c>
      <c r="AU62" s="39">
        <v>4.07</v>
      </c>
      <c r="AV62" s="39">
        <v>1.28</v>
      </c>
      <c r="AW62" s="39">
        <v>0.58299999999999996</v>
      </c>
      <c r="AX62" s="39">
        <v>0</v>
      </c>
      <c r="AY62" s="39">
        <v>0</v>
      </c>
      <c r="AZ62" s="40"/>
    </row>
    <row r="63" spans="1:52" x14ac:dyDescent="0.2">
      <c r="A63" s="42" t="s">
        <v>117</v>
      </c>
      <c r="B63" s="43" t="s">
        <v>127</v>
      </c>
      <c r="C63" s="44">
        <f>(Tableau1[[#This Row],[IG (Index glycémqiue)]]*Tableau1[[#This Row],[ Glucides (g)]])/100</f>
        <v>0</v>
      </c>
      <c r="D63" s="45">
        <v>5</v>
      </c>
      <c r="E63" s="43">
        <v>10.3</v>
      </c>
      <c r="F63" s="43">
        <v>70.400000000000006</v>
      </c>
      <c r="G63" s="43">
        <v>8.19</v>
      </c>
      <c r="H63" s="43">
        <v>407</v>
      </c>
      <c r="I63" s="43"/>
      <c r="J63" s="43">
        <v>50</v>
      </c>
      <c r="K63" s="43"/>
      <c r="L63" s="43">
        <v>0.63</v>
      </c>
      <c r="M63" s="43"/>
      <c r="N63" s="43"/>
      <c r="O63" s="43">
        <v>0.2</v>
      </c>
      <c r="P63" s="43">
        <v>7.0000000000000007E-2</v>
      </c>
      <c r="Q63" s="43">
        <v>1.4</v>
      </c>
      <c r="R63" s="43">
        <v>0.52</v>
      </c>
      <c r="S63" s="43">
        <v>0.14000000000000001</v>
      </c>
      <c r="T63" s="43">
        <v>21</v>
      </c>
      <c r="U63" s="43"/>
      <c r="V63" s="43">
        <v>42.2</v>
      </c>
      <c r="W63" s="43"/>
      <c r="X63" s="43">
        <v>1</v>
      </c>
      <c r="Y63" s="43">
        <v>10</v>
      </c>
      <c r="Z63" s="43">
        <v>23.4</v>
      </c>
      <c r="AA63" s="43">
        <v>1</v>
      </c>
      <c r="AB63" s="43">
        <v>120</v>
      </c>
      <c r="AC63" s="43">
        <v>163</v>
      </c>
      <c r="AD63" s="43">
        <v>5</v>
      </c>
      <c r="AE63" s="43">
        <v>431</v>
      </c>
      <c r="AF63" s="43">
        <v>1</v>
      </c>
      <c r="AG63" s="43">
        <v>5.4</v>
      </c>
      <c r="AH63" s="43">
        <v>3.01</v>
      </c>
      <c r="AI63" s="43">
        <v>3.38</v>
      </c>
      <c r="AJ63" s="43">
        <v>0</v>
      </c>
      <c r="AK63" s="46">
        <v>1.47</v>
      </c>
      <c r="AL63" s="43"/>
      <c r="AM63" s="46">
        <v>0</v>
      </c>
      <c r="AN63" s="43">
        <v>0</v>
      </c>
      <c r="AO63" s="43">
        <v>0</v>
      </c>
      <c r="AP63" s="43">
        <v>7.8399999999999995E-5</v>
      </c>
      <c r="AQ63" s="43">
        <v>4.2200000000000001E-4</v>
      </c>
      <c r="AR63" s="43">
        <v>3.7200000000000002E-3</v>
      </c>
      <c r="AS63" s="43">
        <v>0.34699999999999998</v>
      </c>
      <c r="AT63" s="43">
        <v>0.13</v>
      </c>
      <c r="AU63" s="43">
        <v>3.38</v>
      </c>
      <c r="AV63" s="43">
        <v>1.01</v>
      </c>
      <c r="AW63" s="43">
        <v>0.46100000000000002</v>
      </c>
      <c r="AX63" s="43">
        <v>0</v>
      </c>
      <c r="AY63" s="43">
        <v>0</v>
      </c>
      <c r="AZ63" s="44"/>
    </row>
    <row r="64" spans="1:52" x14ac:dyDescent="0.2">
      <c r="A64" s="38" t="s">
        <v>117</v>
      </c>
      <c r="B64" s="39" t="s">
        <v>128</v>
      </c>
      <c r="C64" s="40">
        <f>(Tableau1[[#This Row],[IG (Index glycémqiue)]]*Tableau1[[#This Row],[ Glucides (g)]])/100</f>
        <v>0</v>
      </c>
      <c r="D64" s="47">
        <v>5</v>
      </c>
      <c r="E64" s="39">
        <v>10.5</v>
      </c>
      <c r="F64" s="39">
        <v>74.599999999999994</v>
      </c>
      <c r="G64" s="39">
        <v>5.23</v>
      </c>
      <c r="H64" s="39">
        <v>396</v>
      </c>
      <c r="I64" s="39"/>
      <c r="J64" s="39">
        <v>0</v>
      </c>
      <c r="K64" s="39">
        <v>0</v>
      </c>
      <c r="L64" s="39">
        <v>0</v>
      </c>
      <c r="M64" s="39"/>
      <c r="N64" s="39">
        <v>0</v>
      </c>
      <c r="O64" s="39">
        <v>0.06</v>
      </c>
      <c r="P64" s="39">
        <v>0.06</v>
      </c>
      <c r="Q64" s="39">
        <v>0.9</v>
      </c>
      <c r="R64" s="39">
        <v>0.1</v>
      </c>
      <c r="S64" s="39">
        <v>0.08</v>
      </c>
      <c r="T64" s="39">
        <v>31</v>
      </c>
      <c r="U64" s="39">
        <v>0</v>
      </c>
      <c r="V64" s="39">
        <v>27</v>
      </c>
      <c r="W64" s="39">
        <v>0.18</v>
      </c>
      <c r="X64" s="39">
        <v>1.35</v>
      </c>
      <c r="Y64" s="39">
        <v>4</v>
      </c>
      <c r="Z64" s="39">
        <v>40.5</v>
      </c>
      <c r="AA64" s="39">
        <v>0.7</v>
      </c>
      <c r="AB64" s="39">
        <v>104</v>
      </c>
      <c r="AC64" s="39">
        <v>182</v>
      </c>
      <c r="AD64" s="39">
        <v>2</v>
      </c>
      <c r="AE64" s="39">
        <v>582</v>
      </c>
      <c r="AF64" s="39">
        <v>1</v>
      </c>
      <c r="AG64" s="39">
        <v>4.42</v>
      </c>
      <c r="AH64" s="39">
        <v>1.87</v>
      </c>
      <c r="AI64" s="39">
        <v>2.37</v>
      </c>
      <c r="AJ64" s="39">
        <v>0</v>
      </c>
      <c r="AK64" s="41">
        <v>0.78100000000000003</v>
      </c>
      <c r="AL64" s="39">
        <v>0</v>
      </c>
      <c r="AM64" s="41">
        <v>0</v>
      </c>
      <c r="AN64" s="39">
        <v>0</v>
      </c>
      <c r="AO64" s="39">
        <v>6.0099999999999997E-3</v>
      </c>
      <c r="AP64" s="39">
        <v>0</v>
      </c>
      <c r="AQ64" s="39">
        <v>4.4600000000000001E-2</v>
      </c>
      <c r="AR64" s="39">
        <v>4.1799999999999997E-2</v>
      </c>
      <c r="AS64" s="39">
        <v>1.61</v>
      </c>
      <c r="AT64" s="39">
        <v>0.16700000000000001</v>
      </c>
      <c r="AU64" s="39">
        <v>2.21</v>
      </c>
      <c r="AV64" s="39">
        <v>0.73399999999999999</v>
      </c>
      <c r="AW64" s="39">
        <v>3.1300000000000001E-2</v>
      </c>
      <c r="AX64" s="39">
        <v>3.0500000000000002E-3</v>
      </c>
      <c r="AY64" s="39">
        <v>4.3899999999999998E-3</v>
      </c>
      <c r="AZ64" s="40"/>
    </row>
    <row r="65" spans="1:52" x14ac:dyDescent="0.2">
      <c r="A65" s="42" t="s">
        <v>117</v>
      </c>
      <c r="B65" s="43" t="s">
        <v>129</v>
      </c>
      <c r="C65" s="44">
        <f>(Tableau1[[#This Row],[IG (Index glycémqiue)]]*Tableau1[[#This Row],[ Glucides (g)]])/100</f>
        <v>0</v>
      </c>
      <c r="D65" s="45">
        <v>5</v>
      </c>
      <c r="E65" s="43">
        <v>12.1</v>
      </c>
      <c r="F65" s="43">
        <v>68.5</v>
      </c>
      <c r="G65" s="43">
        <v>8</v>
      </c>
      <c r="H65" s="43">
        <v>409</v>
      </c>
      <c r="I65" s="43"/>
      <c r="J65" s="43">
        <v>0</v>
      </c>
      <c r="K65" s="43">
        <v>0</v>
      </c>
      <c r="L65" s="43">
        <v>1.5</v>
      </c>
      <c r="M65" s="43"/>
      <c r="N65" s="43">
        <v>0</v>
      </c>
      <c r="O65" s="43">
        <v>0.2</v>
      </c>
      <c r="P65" s="43">
        <v>0.15</v>
      </c>
      <c r="Q65" s="43">
        <v>1.5</v>
      </c>
      <c r="R65" s="43">
        <v>0.1</v>
      </c>
      <c r="S65" s="43">
        <v>0.1</v>
      </c>
      <c r="T65" s="43">
        <v>57</v>
      </c>
      <c r="U65" s="43">
        <v>0</v>
      </c>
      <c r="V65" s="43">
        <v>30</v>
      </c>
      <c r="W65" s="43">
        <v>0.18</v>
      </c>
      <c r="X65" s="43">
        <v>9</v>
      </c>
      <c r="Y65" s="43">
        <v>4</v>
      </c>
      <c r="Z65" s="43">
        <v>66</v>
      </c>
      <c r="AA65" s="43">
        <v>0.7</v>
      </c>
      <c r="AB65" s="43">
        <v>194</v>
      </c>
      <c r="AC65" s="43">
        <v>300</v>
      </c>
      <c r="AD65" s="43">
        <v>1.7</v>
      </c>
      <c r="AE65" s="43">
        <v>630</v>
      </c>
      <c r="AF65" s="43">
        <v>1.5</v>
      </c>
      <c r="AG65" s="43">
        <v>7.5</v>
      </c>
      <c r="AH65" s="43">
        <v>2.21</v>
      </c>
      <c r="AI65" s="43">
        <v>2.41</v>
      </c>
      <c r="AJ65" s="43">
        <v>0</v>
      </c>
      <c r="AK65" s="46">
        <v>2.0499999999999998</v>
      </c>
      <c r="AL65" s="43">
        <v>0</v>
      </c>
      <c r="AM65" s="46">
        <v>0</v>
      </c>
      <c r="AN65" s="43">
        <v>0</v>
      </c>
      <c r="AO65" s="43">
        <v>1E-3</v>
      </c>
      <c r="AP65" s="43">
        <v>1.2E-4</v>
      </c>
      <c r="AQ65" s="43">
        <v>7.8300000000000002E-3</v>
      </c>
      <c r="AR65" s="43">
        <v>1.9400000000000001E-2</v>
      </c>
      <c r="AS65" s="43">
        <v>1.85</v>
      </c>
      <c r="AT65" s="43">
        <v>0.24099999999999999</v>
      </c>
      <c r="AU65" s="43">
        <v>1.18</v>
      </c>
      <c r="AV65" s="43">
        <v>1.66</v>
      </c>
      <c r="AW65" s="43">
        <v>8.1799999999999998E-2</v>
      </c>
      <c r="AX65" s="43">
        <v>0</v>
      </c>
      <c r="AY65" s="43">
        <v>0</v>
      </c>
      <c r="AZ65" s="44"/>
    </row>
    <row r="66" spans="1:52" x14ac:dyDescent="0.2">
      <c r="A66" s="38" t="s">
        <v>117</v>
      </c>
      <c r="B66" s="39" t="s">
        <v>130</v>
      </c>
      <c r="C66" s="40">
        <f>(Tableau1[[#This Row],[IG (Index glycémqiue)]]*Tableau1[[#This Row],[ Glucides (g)]])/100</f>
        <v>0</v>
      </c>
      <c r="D66" s="47">
        <v>5</v>
      </c>
      <c r="E66" s="39">
        <v>8.33</v>
      </c>
      <c r="F66" s="39">
        <v>53.4</v>
      </c>
      <c r="G66" s="39">
        <v>1.25</v>
      </c>
      <c r="H66" s="39">
        <v>261</v>
      </c>
      <c r="I66" s="39"/>
      <c r="J66" s="39">
        <v>50</v>
      </c>
      <c r="K66" s="39"/>
      <c r="L66" s="39">
        <v>7.3999999999999996E-2</v>
      </c>
      <c r="M66" s="39"/>
      <c r="N66" s="39"/>
      <c r="O66" s="39">
        <v>0.11</v>
      </c>
      <c r="P66" s="39">
        <v>0.08</v>
      </c>
      <c r="Q66" s="39">
        <v>2.6</v>
      </c>
      <c r="R66" s="39">
        <v>0.49</v>
      </c>
      <c r="S66" s="39">
        <v>0.05</v>
      </c>
      <c r="T66" s="39">
        <v>21</v>
      </c>
      <c r="U66" s="39"/>
      <c r="V66" s="39">
        <v>52.7</v>
      </c>
      <c r="W66" s="39"/>
      <c r="X66" s="39">
        <v>1</v>
      </c>
      <c r="Y66" s="39">
        <v>10</v>
      </c>
      <c r="Z66" s="39">
        <v>18.100000000000001</v>
      </c>
      <c r="AA66" s="39">
        <v>1</v>
      </c>
      <c r="AB66" s="39">
        <v>84</v>
      </c>
      <c r="AC66" s="39">
        <v>134</v>
      </c>
      <c r="AD66" s="39">
        <v>5</v>
      </c>
      <c r="AE66" s="39">
        <v>530</v>
      </c>
      <c r="AF66" s="39">
        <v>1</v>
      </c>
      <c r="AG66" s="39">
        <v>1.2</v>
      </c>
      <c r="AH66" s="39">
        <v>0</v>
      </c>
      <c r="AI66" s="39">
        <v>0</v>
      </c>
      <c r="AJ66" s="39">
        <v>0</v>
      </c>
      <c r="AK66" s="41">
        <v>0</v>
      </c>
      <c r="AL66" s="39"/>
      <c r="AM66" s="41">
        <v>0</v>
      </c>
      <c r="AN66" s="39">
        <v>0</v>
      </c>
      <c r="AO66" s="39">
        <v>0</v>
      </c>
      <c r="AP66" s="39">
        <v>0</v>
      </c>
      <c r="AQ66" s="39">
        <v>0</v>
      </c>
      <c r="AR66" s="39">
        <v>0</v>
      </c>
      <c r="AS66" s="39">
        <v>0</v>
      </c>
      <c r="AT66" s="39">
        <v>0</v>
      </c>
      <c r="AU66" s="39">
        <v>0</v>
      </c>
      <c r="AV66" s="39">
        <v>0</v>
      </c>
      <c r="AW66" s="39">
        <v>0</v>
      </c>
      <c r="AX66" s="39" t="s">
        <v>57</v>
      </c>
      <c r="AY66" s="39" t="s">
        <v>57</v>
      </c>
      <c r="AZ66" s="40"/>
    </row>
    <row r="67" spans="1:52" x14ac:dyDescent="0.2">
      <c r="A67" s="42" t="s">
        <v>117</v>
      </c>
      <c r="B67" s="43" t="s">
        <v>131</v>
      </c>
      <c r="C67" s="44">
        <f>(Tableau1[[#This Row],[IG (Index glycémqiue)]]*Tableau1[[#This Row],[ Glucides (g)]])/100</f>
        <v>0</v>
      </c>
      <c r="D67" s="45">
        <v>5</v>
      </c>
      <c r="E67" s="43">
        <v>10.5</v>
      </c>
      <c r="F67" s="43">
        <v>74.2</v>
      </c>
      <c r="G67" s="43">
        <v>3.9</v>
      </c>
      <c r="H67" s="43">
        <v>382</v>
      </c>
      <c r="I67" s="43"/>
      <c r="J67" s="43">
        <v>50</v>
      </c>
      <c r="K67" s="43"/>
      <c r="L67" s="43">
        <v>0.26</v>
      </c>
      <c r="M67" s="43"/>
      <c r="N67" s="43">
        <v>0</v>
      </c>
      <c r="O67" s="43">
        <v>0.71</v>
      </c>
      <c r="P67" s="43">
        <v>0.09</v>
      </c>
      <c r="Q67" s="43">
        <v>3.3</v>
      </c>
      <c r="R67" s="43">
        <v>0.71</v>
      </c>
      <c r="S67" s="43">
        <v>0.69299999999999995</v>
      </c>
      <c r="T67" s="43">
        <v>72.5</v>
      </c>
      <c r="U67" s="43">
        <v>0</v>
      </c>
      <c r="V67" s="43">
        <v>42.3</v>
      </c>
      <c r="W67" s="43"/>
      <c r="X67" s="43">
        <v>1</v>
      </c>
      <c r="Y67" s="43">
        <v>10</v>
      </c>
      <c r="Z67" s="43">
        <v>29.8</v>
      </c>
      <c r="AA67" s="43">
        <v>1</v>
      </c>
      <c r="AB67" s="43">
        <v>131</v>
      </c>
      <c r="AC67" s="43">
        <v>254</v>
      </c>
      <c r="AD67" s="43">
        <v>5</v>
      </c>
      <c r="AE67" s="43">
        <v>599</v>
      </c>
      <c r="AF67" s="43">
        <v>1</v>
      </c>
      <c r="AG67" s="43">
        <v>3.85</v>
      </c>
      <c r="AH67" s="43">
        <v>0.81899999999999995</v>
      </c>
      <c r="AI67" s="43">
        <v>1.57</v>
      </c>
      <c r="AJ67" s="43">
        <v>0</v>
      </c>
      <c r="AK67" s="46">
        <v>1.36</v>
      </c>
      <c r="AL67" s="43"/>
      <c r="AM67" s="46">
        <v>0</v>
      </c>
      <c r="AN67" s="43">
        <v>0</v>
      </c>
      <c r="AO67" s="43">
        <v>0</v>
      </c>
      <c r="AP67" s="43">
        <v>1.1999999999999999E-3</v>
      </c>
      <c r="AQ67" s="43">
        <v>8.6399999999999997E-4</v>
      </c>
      <c r="AR67" s="43">
        <v>5.0200000000000002E-3</v>
      </c>
      <c r="AS67" s="43">
        <v>0.46200000000000002</v>
      </c>
      <c r="AT67" s="43">
        <v>6.3399999999999998E-2</v>
      </c>
      <c r="AU67" s="43">
        <v>1.57</v>
      </c>
      <c r="AV67" s="43">
        <v>1.08</v>
      </c>
      <c r="AW67" s="43">
        <v>0.26800000000000002</v>
      </c>
      <c r="AX67" s="43">
        <v>1.17E-2</v>
      </c>
      <c r="AY67" s="43">
        <v>0</v>
      </c>
      <c r="AZ67" s="44"/>
    </row>
    <row r="68" spans="1:52" x14ac:dyDescent="0.2">
      <c r="A68" s="38" t="s">
        <v>132</v>
      </c>
      <c r="B68" s="39" t="s">
        <v>133</v>
      </c>
      <c r="C68" s="40">
        <f>(Tableau1[[#This Row],[IG (Index glycémqiue)]]*Tableau1[[#This Row],[ Glucides (g)]])/100</f>
        <v>0</v>
      </c>
      <c r="D68" s="47">
        <v>3.5</v>
      </c>
      <c r="E68" s="39">
        <v>4.42</v>
      </c>
      <c r="F68" s="39">
        <v>49.3</v>
      </c>
      <c r="G68" s="39">
        <v>30.6</v>
      </c>
      <c r="H68" s="39">
        <v>513</v>
      </c>
      <c r="I68" s="39"/>
      <c r="J68" s="39"/>
      <c r="K68" s="39"/>
      <c r="L68" s="39"/>
      <c r="M68" s="39"/>
      <c r="N68" s="39"/>
      <c r="O68" s="39" t="s">
        <v>57</v>
      </c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>
        <v>388</v>
      </c>
      <c r="AF68" s="39"/>
      <c r="AG68" s="39">
        <v>11.5</v>
      </c>
      <c r="AH68" s="39">
        <v>15.1</v>
      </c>
      <c r="AI68" s="39">
        <v>11.3</v>
      </c>
      <c r="AJ68" s="39">
        <v>0</v>
      </c>
      <c r="AK68" s="41">
        <v>2.84</v>
      </c>
      <c r="AL68" s="39">
        <v>37.700000000000003</v>
      </c>
      <c r="AM68" s="41">
        <v>0</v>
      </c>
      <c r="AN68" s="39">
        <v>0</v>
      </c>
      <c r="AO68" s="39">
        <v>0</v>
      </c>
      <c r="AP68" s="39" t="s">
        <v>57</v>
      </c>
      <c r="AQ68" s="39">
        <v>3.0599999999999999E-2</v>
      </c>
      <c r="AR68" s="39">
        <v>0.153</v>
      </c>
      <c r="AS68" s="39">
        <v>13.3</v>
      </c>
      <c r="AT68" s="39">
        <v>1.31</v>
      </c>
      <c r="AU68" s="39" t="s">
        <v>57</v>
      </c>
      <c r="AV68" s="39" t="s">
        <v>57</v>
      </c>
      <c r="AW68" s="39" t="s">
        <v>57</v>
      </c>
      <c r="AX68" s="39">
        <v>0</v>
      </c>
      <c r="AY68" s="39">
        <v>0</v>
      </c>
      <c r="AZ68" s="40"/>
    </row>
    <row r="69" spans="1:52" x14ac:dyDescent="0.2">
      <c r="A69" s="42" t="s">
        <v>132</v>
      </c>
      <c r="B69" s="43" t="s">
        <v>134</v>
      </c>
      <c r="C69" s="44">
        <f>(Tableau1[[#This Row],[IG (Index glycémqiue)]]*Tableau1[[#This Row],[ Glucides (g)]])/100</f>
        <v>0</v>
      </c>
      <c r="D69" s="45">
        <v>3.5</v>
      </c>
      <c r="E69" s="43">
        <v>8.0500000000000007</v>
      </c>
      <c r="F69" s="43">
        <v>58</v>
      </c>
      <c r="G69" s="43">
        <v>28.1</v>
      </c>
      <c r="H69" s="43">
        <v>518</v>
      </c>
      <c r="I69" s="43">
        <v>2</v>
      </c>
      <c r="J69" s="43">
        <v>33</v>
      </c>
      <c r="K69" s="43">
        <v>0.5</v>
      </c>
      <c r="L69" s="43">
        <v>3.7</v>
      </c>
      <c r="M69" s="43"/>
      <c r="N69" s="43">
        <v>3.9</v>
      </c>
      <c r="O69" s="43">
        <v>0.16500000000000001</v>
      </c>
      <c r="P69" s="43">
        <v>0.14000000000000001</v>
      </c>
      <c r="Q69" s="43">
        <v>3.4</v>
      </c>
      <c r="R69" s="43">
        <v>0.62</v>
      </c>
      <c r="S69" s="43">
        <v>0.26</v>
      </c>
      <c r="T69" s="43">
        <v>42</v>
      </c>
      <c r="U69" s="43">
        <v>0.15</v>
      </c>
      <c r="V69" s="43">
        <v>55.4</v>
      </c>
      <c r="W69" s="43">
        <v>0.2</v>
      </c>
      <c r="X69" s="43">
        <v>1.2</v>
      </c>
      <c r="Y69" s="43">
        <v>11</v>
      </c>
      <c r="Z69" s="43">
        <v>38.5</v>
      </c>
      <c r="AA69" s="43">
        <v>0.42</v>
      </c>
      <c r="AB69" s="43">
        <v>95.8</v>
      </c>
      <c r="AC69" s="43">
        <v>371</v>
      </c>
      <c r="AD69" s="43">
        <v>7</v>
      </c>
      <c r="AE69" s="43">
        <v>695</v>
      </c>
      <c r="AF69" s="43">
        <v>0.5</v>
      </c>
      <c r="AG69" s="43">
        <v>1</v>
      </c>
      <c r="AH69" s="43">
        <v>10.6</v>
      </c>
      <c r="AI69" s="43">
        <v>7.73</v>
      </c>
      <c r="AJ69" s="43">
        <v>0</v>
      </c>
      <c r="AK69" s="46">
        <v>4.3</v>
      </c>
      <c r="AL69" s="43">
        <v>5.6</v>
      </c>
      <c r="AM69" s="46" t="s">
        <v>111</v>
      </c>
      <c r="AN69" s="43">
        <v>5.5500000000000001E-2</v>
      </c>
      <c r="AO69" s="43">
        <v>0.51400000000000001</v>
      </c>
      <c r="AP69" s="43">
        <v>0.14099999999999999</v>
      </c>
      <c r="AQ69" s="43">
        <v>1.48</v>
      </c>
      <c r="AR69" s="43">
        <v>0.78400000000000003</v>
      </c>
      <c r="AS69" s="43">
        <v>6.42</v>
      </c>
      <c r="AT69" s="43">
        <v>0.97599999999999998</v>
      </c>
      <c r="AU69" s="43">
        <v>6.4</v>
      </c>
      <c r="AV69" s="43">
        <v>4.2300000000000004</v>
      </c>
      <c r="AW69" s="43">
        <v>6.0199999999999997E-2</v>
      </c>
      <c r="AX69" s="43">
        <v>1.4E-3</v>
      </c>
      <c r="AY69" s="43">
        <v>5.1400000000000003E-4</v>
      </c>
      <c r="AZ69" s="44"/>
    </row>
    <row r="70" spans="1:52" x14ac:dyDescent="0.2">
      <c r="A70" s="38"/>
      <c r="B70" s="39"/>
      <c r="C70" s="40"/>
      <c r="D70" s="47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41"/>
      <c r="AL70" s="39"/>
      <c r="AM70" s="41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40"/>
    </row>
    <row r="71" spans="1:52" x14ac:dyDescent="0.2">
      <c r="A71" s="42"/>
      <c r="B71" s="43"/>
      <c r="C71" s="44"/>
      <c r="D71" s="45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6"/>
      <c r="AL71" s="43"/>
      <c r="AM71" s="46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4"/>
    </row>
    <row r="72" spans="1:52" x14ac:dyDescent="0.2">
      <c r="A72" s="38"/>
      <c r="B72" s="39"/>
      <c r="C72" s="40"/>
      <c r="D72" s="47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41"/>
      <c r="AL72" s="39"/>
      <c r="AM72" s="41"/>
      <c r="AN72" s="39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tableau</vt:lpstr>
      <vt:lpstr>aliments</vt:lpstr>
      <vt:lpstr>portions</vt:lpstr>
      <vt:lpstr>Feuil1</vt:lpstr>
      <vt:lpstr>Abats</vt:lpstr>
      <vt:lpstr>Aliments_lactés_diététiques</vt:lpstr>
      <vt:lpstr>Autres_matières_grasses_animales</vt:lpstr>
      <vt:lpstr>Beurres_et_matières_grasses_animales</vt:lpstr>
      <vt:lpstr>Beurres_et_matières_grasses_laitières</vt:lpstr>
      <vt:lpstr>Bières_et_similaires</vt:lpstr>
      <vt:lpstr>Biscottes_et_pains_non_levés</vt:lpstr>
      <vt:lpstr>Biscuit_apéritif_à_base_de_pomme_de_terre__type_tuile_salée</vt:lpstr>
      <vt:lpstr>Biscuits_salés_apéritifs</vt:lpstr>
      <vt:lpstr>Catégories</vt:lpstr>
      <vt:lpstr>Lait_de_croissance_infantile</vt:lpstr>
    </vt:vector>
  </TitlesOfParts>
  <Company>DEBITEL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DEBITEL</dc:creator>
  <cp:lastModifiedBy>Tom G</cp:lastModifiedBy>
  <cp:lastPrinted>2012-12-19T23:51:05Z</cp:lastPrinted>
  <dcterms:created xsi:type="dcterms:W3CDTF">2007-09-16T13:12:08Z</dcterms:created>
  <dcterms:modified xsi:type="dcterms:W3CDTF">2013-01-27T14:42:06Z</dcterms:modified>
</cp:coreProperties>
</file>