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Archives\Perso\Bateau\HUMBER 6.30 PRO\"/>
    </mc:Choice>
  </mc:AlternateContent>
  <bookViews>
    <workbookView xWindow="0" yWindow="0" windowWidth="18105" windowHeight="6810" tabRatio="827" firstSheet="2" activeTab="2"/>
  </bookViews>
  <sheets>
    <sheet name="HUMBER Prix 2017" sheetId="3" state="hidden" r:id="rId1"/>
    <sheet name="Choix Tracteur" sheetId="2" state="hidden" r:id="rId2"/>
    <sheet name="Feuil2" sheetId="20" r:id="rId3"/>
  </sheets>
  <definedNames>
    <definedName name="résultats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2" i="3" l="1"/>
  <c r="D31" i="3"/>
  <c r="B34" i="3"/>
  <c r="B35" i="3" s="1"/>
  <c r="B36" i="3" s="1"/>
  <c r="B37" i="3" s="1"/>
  <c r="B38" i="3" s="1"/>
  <c r="B39" i="3" s="1"/>
  <c r="B40" i="3" s="1"/>
  <c r="B41" i="3" s="1"/>
  <c r="B42" i="3" s="1"/>
  <c r="B43" i="3" s="1"/>
  <c r="B44" i="3" s="1"/>
  <c r="B45" i="3" s="1"/>
  <c r="D27" i="3" l="1"/>
  <c r="D26" i="3"/>
  <c r="D25" i="3"/>
  <c r="D24" i="3"/>
  <c r="D23" i="3"/>
  <c r="D21" i="3"/>
  <c r="D19" i="3"/>
  <c r="D18" i="3"/>
  <c r="D17" i="3"/>
  <c r="D16" i="3"/>
  <c r="D13" i="3"/>
  <c r="E13" i="3" s="1"/>
  <c r="D11" i="3"/>
  <c r="D10" i="3"/>
  <c r="D9" i="3"/>
  <c r="D8" i="3"/>
  <c r="D7" i="3"/>
  <c r="D6" i="3"/>
  <c r="D5" i="3"/>
  <c r="D4" i="3"/>
  <c r="D3" i="3"/>
  <c r="B5" i="3"/>
  <c r="E27" i="3" l="1"/>
  <c r="E21" i="3"/>
  <c r="E11" i="3"/>
  <c r="E28" i="3" l="1"/>
</calcChain>
</file>

<file path=xl/sharedStrings.xml><?xml version="1.0" encoding="utf-8"?>
<sst xmlns="http://schemas.openxmlformats.org/spreadsheetml/2006/main" count="183" uniqueCount="146">
  <si>
    <t>Console dual Cruise</t>
  </si>
  <si>
    <t>shockwave s5</t>
  </si>
  <si>
    <t>sonde AIRMAR p79</t>
  </si>
  <si>
    <t>remorque sunway d1616</t>
  </si>
  <si>
    <t>http://www.sun-way.fr/index.php?lien=p2&amp;lg=1</t>
  </si>
  <si>
    <t>Skoda Kodiaq 2.0 TDI 150 ch 4x4</t>
  </si>
  <si>
    <t>Volkswagen Tiguan 2.0 TDI 140 4x4</t>
  </si>
  <si>
    <t>Opel Grandland X Ultimat Allroad 1.5 hdi 130cv</t>
  </si>
  <si>
    <t>Opel grandland Ultimate 180hdi bva 8 tractable 2000kg</t>
  </si>
  <si>
    <t>C5 aircross 2.0hdi Shine 180hdi bva 8 tractable 1750kg</t>
  </si>
  <si>
    <t>C4 spacetourer 130 hdi shine</t>
  </si>
  <si>
    <t>Moteur  VERADO150</t>
  </si>
  <si>
    <t>2 jockeys avec wings</t>
  </si>
  <si>
    <t>banquette</t>
  </si>
  <si>
    <t>2 batteries + chargeur</t>
  </si>
  <si>
    <t>GPS</t>
  </si>
  <si>
    <t>Coque nue</t>
  </si>
  <si>
    <t>Dir hyd Sea star</t>
  </si>
  <si>
    <t>réservoir 150l</t>
  </si>
  <si>
    <t>taud complet</t>
  </si>
  <si>
    <t>8 patchs de protection</t>
  </si>
  <si>
    <t>roll bar simple</t>
  </si>
  <si>
    <t>CU =  1160 PTAC=1600</t>
  </si>
  <si>
    <t>x</t>
  </si>
  <si>
    <t>Coque</t>
  </si>
  <si>
    <t>Electronique</t>
  </si>
  <si>
    <t>Moteur</t>
  </si>
  <si>
    <t>Remorque</t>
  </si>
  <si>
    <t>Sondeur 9' HELIX</t>
  </si>
  <si>
    <t>brunderup 1800</t>
  </si>
  <si>
    <t>map + hélice inox</t>
  </si>
  <si>
    <t>Je parle bien du PTAC de la remorque avec un 6.30 motorisé en 150Cv + direction hydro + console dual + 2 batteries + 2 jockeys avec wings amortis + banquette arrière + mouillage et sécu + matos de montage divers et électronique + 150l d'essence + roll bar simple + matériel pêche... etc</t>
  </si>
  <si>
    <t>Et encore j'avais pas trouvé de marge...</t>
  </si>
  <si>
    <t>mensualité</t>
  </si>
  <si>
    <t>année 1</t>
  </si>
  <si>
    <t>année 2</t>
  </si>
  <si>
    <t>année 3</t>
  </si>
  <si>
    <t>année 4</t>
  </si>
  <si>
    <t>année 5</t>
  </si>
  <si>
    <t>année 6</t>
  </si>
  <si>
    <t>année 7</t>
  </si>
  <si>
    <t>année 8</t>
  </si>
  <si>
    <t>année 9</t>
  </si>
  <si>
    <t>année 10</t>
  </si>
  <si>
    <t>année 11</t>
  </si>
  <si>
    <t>année 12</t>
  </si>
  <si>
    <t>FINANCEMENT</t>
  </si>
  <si>
    <t>Carto 230Cv</t>
  </si>
  <si>
    <t>Montage atelier M&amp;M</t>
  </si>
  <si>
    <t>Apport</t>
  </si>
  <si>
    <t xml:space="preserve">base </t>
  </si>
  <si>
    <t>vente du 5,70</t>
  </si>
  <si>
    <t>Bonjour,</t>
  </si>
  <si>
    <t>Cordialement,</t>
  </si>
  <si>
    <t>NOS COORDONNEES:</t>
  </si>
  <si>
    <t>NAVY PRO</t>
  </si>
  <si>
    <t>ZA de Poulvern</t>
  </si>
  <si>
    <t>56 550 LOCOAL MENDON</t>
  </si>
  <si>
    <t>FRANCE</t>
  </si>
  <si>
    <t>Tel: (+33) 02 97 35 55 25</t>
  </si>
  <si>
    <t>Mail : contact@navy-pro.com</t>
  </si>
  <si>
    <t>Pourrais-je obtenir de votre part un devis avec vos meilleurs tarifs pour un Humber 6.30 avec un réservoir de 150l d'essence + console dual cruise + 2 jockeys avec wings + banquette arrière (amovible) + roll bar simple + vivier sous pont. Les accessoires pouvant être séparés individuellement sur le devis.</t>
  </si>
  <si>
    <t>exceptionnel</t>
  </si>
  <si>
    <t>4 Leds de courtoisie pour l'éclairage du pont</t>
  </si>
  <si>
    <t>VHF AIS</t>
  </si>
  <si>
    <t>sunway d1616</t>
  </si>
  <si>
    <t>Sunway Galaxy</t>
  </si>
  <si>
    <t>Mécanorem non</t>
  </si>
  <si>
    <t>nautilus</t>
  </si>
  <si>
    <t>https://www.latour-remorques.fr/porte-bateau/6791-remorque-multi-rouleaux-freinee-bateau-de-65m-nautilus-n1451mf-70.html</t>
  </si>
  <si>
    <t>rocca</t>
  </si>
  <si>
    <t>satelite</t>
  </si>
  <si>
    <t>https://www.voileetmoteur.com/essai/bateaux/essai-moteur-mercury-150-verado/18501</t>
  </si>
  <si>
    <t>KIA Sportage</t>
  </si>
  <si>
    <t>Hyundai tucson 2.0 crdi 4x4</t>
  </si>
  <si>
    <t>Hyundai santa fe 4x4 125 cv</t>
  </si>
  <si>
    <t>Kia sportage 4x4</t>
  </si>
  <si>
    <t>Pajero 2.5 td intercooler 4x4</t>
  </si>
  <si>
    <t>Nissan x trail 2.2dci</t>
  </si>
  <si>
    <t>Nissan Patrol 4x4</t>
  </si>
  <si>
    <t>KIA Sorento</t>
  </si>
  <si>
    <t>Land rover freelander</t>
  </si>
  <si>
    <t>Daihatsu Terios</t>
  </si>
  <si>
    <t>Toyota rav 4</t>
  </si>
  <si>
    <t>ANCIENS MODELES</t>
  </si>
  <si>
    <t>MERCEDES-BENZ ML 320</t>
  </si>
  <si>
    <t>Isuzu trooper</t>
  </si>
  <si>
    <t>Isuzu Dmax</t>
  </si>
  <si>
    <t>Opel Campo 2.5D ou 3.0TD</t>
  </si>
  <si>
    <t>Opel Monterrey 2.5D ou 3.0TD</t>
  </si>
  <si>
    <t>Land rover  discovery td5</t>
  </si>
  <si>
    <t>Opel Frontera B 3.2 V6 essence/Gpl</t>
  </si>
  <si>
    <t>http://www.mecanorem.com/remorques/nautisme/bateaux-semi-rigides/270-bateaux-a-moteur-de-650-a-1170-kg-1-essieu.html#</t>
  </si>
  <si>
    <t>Survie Coastal 4p</t>
  </si>
  <si>
    <t>sièges jockeys de chez ermioni</t>
  </si>
  <si>
    <t>voir avec gwen83 et téléphoner</t>
  </si>
  <si>
    <t>si tu veux les tarif : un seul numero :06.27.04.68.53 demande marc et surtout venez de ma part</t>
  </si>
  <si>
    <t>Après</t>
  </si>
  <si>
    <t xml:space="preserve">date : </t>
  </si>
  <si>
    <t xml:space="preserve">distance : </t>
  </si>
  <si>
    <t xml:space="preserve">durée : </t>
  </si>
  <si>
    <t xml:space="preserve">vitesse moyenne : </t>
  </si>
  <si>
    <t xml:space="preserve">vitesse max : </t>
  </si>
  <si>
    <t xml:space="preserve">conso moy. : </t>
  </si>
  <si>
    <t xml:space="preserve">carburant consommé : </t>
  </si>
  <si>
    <t>AV/AP</t>
  </si>
  <si>
    <t xml:space="preserve">Heures moteur : </t>
  </si>
  <si>
    <t xml:space="preserve">Ajout essence : </t>
  </si>
  <si>
    <t xml:space="preserve">Lieu : </t>
  </si>
  <si>
    <t xml:space="preserve">marée : </t>
  </si>
  <si>
    <t xml:space="preserve">Vent (Bft) : </t>
  </si>
  <si>
    <t xml:space="preserve">Temps : </t>
  </si>
  <si>
    <t xml:space="preserve">Lune (LN + ? J) : </t>
  </si>
  <si>
    <t>TRAJET</t>
  </si>
  <si>
    <t>PECHE</t>
  </si>
  <si>
    <t>METEO</t>
  </si>
  <si>
    <t xml:space="preserve">Passagers : </t>
  </si>
  <si>
    <t>Bar franc</t>
  </si>
  <si>
    <t>Bar moucheté</t>
  </si>
  <si>
    <t>beau</t>
  </si>
  <si>
    <t xml:space="preserve">Espèce 1 : </t>
  </si>
  <si>
    <t>Qté : 1</t>
  </si>
  <si>
    <t>Taille Cm : 1</t>
  </si>
  <si>
    <t>Espèce : 2</t>
  </si>
  <si>
    <t>Qté : 2</t>
  </si>
  <si>
    <t>Taille Cm : 2</t>
  </si>
  <si>
    <t>Espèce : 3</t>
  </si>
  <si>
    <t>Qté : 3</t>
  </si>
  <si>
    <t>Taille Cm : 3</t>
  </si>
  <si>
    <t>Espèce : 4</t>
  </si>
  <si>
    <t>Qté : 4</t>
  </si>
  <si>
    <t>Taille Cm : 4</t>
  </si>
  <si>
    <t xml:space="preserve">bouée : </t>
  </si>
  <si>
    <t xml:space="preserve">wake : </t>
  </si>
  <si>
    <t xml:space="preserve">Autres : </t>
  </si>
  <si>
    <t>DIVERS</t>
  </si>
  <si>
    <t>huile 10L</t>
  </si>
  <si>
    <t>0h 0min</t>
  </si>
  <si>
    <t/>
  </si>
  <si>
    <t>AV/AP2</t>
  </si>
  <si>
    <t>pépé</t>
  </si>
  <si>
    <t>Eau dans calle, avant 303,8MN/349,8 _ après 331,2L/379,9</t>
  </si>
  <si>
    <t>3h 27min</t>
  </si>
  <si>
    <t>359h 7min</t>
  </si>
  <si>
    <t>Avant</t>
  </si>
  <si>
    <t xml:space="preserve">Antioche ; Breton ; Strouille ; Dérive ; Côtier ;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</si>
</sst>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7" formatCode="[$-F800]dddd\,\ mmmm\ dd\,\ yyyy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i/>
      <sz val="22"/>
      <color theme="0"/>
      <name val="Calibri"/>
      <family val="2"/>
      <scheme val="minor"/>
    </font>
    <font>
      <b/>
      <i/>
      <sz val="10"/>
      <color theme="0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/>
        <bgColor theme="8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79998168889431442"/>
        <bgColor theme="8" tint="0.79998168889431442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theme="8" tint="0.39997558519241921"/>
      </left>
      <right/>
      <top style="thin">
        <color theme="8" tint="0.39997558519241921"/>
      </top>
      <bottom style="thin">
        <color theme="8" tint="0.39997558519241921"/>
      </bottom>
      <diagonal/>
    </border>
    <border>
      <left/>
      <right/>
      <top style="thin">
        <color theme="8" tint="0.39997558519241921"/>
      </top>
      <bottom style="thin">
        <color theme="8" tint="0.39997558519241921"/>
      </bottom>
      <diagonal/>
    </border>
    <border>
      <left/>
      <right style="thin">
        <color theme="8" tint="0.39997558519241921"/>
      </right>
      <top style="thin">
        <color theme="8" tint="0.39997558519241921"/>
      </top>
      <bottom style="thin">
        <color theme="8" tint="0.39997558519241921"/>
      </bottom>
      <diagonal/>
    </border>
  </borders>
  <cellStyleXfs count="1">
    <xf numFmtId="0" fontId="0" fillId="0" borderId="0"/>
  </cellStyleXfs>
  <cellXfs count="51">
    <xf numFmtId="0" fontId="0" fillId="0" borderId="0" xfId="0"/>
    <xf numFmtId="164" fontId="0" fillId="0" borderId="0" xfId="0" applyNumberFormat="1"/>
    <xf numFmtId="164" fontId="0" fillId="0" borderId="0" xfId="0" applyNumberFormat="1" applyAlignment="1">
      <alignment horizontal="center" vertical="center"/>
    </xf>
    <xf numFmtId="164" fontId="3" fillId="0" borderId="0" xfId="0" applyNumberFormat="1" applyFont="1"/>
    <xf numFmtId="0" fontId="0" fillId="0" borderId="1" xfId="0" applyBorder="1" applyAlignment="1">
      <alignment horizontal="center" vertical="center"/>
    </xf>
    <xf numFmtId="164" fontId="0" fillId="0" borderId="1" xfId="0" applyNumberFormat="1" applyBorder="1"/>
    <xf numFmtId="164" fontId="0" fillId="2" borderId="4" xfId="0" applyNumberFormat="1" applyFill="1" applyBorder="1"/>
    <xf numFmtId="164" fontId="0" fillId="2" borderId="5" xfId="0" applyNumberFormat="1" applyFill="1" applyBorder="1"/>
    <xf numFmtId="0" fontId="0" fillId="0" borderId="6" xfId="0" applyBorder="1"/>
    <xf numFmtId="164" fontId="0" fillId="0" borderId="7" xfId="0" applyNumberFormat="1" applyBorder="1"/>
    <xf numFmtId="0" fontId="0" fillId="2" borderId="4" xfId="0" applyFill="1" applyBorder="1"/>
    <xf numFmtId="0" fontId="0" fillId="2" borderId="8" xfId="0" applyFill="1" applyBorder="1"/>
    <xf numFmtId="164" fontId="0" fillId="2" borderId="9" xfId="0" applyNumberFormat="1" applyFill="1" applyBorder="1"/>
    <xf numFmtId="164" fontId="0" fillId="0" borderId="1" xfId="0" applyNumberFormat="1" applyBorder="1" applyAlignment="1">
      <alignment horizontal="center" vertical="center"/>
    </xf>
    <xf numFmtId="0" fontId="0" fillId="0" borderId="4" xfId="0" applyBorder="1"/>
    <xf numFmtId="164" fontId="0" fillId="0" borderId="5" xfId="0" applyNumberFormat="1" applyBorder="1"/>
    <xf numFmtId="164" fontId="1" fillId="0" borderId="5" xfId="0" applyNumberFormat="1" applyFont="1" applyBorder="1"/>
    <xf numFmtId="164" fontId="3" fillId="0" borderId="9" xfId="0" applyNumberFormat="1" applyFont="1" applyBorder="1"/>
    <xf numFmtId="0" fontId="0" fillId="0" borderId="4" xfId="0" applyBorder="1" applyAlignment="1">
      <alignment wrapText="1"/>
    </xf>
    <xf numFmtId="0" fontId="0" fillId="3" borderId="0" xfId="0" applyFill="1"/>
    <xf numFmtId="0" fontId="0" fillId="0" borderId="12" xfId="0" applyBorder="1" applyAlignment="1"/>
    <xf numFmtId="0" fontId="0" fillId="0" borderId="0" xfId="0" applyAlignment="1">
      <alignment horizontal="left"/>
    </xf>
    <xf numFmtId="167" fontId="0" fillId="0" borderId="0" xfId="0" applyNumberFormat="1" applyAlignment="1">
      <alignment horizontal="left"/>
    </xf>
    <xf numFmtId="167" fontId="5" fillId="4" borderId="1" xfId="0" applyNumberFormat="1" applyFont="1" applyFill="1" applyBorder="1" applyAlignment="1">
      <alignment vertical="center" wrapText="1"/>
    </xf>
    <xf numFmtId="0" fontId="5" fillId="4" borderId="1" xfId="0" applyFont="1" applyFill="1" applyBorder="1" applyAlignment="1">
      <alignment horizontal="center" vertical="center" wrapText="1"/>
    </xf>
    <xf numFmtId="0" fontId="6" fillId="0" borderId="0" xfId="0" applyFont="1" applyAlignment="1">
      <alignment vertical="center" wrapText="1"/>
    </xf>
    <xf numFmtId="0" fontId="0" fillId="0" borderId="0" xfId="0" applyAlignment="1">
      <alignment horizontal="center"/>
    </xf>
    <xf numFmtId="0" fontId="0" fillId="6" borderId="19" xfId="0" applyFont="1" applyFill="1" applyBorder="1" applyAlignment="1">
      <alignment horizontal="center"/>
    </xf>
    <xf numFmtId="0" fontId="0" fillId="6" borderId="19" xfId="0" applyFont="1" applyFill="1" applyBorder="1" applyAlignment="1">
      <alignment horizontal="left"/>
    </xf>
    <xf numFmtId="0" fontId="0" fillId="0" borderId="19" xfId="0" applyFont="1" applyBorder="1" applyAlignment="1">
      <alignment horizontal="center"/>
    </xf>
    <xf numFmtId="0" fontId="0" fillId="0" borderId="19" xfId="0" applyFont="1" applyBorder="1" applyAlignment="1">
      <alignment horizontal="left"/>
    </xf>
    <xf numFmtId="0" fontId="0" fillId="6" borderId="20" xfId="0" applyFont="1" applyFill="1" applyBorder="1" applyAlignment="1">
      <alignment horizontal="center"/>
    </xf>
    <xf numFmtId="0" fontId="0" fillId="0" borderId="20" xfId="0" applyFont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1" xfId="0" applyBorder="1" applyAlignment="1">
      <alignment horizontal="center"/>
    </xf>
    <xf numFmtId="0" fontId="4" fillId="5" borderId="16" xfId="0" applyFont="1" applyFill="1" applyBorder="1" applyAlignment="1">
      <alignment horizontal="center" vertical="center"/>
    </xf>
    <xf numFmtId="0" fontId="4" fillId="5" borderId="0" xfId="0" applyFont="1" applyFill="1" applyBorder="1" applyAlignment="1">
      <alignment horizontal="center" vertical="center"/>
    </xf>
    <xf numFmtId="0" fontId="4" fillId="5" borderId="17" xfId="0" applyFont="1" applyFill="1" applyBorder="1" applyAlignment="1">
      <alignment horizontal="center" vertical="center"/>
    </xf>
    <xf numFmtId="0" fontId="4" fillId="5" borderId="13" xfId="0" applyFont="1" applyFill="1" applyBorder="1" applyAlignment="1">
      <alignment horizontal="center" vertical="center"/>
    </xf>
    <xf numFmtId="0" fontId="4" fillId="5" borderId="14" xfId="0" applyFont="1" applyFill="1" applyBorder="1" applyAlignment="1">
      <alignment horizontal="center" vertical="center"/>
    </xf>
    <xf numFmtId="0" fontId="4" fillId="5" borderId="15" xfId="0" applyFont="1" applyFill="1" applyBorder="1" applyAlignment="1">
      <alignment horizontal="center" vertical="center"/>
    </xf>
    <xf numFmtId="14" fontId="0" fillId="6" borderId="18" xfId="0" applyNumberFormat="1" applyFont="1" applyFill="1" applyBorder="1" applyAlignment="1">
      <alignment horizontal="left"/>
    </xf>
    <xf numFmtId="14" fontId="0" fillId="0" borderId="19" xfId="0" applyNumberFormat="1" applyFont="1" applyBorder="1" applyAlignment="1">
      <alignment horizontal="center"/>
    </xf>
  </cellXfs>
  <cellStyles count="1">
    <cellStyle name="Normal" xfId="0" builtinId="0"/>
  </cellStyles>
  <dxfs count="65">
    <dxf>
      <fill>
        <patternFill>
          <bgColor rgb="FFFFFF00"/>
        </patternFill>
      </fill>
      <alignment horizontal="center" vertical="bottom" textRotation="0" wrapText="0" indent="0" justifyLastLine="0" shrinkToFit="0" readingOrder="0"/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  <alignment horizontal="center" vertical="bottom" textRotation="0" wrapText="0" indent="0" justifyLastLine="0" shrinkToFit="0" readingOrder="0"/>
    </dxf>
    <dxf>
      <fill>
        <patternFill>
          <bgColor rgb="FFFFFF00"/>
        </patternFill>
      </fill>
      <alignment horizontal="center" vertical="bottom" textRotation="0" wrapText="0" indent="0" justifyLastLine="0" shrinkToFit="0" readingOrder="0"/>
    </dxf>
    <dxf>
      <fill>
        <patternFill>
          <bgColor rgb="FFFFFF00"/>
        </patternFill>
      </fill>
      <alignment horizontal="center" vertical="bottom" textRotation="0" wrapText="0" indent="0" justifyLastLine="0" shrinkToFit="0" readingOrder="0"/>
    </dxf>
    <dxf>
      <fill>
        <patternFill>
          <bgColor rgb="FFFFFF00"/>
        </patternFill>
      </fill>
      <alignment horizontal="left" vertical="bottom" textRotation="0" wrapText="0" indent="0" justifyLastLine="0" shrinkToFit="0" readingOrder="0"/>
    </dxf>
    <dxf>
      <fill>
        <patternFill>
          <bgColor rgb="FFFFFF00"/>
        </patternFill>
      </fill>
      <alignment horizontal="center" vertical="bottom" textRotation="0" wrapText="0" indent="0" justifyLastLine="0" shrinkToFit="0" readingOrder="0"/>
    </dxf>
    <dxf>
      <fill>
        <patternFill>
          <bgColor rgb="FFFFFF00"/>
        </patternFill>
      </fill>
      <alignment horizontal="left" vertical="bottom" textRotation="0" wrapText="0" indent="0" justifyLastLine="0" shrinkToFit="0" readingOrder="0"/>
    </dxf>
    <dxf>
      <fill>
        <patternFill>
          <bgColor rgb="FFFFFF00"/>
        </patternFill>
      </fill>
      <alignment horizontal="center" vertical="bottom" textRotation="0" wrapText="0" indent="0" justifyLastLine="0" shrinkToFit="0" readingOrder="0"/>
    </dxf>
    <dxf>
      <fill>
        <patternFill>
          <bgColor rgb="FFFFFF00"/>
        </patternFill>
      </fill>
      <alignment horizontal="center" vertical="bottom" textRotation="0" wrapText="0" indent="0" justifyLastLine="0" shrinkToFit="0" readingOrder="0"/>
    </dxf>
    <dxf>
      <fill>
        <patternFill>
          <bgColor rgb="FFFFFF00"/>
        </patternFill>
      </fill>
      <alignment horizontal="center" vertical="bottom" textRotation="0" wrapText="0" indent="0" justifyLastLine="0" shrinkToFit="0" readingOrder="0"/>
    </dxf>
    <dxf>
      <fill>
        <patternFill>
          <bgColor rgb="FFFFFF00"/>
        </patternFill>
      </fill>
      <alignment horizontal="center" vertical="bottom" textRotation="0" wrapText="0" indent="0" justifyLastLine="0" shrinkToFit="0" readingOrder="0"/>
    </dxf>
    <dxf>
      <fill>
        <patternFill>
          <bgColor rgb="FFFFFF00"/>
        </patternFill>
      </fill>
      <alignment horizontal="left" vertical="bottom" textRotation="0" wrapText="0" indent="0" justifyLastLine="0" shrinkToFit="0" readingOrder="0"/>
    </dxf>
    <dxf>
      <fill>
        <patternFill>
          <bgColor rgb="FFFFFF00"/>
        </patternFill>
      </fill>
      <alignment horizontal="center" vertical="bottom" textRotation="0" wrapText="0" indent="0" justifyLastLine="0" shrinkToFit="0" readingOrder="0"/>
    </dxf>
    <dxf>
      <fill>
        <patternFill>
          <bgColor rgb="FFFFFF00"/>
        </patternFill>
      </fill>
      <alignment horizontal="center" vertical="bottom" textRotation="0" wrapText="0" indent="0" justifyLastLine="0" shrinkToFit="0" readingOrder="0"/>
    </dxf>
    <dxf>
      <fill>
        <patternFill>
          <bgColor rgb="FFFFFF00"/>
        </patternFill>
      </fill>
      <alignment horizontal="left" vertical="bottom" textRotation="0" wrapText="0" indent="0" justifyLastLine="0" shrinkToFit="0" readingOrder="0"/>
    </dxf>
    <dxf>
      <fill>
        <patternFill>
          <bgColor rgb="FFFFFF00"/>
        </patternFill>
      </fill>
      <alignment horizontal="center" vertical="bottom" textRotation="0" wrapText="0" indent="0" justifyLastLine="0" shrinkToFit="0" readingOrder="0"/>
    </dxf>
    <dxf>
      <fill>
        <patternFill>
          <bgColor rgb="FFFFFF00"/>
        </patternFill>
      </fill>
      <alignment horizontal="center" vertical="bottom" textRotation="0" wrapText="0" indent="0" justifyLastLine="0" shrinkToFit="0" readingOrder="0"/>
    </dxf>
    <dxf>
      <fill>
        <patternFill>
          <bgColor rgb="FFFFFF00"/>
        </patternFill>
      </fill>
      <alignment horizontal="left" vertical="bottom" textRotation="0" wrapText="0" indent="0" justifyLastLine="0" shrinkToFit="0" readingOrder="0"/>
    </dxf>
    <dxf>
      <fill>
        <patternFill>
          <bgColor rgb="FFFFFF00"/>
        </patternFill>
      </fill>
      <alignment horizontal="center" vertical="bottom" textRotation="0" wrapText="0" indent="0" justifyLastLine="0" shrinkToFit="0" readingOrder="0"/>
    </dxf>
    <dxf>
      <fill>
        <patternFill>
          <bgColor rgb="FFFFFF00"/>
        </patternFill>
      </fill>
      <alignment horizontal="center" vertical="bottom" textRotation="0" wrapText="0" indent="0" justifyLastLine="0" shrinkToFit="0" readingOrder="0"/>
    </dxf>
    <dxf>
      <fill>
        <patternFill>
          <bgColor rgb="FFFFFF00"/>
        </patternFill>
      </fill>
      <alignment horizontal="left" vertical="bottom" textRotation="0" wrapText="0" indent="0" justifyLastLine="0" shrinkToFit="0" readingOrder="0"/>
    </dxf>
    <dxf>
      <fill>
        <patternFill>
          <bgColor rgb="FFFFFF00"/>
        </patternFill>
      </fill>
      <alignment horizontal="center" vertical="bottom" textRotation="0" wrapText="0" indent="0" justifyLastLine="0" shrinkToFit="0" readingOrder="0"/>
    </dxf>
    <dxf>
      <fill>
        <patternFill>
          <bgColor rgb="FFFFFF00"/>
        </patternFill>
      </fill>
      <alignment horizontal="center" vertical="bottom" textRotation="0" wrapText="0" indent="0" justifyLastLine="0" shrinkToFit="0" readingOrder="0"/>
    </dxf>
    <dxf>
      <fill>
        <patternFill>
          <bgColor rgb="FFFFFF00"/>
        </patternFill>
      </fill>
      <alignment horizontal="center" vertical="bottom" textRotation="0" wrapText="0" indent="0" justifyLastLine="0" shrinkToFit="0" readingOrder="0"/>
    </dxf>
    <dxf>
      <fill>
        <patternFill>
          <bgColor rgb="FFFFFF00"/>
        </patternFill>
      </fill>
      <alignment horizontal="center" vertical="bottom" textRotation="0" wrapText="0" indent="0" justifyLastLine="0" shrinkToFit="0" readingOrder="0"/>
    </dxf>
    <dxf>
      <fill>
        <patternFill>
          <bgColor rgb="FFFFFF00"/>
        </patternFill>
      </fill>
      <alignment horizontal="center" vertical="bottom" textRotation="0" wrapText="0" indent="0" justifyLastLine="0" shrinkToFit="0" readingOrder="0"/>
    </dxf>
    <dxf>
      <fill>
        <patternFill>
          <bgColor rgb="FFFFFF00"/>
        </patternFill>
      </fill>
      <alignment horizontal="center" vertical="bottom" textRotation="0" wrapText="0" indent="0" justifyLastLine="0" shrinkToFit="0" readingOrder="0"/>
    </dxf>
    <dxf>
      <fill>
        <patternFill>
          <bgColor rgb="FFFFFF00"/>
        </patternFill>
      </fill>
      <alignment horizontal="center" vertical="bottom" textRotation="0" wrapText="0" indent="0" justifyLastLine="0" shrinkToFit="0" readingOrder="0"/>
    </dxf>
    <dxf>
      <fill>
        <patternFill>
          <bgColor rgb="FFFFFF00"/>
        </patternFill>
      </fill>
      <alignment horizontal="center" vertical="bottom" textRotation="0" wrapText="0" indent="0" justifyLastLine="0" shrinkToFit="0" readingOrder="0"/>
    </dxf>
    <dxf>
      <fill>
        <patternFill>
          <bgColor rgb="FFFFFF00"/>
        </patternFill>
      </fill>
      <alignment horizontal="center" vertical="bottom" textRotation="0" wrapText="0" indent="0" justifyLastLine="0" shrinkToFit="0" readingOrder="0"/>
    </dxf>
    <dxf>
      <fill>
        <patternFill>
          <bgColor rgb="FFFFFF00"/>
        </patternFill>
      </fill>
      <alignment horizontal="center" vertical="bottom" textRotation="0" wrapText="0" indent="0" justifyLastLine="0" shrinkToFit="0" readingOrder="0"/>
    </dxf>
    <dxf>
      <fill>
        <patternFill>
          <bgColor rgb="FFFFFF00"/>
        </patternFill>
      </fill>
      <alignment horizontal="center" vertical="bottom" textRotation="0" wrapText="0" indent="0" justifyLastLine="0" shrinkToFit="0" readingOrder="0"/>
    </dxf>
    <dxf>
      <numFmt numFmtId="19" formatCode="m/d/yyyy"/>
      <fill>
        <patternFill>
          <bgColor rgb="FFFFFF00"/>
        </patternFill>
      </fill>
      <alignment horizontal="center" vertical="bottom" textRotation="0" wrapText="0" indent="0" justifyLastLine="0" shrinkToFit="0" readingOrder="0"/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fill>
        <patternFill patternType="solid">
          <fgColor theme="8"/>
          <bgColor theme="8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752475</xdr:colOff>
      <xdr:row>13</xdr:row>
      <xdr:rowOff>180975</xdr:rowOff>
    </xdr:from>
    <xdr:to>
      <xdr:col>10</xdr:col>
      <xdr:colOff>419100</xdr:colOff>
      <xdr:row>20</xdr:row>
      <xdr:rowOff>74615</xdr:rowOff>
    </xdr:to>
    <xdr:pic>
      <xdr:nvPicPr>
        <xdr:cNvPr id="3" name="Image 2" descr="image-galerie-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" y="2762250"/>
          <a:ext cx="1952625" cy="146526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95250</xdr:colOff>
      <xdr:row>0</xdr:row>
      <xdr:rowOff>47625</xdr:rowOff>
    </xdr:from>
    <xdr:ext cx="2162175" cy="342786"/>
    <xdr:sp macro="[0]!supprimer" textlink="">
      <xdr:nvSpPr>
        <xdr:cNvPr id="2" name="ZoneTexte 1"/>
        <xdr:cNvSpPr txBox="1"/>
      </xdr:nvSpPr>
      <xdr:spPr>
        <a:xfrm>
          <a:off x="419100" y="47625"/>
          <a:ext cx="2162175" cy="342786"/>
        </a:xfrm>
        <a:prstGeom prst="rect">
          <a:avLst/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3">
          <a:schemeClr val="lt1"/>
        </a:lnRef>
        <a:fillRef idx="1">
          <a:schemeClr val="accent5"/>
        </a:fillRef>
        <a:effectRef idx="1">
          <a:schemeClr val="accent5"/>
        </a:effectRef>
        <a:fontRef idx="minor">
          <a:schemeClr val="lt1"/>
        </a:fontRef>
      </xdr:style>
      <xdr:txBody>
        <a:bodyPr vertOverflow="clip" horzOverflow="clip" wrap="square" rtlCol="0" anchor="ctr">
          <a:spAutoFit/>
        </a:bodyPr>
        <a:lstStyle/>
        <a:p>
          <a:pPr algn="ctr"/>
          <a:r>
            <a:rPr lang="fr-FR" sz="1600" b="1" i="1">
              <a:solidFill>
                <a:schemeClr val="accent4">
                  <a:lumMod val="60000"/>
                  <a:lumOff val="40000"/>
                </a:schemeClr>
              </a:solidFill>
            </a:rPr>
            <a:t>Supprimer une ligne</a:t>
          </a:r>
        </a:p>
      </xdr:txBody>
    </xdr:sp>
    <xdr:clientData/>
  </xdr:oneCellAnchor>
  <xdr:oneCellAnchor>
    <xdr:from>
      <xdr:col>5</xdr:col>
      <xdr:colOff>57150</xdr:colOff>
      <xdr:row>0</xdr:row>
      <xdr:rowOff>47625</xdr:rowOff>
    </xdr:from>
    <xdr:ext cx="2162175" cy="342786"/>
    <xdr:sp macro="[0]!supprimer" textlink="">
      <xdr:nvSpPr>
        <xdr:cNvPr id="3" name="ZoneTexte 2"/>
        <xdr:cNvSpPr txBox="1"/>
      </xdr:nvSpPr>
      <xdr:spPr>
        <a:xfrm>
          <a:off x="2705100" y="47625"/>
          <a:ext cx="2162175" cy="342786"/>
        </a:xfrm>
        <a:prstGeom prst="rect">
          <a:avLst/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3">
          <a:schemeClr val="lt1"/>
        </a:lnRef>
        <a:fillRef idx="1">
          <a:schemeClr val="accent5"/>
        </a:fillRef>
        <a:effectRef idx="1">
          <a:schemeClr val="accent5"/>
        </a:effectRef>
        <a:fontRef idx="minor">
          <a:schemeClr val="lt1"/>
        </a:fontRef>
      </xdr:style>
      <xdr:txBody>
        <a:bodyPr vertOverflow="clip" horzOverflow="clip" wrap="square" rtlCol="0" anchor="ctr">
          <a:spAutoFit/>
        </a:bodyPr>
        <a:lstStyle/>
        <a:p>
          <a:pPr algn="ctr"/>
          <a:r>
            <a:rPr lang="fr-FR" sz="1600" b="1" i="1">
              <a:solidFill>
                <a:schemeClr val="accent4">
                  <a:lumMod val="60000"/>
                  <a:lumOff val="40000"/>
                </a:schemeClr>
              </a:solidFill>
            </a:rPr>
            <a:t>Nettoyer (#VALEUR!)</a:t>
          </a:r>
        </a:p>
      </xdr:txBody>
    </xdr:sp>
    <xdr:clientData/>
  </xdr:oneCellAnchor>
  <xdr:twoCellAnchor>
    <xdr:from>
      <xdr:col>14</xdr:col>
      <xdr:colOff>174625</xdr:colOff>
      <xdr:row>7</xdr:row>
      <xdr:rowOff>111125</xdr:rowOff>
    </xdr:from>
    <xdr:to>
      <xdr:col>17</xdr:col>
      <xdr:colOff>317500</xdr:colOff>
      <xdr:row>13</xdr:row>
      <xdr:rowOff>111125</xdr:rowOff>
    </xdr:to>
    <xdr:sp macro="[0]!rechargerfeuill2" textlink="">
      <xdr:nvSpPr>
        <xdr:cNvPr id="4" name="Ellipse 3"/>
        <xdr:cNvSpPr/>
      </xdr:nvSpPr>
      <xdr:spPr>
        <a:xfrm>
          <a:off x="9445625" y="1698625"/>
          <a:ext cx="2428875" cy="1143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/>
            <a:t>RECHARGER feuill2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9" name="Tableau1010" displayName="Tableau1010" ref="D3:AI5" totalsRowShown="0" headerRowDxfId="61" dataDxfId="0" headerRowBorderDxfId="60" tableBorderDxfId="59">
  <autoFilter ref="D3:AI5"/>
  <tableColumns count="32">
    <tableColumn id="1" name="date : " dataDxfId="34"/>
    <tableColumn id="2" name="distance : " dataDxfId="33"/>
    <tableColumn id="5" name="durée : " dataDxfId="32"/>
    <tableColumn id="6" name="vitesse moyenne : " dataDxfId="31"/>
    <tableColumn id="7" name="vitesse max : " dataDxfId="30"/>
    <tableColumn id="8" name="conso moy. : " dataDxfId="29"/>
    <tableColumn id="9" name="carburant consommé : " dataDxfId="28"/>
    <tableColumn id="10" name="AV/AP" dataDxfId="27"/>
    <tableColumn id="11" name="Heures moteur : " dataDxfId="26"/>
    <tableColumn id="12" name="AV/AP2" dataDxfId="25"/>
    <tableColumn id="13" name="Ajout essence : " dataDxfId="24"/>
    <tableColumn id="14" name="Lieu : " dataDxfId="23"/>
    <tableColumn id="18" name="Espèce 1 : " dataDxfId="22"/>
    <tableColumn id="19" name="Qté : 1" dataDxfId="21"/>
    <tableColumn id="20" name="Taille Cm : 1" dataDxfId="20"/>
    <tableColumn id="21" name="Espèce : 2" dataDxfId="19"/>
    <tableColumn id="22" name="Qté : 2" dataDxfId="18"/>
    <tableColumn id="23" name="Taille Cm : 2" dataDxfId="17"/>
    <tableColumn id="24" name="Espèce : 3" dataDxfId="16"/>
    <tableColumn id="25" name="Qté : 3" dataDxfId="15"/>
    <tableColumn id="26" name="Taille Cm : 3" dataDxfId="14"/>
    <tableColumn id="35" name="Espèce : 4" dataDxfId="13"/>
    <tableColumn id="36" name="Qté : 4" dataDxfId="12"/>
    <tableColumn id="37" name="Taille Cm : 4" dataDxfId="11"/>
    <tableColumn id="27" name="marée : " dataDxfId="10"/>
    <tableColumn id="28" name="Vent (Bft) : " dataDxfId="9"/>
    <tableColumn id="29" name="Temps : " dataDxfId="8"/>
    <tableColumn id="30" name="Lune (LN + ? J) : " dataDxfId="7"/>
    <tableColumn id="31" name="Passagers : " dataDxfId="6"/>
    <tableColumn id="32" name="bouée : " dataDxfId="5"/>
    <tableColumn id="33" name="wake : " dataDxfId="4"/>
    <tableColumn id="34" name="Autres : " dataDxfId="3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P45"/>
  <sheetViews>
    <sheetView topLeftCell="A16" workbookViewId="0">
      <selection activeCell="L9" sqref="L9"/>
    </sheetView>
  </sheetViews>
  <sheetFormatPr baseColWidth="10" defaultRowHeight="15" x14ac:dyDescent="0.25"/>
  <cols>
    <col min="1" max="1" width="22.85546875" bestFit="1" customWidth="1"/>
    <col min="2" max="2" width="11.42578125" style="1" bestFit="1" customWidth="1"/>
    <col min="3" max="3" width="2" style="2" bestFit="1" customWidth="1"/>
    <col min="4" max="4" width="10.42578125" style="1" customWidth="1"/>
    <col min="5" max="5" width="16" style="1" bestFit="1" customWidth="1"/>
    <col min="6" max="6" width="16" bestFit="1" customWidth="1"/>
    <col min="14" max="14" width="15.5703125" customWidth="1"/>
  </cols>
  <sheetData>
    <row r="1" spans="1:16" ht="15.75" thickBot="1" x14ac:dyDescent="0.3"/>
    <row r="2" spans="1:16" ht="18.75" x14ac:dyDescent="0.3">
      <c r="A2" s="38" t="s">
        <v>24</v>
      </c>
      <c r="B2" s="39"/>
      <c r="C2" s="39"/>
      <c r="D2" s="39"/>
      <c r="E2" s="40"/>
    </row>
    <row r="3" spans="1:16" x14ac:dyDescent="0.25">
      <c r="A3" s="14" t="s">
        <v>16</v>
      </c>
      <c r="B3" s="5">
        <v>23390</v>
      </c>
      <c r="C3" s="13" t="s">
        <v>23</v>
      </c>
      <c r="D3" s="5">
        <f>IF(C3="x",B3," ")</f>
        <v>23390</v>
      </c>
      <c r="E3" s="15"/>
    </row>
    <row r="4" spans="1:16" x14ac:dyDescent="0.25">
      <c r="A4" s="14" t="s">
        <v>0</v>
      </c>
      <c r="B4" s="5">
        <v>3740</v>
      </c>
      <c r="C4" s="13" t="s">
        <v>23</v>
      </c>
      <c r="D4" s="5">
        <f t="shared" ref="D4:D27" si="0">IF(C4="x",B4," ")</f>
        <v>3740</v>
      </c>
      <c r="E4" s="15"/>
    </row>
    <row r="5" spans="1:16" x14ac:dyDescent="0.25">
      <c r="A5" s="14" t="s">
        <v>12</v>
      </c>
      <c r="B5" s="5">
        <f>2*1180+2*410</f>
        <v>3180</v>
      </c>
      <c r="C5" s="13" t="s">
        <v>23</v>
      </c>
      <c r="D5" s="5">
        <f t="shared" si="0"/>
        <v>3180</v>
      </c>
      <c r="E5" s="15"/>
      <c r="G5" t="s">
        <v>94</v>
      </c>
      <c r="J5" t="s">
        <v>95</v>
      </c>
      <c r="M5" t="s">
        <v>96</v>
      </c>
    </row>
    <row r="6" spans="1:16" x14ac:dyDescent="0.25">
      <c r="A6" s="14" t="s">
        <v>1</v>
      </c>
      <c r="B6" s="5">
        <v>2000</v>
      </c>
      <c r="C6" s="13" t="s">
        <v>23</v>
      </c>
      <c r="D6" s="5">
        <f t="shared" si="0"/>
        <v>2000</v>
      </c>
      <c r="E6" s="15"/>
    </row>
    <row r="7" spans="1:16" x14ac:dyDescent="0.25">
      <c r="A7" s="14" t="s">
        <v>18</v>
      </c>
      <c r="B7" s="5">
        <v>3430</v>
      </c>
      <c r="C7" s="13" t="s">
        <v>23</v>
      </c>
      <c r="D7" s="5">
        <f t="shared" si="0"/>
        <v>3430</v>
      </c>
      <c r="E7" s="15"/>
    </row>
    <row r="8" spans="1:16" x14ac:dyDescent="0.25">
      <c r="A8" s="14" t="s">
        <v>20</v>
      </c>
      <c r="B8" s="5">
        <v>800</v>
      </c>
      <c r="C8" s="13"/>
      <c r="D8" s="5" t="str">
        <f t="shared" si="0"/>
        <v xml:space="preserve"> </v>
      </c>
      <c r="E8" s="15"/>
    </row>
    <row r="9" spans="1:16" x14ac:dyDescent="0.25">
      <c r="A9" s="14" t="s">
        <v>21</v>
      </c>
      <c r="B9" s="5">
        <v>1070</v>
      </c>
      <c r="C9" s="13"/>
      <c r="D9" s="5" t="str">
        <f t="shared" si="0"/>
        <v xml:space="preserve"> </v>
      </c>
      <c r="E9" s="15"/>
    </row>
    <row r="10" spans="1:16" x14ac:dyDescent="0.25">
      <c r="A10" s="14" t="s">
        <v>13</v>
      </c>
      <c r="B10" s="5">
        <v>2730</v>
      </c>
      <c r="C10" s="13" t="s">
        <v>23</v>
      </c>
      <c r="D10" s="5">
        <f t="shared" si="0"/>
        <v>2730</v>
      </c>
      <c r="E10" s="15"/>
      <c r="N10" t="s">
        <v>70</v>
      </c>
    </row>
    <row r="11" spans="1:16" x14ac:dyDescent="0.25">
      <c r="A11" s="14" t="s">
        <v>19</v>
      </c>
      <c r="B11" s="5">
        <v>1450</v>
      </c>
      <c r="C11" s="13"/>
      <c r="D11" s="5" t="str">
        <f t="shared" si="0"/>
        <v xml:space="preserve"> </v>
      </c>
      <c r="E11" s="16">
        <f>SUM(D3:D11)</f>
        <v>38470</v>
      </c>
      <c r="N11" t="s">
        <v>71</v>
      </c>
    </row>
    <row r="12" spans="1:16" ht="18.75" x14ac:dyDescent="0.3">
      <c r="A12" s="35" t="s">
        <v>27</v>
      </c>
      <c r="B12" s="36"/>
      <c r="C12" s="36"/>
      <c r="D12" s="36"/>
      <c r="E12" s="37"/>
      <c r="N12" t="s">
        <v>68</v>
      </c>
      <c r="P12" t="s">
        <v>69</v>
      </c>
    </row>
    <row r="13" spans="1:16" x14ac:dyDescent="0.25">
      <c r="A13" s="14" t="s">
        <v>3</v>
      </c>
      <c r="B13" s="5">
        <v>4400</v>
      </c>
      <c r="C13" s="13" t="s">
        <v>23</v>
      </c>
      <c r="D13" s="5">
        <f t="shared" si="0"/>
        <v>4400</v>
      </c>
      <c r="E13" s="16">
        <f>SUM(D13)</f>
        <v>4400</v>
      </c>
      <c r="G13" s="1" t="s">
        <v>22</v>
      </c>
      <c r="I13" t="s">
        <v>4</v>
      </c>
      <c r="N13" t="s">
        <v>65</v>
      </c>
    </row>
    <row r="14" spans="1:16" x14ac:dyDescent="0.25">
      <c r="A14" s="14" t="s">
        <v>29</v>
      </c>
      <c r="B14" s="5">
        <v>3000</v>
      </c>
      <c r="C14" s="13"/>
      <c r="D14" s="5"/>
      <c r="E14" s="16"/>
      <c r="G14" s="1"/>
      <c r="N14" t="s">
        <v>66</v>
      </c>
    </row>
    <row r="15" spans="1:16" ht="18.75" x14ac:dyDescent="0.3">
      <c r="A15" s="35" t="s">
        <v>25</v>
      </c>
      <c r="B15" s="36"/>
      <c r="C15" s="36"/>
      <c r="D15" s="36"/>
      <c r="E15" s="37"/>
      <c r="N15" t="s">
        <v>67</v>
      </c>
      <c r="P15" t="s">
        <v>92</v>
      </c>
    </row>
    <row r="16" spans="1:16" x14ac:dyDescent="0.25">
      <c r="A16" s="14" t="s">
        <v>2</v>
      </c>
      <c r="B16" s="5">
        <v>95</v>
      </c>
      <c r="C16" s="13" t="s">
        <v>23</v>
      </c>
      <c r="D16" s="5">
        <f t="shared" si="0"/>
        <v>95</v>
      </c>
      <c r="E16" s="16"/>
    </row>
    <row r="17" spans="1:10" x14ac:dyDescent="0.25">
      <c r="A17" s="14" t="s">
        <v>28</v>
      </c>
      <c r="B17" s="5">
        <v>1600</v>
      </c>
      <c r="C17" s="13" t="s">
        <v>23</v>
      </c>
      <c r="D17" s="5">
        <f t="shared" si="0"/>
        <v>1600</v>
      </c>
      <c r="E17" s="16"/>
      <c r="G17" t="s">
        <v>93</v>
      </c>
    </row>
    <row r="18" spans="1:10" x14ac:dyDescent="0.25">
      <c r="A18" s="14" t="s">
        <v>15</v>
      </c>
      <c r="B18" s="5">
        <v>1000</v>
      </c>
      <c r="C18" s="13"/>
      <c r="D18" s="5" t="str">
        <f t="shared" si="0"/>
        <v xml:space="preserve"> </v>
      </c>
      <c r="E18" s="16"/>
    </row>
    <row r="19" spans="1:10" x14ac:dyDescent="0.25">
      <c r="A19" s="14" t="s">
        <v>64</v>
      </c>
      <c r="B19" s="5">
        <v>315</v>
      </c>
      <c r="C19" s="13" t="s">
        <v>23</v>
      </c>
      <c r="D19" s="5">
        <f t="shared" si="0"/>
        <v>315</v>
      </c>
      <c r="E19" s="16"/>
    </row>
    <row r="20" spans="1:10" ht="30" x14ac:dyDescent="0.25">
      <c r="A20" s="18" t="s">
        <v>63</v>
      </c>
      <c r="B20" s="5"/>
      <c r="C20" s="13"/>
      <c r="D20" s="5"/>
      <c r="E20" s="16"/>
    </row>
    <row r="21" spans="1:10" x14ac:dyDescent="0.25">
      <c r="A21" s="14" t="s">
        <v>14</v>
      </c>
      <c r="B21" s="5">
        <v>500</v>
      </c>
      <c r="C21" s="13" t="s">
        <v>23</v>
      </c>
      <c r="D21" s="5">
        <f t="shared" si="0"/>
        <v>500</v>
      </c>
      <c r="E21" s="16">
        <f>SUM(D16:D21)</f>
        <v>2510</v>
      </c>
    </row>
    <row r="22" spans="1:10" ht="18.75" x14ac:dyDescent="0.3">
      <c r="A22" s="35" t="s">
        <v>26</v>
      </c>
      <c r="B22" s="36"/>
      <c r="C22" s="36"/>
      <c r="D22" s="36"/>
      <c r="E22" s="37"/>
    </row>
    <row r="23" spans="1:10" x14ac:dyDescent="0.25">
      <c r="A23" s="14" t="s">
        <v>11</v>
      </c>
      <c r="B23" s="5">
        <v>12000</v>
      </c>
      <c r="C23" s="13" t="s">
        <v>23</v>
      </c>
      <c r="D23" s="5">
        <f t="shared" si="0"/>
        <v>12000</v>
      </c>
      <c r="E23" s="16"/>
      <c r="G23" t="s">
        <v>72</v>
      </c>
    </row>
    <row r="24" spans="1:10" x14ac:dyDescent="0.25">
      <c r="A24" s="14" t="s">
        <v>47</v>
      </c>
      <c r="B24" s="5">
        <v>1000</v>
      </c>
      <c r="C24" s="13" t="s">
        <v>23</v>
      </c>
      <c r="D24" s="5">
        <f t="shared" si="0"/>
        <v>1000</v>
      </c>
      <c r="E24" s="16"/>
    </row>
    <row r="25" spans="1:10" x14ac:dyDescent="0.25">
      <c r="A25" s="14" t="s">
        <v>48</v>
      </c>
      <c r="B25" s="5">
        <v>2000</v>
      </c>
      <c r="C25" s="13" t="s">
        <v>23</v>
      </c>
      <c r="D25" s="5">
        <f t="shared" si="0"/>
        <v>2000</v>
      </c>
      <c r="E25" s="16"/>
      <c r="J25" t="s">
        <v>31</v>
      </c>
    </row>
    <row r="26" spans="1:10" x14ac:dyDescent="0.25">
      <c r="A26" s="14" t="s">
        <v>17</v>
      </c>
      <c r="B26" s="5">
        <v>2150</v>
      </c>
      <c r="C26" s="13" t="s">
        <v>23</v>
      </c>
      <c r="D26" s="5">
        <f t="shared" si="0"/>
        <v>2150</v>
      </c>
      <c r="E26" s="16"/>
      <c r="J26" t="s">
        <v>32</v>
      </c>
    </row>
    <row r="27" spans="1:10" x14ac:dyDescent="0.25">
      <c r="A27" s="14" t="s">
        <v>30</v>
      </c>
      <c r="B27" s="5">
        <v>800</v>
      </c>
      <c r="C27" s="13"/>
      <c r="D27" s="5" t="str">
        <f t="shared" si="0"/>
        <v xml:space="preserve"> </v>
      </c>
      <c r="E27" s="16">
        <f>SUM(D23:D27)</f>
        <v>17150</v>
      </c>
    </row>
    <row r="28" spans="1:10" ht="21.75" thickBot="1" x14ac:dyDescent="0.4">
      <c r="A28" s="41"/>
      <c r="B28" s="42"/>
      <c r="C28" s="42"/>
      <c r="D28" s="42"/>
      <c r="E28" s="17">
        <f>SUM(E11:E27)</f>
        <v>62530</v>
      </c>
      <c r="J28" t="s">
        <v>52</v>
      </c>
    </row>
    <row r="29" spans="1:10" ht="21.75" thickBot="1" x14ac:dyDescent="0.4">
      <c r="F29" s="3"/>
    </row>
    <row r="30" spans="1:10" x14ac:dyDescent="0.25">
      <c r="A30" s="33" t="s">
        <v>46</v>
      </c>
      <c r="B30" s="34"/>
      <c r="J30" t="s">
        <v>52</v>
      </c>
    </row>
    <row r="31" spans="1:10" x14ac:dyDescent="0.25">
      <c r="A31" s="6" t="s">
        <v>33</v>
      </c>
      <c r="B31" s="7">
        <v>600</v>
      </c>
      <c r="D31" s="1">
        <f>12*B31</f>
        <v>7200</v>
      </c>
      <c r="J31" t="s">
        <v>61</v>
      </c>
    </row>
    <row r="32" spans="1:10" x14ac:dyDescent="0.25">
      <c r="A32" s="6" t="s">
        <v>49</v>
      </c>
      <c r="B32" s="7">
        <f>D32+E32+F32</f>
        <v>14000</v>
      </c>
      <c r="D32" s="13">
        <v>5000</v>
      </c>
      <c r="E32" s="13">
        <v>0</v>
      </c>
      <c r="F32" s="13">
        <v>9000</v>
      </c>
      <c r="J32" t="s">
        <v>53</v>
      </c>
    </row>
    <row r="33" spans="1:10" x14ac:dyDescent="0.25">
      <c r="A33" s="8"/>
      <c r="B33" s="9"/>
      <c r="D33" s="13" t="s">
        <v>50</v>
      </c>
      <c r="E33" s="13" t="s">
        <v>62</v>
      </c>
      <c r="F33" s="4" t="s">
        <v>51</v>
      </c>
      <c r="J33" t="s">
        <v>54</v>
      </c>
    </row>
    <row r="34" spans="1:10" x14ac:dyDescent="0.25">
      <c r="A34" s="10" t="s">
        <v>34</v>
      </c>
      <c r="B34" s="7">
        <f>B$32+B$31*12</f>
        <v>21200</v>
      </c>
      <c r="J34" t="s">
        <v>55</v>
      </c>
    </row>
    <row r="35" spans="1:10" x14ac:dyDescent="0.25">
      <c r="A35" s="10" t="s">
        <v>35</v>
      </c>
      <c r="B35" s="7">
        <f>B34+B$31*12</f>
        <v>28400</v>
      </c>
      <c r="J35" t="s">
        <v>56</v>
      </c>
    </row>
    <row r="36" spans="1:10" x14ac:dyDescent="0.25">
      <c r="A36" s="10" t="s">
        <v>36</v>
      </c>
      <c r="B36" s="7">
        <f t="shared" ref="B36:B45" si="1">B35+B$31*12</f>
        <v>35600</v>
      </c>
      <c r="J36" t="s">
        <v>57</v>
      </c>
    </row>
    <row r="37" spans="1:10" x14ac:dyDescent="0.25">
      <c r="A37" s="10" t="s">
        <v>37</v>
      </c>
      <c r="B37" s="7">
        <f t="shared" si="1"/>
        <v>42800</v>
      </c>
      <c r="J37" t="s">
        <v>58</v>
      </c>
    </row>
    <row r="38" spans="1:10" x14ac:dyDescent="0.25">
      <c r="A38" s="10" t="s">
        <v>38</v>
      </c>
      <c r="B38" s="7">
        <f t="shared" si="1"/>
        <v>50000</v>
      </c>
      <c r="J38" t="s">
        <v>59</v>
      </c>
    </row>
    <row r="39" spans="1:10" x14ac:dyDescent="0.25">
      <c r="A39" s="10" t="s">
        <v>39</v>
      </c>
      <c r="B39" s="7">
        <f t="shared" si="1"/>
        <v>57200</v>
      </c>
      <c r="J39" t="s">
        <v>60</v>
      </c>
    </row>
    <row r="40" spans="1:10" x14ac:dyDescent="0.25">
      <c r="A40" s="10" t="s">
        <v>40</v>
      </c>
      <c r="B40" s="7">
        <f>B39+B$31*12</f>
        <v>64400</v>
      </c>
    </row>
    <row r="41" spans="1:10" x14ac:dyDescent="0.25">
      <c r="A41" s="10" t="s">
        <v>41</v>
      </c>
      <c r="B41" s="7">
        <f t="shared" si="1"/>
        <v>71600</v>
      </c>
    </row>
    <row r="42" spans="1:10" x14ac:dyDescent="0.25">
      <c r="A42" s="10" t="s">
        <v>42</v>
      </c>
      <c r="B42" s="7">
        <f t="shared" si="1"/>
        <v>78800</v>
      </c>
    </row>
    <row r="43" spans="1:10" x14ac:dyDescent="0.25">
      <c r="A43" s="10" t="s">
        <v>43</v>
      </c>
      <c r="B43" s="7">
        <f t="shared" si="1"/>
        <v>86000</v>
      </c>
    </row>
    <row r="44" spans="1:10" x14ac:dyDescent="0.25">
      <c r="A44" s="10" t="s">
        <v>44</v>
      </c>
      <c r="B44" s="7">
        <f>B43+B$31*12</f>
        <v>93200</v>
      </c>
    </row>
    <row r="45" spans="1:10" ht="15.75" thickBot="1" x14ac:dyDescent="0.3">
      <c r="A45" s="11" t="s">
        <v>45</v>
      </c>
      <c r="B45" s="12">
        <f t="shared" si="1"/>
        <v>100400</v>
      </c>
    </row>
  </sheetData>
  <mergeCells count="6">
    <mergeCell ref="A30:B30"/>
    <mergeCell ref="A22:E22"/>
    <mergeCell ref="A15:E15"/>
    <mergeCell ref="A12:E12"/>
    <mergeCell ref="A2:E2"/>
    <mergeCell ref="A28:D28"/>
  </mergeCells>
  <conditionalFormatting sqref="B34:B45">
    <cfRule type="cellIs" dxfId="64" priority="2" operator="greaterThan">
      <formula>$E$28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A39"/>
  <sheetViews>
    <sheetView topLeftCell="A4" workbookViewId="0">
      <selection activeCell="L9" sqref="L9"/>
    </sheetView>
  </sheetViews>
  <sheetFormatPr baseColWidth="10" defaultRowHeight="15" x14ac:dyDescent="0.25"/>
  <cols>
    <col min="1" max="1" width="49.7109375" bestFit="1" customWidth="1"/>
  </cols>
  <sheetData>
    <row r="2" spans="1:1" x14ac:dyDescent="0.25">
      <c r="A2" t="s">
        <v>5</v>
      </c>
    </row>
    <row r="3" spans="1:1" x14ac:dyDescent="0.25">
      <c r="A3" t="s">
        <v>6</v>
      </c>
    </row>
    <row r="5" spans="1:1" x14ac:dyDescent="0.25">
      <c r="A5" t="s">
        <v>7</v>
      </c>
    </row>
    <row r="7" spans="1:1" x14ac:dyDescent="0.25">
      <c r="A7" t="s">
        <v>8</v>
      </c>
    </row>
    <row r="8" spans="1:1" x14ac:dyDescent="0.25">
      <c r="A8" t="s">
        <v>9</v>
      </c>
    </row>
    <row r="9" spans="1:1" x14ac:dyDescent="0.25">
      <c r="A9" t="s">
        <v>10</v>
      </c>
    </row>
    <row r="11" spans="1:1" ht="15.75" thickBot="1" x14ac:dyDescent="0.3">
      <c r="A11" t="s">
        <v>82</v>
      </c>
    </row>
    <row r="12" spans="1:1" ht="15.75" thickBot="1" x14ac:dyDescent="0.3">
      <c r="A12" s="20" t="s">
        <v>84</v>
      </c>
    </row>
    <row r="13" spans="1:1" x14ac:dyDescent="0.25">
      <c r="A13" t="s">
        <v>75</v>
      </c>
    </row>
    <row r="14" spans="1:1" x14ac:dyDescent="0.25">
      <c r="A14" t="s">
        <v>74</v>
      </c>
    </row>
    <row r="15" spans="1:1" x14ac:dyDescent="0.25">
      <c r="A15" t="s">
        <v>74</v>
      </c>
    </row>
    <row r="17" spans="1:1" x14ac:dyDescent="0.25">
      <c r="A17" t="s">
        <v>87</v>
      </c>
    </row>
    <row r="18" spans="1:1" x14ac:dyDescent="0.25">
      <c r="A18" t="s">
        <v>86</v>
      </c>
    </row>
    <row r="20" spans="1:1" x14ac:dyDescent="0.25">
      <c r="A20" t="s">
        <v>80</v>
      </c>
    </row>
    <row r="21" spans="1:1" x14ac:dyDescent="0.25">
      <c r="A21" t="s">
        <v>73</v>
      </c>
    </row>
    <row r="22" spans="1:1" x14ac:dyDescent="0.25">
      <c r="A22" t="s">
        <v>76</v>
      </c>
    </row>
    <row r="24" spans="1:1" x14ac:dyDescent="0.25">
      <c r="A24" t="s">
        <v>90</v>
      </c>
    </row>
    <row r="25" spans="1:1" x14ac:dyDescent="0.25">
      <c r="A25" s="19" t="s">
        <v>81</v>
      </c>
    </row>
    <row r="27" spans="1:1" x14ac:dyDescent="0.25">
      <c r="A27" t="s">
        <v>85</v>
      </c>
    </row>
    <row r="29" spans="1:1" x14ac:dyDescent="0.25">
      <c r="A29" t="s">
        <v>79</v>
      </c>
    </row>
    <row r="30" spans="1:1" x14ac:dyDescent="0.25">
      <c r="A30" t="s">
        <v>78</v>
      </c>
    </row>
    <row r="31" spans="1:1" x14ac:dyDescent="0.25">
      <c r="A31" t="s">
        <v>78</v>
      </c>
    </row>
    <row r="33" spans="1:1" x14ac:dyDescent="0.25">
      <c r="A33" t="s">
        <v>88</v>
      </c>
    </row>
    <row r="34" spans="1:1" x14ac:dyDescent="0.25">
      <c r="A34" t="s">
        <v>91</v>
      </c>
    </row>
    <row r="35" spans="1:1" x14ac:dyDescent="0.25">
      <c r="A35" t="s">
        <v>89</v>
      </c>
    </row>
    <row r="37" spans="1:1" x14ac:dyDescent="0.25">
      <c r="A37" t="s">
        <v>77</v>
      </c>
    </row>
    <row r="39" spans="1:1" x14ac:dyDescent="0.25">
      <c r="A39" t="s">
        <v>83</v>
      </c>
    </row>
  </sheetData>
  <sortState ref="A13:A43">
    <sortCondition ref="A13:A43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BR5"/>
  <sheetViews>
    <sheetView tabSelected="1" zoomScale="60" zoomScaleNormal="60" workbookViewId="0">
      <selection activeCell="V9" sqref="V9"/>
    </sheetView>
  </sheetViews>
  <sheetFormatPr baseColWidth="10" defaultRowHeight="15" x14ac:dyDescent="0.25"/>
  <cols>
    <col min="1" max="2" width="1" customWidth="1"/>
    <col min="3" max="3" width="0.85546875" customWidth="1"/>
    <col min="4" max="4" width="21.85546875" bestFit="1" customWidth="1"/>
  </cols>
  <sheetData>
    <row r="1" spans="1:70" ht="35.25" customHeight="1" x14ac:dyDescent="0.25">
      <c r="D1" s="43" t="s">
        <v>113</v>
      </c>
      <c r="E1" s="44"/>
      <c r="F1" s="44"/>
      <c r="G1" s="44"/>
      <c r="H1" s="44"/>
      <c r="I1" s="44"/>
      <c r="J1" s="44"/>
      <c r="K1" s="44"/>
      <c r="L1" s="44"/>
      <c r="M1" s="44"/>
      <c r="N1" s="45"/>
      <c r="O1" s="43" t="s">
        <v>114</v>
      </c>
      <c r="P1" s="44"/>
      <c r="Q1" s="44"/>
      <c r="R1" s="44"/>
      <c r="S1" s="44"/>
      <c r="T1" s="44"/>
      <c r="U1" s="44"/>
      <c r="V1" s="44"/>
      <c r="W1" s="44"/>
      <c r="X1" s="44"/>
      <c r="Y1" s="44"/>
      <c r="Z1" s="44"/>
      <c r="AA1" s="45"/>
      <c r="AB1" s="46" t="s">
        <v>115</v>
      </c>
      <c r="AC1" s="47"/>
      <c r="AD1" s="47"/>
      <c r="AE1" s="48"/>
      <c r="AF1" s="46" t="s">
        <v>135</v>
      </c>
      <c r="AG1" s="47"/>
      <c r="AH1" s="47"/>
      <c r="AI1" s="48"/>
    </row>
    <row r="2" spans="1:70" ht="13.5" hidden="1" customHeight="1" x14ac:dyDescent="0.25">
      <c r="A2">
        <v>44116</v>
      </c>
      <c r="B2">
        <v>0</v>
      </c>
      <c r="C2" t="s">
        <v>137</v>
      </c>
      <c r="D2" s="22">
        <v>0</v>
      </c>
      <c r="E2" s="26" t="e">
        <v>#VALUE!</v>
      </c>
      <c r="F2" s="26" t="e">
        <v>#VALUE!</v>
      </c>
      <c r="G2" s="26">
        <v>0</v>
      </c>
      <c r="H2" s="26" t="s">
        <v>97</v>
      </c>
      <c r="I2" s="26" t="e">
        <v>#VALUE!</v>
      </c>
      <c r="J2" s="26" t="s">
        <v>97</v>
      </c>
      <c r="K2" s="26">
        <v>0</v>
      </c>
      <c r="L2" s="26" t="s">
        <v>138</v>
      </c>
      <c r="M2" s="26" t="e">
        <v>#VALUE!</v>
      </c>
      <c r="N2" s="26">
        <v>0</v>
      </c>
      <c r="O2" s="26">
        <v>0</v>
      </c>
      <c r="P2" s="21" t="e">
        <v>#VALUE!</v>
      </c>
      <c r="Q2" s="26">
        <v>0</v>
      </c>
      <c r="R2" s="26">
        <v>0</v>
      </c>
      <c r="S2" s="21" t="e">
        <v>#VALUE!</v>
      </c>
      <c r="T2" s="26">
        <v>0</v>
      </c>
      <c r="U2" s="26">
        <v>0</v>
      </c>
      <c r="V2" s="21" t="e">
        <v>#VALUE!</v>
      </c>
      <c r="W2" s="26">
        <v>0</v>
      </c>
      <c r="X2" s="26">
        <v>0</v>
      </c>
      <c r="Y2" s="21" t="e">
        <v>#VALUE!</v>
      </c>
      <c r="Z2" s="26">
        <v>0</v>
      </c>
      <c r="AA2" s="26" t="e">
        <v>#VALUE!</v>
      </c>
      <c r="AB2" s="26">
        <v>0</v>
      </c>
      <c r="AC2" s="26">
        <v>0</v>
      </c>
      <c r="AD2" s="21" t="b">
        <v>0</v>
      </c>
      <c r="AE2" s="26" t="b">
        <v>0</v>
      </c>
      <c r="AF2" s="21" t="s">
        <v>136</v>
      </c>
    </row>
    <row r="3" spans="1:70" s="25" customFormat="1" ht="30" customHeight="1" x14ac:dyDescent="0.25">
      <c r="D3" s="23" t="s">
        <v>98</v>
      </c>
      <c r="E3" s="24" t="s">
        <v>99</v>
      </c>
      <c r="F3" s="24" t="s">
        <v>100</v>
      </c>
      <c r="G3" s="24" t="s">
        <v>101</v>
      </c>
      <c r="H3" s="24" t="s">
        <v>102</v>
      </c>
      <c r="I3" s="24" t="s">
        <v>103</v>
      </c>
      <c r="J3" s="24" t="s">
        <v>104</v>
      </c>
      <c r="K3" s="24" t="s">
        <v>105</v>
      </c>
      <c r="L3" s="24" t="s">
        <v>106</v>
      </c>
      <c r="M3" s="24" t="s">
        <v>139</v>
      </c>
      <c r="N3" s="24" t="s">
        <v>107</v>
      </c>
      <c r="O3" s="24" t="s">
        <v>108</v>
      </c>
      <c r="P3" s="24" t="s">
        <v>120</v>
      </c>
      <c r="Q3" s="24" t="s">
        <v>121</v>
      </c>
      <c r="R3" s="24" t="s">
        <v>122</v>
      </c>
      <c r="S3" s="24" t="s">
        <v>123</v>
      </c>
      <c r="T3" s="24" t="s">
        <v>124</v>
      </c>
      <c r="U3" s="24" t="s">
        <v>125</v>
      </c>
      <c r="V3" s="24" t="s">
        <v>126</v>
      </c>
      <c r="W3" s="24" t="s">
        <v>127</v>
      </c>
      <c r="X3" s="24" t="s">
        <v>128</v>
      </c>
      <c r="Y3" s="24" t="s">
        <v>129</v>
      </c>
      <c r="Z3" s="24" t="s">
        <v>130</v>
      </c>
      <c r="AA3" s="24" t="s">
        <v>131</v>
      </c>
      <c r="AB3" s="24" t="s">
        <v>109</v>
      </c>
      <c r="AC3" s="24" t="s">
        <v>110</v>
      </c>
      <c r="AD3" s="24" t="s">
        <v>111</v>
      </c>
      <c r="AE3" s="24" t="s">
        <v>112</v>
      </c>
      <c r="AF3" s="24" t="s">
        <v>116</v>
      </c>
      <c r="AG3" s="24" t="s">
        <v>132</v>
      </c>
      <c r="AH3" s="24" t="s">
        <v>133</v>
      </c>
      <c r="AI3" s="24" t="s">
        <v>134</v>
      </c>
    </row>
    <row r="4" spans="1:70" x14ac:dyDescent="0.25">
      <c r="D4" s="49">
        <v>44121</v>
      </c>
      <c r="E4" s="27">
        <v>46</v>
      </c>
      <c r="F4" s="27" t="s">
        <v>142</v>
      </c>
      <c r="G4" s="27">
        <v>13.4</v>
      </c>
      <c r="H4" s="27">
        <v>43</v>
      </c>
      <c r="I4" s="27">
        <v>0.89999999999999991</v>
      </c>
      <c r="J4" s="27">
        <v>48.7</v>
      </c>
      <c r="K4" s="27" t="s">
        <v>97</v>
      </c>
      <c r="L4" s="27" t="s">
        <v>143</v>
      </c>
      <c r="M4" s="27" t="s">
        <v>144</v>
      </c>
      <c r="N4" s="27">
        <v>29.54</v>
      </c>
      <c r="O4" s="27" t="s">
        <v>145</v>
      </c>
      <c r="P4" s="28" t="s">
        <v>117</v>
      </c>
      <c r="Q4" s="27">
        <v>10</v>
      </c>
      <c r="R4" s="27">
        <v>48</v>
      </c>
      <c r="S4" s="28" t="s">
        <v>118</v>
      </c>
      <c r="T4" s="27">
        <v>2</v>
      </c>
      <c r="U4" s="27">
        <v>25</v>
      </c>
      <c r="V4" s="28" t="e">
        <v>#VALUE!</v>
      </c>
      <c r="W4" s="27">
        <v>0</v>
      </c>
      <c r="X4" s="27">
        <v>0</v>
      </c>
      <c r="Y4" s="28" t="e">
        <v>#VALUE!</v>
      </c>
      <c r="Z4" s="27">
        <v>0</v>
      </c>
      <c r="AA4" s="27">
        <v>0</v>
      </c>
      <c r="AB4" s="27">
        <v>115</v>
      </c>
      <c r="AC4" s="27">
        <v>2</v>
      </c>
      <c r="AD4" s="28" t="s">
        <v>119</v>
      </c>
      <c r="AE4" s="27">
        <v>1</v>
      </c>
      <c r="AF4" s="28" t="s">
        <v>140</v>
      </c>
      <c r="AG4" s="27" t="b">
        <v>0</v>
      </c>
      <c r="AH4" s="27" t="b">
        <v>0</v>
      </c>
      <c r="AI4" s="31" t="s">
        <v>141</v>
      </c>
      <c r="AM4" s="49">
        <v>44121</v>
      </c>
      <c r="AN4" s="27">
        <v>46</v>
      </c>
      <c r="AO4" s="27" t="s">
        <v>142</v>
      </c>
      <c r="AP4" s="27">
        <v>13.4</v>
      </c>
      <c r="AQ4" s="27">
        <v>43</v>
      </c>
      <c r="AR4" s="27">
        <v>0.89999999999999991</v>
      </c>
      <c r="AS4" s="27">
        <v>48.7</v>
      </c>
      <c r="AT4" s="27" t="s">
        <v>97</v>
      </c>
      <c r="AU4" s="27" t="s">
        <v>143</v>
      </c>
      <c r="AV4" s="27" t="s">
        <v>144</v>
      </c>
      <c r="AW4" s="27">
        <v>29.54</v>
      </c>
      <c r="AX4" s="27" t="s">
        <v>145</v>
      </c>
      <c r="AY4" s="28" t="s">
        <v>117</v>
      </c>
      <c r="AZ4" s="27">
        <v>10</v>
      </c>
      <c r="BA4" s="27">
        <v>48</v>
      </c>
      <c r="BB4" s="28" t="s">
        <v>118</v>
      </c>
      <c r="BC4" s="27">
        <v>2</v>
      </c>
      <c r="BD4" s="27">
        <v>25</v>
      </c>
      <c r="BE4" s="28" t="e">
        <v>#VALUE!</v>
      </c>
      <c r="BF4" s="27">
        <v>0</v>
      </c>
      <c r="BG4" s="27">
        <v>0</v>
      </c>
      <c r="BH4" s="28" t="e">
        <v>#VALUE!</v>
      </c>
      <c r="BI4" s="27">
        <v>0</v>
      </c>
      <c r="BJ4" s="27">
        <v>0</v>
      </c>
      <c r="BK4" s="27">
        <v>115</v>
      </c>
      <c r="BL4" s="27">
        <v>2</v>
      </c>
      <c r="BM4" s="28" t="s">
        <v>119</v>
      </c>
      <c r="BN4" s="27">
        <v>1</v>
      </c>
      <c r="BO4" s="28" t="s">
        <v>140</v>
      </c>
      <c r="BP4" s="27" t="b">
        <v>0</v>
      </c>
      <c r="BQ4" s="27" t="b">
        <v>0</v>
      </c>
      <c r="BR4" s="31" t="s">
        <v>141</v>
      </c>
    </row>
    <row r="5" spans="1:70" x14ac:dyDescent="0.25">
      <c r="D5" s="50">
        <v>44121</v>
      </c>
      <c r="E5" s="29">
        <v>0</v>
      </c>
      <c r="F5" s="29" t="s">
        <v>137</v>
      </c>
      <c r="G5" s="29">
        <v>0</v>
      </c>
      <c r="H5" s="29" t="e">
        <v>#VALUE!</v>
      </c>
      <c r="I5" s="29" t="e">
        <v>#VALUE!</v>
      </c>
      <c r="J5" s="29">
        <v>0</v>
      </c>
      <c r="K5" s="29" t="s">
        <v>97</v>
      </c>
      <c r="L5" s="29" t="e">
        <v>#VALUE!</v>
      </c>
      <c r="M5" s="29" t="s">
        <v>97</v>
      </c>
      <c r="N5" s="29">
        <v>55.66</v>
      </c>
      <c r="O5" s="29" t="s">
        <v>138</v>
      </c>
      <c r="P5" s="30" t="e">
        <v>#VALUE!</v>
      </c>
      <c r="Q5" s="29">
        <v>0</v>
      </c>
      <c r="R5" s="29">
        <v>0</v>
      </c>
      <c r="S5" s="30" t="e">
        <v>#VALUE!</v>
      </c>
      <c r="T5" s="29">
        <v>0</v>
      </c>
      <c r="U5" s="29">
        <v>0</v>
      </c>
      <c r="V5" s="30" t="e">
        <v>#VALUE!</v>
      </c>
      <c r="W5" s="29">
        <v>0</v>
      </c>
      <c r="X5" s="29">
        <v>0</v>
      </c>
      <c r="Y5" s="30" t="e">
        <v>#VALUE!</v>
      </c>
      <c r="Z5" s="29">
        <v>0</v>
      </c>
      <c r="AA5" s="29">
        <v>0</v>
      </c>
      <c r="AB5" s="29" t="e">
        <v>#VALUE!</v>
      </c>
      <c r="AC5" s="29">
        <v>0</v>
      </c>
      <c r="AD5" s="30" t="e">
        <v>#VALUE!</v>
      </c>
      <c r="AE5" s="29">
        <v>0</v>
      </c>
      <c r="AF5" s="30">
        <v>0</v>
      </c>
      <c r="AG5" s="29" t="b">
        <v>0</v>
      </c>
      <c r="AH5" s="29" t="b">
        <v>0</v>
      </c>
      <c r="AI5" s="32">
        <v>0</v>
      </c>
      <c r="AM5" s="50">
        <v>44121</v>
      </c>
      <c r="AN5" s="29">
        <v>0</v>
      </c>
      <c r="AO5" s="29" t="s">
        <v>137</v>
      </c>
      <c r="AP5" s="29">
        <v>0</v>
      </c>
      <c r="AQ5" s="29" t="e">
        <v>#VALUE!</v>
      </c>
      <c r="AR5" s="29" t="e">
        <v>#VALUE!</v>
      </c>
      <c r="AS5" s="29">
        <v>0</v>
      </c>
      <c r="AT5" s="29" t="s">
        <v>97</v>
      </c>
      <c r="AU5" s="29" t="e">
        <v>#VALUE!</v>
      </c>
      <c r="AV5" s="29" t="s">
        <v>97</v>
      </c>
      <c r="AW5" s="29">
        <v>55.66</v>
      </c>
      <c r="AX5" s="29" t="s">
        <v>138</v>
      </c>
      <c r="AY5" s="30" t="e">
        <v>#VALUE!</v>
      </c>
      <c r="AZ5" s="29">
        <v>0</v>
      </c>
      <c r="BA5" s="29">
        <v>0</v>
      </c>
      <c r="BB5" s="30" t="e">
        <v>#VALUE!</v>
      </c>
      <c r="BC5" s="29">
        <v>0</v>
      </c>
      <c r="BD5" s="29">
        <v>0</v>
      </c>
      <c r="BE5" s="30" t="e">
        <v>#VALUE!</v>
      </c>
      <c r="BF5" s="29">
        <v>0</v>
      </c>
      <c r="BG5" s="29">
        <v>0</v>
      </c>
      <c r="BH5" s="30" t="e">
        <v>#VALUE!</v>
      </c>
      <c r="BI5" s="29">
        <v>0</v>
      </c>
      <c r="BJ5" s="29">
        <v>0</v>
      </c>
      <c r="BK5" s="29" t="e">
        <v>#VALUE!</v>
      </c>
      <c r="BL5" s="29">
        <v>0</v>
      </c>
      <c r="BM5" s="30" t="e">
        <v>#VALUE!</v>
      </c>
      <c r="BN5" s="29">
        <v>0</v>
      </c>
      <c r="BO5" s="30">
        <v>0</v>
      </c>
      <c r="BP5" s="29" t="b">
        <v>0</v>
      </c>
      <c r="BQ5" s="29" t="b">
        <v>0</v>
      </c>
      <c r="BR5" s="32">
        <v>0</v>
      </c>
    </row>
  </sheetData>
  <mergeCells count="4">
    <mergeCell ref="D1:N1"/>
    <mergeCell ref="O1:AA1"/>
    <mergeCell ref="AB1:AE1"/>
    <mergeCell ref="AF1:AI1"/>
  </mergeCells>
  <conditionalFormatting sqref="A4:C5 BS4:XFD5">
    <cfRule type="containsErrors" dxfId="63" priority="28">
      <formula>ISERROR(A4)</formula>
    </cfRule>
  </conditionalFormatting>
  <conditionalFormatting sqref="AJ4:AK5">
    <cfRule type="containsErrors" dxfId="1" priority="1">
      <formula>ISERROR(AJ4)</formula>
    </cfRule>
  </conditionalFormatting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HUMBER Prix 2017</vt:lpstr>
      <vt:lpstr>Choix Tracteur</vt:lpstr>
      <vt:lpstr>Feuil2</vt:lpstr>
    </vt:vector>
  </TitlesOfParts>
  <Company>HP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</dc:creator>
  <cp:lastModifiedBy>Christophe</cp:lastModifiedBy>
  <cp:lastPrinted>2020-10-13T20:13:34Z</cp:lastPrinted>
  <dcterms:created xsi:type="dcterms:W3CDTF">2019-04-24T14:29:07Z</dcterms:created>
  <dcterms:modified xsi:type="dcterms:W3CDTF">2020-10-19T19:58:00Z</dcterms:modified>
</cp:coreProperties>
</file>