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75" yWindow="3435" windowWidth="27015" windowHeight="11835"/>
  </bookViews>
  <sheets>
    <sheet name="menuiserie_intérieure" sheetId="12" r:id="rId1"/>
    <sheet name="Feuil2" sheetId="15" r:id="rId2"/>
    <sheet name="Feuil1" sheetId="16" r:id="rId3"/>
  </sheets>
  <definedNames>
    <definedName name="Liste1">menuiserie_intérieure!$J$166:$J$173</definedName>
    <definedName name="PRIX_ACHAT_Feuil1">menuiserie_intérieure!$B$166:$C$211</definedName>
    <definedName name="PRIX_POSE_Feuil1">menuiserie_intérieure!$B$166:$B$211,menuiserie_intérieure!$F$166:$F$210</definedName>
    <definedName name="Quinc_Acces">menuiserie_intérieure!$B$70:$B$110</definedName>
    <definedName name="_xlnm.Print_Area" localSheetId="1">Feuil2!$B$4:$S$360</definedName>
  </definedNames>
  <calcPr calcId="145621"/>
</workbook>
</file>

<file path=xl/calcChain.xml><?xml version="1.0" encoding="utf-8"?>
<calcChain xmlns="http://schemas.openxmlformats.org/spreadsheetml/2006/main">
  <c r="G21" i="15" l="1"/>
  <c r="I21" i="15"/>
  <c r="I27" i="15" s="1"/>
  <c r="J21" i="15"/>
  <c r="L21" i="15"/>
  <c r="N21" i="15"/>
  <c r="P21" i="15"/>
  <c r="G22" i="15"/>
  <c r="I22" i="15"/>
  <c r="N22" i="15"/>
  <c r="P22" i="15"/>
  <c r="G23" i="15"/>
  <c r="I23" i="15"/>
  <c r="N23" i="15"/>
  <c r="P23" i="15"/>
  <c r="P27" i="15" s="1"/>
  <c r="G24" i="15"/>
  <c r="I24" i="15"/>
  <c r="N24" i="15"/>
  <c r="P24" i="15"/>
  <c r="G25" i="15"/>
  <c r="I25" i="15"/>
  <c r="N25" i="15"/>
  <c r="P25" i="15"/>
  <c r="G26" i="15"/>
  <c r="I26" i="15"/>
  <c r="N26" i="15"/>
  <c r="N27" i="15" s="1"/>
  <c r="R27" i="15" s="1"/>
  <c r="P26" i="15"/>
  <c r="G27" i="15"/>
  <c r="L27" i="15"/>
  <c r="G28" i="15"/>
  <c r="I28" i="15"/>
  <c r="J28" i="15"/>
  <c r="L28" i="15"/>
  <c r="N28" i="15"/>
  <c r="N34" i="15" s="1"/>
  <c r="P28" i="15"/>
  <c r="G29" i="15"/>
  <c r="I29" i="15"/>
  <c r="N29" i="15"/>
  <c r="P29" i="15"/>
  <c r="G30" i="15"/>
  <c r="I30" i="15"/>
  <c r="N30" i="15"/>
  <c r="P30" i="15"/>
  <c r="G31" i="15"/>
  <c r="I31" i="15"/>
  <c r="N31" i="15"/>
  <c r="P31" i="15"/>
  <c r="G32" i="15"/>
  <c r="I32" i="15"/>
  <c r="N32" i="15"/>
  <c r="P32" i="15"/>
  <c r="G33" i="15"/>
  <c r="I33" i="15"/>
  <c r="N33" i="15"/>
  <c r="P33" i="15"/>
  <c r="G34" i="15"/>
  <c r="I34" i="15"/>
  <c r="L34" i="15"/>
  <c r="P34" i="15"/>
  <c r="G35" i="15"/>
  <c r="I35" i="15"/>
  <c r="I41" i="15" s="1"/>
  <c r="J35" i="15"/>
  <c r="Q41" i="15" s="1"/>
  <c r="S41" i="15" s="1"/>
  <c r="L35" i="15"/>
  <c r="N35" i="15"/>
  <c r="P35" i="15"/>
  <c r="G36" i="15"/>
  <c r="I36" i="15"/>
  <c r="N36" i="15"/>
  <c r="P36" i="15"/>
  <c r="P41" i="15" s="1"/>
  <c r="R41" i="15" s="1"/>
  <c r="G37" i="15"/>
  <c r="I37" i="15"/>
  <c r="N37" i="15"/>
  <c r="P37" i="15"/>
  <c r="G38" i="15"/>
  <c r="I38" i="15"/>
  <c r="N38" i="15"/>
  <c r="P38" i="15"/>
  <c r="G39" i="15"/>
  <c r="I39" i="15"/>
  <c r="N39" i="15"/>
  <c r="P39" i="15"/>
  <c r="G40" i="15"/>
  <c r="I40" i="15"/>
  <c r="N40" i="15"/>
  <c r="P40" i="15"/>
  <c r="G41" i="15"/>
  <c r="L41" i="15"/>
  <c r="N41" i="15"/>
  <c r="G42" i="15"/>
  <c r="I42" i="15"/>
  <c r="J42" i="15"/>
  <c r="L42" i="15"/>
  <c r="N42" i="15"/>
  <c r="N48" i="15" s="1"/>
  <c r="P42" i="15"/>
  <c r="G43" i="15"/>
  <c r="I43" i="15"/>
  <c r="N43" i="15"/>
  <c r="P43" i="15"/>
  <c r="G44" i="15"/>
  <c r="I44" i="15"/>
  <c r="N44" i="15"/>
  <c r="P44" i="15"/>
  <c r="G45" i="15"/>
  <c r="I45" i="15"/>
  <c r="N45" i="15"/>
  <c r="P45" i="15"/>
  <c r="G46" i="15"/>
  <c r="I46" i="15"/>
  <c r="N46" i="15"/>
  <c r="P46" i="15"/>
  <c r="G47" i="15"/>
  <c r="I47" i="15"/>
  <c r="N47" i="15"/>
  <c r="P47" i="15"/>
  <c r="G48" i="15"/>
  <c r="I48" i="15"/>
  <c r="L48" i="15"/>
  <c r="P48" i="15"/>
  <c r="G49" i="15"/>
  <c r="I49" i="15"/>
  <c r="I55" i="15" s="1"/>
  <c r="J49" i="15"/>
  <c r="L49" i="15"/>
  <c r="N49" i="15"/>
  <c r="P49" i="15"/>
  <c r="G50" i="15"/>
  <c r="I50" i="15"/>
  <c r="N50" i="15"/>
  <c r="P50" i="15"/>
  <c r="P55" i="15" s="1"/>
  <c r="G51" i="15"/>
  <c r="I51" i="15"/>
  <c r="N51" i="15"/>
  <c r="P51" i="15"/>
  <c r="G52" i="15"/>
  <c r="I52" i="15"/>
  <c r="N52" i="15"/>
  <c r="P52" i="15"/>
  <c r="G53" i="15"/>
  <c r="I53" i="15"/>
  <c r="N53" i="15"/>
  <c r="P53" i="15"/>
  <c r="G54" i="15"/>
  <c r="I54" i="15"/>
  <c r="N54" i="15"/>
  <c r="P54" i="15"/>
  <c r="G55" i="15"/>
  <c r="L55" i="15"/>
  <c r="N55" i="15"/>
  <c r="G56" i="15"/>
  <c r="I56" i="15"/>
  <c r="J56" i="15"/>
  <c r="L56" i="15"/>
  <c r="N56" i="15"/>
  <c r="N62" i="15" s="1"/>
  <c r="P56" i="15"/>
  <c r="G57" i="15"/>
  <c r="I57" i="15"/>
  <c r="N57" i="15"/>
  <c r="P57" i="15"/>
  <c r="G58" i="15"/>
  <c r="I58" i="15"/>
  <c r="N58" i="15"/>
  <c r="P58" i="15"/>
  <c r="G59" i="15"/>
  <c r="I59" i="15"/>
  <c r="N59" i="15"/>
  <c r="P59" i="15"/>
  <c r="G60" i="15"/>
  <c r="I60" i="15"/>
  <c r="N60" i="15"/>
  <c r="P60" i="15"/>
  <c r="G61" i="15"/>
  <c r="I61" i="15"/>
  <c r="N61" i="15"/>
  <c r="P61" i="15"/>
  <c r="G62" i="15"/>
  <c r="I62" i="15"/>
  <c r="L62" i="15"/>
  <c r="P62" i="15"/>
  <c r="G63" i="15"/>
  <c r="I63" i="15"/>
  <c r="I69" i="15" s="1"/>
  <c r="J63" i="15"/>
  <c r="Q69" i="15" s="1"/>
  <c r="S69" i="15" s="1"/>
  <c r="L63" i="15"/>
  <c r="N63" i="15"/>
  <c r="P63" i="15"/>
  <c r="G64" i="15"/>
  <c r="I64" i="15"/>
  <c r="N64" i="15"/>
  <c r="P64" i="15"/>
  <c r="P69" i="15" s="1"/>
  <c r="G65" i="15"/>
  <c r="I65" i="15"/>
  <c r="N65" i="15"/>
  <c r="P65" i="15"/>
  <c r="G66" i="15"/>
  <c r="I66" i="15"/>
  <c r="N66" i="15"/>
  <c r="P66" i="15"/>
  <c r="G67" i="15"/>
  <c r="I67" i="15"/>
  <c r="N67" i="15"/>
  <c r="P67" i="15"/>
  <c r="G68" i="15"/>
  <c r="I68" i="15"/>
  <c r="N68" i="15"/>
  <c r="P68" i="15"/>
  <c r="G69" i="15"/>
  <c r="L69" i="15"/>
  <c r="N69" i="15"/>
  <c r="R69" i="15" s="1"/>
  <c r="G70" i="15"/>
  <c r="I70" i="15"/>
  <c r="J70" i="15"/>
  <c r="L70" i="15"/>
  <c r="N70" i="15"/>
  <c r="N76" i="15" s="1"/>
  <c r="P70" i="15"/>
  <c r="G71" i="15"/>
  <c r="I71" i="15"/>
  <c r="N71" i="15"/>
  <c r="P71" i="15"/>
  <c r="G72" i="15"/>
  <c r="I72" i="15"/>
  <c r="N72" i="15"/>
  <c r="P72" i="15"/>
  <c r="G73" i="15"/>
  <c r="I73" i="15"/>
  <c r="N73" i="15"/>
  <c r="P73" i="15"/>
  <c r="G74" i="15"/>
  <c r="I74" i="15"/>
  <c r="N74" i="15"/>
  <c r="P74" i="15"/>
  <c r="G75" i="15"/>
  <c r="I75" i="15"/>
  <c r="N75" i="15"/>
  <c r="P75" i="15"/>
  <c r="G76" i="15"/>
  <c r="I76" i="15"/>
  <c r="L76" i="15"/>
  <c r="P76" i="15"/>
  <c r="G77" i="15"/>
  <c r="I77" i="15"/>
  <c r="I83" i="15" s="1"/>
  <c r="J77" i="15"/>
  <c r="L77" i="15"/>
  <c r="N77" i="15"/>
  <c r="P77" i="15"/>
  <c r="P83" i="15" s="1"/>
  <c r="G78" i="15"/>
  <c r="I78" i="15"/>
  <c r="N78" i="15"/>
  <c r="P78" i="15"/>
  <c r="G79" i="15"/>
  <c r="I79" i="15"/>
  <c r="N79" i="15"/>
  <c r="P79" i="15"/>
  <c r="G80" i="15"/>
  <c r="I80" i="15"/>
  <c r="N80" i="15"/>
  <c r="P80" i="15"/>
  <c r="G81" i="15"/>
  <c r="I81" i="15"/>
  <c r="N81" i="15"/>
  <c r="P81" i="15"/>
  <c r="G82" i="15"/>
  <c r="I82" i="15"/>
  <c r="N82" i="15"/>
  <c r="P82" i="15"/>
  <c r="G83" i="15"/>
  <c r="L83" i="15"/>
  <c r="N83" i="15"/>
  <c r="G84" i="15"/>
  <c r="I84" i="15"/>
  <c r="J84" i="15"/>
  <c r="L84" i="15"/>
  <c r="N84" i="15"/>
  <c r="N90" i="15" s="1"/>
  <c r="P84" i="15"/>
  <c r="G85" i="15"/>
  <c r="I85" i="15"/>
  <c r="N85" i="15"/>
  <c r="P85" i="15"/>
  <c r="G86" i="15"/>
  <c r="I86" i="15"/>
  <c r="N86" i="15"/>
  <c r="P86" i="15"/>
  <c r="G87" i="15"/>
  <c r="I87" i="15"/>
  <c r="N87" i="15"/>
  <c r="P87" i="15"/>
  <c r="G88" i="15"/>
  <c r="I88" i="15"/>
  <c r="N88" i="15"/>
  <c r="P88" i="15"/>
  <c r="G89" i="15"/>
  <c r="I89" i="15"/>
  <c r="N89" i="15"/>
  <c r="P89" i="15"/>
  <c r="G90" i="15"/>
  <c r="I90" i="15"/>
  <c r="L90" i="15"/>
  <c r="P90" i="15"/>
  <c r="G91" i="15"/>
  <c r="I91" i="15"/>
  <c r="I97" i="15" s="1"/>
  <c r="J91" i="15"/>
  <c r="Q97" i="15" s="1"/>
  <c r="S97" i="15" s="1"/>
  <c r="L91" i="15"/>
  <c r="N91" i="15"/>
  <c r="P91" i="15"/>
  <c r="P97" i="15" s="1"/>
  <c r="G92" i="15"/>
  <c r="I92" i="15"/>
  <c r="N92" i="15"/>
  <c r="P92" i="15"/>
  <c r="G93" i="15"/>
  <c r="I93" i="15"/>
  <c r="N93" i="15"/>
  <c r="P93" i="15"/>
  <c r="G94" i="15"/>
  <c r="I94" i="15"/>
  <c r="N94" i="15"/>
  <c r="P94" i="15"/>
  <c r="G95" i="15"/>
  <c r="I95" i="15"/>
  <c r="N95" i="15"/>
  <c r="P95" i="15"/>
  <c r="G96" i="15"/>
  <c r="I96" i="15"/>
  <c r="N96" i="15"/>
  <c r="P96" i="15"/>
  <c r="G97" i="15"/>
  <c r="L97" i="15"/>
  <c r="N97" i="15"/>
  <c r="R97" i="15" s="1"/>
  <c r="G98" i="15"/>
  <c r="I98" i="15"/>
  <c r="J98" i="15"/>
  <c r="L98" i="15"/>
  <c r="N98" i="15"/>
  <c r="N104" i="15" s="1"/>
  <c r="P98" i="15"/>
  <c r="G99" i="15"/>
  <c r="I99" i="15"/>
  <c r="N99" i="15"/>
  <c r="P99" i="15"/>
  <c r="G100" i="15"/>
  <c r="I100" i="15"/>
  <c r="N100" i="15"/>
  <c r="P100" i="15"/>
  <c r="G101" i="15"/>
  <c r="I101" i="15"/>
  <c r="N101" i="15"/>
  <c r="P101" i="15"/>
  <c r="G102" i="15"/>
  <c r="I102" i="15"/>
  <c r="N102" i="15"/>
  <c r="P102" i="15"/>
  <c r="G103" i="15"/>
  <c r="I103" i="15"/>
  <c r="N103" i="15"/>
  <c r="P103" i="15"/>
  <c r="G104" i="15"/>
  <c r="I104" i="15"/>
  <c r="L104" i="15"/>
  <c r="P104" i="15"/>
  <c r="G105" i="15"/>
  <c r="I105" i="15"/>
  <c r="I111" i="15" s="1"/>
  <c r="J105" i="15"/>
  <c r="L105" i="15"/>
  <c r="N105" i="15"/>
  <c r="P105" i="15"/>
  <c r="P111" i="15" s="1"/>
  <c r="G106" i="15"/>
  <c r="I106" i="15"/>
  <c r="N106" i="15"/>
  <c r="P106" i="15"/>
  <c r="G107" i="15"/>
  <c r="I107" i="15"/>
  <c r="N107" i="15"/>
  <c r="P107" i="15"/>
  <c r="G108" i="15"/>
  <c r="I108" i="15"/>
  <c r="N108" i="15"/>
  <c r="P108" i="15"/>
  <c r="G109" i="15"/>
  <c r="I109" i="15"/>
  <c r="N109" i="15"/>
  <c r="P109" i="15"/>
  <c r="G110" i="15"/>
  <c r="I110" i="15"/>
  <c r="N110" i="15"/>
  <c r="P110" i="15"/>
  <c r="G111" i="15"/>
  <c r="L111" i="15"/>
  <c r="N111" i="15"/>
  <c r="G112" i="15"/>
  <c r="I112" i="15"/>
  <c r="J112" i="15"/>
  <c r="L112" i="15"/>
  <c r="L118" i="15" s="1"/>
  <c r="N112" i="15"/>
  <c r="N118" i="15" s="1"/>
  <c r="Q118" i="15" s="1"/>
  <c r="S118" i="15" s="1"/>
  <c r="P112" i="15"/>
  <c r="G113" i="15"/>
  <c r="I113" i="15"/>
  <c r="N113" i="15"/>
  <c r="P113" i="15"/>
  <c r="G114" i="15"/>
  <c r="I114" i="15"/>
  <c r="N114" i="15"/>
  <c r="P114" i="15"/>
  <c r="G115" i="15"/>
  <c r="I115" i="15"/>
  <c r="N115" i="15"/>
  <c r="P115" i="15"/>
  <c r="G116" i="15"/>
  <c r="I116" i="15"/>
  <c r="N116" i="15"/>
  <c r="P116" i="15"/>
  <c r="G117" i="15"/>
  <c r="I117" i="15"/>
  <c r="N117" i="15"/>
  <c r="P117" i="15"/>
  <c r="G118" i="15"/>
  <c r="I118" i="15"/>
  <c r="P118" i="15"/>
  <c r="G119" i="15"/>
  <c r="I119" i="15"/>
  <c r="I125" i="15" s="1"/>
  <c r="J119" i="15"/>
  <c r="L119" i="15"/>
  <c r="N119" i="15"/>
  <c r="P119" i="15"/>
  <c r="P125" i="15" s="1"/>
  <c r="G120" i="15"/>
  <c r="I120" i="15"/>
  <c r="N120" i="15"/>
  <c r="P120" i="15"/>
  <c r="G121" i="15"/>
  <c r="I121" i="15"/>
  <c r="N121" i="15"/>
  <c r="P121" i="15"/>
  <c r="G122" i="15"/>
  <c r="I122" i="15"/>
  <c r="N122" i="15"/>
  <c r="P122" i="15"/>
  <c r="G123" i="15"/>
  <c r="I123" i="15"/>
  <c r="N123" i="15"/>
  <c r="P123" i="15"/>
  <c r="G124" i="15"/>
  <c r="I124" i="15"/>
  <c r="N124" i="15"/>
  <c r="P124" i="15"/>
  <c r="G125" i="15"/>
  <c r="L125" i="15"/>
  <c r="N125" i="15"/>
  <c r="G126" i="15"/>
  <c r="I126" i="15"/>
  <c r="J126" i="15"/>
  <c r="L126" i="15"/>
  <c r="L132" i="15" s="1"/>
  <c r="N126" i="15"/>
  <c r="N132" i="15" s="1"/>
  <c r="Q132" i="15" s="1"/>
  <c r="S132" i="15" s="1"/>
  <c r="P126" i="15"/>
  <c r="G127" i="15"/>
  <c r="I127" i="15"/>
  <c r="N127" i="15"/>
  <c r="P127" i="15"/>
  <c r="G128" i="15"/>
  <c r="I128" i="15"/>
  <c r="N128" i="15"/>
  <c r="P128" i="15"/>
  <c r="G129" i="15"/>
  <c r="I129" i="15"/>
  <c r="N129" i="15"/>
  <c r="P129" i="15"/>
  <c r="G130" i="15"/>
  <c r="I130" i="15"/>
  <c r="N130" i="15"/>
  <c r="P130" i="15"/>
  <c r="G131" i="15"/>
  <c r="I131" i="15"/>
  <c r="N131" i="15"/>
  <c r="P131" i="15"/>
  <c r="G132" i="15"/>
  <c r="I132" i="15"/>
  <c r="P132" i="15"/>
  <c r="G133" i="15"/>
  <c r="I133" i="15"/>
  <c r="I139" i="15" s="1"/>
  <c r="J133" i="15"/>
  <c r="L133" i="15"/>
  <c r="N133" i="15"/>
  <c r="P133" i="15"/>
  <c r="P139" i="15" s="1"/>
  <c r="G134" i="15"/>
  <c r="I134" i="15"/>
  <c r="N134" i="15"/>
  <c r="P134" i="15"/>
  <c r="G135" i="15"/>
  <c r="I135" i="15"/>
  <c r="N135" i="15"/>
  <c r="P135" i="15"/>
  <c r="G136" i="15"/>
  <c r="I136" i="15"/>
  <c r="N136" i="15"/>
  <c r="P136" i="15"/>
  <c r="G137" i="15"/>
  <c r="I137" i="15"/>
  <c r="N137" i="15"/>
  <c r="P137" i="15"/>
  <c r="G138" i="15"/>
  <c r="I138" i="15"/>
  <c r="N138" i="15"/>
  <c r="P138" i="15"/>
  <c r="G139" i="15"/>
  <c r="L139" i="15"/>
  <c r="N139" i="15"/>
  <c r="G140" i="15"/>
  <c r="I140" i="15"/>
  <c r="J140" i="15"/>
  <c r="L140" i="15"/>
  <c r="L146" i="15" s="1"/>
  <c r="N140" i="15"/>
  <c r="N146" i="15" s="1"/>
  <c r="Q146" i="15" s="1"/>
  <c r="S146" i="15" s="1"/>
  <c r="P140" i="15"/>
  <c r="G141" i="15"/>
  <c r="I141" i="15"/>
  <c r="N141" i="15"/>
  <c r="P141" i="15"/>
  <c r="G142" i="15"/>
  <c r="I142" i="15"/>
  <c r="N142" i="15"/>
  <c r="P142" i="15"/>
  <c r="G143" i="15"/>
  <c r="I143" i="15"/>
  <c r="N143" i="15"/>
  <c r="P143" i="15"/>
  <c r="G144" i="15"/>
  <c r="I144" i="15"/>
  <c r="N144" i="15"/>
  <c r="P144" i="15"/>
  <c r="G145" i="15"/>
  <c r="I145" i="15"/>
  <c r="N145" i="15"/>
  <c r="P145" i="15"/>
  <c r="G146" i="15"/>
  <c r="I146" i="15"/>
  <c r="P146" i="15"/>
  <c r="G147" i="15"/>
  <c r="I147" i="15"/>
  <c r="I153" i="15" s="1"/>
  <c r="J147" i="15"/>
  <c r="L147" i="15"/>
  <c r="N147" i="15"/>
  <c r="P147" i="15"/>
  <c r="P153" i="15" s="1"/>
  <c r="G148" i="15"/>
  <c r="I148" i="15"/>
  <c r="N148" i="15"/>
  <c r="P148" i="15"/>
  <c r="G149" i="15"/>
  <c r="I149" i="15"/>
  <c r="N149" i="15"/>
  <c r="P149" i="15"/>
  <c r="G150" i="15"/>
  <c r="I150" i="15"/>
  <c r="N150" i="15"/>
  <c r="P150" i="15"/>
  <c r="G151" i="15"/>
  <c r="I151" i="15"/>
  <c r="N151" i="15"/>
  <c r="P151" i="15"/>
  <c r="G152" i="15"/>
  <c r="I152" i="15"/>
  <c r="N152" i="15"/>
  <c r="P152" i="15"/>
  <c r="G153" i="15"/>
  <c r="L153" i="15"/>
  <c r="N153" i="15"/>
  <c r="G154" i="15"/>
  <c r="I154" i="15"/>
  <c r="J154" i="15"/>
  <c r="L154" i="15"/>
  <c r="L160" i="15" s="1"/>
  <c r="N154" i="15"/>
  <c r="N160" i="15" s="1"/>
  <c r="Q160" i="15" s="1"/>
  <c r="S160" i="15" s="1"/>
  <c r="P154" i="15"/>
  <c r="G155" i="15"/>
  <c r="I155" i="15"/>
  <c r="N155" i="15"/>
  <c r="P155" i="15"/>
  <c r="G156" i="15"/>
  <c r="I156" i="15"/>
  <c r="N156" i="15"/>
  <c r="P156" i="15"/>
  <c r="G157" i="15"/>
  <c r="I157" i="15"/>
  <c r="N157" i="15"/>
  <c r="P157" i="15"/>
  <c r="G158" i="15"/>
  <c r="I158" i="15"/>
  <c r="N158" i="15"/>
  <c r="P158" i="15"/>
  <c r="G159" i="15"/>
  <c r="I159" i="15"/>
  <c r="N159" i="15"/>
  <c r="P159" i="15"/>
  <c r="G160" i="15"/>
  <c r="I160" i="15"/>
  <c r="P160" i="15"/>
  <c r="G161" i="15"/>
  <c r="I161" i="15"/>
  <c r="I167" i="15" s="1"/>
  <c r="J161" i="15"/>
  <c r="L161" i="15"/>
  <c r="N161" i="15"/>
  <c r="P161" i="15"/>
  <c r="P167" i="15" s="1"/>
  <c r="G162" i="15"/>
  <c r="I162" i="15"/>
  <c r="N162" i="15"/>
  <c r="P162" i="15"/>
  <c r="G163" i="15"/>
  <c r="I163" i="15"/>
  <c r="N163" i="15"/>
  <c r="P163" i="15"/>
  <c r="G164" i="15"/>
  <c r="I164" i="15"/>
  <c r="N164" i="15"/>
  <c r="P164" i="15"/>
  <c r="G165" i="15"/>
  <c r="I165" i="15"/>
  <c r="N165" i="15"/>
  <c r="P165" i="15"/>
  <c r="G166" i="15"/>
  <c r="I166" i="15"/>
  <c r="N166" i="15"/>
  <c r="P166" i="15"/>
  <c r="G167" i="15"/>
  <c r="L167" i="15"/>
  <c r="N167" i="15"/>
  <c r="G168" i="15"/>
  <c r="I168" i="15"/>
  <c r="J168" i="15"/>
  <c r="L168" i="15"/>
  <c r="L174" i="15" s="1"/>
  <c r="N168" i="15"/>
  <c r="N174" i="15" s="1"/>
  <c r="Q174" i="15" s="1"/>
  <c r="S174" i="15" s="1"/>
  <c r="P168" i="15"/>
  <c r="G169" i="15"/>
  <c r="I169" i="15"/>
  <c r="N169" i="15"/>
  <c r="P169" i="15"/>
  <c r="G170" i="15"/>
  <c r="I170" i="15"/>
  <c r="N170" i="15"/>
  <c r="P170" i="15"/>
  <c r="G171" i="15"/>
  <c r="I171" i="15"/>
  <c r="N171" i="15"/>
  <c r="P171" i="15"/>
  <c r="G172" i="15"/>
  <c r="I172" i="15"/>
  <c r="N172" i="15"/>
  <c r="P172" i="15"/>
  <c r="G173" i="15"/>
  <c r="I173" i="15"/>
  <c r="N173" i="15"/>
  <c r="P173" i="15"/>
  <c r="G174" i="15"/>
  <c r="I174" i="15"/>
  <c r="P174" i="15"/>
  <c r="G175" i="15"/>
  <c r="I175" i="15"/>
  <c r="I181" i="15" s="1"/>
  <c r="J175" i="15"/>
  <c r="L175" i="15"/>
  <c r="N175" i="15"/>
  <c r="P175" i="15"/>
  <c r="P181" i="15" s="1"/>
  <c r="G176" i="15"/>
  <c r="I176" i="15"/>
  <c r="N176" i="15"/>
  <c r="P176" i="15"/>
  <c r="G177" i="15"/>
  <c r="I177" i="15"/>
  <c r="N177" i="15"/>
  <c r="P177" i="15"/>
  <c r="G178" i="15"/>
  <c r="I178" i="15"/>
  <c r="N178" i="15"/>
  <c r="P178" i="15"/>
  <c r="G179" i="15"/>
  <c r="I179" i="15"/>
  <c r="N179" i="15"/>
  <c r="P179" i="15"/>
  <c r="G180" i="15"/>
  <c r="I180" i="15"/>
  <c r="N180" i="15"/>
  <c r="P180" i="15"/>
  <c r="G181" i="15"/>
  <c r="L181" i="15"/>
  <c r="N181" i="15"/>
  <c r="G182" i="15"/>
  <c r="I182" i="15"/>
  <c r="J182" i="15"/>
  <c r="L182" i="15"/>
  <c r="L188" i="15" s="1"/>
  <c r="N182" i="15"/>
  <c r="N188" i="15" s="1"/>
  <c r="Q188" i="15" s="1"/>
  <c r="S188" i="15" s="1"/>
  <c r="P182" i="15"/>
  <c r="G183" i="15"/>
  <c r="I183" i="15"/>
  <c r="N183" i="15"/>
  <c r="P183" i="15"/>
  <c r="G184" i="15"/>
  <c r="I184" i="15"/>
  <c r="N184" i="15"/>
  <c r="P184" i="15"/>
  <c r="G185" i="15"/>
  <c r="I185" i="15"/>
  <c r="N185" i="15"/>
  <c r="P185" i="15"/>
  <c r="G186" i="15"/>
  <c r="I186" i="15"/>
  <c r="N186" i="15"/>
  <c r="P186" i="15"/>
  <c r="G187" i="15"/>
  <c r="I187" i="15"/>
  <c r="N187" i="15"/>
  <c r="P187" i="15"/>
  <c r="G188" i="15"/>
  <c r="I188" i="15"/>
  <c r="P188" i="15"/>
  <c r="G189" i="15"/>
  <c r="I189" i="15"/>
  <c r="I195" i="15" s="1"/>
  <c r="J189" i="15"/>
  <c r="L189" i="15"/>
  <c r="N189" i="15"/>
  <c r="P189" i="15"/>
  <c r="P195" i="15" s="1"/>
  <c r="G190" i="15"/>
  <c r="I190" i="15"/>
  <c r="N190" i="15"/>
  <c r="P190" i="15"/>
  <c r="G191" i="15"/>
  <c r="I191" i="15"/>
  <c r="N191" i="15"/>
  <c r="P191" i="15"/>
  <c r="G192" i="15"/>
  <c r="I192" i="15"/>
  <c r="N192" i="15"/>
  <c r="P192" i="15"/>
  <c r="G193" i="15"/>
  <c r="I193" i="15"/>
  <c r="N193" i="15"/>
  <c r="P193" i="15"/>
  <c r="G194" i="15"/>
  <c r="I194" i="15"/>
  <c r="N194" i="15"/>
  <c r="P194" i="15"/>
  <c r="G195" i="15"/>
  <c r="L195" i="15"/>
  <c r="N195" i="15"/>
  <c r="G196" i="15"/>
  <c r="I196" i="15"/>
  <c r="J196" i="15"/>
  <c r="L196" i="15"/>
  <c r="L202" i="15" s="1"/>
  <c r="N196" i="15"/>
  <c r="N202" i="15" s="1"/>
  <c r="Q202" i="15" s="1"/>
  <c r="S202" i="15" s="1"/>
  <c r="P196" i="15"/>
  <c r="G197" i="15"/>
  <c r="I197" i="15"/>
  <c r="N197" i="15"/>
  <c r="P197" i="15"/>
  <c r="G198" i="15"/>
  <c r="I198" i="15"/>
  <c r="N198" i="15"/>
  <c r="P198" i="15"/>
  <c r="G199" i="15"/>
  <c r="I199" i="15"/>
  <c r="N199" i="15"/>
  <c r="P199" i="15"/>
  <c r="G200" i="15"/>
  <c r="I200" i="15"/>
  <c r="N200" i="15"/>
  <c r="P200" i="15"/>
  <c r="G201" i="15"/>
  <c r="I201" i="15"/>
  <c r="N201" i="15"/>
  <c r="P201" i="15"/>
  <c r="G202" i="15"/>
  <c r="I202" i="15"/>
  <c r="P202" i="15"/>
  <c r="G203" i="15"/>
  <c r="I203" i="15"/>
  <c r="I209" i="15" s="1"/>
  <c r="J203" i="15"/>
  <c r="L203" i="15"/>
  <c r="N203" i="15"/>
  <c r="P203" i="15"/>
  <c r="P209" i="15" s="1"/>
  <c r="G204" i="15"/>
  <c r="I204" i="15"/>
  <c r="N204" i="15"/>
  <c r="P204" i="15"/>
  <c r="G205" i="15"/>
  <c r="I205" i="15"/>
  <c r="N205" i="15"/>
  <c r="P205" i="15"/>
  <c r="G206" i="15"/>
  <c r="I206" i="15"/>
  <c r="N206" i="15"/>
  <c r="P206" i="15"/>
  <c r="G207" i="15"/>
  <c r="I207" i="15"/>
  <c r="N207" i="15"/>
  <c r="P207" i="15"/>
  <c r="G208" i="15"/>
  <c r="I208" i="15"/>
  <c r="N208" i="15"/>
  <c r="P208" i="15"/>
  <c r="G209" i="15"/>
  <c r="L209" i="15"/>
  <c r="N209" i="15"/>
  <c r="G210" i="15"/>
  <c r="I210" i="15"/>
  <c r="J210" i="15"/>
  <c r="L210" i="15"/>
  <c r="L216" i="15" s="1"/>
  <c r="N210" i="15"/>
  <c r="N216" i="15" s="1"/>
  <c r="Q216" i="15" s="1"/>
  <c r="S216" i="15" s="1"/>
  <c r="P210" i="15"/>
  <c r="G211" i="15"/>
  <c r="I211" i="15"/>
  <c r="N211" i="15"/>
  <c r="P211" i="15"/>
  <c r="G212" i="15"/>
  <c r="I212" i="15"/>
  <c r="N212" i="15"/>
  <c r="P212" i="15"/>
  <c r="G213" i="15"/>
  <c r="I213" i="15"/>
  <c r="N213" i="15"/>
  <c r="P213" i="15"/>
  <c r="G214" i="15"/>
  <c r="I214" i="15"/>
  <c r="N214" i="15"/>
  <c r="P214" i="15"/>
  <c r="G215" i="15"/>
  <c r="I215" i="15"/>
  <c r="N215" i="15"/>
  <c r="P215" i="15"/>
  <c r="G216" i="15"/>
  <c r="I216" i="15"/>
  <c r="P216" i="15"/>
  <c r="G217" i="15"/>
  <c r="I217" i="15"/>
  <c r="I223" i="15" s="1"/>
  <c r="J217" i="15"/>
  <c r="L217" i="15"/>
  <c r="N217" i="15"/>
  <c r="P217" i="15"/>
  <c r="P223" i="15" s="1"/>
  <c r="G218" i="15"/>
  <c r="I218" i="15"/>
  <c r="N218" i="15"/>
  <c r="P218" i="15"/>
  <c r="G219" i="15"/>
  <c r="I219" i="15"/>
  <c r="N219" i="15"/>
  <c r="P219" i="15"/>
  <c r="G220" i="15"/>
  <c r="I220" i="15"/>
  <c r="N220" i="15"/>
  <c r="P220" i="15"/>
  <c r="G221" i="15"/>
  <c r="I221" i="15"/>
  <c r="N221" i="15"/>
  <c r="P221" i="15"/>
  <c r="G222" i="15"/>
  <c r="I222" i="15"/>
  <c r="N222" i="15"/>
  <c r="P222" i="15"/>
  <c r="G223" i="15"/>
  <c r="L223" i="15"/>
  <c r="N223" i="15"/>
  <c r="G224" i="15"/>
  <c r="I224" i="15"/>
  <c r="J224" i="15"/>
  <c r="L224" i="15"/>
  <c r="L230" i="15" s="1"/>
  <c r="N224" i="15"/>
  <c r="N230" i="15" s="1"/>
  <c r="Q230" i="15" s="1"/>
  <c r="S230" i="15" s="1"/>
  <c r="P224" i="15"/>
  <c r="G225" i="15"/>
  <c r="I225" i="15"/>
  <c r="N225" i="15"/>
  <c r="P225" i="15"/>
  <c r="G226" i="15"/>
  <c r="I226" i="15"/>
  <c r="N226" i="15"/>
  <c r="P226" i="15"/>
  <c r="G227" i="15"/>
  <c r="I227" i="15"/>
  <c r="N227" i="15"/>
  <c r="P227" i="15"/>
  <c r="G228" i="15"/>
  <c r="I228" i="15"/>
  <c r="N228" i="15"/>
  <c r="P228" i="15"/>
  <c r="G229" i="15"/>
  <c r="I229" i="15"/>
  <c r="N229" i="15"/>
  <c r="P229" i="15"/>
  <c r="G230" i="15"/>
  <c r="I230" i="15"/>
  <c r="P230" i="15"/>
  <c r="G231" i="15"/>
  <c r="I231" i="15"/>
  <c r="I237" i="15" s="1"/>
  <c r="J231" i="15"/>
  <c r="L231" i="15"/>
  <c r="N231" i="15"/>
  <c r="P231" i="15"/>
  <c r="P237" i="15" s="1"/>
  <c r="G232" i="15"/>
  <c r="I232" i="15"/>
  <c r="N232" i="15"/>
  <c r="P232" i="15"/>
  <c r="G233" i="15"/>
  <c r="I233" i="15"/>
  <c r="N233" i="15"/>
  <c r="P233" i="15"/>
  <c r="G234" i="15"/>
  <c r="I234" i="15"/>
  <c r="N234" i="15"/>
  <c r="P234" i="15"/>
  <c r="G235" i="15"/>
  <c r="I235" i="15"/>
  <c r="N235" i="15"/>
  <c r="P235" i="15"/>
  <c r="G236" i="15"/>
  <c r="I236" i="15"/>
  <c r="N236" i="15"/>
  <c r="P236" i="15"/>
  <c r="G237" i="15"/>
  <c r="L237" i="15"/>
  <c r="N237" i="15"/>
  <c r="G238" i="15"/>
  <c r="I238" i="15"/>
  <c r="J238" i="15"/>
  <c r="L238" i="15"/>
  <c r="L244" i="15" s="1"/>
  <c r="N238" i="15"/>
  <c r="N244" i="15" s="1"/>
  <c r="Q244" i="15" s="1"/>
  <c r="S244" i="15" s="1"/>
  <c r="P238" i="15"/>
  <c r="G239" i="15"/>
  <c r="I239" i="15"/>
  <c r="N239" i="15"/>
  <c r="P239" i="15"/>
  <c r="G240" i="15"/>
  <c r="I240" i="15"/>
  <c r="N240" i="15"/>
  <c r="P240" i="15"/>
  <c r="G241" i="15"/>
  <c r="I241" i="15"/>
  <c r="N241" i="15"/>
  <c r="P241" i="15"/>
  <c r="G242" i="15"/>
  <c r="I242" i="15"/>
  <c r="N242" i="15"/>
  <c r="P242" i="15"/>
  <c r="G243" i="15"/>
  <c r="I243" i="15"/>
  <c r="N243" i="15"/>
  <c r="P243" i="15"/>
  <c r="G244" i="15"/>
  <c r="I244" i="15"/>
  <c r="P244" i="15"/>
  <c r="G245" i="15"/>
  <c r="I245" i="15"/>
  <c r="I251" i="15" s="1"/>
  <c r="J245" i="15"/>
  <c r="L245" i="15"/>
  <c r="N245" i="15"/>
  <c r="P245" i="15"/>
  <c r="P251" i="15" s="1"/>
  <c r="G246" i="15"/>
  <c r="I246" i="15"/>
  <c r="N246" i="15"/>
  <c r="P246" i="15"/>
  <c r="G247" i="15"/>
  <c r="I247" i="15"/>
  <c r="N247" i="15"/>
  <c r="P247" i="15"/>
  <c r="G248" i="15"/>
  <c r="I248" i="15"/>
  <c r="N248" i="15"/>
  <c r="P248" i="15"/>
  <c r="G249" i="15"/>
  <c r="I249" i="15"/>
  <c r="N249" i="15"/>
  <c r="P249" i="15"/>
  <c r="G250" i="15"/>
  <c r="I250" i="15"/>
  <c r="N250" i="15"/>
  <c r="P250" i="15"/>
  <c r="G251" i="15"/>
  <c r="L251" i="15"/>
  <c r="N251" i="15"/>
  <c r="G252" i="15"/>
  <c r="I252" i="15"/>
  <c r="J252" i="15"/>
  <c r="L252" i="15"/>
  <c r="L258" i="15" s="1"/>
  <c r="N252" i="15"/>
  <c r="N258" i="15" s="1"/>
  <c r="Q258" i="15" s="1"/>
  <c r="S258" i="15" s="1"/>
  <c r="P252" i="15"/>
  <c r="G253" i="15"/>
  <c r="I253" i="15"/>
  <c r="N253" i="15"/>
  <c r="P253" i="15"/>
  <c r="G254" i="15"/>
  <c r="I254" i="15"/>
  <c r="N254" i="15"/>
  <c r="P254" i="15"/>
  <c r="G255" i="15"/>
  <c r="I255" i="15"/>
  <c r="N255" i="15"/>
  <c r="P255" i="15"/>
  <c r="G256" i="15"/>
  <c r="I256" i="15"/>
  <c r="N256" i="15"/>
  <c r="P256" i="15"/>
  <c r="G257" i="15"/>
  <c r="I257" i="15"/>
  <c r="N257" i="15"/>
  <c r="P257" i="15"/>
  <c r="G258" i="15"/>
  <c r="I258" i="15"/>
  <c r="P258" i="15"/>
  <c r="G259" i="15"/>
  <c r="I259" i="15"/>
  <c r="I265" i="15" s="1"/>
  <c r="J259" i="15"/>
  <c r="L259" i="15"/>
  <c r="N259" i="15"/>
  <c r="P259" i="15"/>
  <c r="P265" i="15" s="1"/>
  <c r="G260" i="15"/>
  <c r="I260" i="15"/>
  <c r="N260" i="15"/>
  <c r="P260" i="15"/>
  <c r="G261" i="15"/>
  <c r="I261" i="15"/>
  <c r="N261" i="15"/>
  <c r="P261" i="15"/>
  <c r="G262" i="15"/>
  <c r="I262" i="15"/>
  <c r="N262" i="15"/>
  <c r="P262" i="15"/>
  <c r="G263" i="15"/>
  <c r="I263" i="15"/>
  <c r="N263" i="15"/>
  <c r="P263" i="15"/>
  <c r="G264" i="15"/>
  <c r="I264" i="15"/>
  <c r="N264" i="15"/>
  <c r="P264" i="15"/>
  <c r="G265" i="15"/>
  <c r="L265" i="15"/>
  <c r="N265" i="15"/>
  <c r="G266" i="15"/>
  <c r="I266" i="15"/>
  <c r="J266" i="15"/>
  <c r="L266" i="15"/>
  <c r="L272" i="15" s="1"/>
  <c r="N266" i="15"/>
  <c r="N272" i="15" s="1"/>
  <c r="Q272" i="15" s="1"/>
  <c r="S272" i="15" s="1"/>
  <c r="P266" i="15"/>
  <c r="G267" i="15"/>
  <c r="I267" i="15"/>
  <c r="N267" i="15"/>
  <c r="P267" i="15"/>
  <c r="G268" i="15"/>
  <c r="I268" i="15"/>
  <c r="N268" i="15"/>
  <c r="P268" i="15"/>
  <c r="G269" i="15"/>
  <c r="I269" i="15"/>
  <c r="N269" i="15"/>
  <c r="P269" i="15"/>
  <c r="G270" i="15"/>
  <c r="I270" i="15"/>
  <c r="N270" i="15"/>
  <c r="P270" i="15"/>
  <c r="G271" i="15"/>
  <c r="I271" i="15"/>
  <c r="N271" i="15"/>
  <c r="P271" i="15"/>
  <c r="G272" i="15"/>
  <c r="I272" i="15"/>
  <c r="P272" i="15"/>
  <c r="G273" i="15"/>
  <c r="I273" i="15"/>
  <c r="I279" i="15" s="1"/>
  <c r="J273" i="15"/>
  <c r="L273" i="15"/>
  <c r="N273" i="15"/>
  <c r="P273" i="15"/>
  <c r="P279" i="15" s="1"/>
  <c r="G274" i="15"/>
  <c r="I274" i="15"/>
  <c r="N274" i="15"/>
  <c r="P274" i="15"/>
  <c r="G275" i="15"/>
  <c r="I275" i="15"/>
  <c r="N275" i="15"/>
  <c r="P275" i="15"/>
  <c r="G276" i="15"/>
  <c r="I276" i="15"/>
  <c r="N276" i="15"/>
  <c r="P276" i="15"/>
  <c r="G277" i="15"/>
  <c r="I277" i="15"/>
  <c r="N277" i="15"/>
  <c r="P277" i="15"/>
  <c r="G278" i="15"/>
  <c r="I278" i="15"/>
  <c r="N278" i="15"/>
  <c r="P278" i="15"/>
  <c r="G279" i="15"/>
  <c r="L279" i="15"/>
  <c r="N279" i="15"/>
  <c r="G280" i="15"/>
  <c r="I280" i="15"/>
  <c r="J280" i="15"/>
  <c r="L280" i="15"/>
  <c r="L286" i="15" s="1"/>
  <c r="N280" i="15"/>
  <c r="N286" i="15" s="1"/>
  <c r="Q286" i="15" s="1"/>
  <c r="S286" i="15" s="1"/>
  <c r="P280" i="15"/>
  <c r="G281" i="15"/>
  <c r="I281" i="15"/>
  <c r="N281" i="15"/>
  <c r="P281" i="15"/>
  <c r="G282" i="15"/>
  <c r="I282" i="15"/>
  <c r="N282" i="15"/>
  <c r="P282" i="15"/>
  <c r="G283" i="15"/>
  <c r="I283" i="15"/>
  <c r="N283" i="15"/>
  <c r="P283" i="15"/>
  <c r="G284" i="15"/>
  <c r="I284" i="15"/>
  <c r="N284" i="15"/>
  <c r="P284" i="15"/>
  <c r="G285" i="15"/>
  <c r="I285" i="15"/>
  <c r="N285" i="15"/>
  <c r="P285" i="15"/>
  <c r="G286" i="15"/>
  <c r="I286" i="15"/>
  <c r="P286" i="15"/>
  <c r="G287" i="15"/>
  <c r="I287" i="15"/>
  <c r="I293" i="15" s="1"/>
  <c r="J287" i="15"/>
  <c r="L287" i="15"/>
  <c r="N287" i="15"/>
  <c r="P287" i="15"/>
  <c r="G288" i="15"/>
  <c r="I288" i="15"/>
  <c r="N288" i="15"/>
  <c r="P288" i="15"/>
  <c r="G289" i="15"/>
  <c r="I289" i="15"/>
  <c r="N289" i="15"/>
  <c r="P289" i="15"/>
  <c r="G290" i="15"/>
  <c r="I290" i="15"/>
  <c r="N290" i="15"/>
  <c r="P290" i="15"/>
  <c r="G291" i="15"/>
  <c r="I291" i="15"/>
  <c r="N291" i="15"/>
  <c r="P291" i="15"/>
  <c r="G292" i="15"/>
  <c r="I292" i="15"/>
  <c r="N292" i="15"/>
  <c r="P292" i="15"/>
  <c r="G293" i="15"/>
  <c r="L293" i="15"/>
  <c r="N293" i="15"/>
  <c r="G294" i="15"/>
  <c r="I294" i="15"/>
  <c r="J294" i="15"/>
  <c r="L294" i="15"/>
  <c r="L300" i="15" s="1"/>
  <c r="R300" i="15" s="1"/>
  <c r="N294" i="15"/>
  <c r="N300" i="15" s="1"/>
  <c r="P294" i="15"/>
  <c r="G295" i="15"/>
  <c r="I295" i="15"/>
  <c r="N295" i="15"/>
  <c r="P295" i="15"/>
  <c r="G296" i="15"/>
  <c r="I296" i="15"/>
  <c r="N296" i="15"/>
  <c r="P296" i="15"/>
  <c r="G297" i="15"/>
  <c r="I297" i="15"/>
  <c r="N297" i="15"/>
  <c r="P297" i="15"/>
  <c r="G298" i="15"/>
  <c r="I298" i="15"/>
  <c r="N298" i="15"/>
  <c r="P298" i="15"/>
  <c r="G299" i="15"/>
  <c r="I299" i="15"/>
  <c r="I300" i="15" s="1"/>
  <c r="Q300" i="15" s="1"/>
  <c r="S300" i="15" s="1"/>
  <c r="N299" i="15"/>
  <c r="P299" i="15"/>
  <c r="G300" i="15"/>
  <c r="P300" i="15"/>
  <c r="G301" i="15"/>
  <c r="I301" i="15"/>
  <c r="I307" i="15" s="1"/>
  <c r="J301" i="15"/>
  <c r="L301" i="15"/>
  <c r="N301" i="15"/>
  <c r="P301" i="15"/>
  <c r="G302" i="15"/>
  <c r="I302" i="15"/>
  <c r="N302" i="15"/>
  <c r="P302" i="15"/>
  <c r="G303" i="15"/>
  <c r="I303" i="15"/>
  <c r="N303" i="15"/>
  <c r="P303" i="15"/>
  <c r="G304" i="15"/>
  <c r="I304" i="15"/>
  <c r="N304" i="15"/>
  <c r="P304" i="15"/>
  <c r="G305" i="15"/>
  <c r="I305" i="15"/>
  <c r="N305" i="15"/>
  <c r="P305" i="15"/>
  <c r="G306" i="15"/>
  <c r="I306" i="15"/>
  <c r="N306" i="15"/>
  <c r="P306" i="15"/>
  <c r="P307" i="15" s="1"/>
  <c r="G307" i="15"/>
  <c r="L307" i="15"/>
  <c r="N307" i="15"/>
  <c r="G308" i="15"/>
  <c r="I308" i="15"/>
  <c r="J308" i="15"/>
  <c r="L308" i="15"/>
  <c r="L314" i="15" s="1"/>
  <c r="N308" i="15"/>
  <c r="P308" i="15"/>
  <c r="G309" i="15"/>
  <c r="I309" i="15"/>
  <c r="N309" i="15"/>
  <c r="P309" i="15"/>
  <c r="G310" i="15"/>
  <c r="I310" i="15"/>
  <c r="N310" i="15"/>
  <c r="P310" i="15"/>
  <c r="G311" i="15"/>
  <c r="I311" i="15"/>
  <c r="N311" i="15"/>
  <c r="P311" i="15"/>
  <c r="G312" i="15"/>
  <c r="I312" i="15"/>
  <c r="N312" i="15"/>
  <c r="P312" i="15"/>
  <c r="G313" i="15"/>
  <c r="I313" i="15"/>
  <c r="N313" i="15"/>
  <c r="P313" i="15"/>
  <c r="G314" i="15"/>
  <c r="I314" i="15"/>
  <c r="P314" i="15"/>
  <c r="G315" i="15"/>
  <c r="I315" i="15"/>
  <c r="I321" i="15" s="1"/>
  <c r="Q321" i="15" s="1"/>
  <c r="S321" i="15" s="1"/>
  <c r="J315" i="15"/>
  <c r="L315" i="15"/>
  <c r="N315" i="15"/>
  <c r="P315" i="15"/>
  <c r="G316" i="15"/>
  <c r="I316" i="15"/>
  <c r="N316" i="15"/>
  <c r="P316" i="15"/>
  <c r="G317" i="15"/>
  <c r="I317" i="15"/>
  <c r="N317" i="15"/>
  <c r="P317" i="15"/>
  <c r="G318" i="15"/>
  <c r="I318" i="15"/>
  <c r="N318" i="15"/>
  <c r="P318" i="15"/>
  <c r="G319" i="15"/>
  <c r="I319" i="15"/>
  <c r="N319" i="15"/>
  <c r="P319" i="15"/>
  <c r="G320" i="15"/>
  <c r="I320" i="15"/>
  <c r="N320" i="15"/>
  <c r="P320" i="15"/>
  <c r="G321" i="15"/>
  <c r="L321" i="15"/>
  <c r="N321" i="15"/>
  <c r="P321" i="15"/>
  <c r="R321" i="15" s="1"/>
  <c r="G322" i="15"/>
  <c r="G328" i="15" s="1"/>
  <c r="I322" i="15"/>
  <c r="I328" i="15" s="1"/>
  <c r="J322" i="15"/>
  <c r="Q328" i="15" s="1"/>
  <c r="S328" i="15" s="1"/>
  <c r="L322" i="15"/>
  <c r="N322" i="15"/>
  <c r="N328" i="15" s="1"/>
  <c r="P322" i="15"/>
  <c r="G323" i="15"/>
  <c r="I323" i="15"/>
  <c r="N323" i="15"/>
  <c r="P323" i="15"/>
  <c r="P328" i="15" s="1"/>
  <c r="G324" i="15"/>
  <c r="I324" i="15"/>
  <c r="N324" i="15"/>
  <c r="P324" i="15"/>
  <c r="G325" i="15"/>
  <c r="I325" i="15"/>
  <c r="N325" i="15"/>
  <c r="P325" i="15"/>
  <c r="G326" i="15"/>
  <c r="I326" i="15"/>
  <c r="N326" i="15"/>
  <c r="P326" i="15"/>
  <c r="G327" i="15"/>
  <c r="I327" i="15"/>
  <c r="N327" i="15"/>
  <c r="P327" i="15"/>
  <c r="L328" i="15"/>
  <c r="G329" i="15"/>
  <c r="I329" i="15"/>
  <c r="J329" i="15"/>
  <c r="L329" i="15"/>
  <c r="N329" i="15"/>
  <c r="N335" i="15" s="1"/>
  <c r="R335" i="15" s="1"/>
  <c r="P329" i="15"/>
  <c r="G330" i="15"/>
  <c r="I330" i="15"/>
  <c r="N330" i="15"/>
  <c r="P330" i="15"/>
  <c r="G331" i="15"/>
  <c r="I331" i="15"/>
  <c r="N331" i="15"/>
  <c r="P331" i="15"/>
  <c r="G332" i="15"/>
  <c r="I332" i="15"/>
  <c r="N332" i="15"/>
  <c r="P332" i="15"/>
  <c r="G333" i="15"/>
  <c r="I333" i="15"/>
  <c r="N333" i="15"/>
  <c r="P333" i="15"/>
  <c r="G334" i="15"/>
  <c r="G335" i="15" s="1"/>
  <c r="Q335" i="15" s="1"/>
  <c r="S335" i="15" s="1"/>
  <c r="I334" i="15"/>
  <c r="N334" i="15"/>
  <c r="P334" i="15"/>
  <c r="I335" i="15"/>
  <c r="L335" i="15"/>
  <c r="P335" i="15"/>
  <c r="G336" i="15"/>
  <c r="I336" i="15"/>
  <c r="I342" i="15" s="1"/>
  <c r="J336" i="15"/>
  <c r="Q342" i="15" s="1"/>
  <c r="S342" i="15" s="1"/>
  <c r="L336" i="15"/>
  <c r="N336" i="15"/>
  <c r="P336" i="15"/>
  <c r="G337" i="15"/>
  <c r="I337" i="15"/>
  <c r="N337" i="15"/>
  <c r="P337" i="15"/>
  <c r="G338" i="15"/>
  <c r="I338" i="15"/>
  <c r="N338" i="15"/>
  <c r="P338" i="15"/>
  <c r="G339" i="15"/>
  <c r="I339" i="15"/>
  <c r="N339" i="15"/>
  <c r="P339" i="15"/>
  <c r="P342" i="15" s="1"/>
  <c r="G340" i="15"/>
  <c r="I340" i="15"/>
  <c r="N340" i="15"/>
  <c r="P340" i="15"/>
  <c r="G341" i="15"/>
  <c r="I341" i="15"/>
  <c r="N341" i="15"/>
  <c r="P341" i="15"/>
  <c r="G342" i="15"/>
  <c r="L342" i="15"/>
  <c r="N342" i="15"/>
  <c r="G343" i="15"/>
  <c r="I343" i="15"/>
  <c r="J343" i="15"/>
  <c r="L343" i="15"/>
  <c r="N343" i="15"/>
  <c r="N349" i="15" s="1"/>
  <c r="R349" i="15" s="1"/>
  <c r="P343" i="15"/>
  <c r="G344" i="15"/>
  <c r="I344" i="15"/>
  <c r="N344" i="15"/>
  <c r="P344" i="15"/>
  <c r="G345" i="15"/>
  <c r="I345" i="15"/>
  <c r="N345" i="15"/>
  <c r="P345" i="15"/>
  <c r="G346" i="15"/>
  <c r="I346" i="15"/>
  <c r="N346" i="15"/>
  <c r="P346" i="15"/>
  <c r="G347" i="15"/>
  <c r="I347" i="15"/>
  <c r="N347" i="15"/>
  <c r="P347" i="15"/>
  <c r="G348" i="15"/>
  <c r="G349" i="15" s="1"/>
  <c r="I348" i="15"/>
  <c r="N348" i="15"/>
  <c r="P348" i="15"/>
  <c r="I349" i="15"/>
  <c r="L349" i="15"/>
  <c r="P349" i="15"/>
  <c r="G350" i="15"/>
  <c r="I350" i="15"/>
  <c r="I356" i="15" s="1"/>
  <c r="J350" i="15"/>
  <c r="L350" i="15"/>
  <c r="N350" i="15"/>
  <c r="P350" i="15"/>
  <c r="G351" i="15"/>
  <c r="I351" i="15"/>
  <c r="N351" i="15"/>
  <c r="P351" i="15"/>
  <c r="G352" i="15"/>
  <c r="I352" i="15"/>
  <c r="N352" i="15"/>
  <c r="P352" i="15"/>
  <c r="G353" i="15"/>
  <c r="I353" i="15"/>
  <c r="N353" i="15"/>
  <c r="P353" i="15"/>
  <c r="G354" i="15"/>
  <c r="G356" i="15" s="1"/>
  <c r="I354" i="15"/>
  <c r="N354" i="15"/>
  <c r="P354" i="15"/>
  <c r="G355" i="15"/>
  <c r="I355" i="15"/>
  <c r="N355" i="15"/>
  <c r="P355" i="15"/>
  <c r="L356" i="15"/>
  <c r="N356" i="15"/>
  <c r="R356" i="15" s="1"/>
  <c r="P356" i="15"/>
  <c r="G14" i="15"/>
  <c r="I14" i="15"/>
  <c r="I20" i="15" s="1"/>
  <c r="J14" i="15"/>
  <c r="L14" i="15"/>
  <c r="N14" i="15"/>
  <c r="P14" i="15"/>
  <c r="P20" i="15" s="1"/>
  <c r="G15" i="15"/>
  <c r="I15" i="15"/>
  <c r="N15" i="15"/>
  <c r="P15" i="15"/>
  <c r="G16" i="15"/>
  <c r="I16" i="15"/>
  <c r="N16" i="15"/>
  <c r="P16" i="15"/>
  <c r="G17" i="15"/>
  <c r="I17" i="15"/>
  <c r="N17" i="15"/>
  <c r="P17" i="15"/>
  <c r="G18" i="15"/>
  <c r="I18" i="15"/>
  <c r="N18" i="15"/>
  <c r="P18" i="15"/>
  <c r="G19" i="15"/>
  <c r="I19" i="15"/>
  <c r="N19" i="15"/>
  <c r="P19" i="15"/>
  <c r="G20" i="15"/>
  <c r="L20" i="15"/>
  <c r="N20" i="15"/>
  <c r="Q356" i="15" l="1"/>
  <c r="S356" i="15" s="1"/>
  <c r="R342" i="15"/>
  <c r="R328" i="15"/>
  <c r="R314" i="15"/>
  <c r="Q349" i="15"/>
  <c r="S349" i="15" s="1"/>
  <c r="R307" i="15"/>
  <c r="N314" i="15"/>
  <c r="Q314" i="15" s="1"/>
  <c r="S314" i="15" s="1"/>
  <c r="Q279" i="15"/>
  <c r="S279" i="15" s="1"/>
  <c r="R272" i="15"/>
  <c r="R265" i="15"/>
  <c r="Q251" i="15"/>
  <c r="S251" i="15" s="1"/>
  <c r="R244" i="15"/>
  <c r="R237" i="15"/>
  <c r="Q223" i="15"/>
  <c r="S223" i="15" s="1"/>
  <c r="R216" i="15"/>
  <c r="R209" i="15"/>
  <c r="Q195" i="15"/>
  <c r="S195" i="15" s="1"/>
  <c r="R188" i="15"/>
  <c r="R181" i="15"/>
  <c r="Q167" i="15"/>
  <c r="S167" i="15" s="1"/>
  <c r="R160" i="15"/>
  <c r="R153" i="15"/>
  <c r="Q139" i="15"/>
  <c r="S139" i="15" s="1"/>
  <c r="R132" i="15"/>
  <c r="R125" i="15"/>
  <c r="Q111" i="15"/>
  <c r="S111" i="15" s="1"/>
  <c r="Q104" i="15"/>
  <c r="S104" i="15" s="1"/>
  <c r="R104" i="15"/>
  <c r="R83" i="15"/>
  <c r="Q55" i="15"/>
  <c r="S55" i="15" s="1"/>
  <c r="Q48" i="15"/>
  <c r="S48" i="15" s="1"/>
  <c r="R48" i="15"/>
  <c r="Q62" i="15"/>
  <c r="S62" i="15" s="1"/>
  <c r="R62" i="15"/>
  <c r="Q27" i="15"/>
  <c r="S27" i="15" s="1"/>
  <c r="Q307" i="15"/>
  <c r="S307" i="15" s="1"/>
  <c r="Q293" i="15"/>
  <c r="S293" i="15" s="1"/>
  <c r="R286" i="15"/>
  <c r="R279" i="15"/>
  <c r="Q265" i="15"/>
  <c r="S265" i="15" s="1"/>
  <c r="R258" i="15"/>
  <c r="R251" i="15"/>
  <c r="Q237" i="15"/>
  <c r="S237" i="15" s="1"/>
  <c r="R230" i="15"/>
  <c r="R223" i="15"/>
  <c r="Q209" i="15"/>
  <c r="S209" i="15" s="1"/>
  <c r="R202" i="15"/>
  <c r="R195" i="15"/>
  <c r="Q181" i="15"/>
  <c r="S181" i="15" s="1"/>
  <c r="R174" i="15"/>
  <c r="R167" i="15"/>
  <c r="Q153" i="15"/>
  <c r="S153" i="15" s="1"/>
  <c r="R146" i="15"/>
  <c r="R139" i="15"/>
  <c r="Q125" i="15"/>
  <c r="S125" i="15" s="1"/>
  <c r="R118" i="15"/>
  <c r="R111" i="15"/>
  <c r="Q83" i="15"/>
  <c r="S83" i="15" s="1"/>
  <c r="Q76" i="15"/>
  <c r="S76" i="15" s="1"/>
  <c r="R76" i="15"/>
  <c r="R55" i="15"/>
  <c r="P293" i="15"/>
  <c r="R293" i="15" s="1"/>
  <c r="Q90" i="15"/>
  <c r="S90" i="15" s="1"/>
  <c r="R90" i="15"/>
  <c r="Q34" i="15"/>
  <c r="S34" i="15" s="1"/>
  <c r="R34" i="15"/>
  <c r="Q20" i="15"/>
  <c r="S20" i="15" s="1"/>
  <c r="R20" i="15"/>
  <c r="E82" i="12"/>
  <c r="F82" i="12" s="1"/>
  <c r="E71" i="12" l="1"/>
  <c r="F71" i="12" s="1"/>
  <c r="F107" i="12"/>
  <c r="F203" i="12" l="1"/>
  <c r="F204" i="12"/>
  <c r="F205" i="12"/>
  <c r="F206" i="12"/>
  <c r="F207" i="12"/>
  <c r="F208" i="12"/>
  <c r="F185" i="12"/>
  <c r="F7" i="16" l="1"/>
  <c r="E84" i="12" l="1"/>
  <c r="F84" i="12" s="1"/>
  <c r="E90" i="12"/>
  <c r="F90" i="12" s="1"/>
  <c r="F211" i="12" l="1"/>
  <c r="F210" i="12"/>
  <c r="F209" i="12"/>
  <c r="F202" i="12"/>
  <c r="F199" i="12"/>
  <c r="F200" i="12"/>
  <c r="F201" i="12"/>
  <c r="F198" i="12"/>
  <c r="F197" i="12"/>
  <c r="F196" i="12"/>
  <c r="F195" i="12"/>
  <c r="F194" i="12"/>
  <c r="F192" i="12"/>
  <c r="F191" i="12"/>
  <c r="F190" i="12"/>
  <c r="F189" i="12"/>
  <c r="F188" i="12"/>
  <c r="F187" i="12"/>
  <c r="F186" i="12"/>
  <c r="F184" i="12"/>
  <c r="F183" i="12"/>
  <c r="F182" i="12"/>
  <c r="F181" i="12"/>
  <c r="F180" i="12"/>
  <c r="F179" i="12"/>
  <c r="F178" i="12"/>
  <c r="F177" i="12"/>
  <c r="F176" i="12"/>
  <c r="F175" i="12"/>
  <c r="F174" i="12"/>
  <c r="F173" i="12"/>
  <c r="F167" i="12"/>
  <c r="F168" i="12"/>
  <c r="F169" i="12"/>
  <c r="F170" i="12"/>
  <c r="F171" i="12"/>
  <c r="F172" i="12"/>
  <c r="F166" i="12"/>
  <c r="C145" i="12"/>
  <c r="C146" i="12"/>
  <c r="C147" i="12"/>
  <c r="C148" i="12"/>
  <c r="C149" i="12"/>
  <c r="C150" i="12"/>
  <c r="C151" i="12"/>
  <c r="C152" i="12"/>
  <c r="C153" i="12"/>
  <c r="C154" i="12"/>
  <c r="C144" i="12"/>
  <c r="E70" i="12"/>
  <c r="E76" i="12"/>
  <c r="E74" i="12"/>
  <c r="E75" i="12"/>
  <c r="E78" i="12"/>
  <c r="E79" i="12"/>
  <c r="E80" i="12"/>
  <c r="E93" i="12"/>
  <c r="E85" i="12"/>
  <c r="E105" i="12"/>
  <c r="E72" i="12"/>
  <c r="E73" i="12"/>
  <c r="E81" i="12"/>
  <c r="E97" i="12"/>
  <c r="E89" i="12"/>
  <c r="E83" i="12"/>
  <c r="E86" i="12"/>
  <c r="E100" i="12"/>
  <c r="E101" i="12"/>
  <c r="E102" i="12"/>
  <c r="E103" i="12"/>
  <c r="E94" i="12"/>
  <c r="E88" i="12"/>
  <c r="E109" i="12"/>
  <c r="E110" i="12"/>
  <c r="E87" i="12"/>
  <c r="E98" i="12"/>
  <c r="E91" i="12"/>
  <c r="E99" i="12"/>
  <c r="E108" i="12"/>
  <c r="E95" i="12"/>
  <c r="E92" i="12"/>
  <c r="E77" i="12"/>
  <c r="E104" i="12"/>
  <c r="E96" i="12"/>
  <c r="J7" i="15" l="1"/>
  <c r="L7" i="15" l="1"/>
  <c r="J14" i="16"/>
  <c r="F14" i="16"/>
  <c r="F350" i="16" l="1"/>
  <c r="F356" i="16" s="1"/>
  <c r="I350" i="16"/>
  <c r="J350" i="16"/>
  <c r="J356" i="16" s="1"/>
  <c r="G356" i="16"/>
  <c r="H356" i="16"/>
  <c r="K356" i="16"/>
  <c r="L356" i="16"/>
  <c r="F336" i="16"/>
  <c r="F342" i="16" s="1"/>
  <c r="I336" i="16"/>
  <c r="J336" i="16"/>
  <c r="J342" i="16" s="1"/>
  <c r="G342" i="16"/>
  <c r="H342" i="16"/>
  <c r="K342" i="16"/>
  <c r="L342" i="16"/>
  <c r="F343" i="16"/>
  <c r="F349" i="16" s="1"/>
  <c r="I343" i="16"/>
  <c r="J343" i="16"/>
  <c r="J349" i="16" s="1"/>
  <c r="G349" i="16"/>
  <c r="H349" i="16"/>
  <c r="K349" i="16"/>
  <c r="L349" i="16"/>
  <c r="F315" i="16"/>
  <c r="F321" i="16" s="1"/>
  <c r="I315" i="16"/>
  <c r="J315" i="16"/>
  <c r="J321" i="16" s="1"/>
  <c r="G321" i="16"/>
  <c r="H321" i="16"/>
  <c r="K321" i="16"/>
  <c r="L321" i="16"/>
  <c r="F322" i="16"/>
  <c r="F328" i="16" s="1"/>
  <c r="I322" i="16"/>
  <c r="J322" i="16"/>
  <c r="J328" i="16" s="1"/>
  <c r="G328" i="16"/>
  <c r="H328" i="16"/>
  <c r="K328" i="16"/>
  <c r="L328" i="16"/>
  <c r="F329" i="16"/>
  <c r="F335" i="16" s="1"/>
  <c r="I329" i="16"/>
  <c r="J329" i="16"/>
  <c r="J335" i="16" s="1"/>
  <c r="G335" i="16"/>
  <c r="H335" i="16"/>
  <c r="K335" i="16"/>
  <c r="L335" i="16"/>
  <c r="F20" i="16"/>
  <c r="I14" i="16"/>
  <c r="J20" i="16"/>
  <c r="G20" i="16"/>
  <c r="H20" i="16"/>
  <c r="K20" i="16"/>
  <c r="L20" i="16"/>
  <c r="F21" i="16"/>
  <c r="F27" i="16" s="1"/>
  <c r="I21" i="16"/>
  <c r="J21" i="16"/>
  <c r="J27" i="16" s="1"/>
  <c r="G27" i="16"/>
  <c r="H27" i="16"/>
  <c r="K27" i="16"/>
  <c r="L27" i="16"/>
  <c r="F28" i="16"/>
  <c r="F34" i="16" s="1"/>
  <c r="I28" i="16"/>
  <c r="J28" i="16"/>
  <c r="J34" i="16" s="1"/>
  <c r="G34" i="16"/>
  <c r="H34" i="16"/>
  <c r="K34" i="16"/>
  <c r="L34" i="16"/>
  <c r="F35" i="16"/>
  <c r="F41" i="16" s="1"/>
  <c r="I35" i="16"/>
  <c r="J35" i="16"/>
  <c r="J41" i="16" s="1"/>
  <c r="G41" i="16"/>
  <c r="H41" i="16"/>
  <c r="K41" i="16"/>
  <c r="L41" i="16"/>
  <c r="F42" i="16"/>
  <c r="F48" i="16" s="1"/>
  <c r="I42" i="16"/>
  <c r="J42" i="16"/>
  <c r="J48" i="16" s="1"/>
  <c r="G48" i="16"/>
  <c r="H48" i="16"/>
  <c r="K48" i="16"/>
  <c r="L48" i="16"/>
  <c r="F49" i="16"/>
  <c r="F55" i="16" s="1"/>
  <c r="I49" i="16"/>
  <c r="J49" i="16"/>
  <c r="J55" i="16" s="1"/>
  <c r="G55" i="16"/>
  <c r="H55" i="16"/>
  <c r="K55" i="16"/>
  <c r="L55" i="16"/>
  <c r="F56" i="16"/>
  <c r="F62" i="16" s="1"/>
  <c r="I56" i="16"/>
  <c r="J56" i="16"/>
  <c r="J62" i="16" s="1"/>
  <c r="G62" i="16"/>
  <c r="H62" i="16"/>
  <c r="K62" i="16"/>
  <c r="L62" i="16"/>
  <c r="F63" i="16"/>
  <c r="F69" i="16" s="1"/>
  <c r="I63" i="16"/>
  <c r="J63" i="16"/>
  <c r="J69" i="16" s="1"/>
  <c r="G69" i="16"/>
  <c r="H69" i="16"/>
  <c r="K69" i="16"/>
  <c r="L69" i="16"/>
  <c r="F70" i="16"/>
  <c r="F76" i="16" s="1"/>
  <c r="I70" i="16"/>
  <c r="J70" i="16"/>
  <c r="J76" i="16" s="1"/>
  <c r="G76" i="16"/>
  <c r="H76" i="16"/>
  <c r="K76" i="16"/>
  <c r="L76" i="16"/>
  <c r="F77" i="16"/>
  <c r="F83" i="16" s="1"/>
  <c r="I77" i="16"/>
  <c r="J77" i="16"/>
  <c r="J83" i="16" s="1"/>
  <c r="G83" i="16"/>
  <c r="H83" i="16"/>
  <c r="K83" i="16"/>
  <c r="L83" i="16"/>
  <c r="F84" i="16"/>
  <c r="F90" i="16" s="1"/>
  <c r="I84" i="16"/>
  <c r="J84" i="16"/>
  <c r="J90" i="16" s="1"/>
  <c r="G90" i="16"/>
  <c r="H90" i="16"/>
  <c r="K90" i="16"/>
  <c r="L90" i="16"/>
  <c r="F91" i="16"/>
  <c r="F97" i="16" s="1"/>
  <c r="I91" i="16"/>
  <c r="J91" i="16"/>
  <c r="J97" i="16" s="1"/>
  <c r="G97" i="16"/>
  <c r="H97" i="16"/>
  <c r="K97" i="16"/>
  <c r="L97" i="16"/>
  <c r="F98" i="16"/>
  <c r="F104" i="16" s="1"/>
  <c r="I98" i="16"/>
  <c r="J98" i="16"/>
  <c r="J104" i="16" s="1"/>
  <c r="G104" i="16"/>
  <c r="H104" i="16"/>
  <c r="K104" i="16"/>
  <c r="L104" i="16"/>
  <c r="F105" i="16"/>
  <c r="F111" i="16" s="1"/>
  <c r="I105" i="16"/>
  <c r="J105" i="16"/>
  <c r="J111" i="16" s="1"/>
  <c r="G111" i="16"/>
  <c r="H111" i="16"/>
  <c r="K111" i="16"/>
  <c r="L111" i="16"/>
  <c r="F112" i="16"/>
  <c r="F118" i="16" s="1"/>
  <c r="I112" i="16"/>
  <c r="J112" i="16"/>
  <c r="J118" i="16" s="1"/>
  <c r="G118" i="16"/>
  <c r="H118" i="16"/>
  <c r="K118" i="16"/>
  <c r="L118" i="16"/>
  <c r="F119" i="16"/>
  <c r="F125" i="16" s="1"/>
  <c r="I119" i="16"/>
  <c r="J119" i="16"/>
  <c r="J125" i="16" s="1"/>
  <c r="G125" i="16"/>
  <c r="H125" i="16"/>
  <c r="K125" i="16"/>
  <c r="L125" i="16"/>
  <c r="F126" i="16"/>
  <c r="F132" i="16" s="1"/>
  <c r="I126" i="16"/>
  <c r="J126" i="16"/>
  <c r="J132" i="16" s="1"/>
  <c r="G132" i="16"/>
  <c r="H132" i="16"/>
  <c r="K132" i="16"/>
  <c r="L132" i="16"/>
  <c r="F133" i="16"/>
  <c r="F139" i="16" s="1"/>
  <c r="I133" i="16"/>
  <c r="J133" i="16"/>
  <c r="J139" i="16" s="1"/>
  <c r="G139" i="16"/>
  <c r="H139" i="16"/>
  <c r="K139" i="16"/>
  <c r="L139" i="16"/>
  <c r="F140" i="16"/>
  <c r="F146" i="16" s="1"/>
  <c r="I140" i="16"/>
  <c r="J140" i="16"/>
  <c r="J146" i="16" s="1"/>
  <c r="G146" i="16"/>
  <c r="H146" i="16"/>
  <c r="K146" i="16"/>
  <c r="L146" i="16"/>
  <c r="F147" i="16"/>
  <c r="F153" i="16" s="1"/>
  <c r="I147" i="16"/>
  <c r="J147" i="16"/>
  <c r="J153" i="16" s="1"/>
  <c r="G153" i="16"/>
  <c r="H153" i="16"/>
  <c r="K153" i="16"/>
  <c r="L153" i="16"/>
  <c r="F154" i="16"/>
  <c r="F160" i="16" s="1"/>
  <c r="I154" i="16"/>
  <c r="J154" i="16"/>
  <c r="J160" i="16" s="1"/>
  <c r="G160" i="16"/>
  <c r="H160" i="16"/>
  <c r="K160" i="16"/>
  <c r="L160" i="16"/>
  <c r="F161" i="16"/>
  <c r="F167" i="16" s="1"/>
  <c r="I161" i="16"/>
  <c r="J161" i="16"/>
  <c r="J167" i="16" s="1"/>
  <c r="G167" i="16"/>
  <c r="H167" i="16"/>
  <c r="K167" i="16"/>
  <c r="L167" i="16"/>
  <c r="F168" i="16"/>
  <c r="F174" i="16" s="1"/>
  <c r="I168" i="16"/>
  <c r="J168" i="16"/>
  <c r="J174" i="16" s="1"/>
  <c r="G174" i="16"/>
  <c r="H174" i="16"/>
  <c r="K174" i="16"/>
  <c r="L174" i="16"/>
  <c r="F175" i="16"/>
  <c r="F181" i="16" s="1"/>
  <c r="I175" i="16"/>
  <c r="J175" i="16"/>
  <c r="J181" i="16" s="1"/>
  <c r="G181" i="16"/>
  <c r="H181" i="16"/>
  <c r="K181" i="16"/>
  <c r="L181" i="16"/>
  <c r="F182" i="16"/>
  <c r="F188" i="16" s="1"/>
  <c r="I182" i="16"/>
  <c r="J182" i="16"/>
  <c r="J188" i="16" s="1"/>
  <c r="G188" i="16"/>
  <c r="H188" i="16"/>
  <c r="K188" i="16"/>
  <c r="L188" i="16"/>
  <c r="F189" i="16"/>
  <c r="F195" i="16" s="1"/>
  <c r="I189" i="16"/>
  <c r="J189" i="16"/>
  <c r="J195" i="16" s="1"/>
  <c r="G195" i="16"/>
  <c r="H195" i="16"/>
  <c r="K195" i="16"/>
  <c r="L195" i="16"/>
  <c r="F196" i="16"/>
  <c r="F202" i="16" s="1"/>
  <c r="I196" i="16"/>
  <c r="J196" i="16"/>
  <c r="J202" i="16" s="1"/>
  <c r="G202" i="16"/>
  <c r="H202" i="16"/>
  <c r="K202" i="16"/>
  <c r="L202" i="16"/>
  <c r="F203" i="16"/>
  <c r="F209" i="16" s="1"/>
  <c r="I203" i="16"/>
  <c r="J203" i="16"/>
  <c r="J209" i="16" s="1"/>
  <c r="G209" i="16"/>
  <c r="H209" i="16"/>
  <c r="K209" i="16"/>
  <c r="L209" i="16"/>
  <c r="F210" i="16"/>
  <c r="F216" i="16" s="1"/>
  <c r="I210" i="16"/>
  <c r="J210" i="16"/>
  <c r="J216" i="16" s="1"/>
  <c r="G216" i="16"/>
  <c r="H216" i="16"/>
  <c r="K216" i="16"/>
  <c r="L216" i="16"/>
  <c r="F217" i="16"/>
  <c r="F223" i="16" s="1"/>
  <c r="I217" i="16"/>
  <c r="J217" i="16"/>
  <c r="J223" i="16" s="1"/>
  <c r="G223" i="16"/>
  <c r="H223" i="16"/>
  <c r="K223" i="16"/>
  <c r="L223" i="16"/>
  <c r="F224" i="16"/>
  <c r="F230" i="16" s="1"/>
  <c r="I224" i="16"/>
  <c r="J224" i="16"/>
  <c r="J230" i="16" s="1"/>
  <c r="G230" i="16"/>
  <c r="H230" i="16"/>
  <c r="K230" i="16"/>
  <c r="L230" i="16"/>
  <c r="F231" i="16"/>
  <c r="F237" i="16" s="1"/>
  <c r="I231" i="16"/>
  <c r="J231" i="16"/>
  <c r="J237" i="16" s="1"/>
  <c r="G237" i="16"/>
  <c r="H237" i="16"/>
  <c r="K237" i="16"/>
  <c r="L237" i="16"/>
  <c r="F238" i="16"/>
  <c r="F244" i="16" s="1"/>
  <c r="I238" i="16"/>
  <c r="J238" i="16"/>
  <c r="J244" i="16" s="1"/>
  <c r="G244" i="16"/>
  <c r="H244" i="16"/>
  <c r="K244" i="16"/>
  <c r="L244" i="16"/>
  <c r="F245" i="16"/>
  <c r="F251" i="16" s="1"/>
  <c r="I245" i="16"/>
  <c r="J245" i="16"/>
  <c r="J251" i="16" s="1"/>
  <c r="G251" i="16"/>
  <c r="H251" i="16"/>
  <c r="K251" i="16"/>
  <c r="L251" i="16"/>
  <c r="F252" i="16"/>
  <c r="F258" i="16" s="1"/>
  <c r="I252" i="16"/>
  <c r="J252" i="16"/>
  <c r="J258" i="16" s="1"/>
  <c r="G258" i="16"/>
  <c r="H258" i="16"/>
  <c r="K258" i="16"/>
  <c r="L258" i="16"/>
  <c r="F259" i="16"/>
  <c r="F265" i="16" s="1"/>
  <c r="I259" i="16"/>
  <c r="J259" i="16"/>
  <c r="J265" i="16" s="1"/>
  <c r="G265" i="16"/>
  <c r="H265" i="16"/>
  <c r="K265" i="16"/>
  <c r="L265" i="16"/>
  <c r="F266" i="16"/>
  <c r="F272" i="16" s="1"/>
  <c r="I266" i="16"/>
  <c r="J266" i="16"/>
  <c r="J272" i="16" s="1"/>
  <c r="G272" i="16"/>
  <c r="H272" i="16"/>
  <c r="K272" i="16"/>
  <c r="L272" i="16"/>
  <c r="F273" i="16"/>
  <c r="F279" i="16" s="1"/>
  <c r="I273" i="16"/>
  <c r="J273" i="16"/>
  <c r="J279" i="16" s="1"/>
  <c r="G279" i="16"/>
  <c r="H279" i="16"/>
  <c r="K279" i="16"/>
  <c r="L279" i="16"/>
  <c r="F280" i="16"/>
  <c r="F286" i="16" s="1"/>
  <c r="I280" i="16"/>
  <c r="J280" i="16"/>
  <c r="J286" i="16" s="1"/>
  <c r="G286" i="16"/>
  <c r="H286" i="16"/>
  <c r="K286" i="16"/>
  <c r="L286" i="16"/>
  <c r="F287" i="16"/>
  <c r="F293" i="16" s="1"/>
  <c r="I287" i="16"/>
  <c r="J287" i="16"/>
  <c r="J293" i="16" s="1"/>
  <c r="G293" i="16"/>
  <c r="H293" i="16"/>
  <c r="K293" i="16"/>
  <c r="L293" i="16"/>
  <c r="F294" i="16"/>
  <c r="F300" i="16" s="1"/>
  <c r="I294" i="16"/>
  <c r="J294" i="16"/>
  <c r="J300" i="16" s="1"/>
  <c r="G300" i="16"/>
  <c r="H300" i="16"/>
  <c r="K300" i="16"/>
  <c r="L300" i="16"/>
  <c r="F301" i="16"/>
  <c r="F307" i="16" s="1"/>
  <c r="I301" i="16"/>
  <c r="J301" i="16"/>
  <c r="J307" i="16" s="1"/>
  <c r="G307" i="16"/>
  <c r="H307" i="16"/>
  <c r="K307" i="16"/>
  <c r="L307" i="16"/>
  <c r="F308" i="16"/>
  <c r="F314" i="16" s="1"/>
  <c r="I308" i="16"/>
  <c r="J308" i="16"/>
  <c r="J314" i="16" s="1"/>
  <c r="G314" i="16"/>
  <c r="H314" i="16"/>
  <c r="K314" i="16"/>
  <c r="L314" i="16"/>
  <c r="J7" i="16"/>
  <c r="N300" i="16" l="1"/>
  <c r="N314" i="16"/>
  <c r="N286" i="16"/>
  <c r="N258" i="16"/>
  <c r="N244" i="16"/>
  <c r="N307" i="16"/>
  <c r="N279" i="16"/>
  <c r="N251" i="16"/>
  <c r="N223" i="16"/>
  <c r="N195" i="16"/>
  <c r="N139" i="16"/>
  <c r="N83" i="16"/>
  <c r="N230" i="16"/>
  <c r="N202" i="16"/>
  <c r="N174" i="16"/>
  <c r="N146" i="16"/>
  <c r="N118" i="16"/>
  <c r="N90" i="16"/>
  <c r="N62" i="16"/>
  <c r="N34" i="16"/>
  <c r="N328" i="16"/>
  <c r="N356" i="16"/>
  <c r="N265" i="16"/>
  <c r="N237" i="16"/>
  <c r="N209" i="16"/>
  <c r="N181" i="16"/>
  <c r="N125" i="16"/>
  <c r="N97" i="16"/>
  <c r="N69" i="16"/>
  <c r="N335" i="16"/>
  <c r="N342" i="16"/>
  <c r="N272" i="16"/>
  <c r="N216" i="16"/>
  <c r="N188" i="16"/>
  <c r="N160" i="16"/>
  <c r="N132" i="16"/>
  <c r="N104" i="16"/>
  <c r="N76" i="16"/>
  <c r="N48" i="16"/>
  <c r="N20" i="16"/>
  <c r="N349" i="16"/>
  <c r="N293" i="16"/>
  <c r="N111" i="16"/>
  <c r="N41" i="16"/>
  <c r="N167" i="16"/>
  <c r="N153" i="16"/>
  <c r="N321" i="16"/>
  <c r="N55" i="16"/>
  <c r="N27" i="16"/>
  <c r="M181" i="16"/>
  <c r="O181" i="16" s="1"/>
  <c r="M286" i="16"/>
  <c r="O286" i="16" s="1"/>
  <c r="M167" i="16"/>
  <c r="O167" i="16" s="1"/>
  <c r="M55" i="16"/>
  <c r="O55" i="16" s="1"/>
  <c r="M209" i="16"/>
  <c r="O209" i="16" s="1"/>
  <c r="M279" i="16"/>
  <c r="O279" i="16" s="1"/>
  <c r="M342" i="16"/>
  <c r="O342" i="16" s="1"/>
  <c r="M335" i="16"/>
  <c r="O335" i="16" s="1"/>
  <c r="M300" i="16"/>
  <c r="O300" i="16" s="1"/>
  <c r="M293" i="16"/>
  <c r="O293" i="16" s="1"/>
  <c r="M251" i="16"/>
  <c r="O251" i="16" s="1"/>
  <c r="M153" i="16"/>
  <c r="O153" i="16" s="1"/>
  <c r="M139" i="16"/>
  <c r="O139" i="16" s="1"/>
  <c r="M97" i="16"/>
  <c r="O97" i="16" s="1"/>
  <c r="M83" i="16"/>
  <c r="O83" i="16" s="1"/>
  <c r="M41" i="16"/>
  <c r="O41" i="16" s="1"/>
  <c r="M69" i="16"/>
  <c r="O69" i="16" s="1"/>
  <c r="M307" i="16"/>
  <c r="O307" i="16" s="1"/>
  <c r="M223" i="16"/>
  <c r="O223" i="16" s="1"/>
  <c r="M111" i="16"/>
  <c r="O111" i="16" s="1"/>
  <c r="M27" i="16"/>
  <c r="O27" i="16" s="1"/>
  <c r="M321" i="16"/>
  <c r="O321" i="16" s="1"/>
  <c r="M195" i="16"/>
  <c r="O195" i="16" s="1"/>
  <c r="M265" i="16"/>
  <c r="O265" i="16" s="1"/>
  <c r="M244" i="16"/>
  <c r="O244" i="16" s="1"/>
  <c r="M202" i="16"/>
  <c r="O202" i="16" s="1"/>
  <c r="M272" i="16"/>
  <c r="O272" i="16" s="1"/>
  <c r="M230" i="16"/>
  <c r="O230" i="16" s="1"/>
  <c r="M160" i="16"/>
  <c r="O160" i="16" s="1"/>
  <c r="M118" i="16"/>
  <c r="O118" i="16" s="1"/>
  <c r="M48" i="16"/>
  <c r="O48" i="16" s="1"/>
  <c r="M258" i="16"/>
  <c r="O258" i="16" s="1"/>
  <c r="M237" i="16"/>
  <c r="O237" i="16" s="1"/>
  <c r="M188" i="16"/>
  <c r="O188" i="16" s="1"/>
  <c r="M146" i="16"/>
  <c r="O146" i="16" s="1"/>
  <c r="M125" i="16"/>
  <c r="O125" i="16" s="1"/>
  <c r="M76" i="16"/>
  <c r="O76" i="16" s="1"/>
  <c r="M34" i="16"/>
  <c r="O34" i="16" s="1"/>
  <c r="M328" i="16"/>
  <c r="O328" i="16" s="1"/>
  <c r="M349" i="16"/>
  <c r="O349" i="16" s="1"/>
  <c r="M216" i="16"/>
  <c r="O216" i="16" s="1"/>
  <c r="M174" i="16"/>
  <c r="O174" i="16" s="1"/>
  <c r="M104" i="16"/>
  <c r="O104" i="16" s="1"/>
  <c r="M62" i="16"/>
  <c r="O62" i="16" s="1"/>
  <c r="M132" i="16"/>
  <c r="O132" i="16" s="1"/>
  <c r="M90" i="16"/>
  <c r="O90" i="16" s="1"/>
  <c r="M20" i="16"/>
  <c r="O20" i="16" s="1"/>
  <c r="M356" i="16"/>
  <c r="O356" i="16" s="1"/>
  <c r="M314" i="16"/>
  <c r="O314" i="16" s="1"/>
  <c r="L13" i="16"/>
  <c r="K13" i="16"/>
  <c r="H13" i="16"/>
  <c r="G13" i="16"/>
  <c r="I7" i="16"/>
  <c r="J13" i="16" l="1"/>
  <c r="N13" i="16" s="1"/>
  <c r="N361" i="16" s="1"/>
  <c r="J361" i="16" s="1"/>
  <c r="J362" i="16" s="1"/>
  <c r="F13" i="16"/>
  <c r="M13" i="16" l="1"/>
  <c r="O13" i="16" s="1"/>
  <c r="O361" i="16" l="1"/>
  <c r="L13" i="15"/>
  <c r="B70" i="12" l="1"/>
  <c r="G7" i="15" l="1"/>
  <c r="G8" i="15"/>
  <c r="G9" i="15"/>
  <c r="G10" i="15"/>
  <c r="G11" i="15"/>
  <c r="N8" i="15"/>
  <c r="N11" i="15"/>
  <c r="N10" i="15"/>
  <c r="P7" i="15"/>
  <c r="N9" i="15"/>
  <c r="P9" i="15"/>
  <c r="P10" i="15"/>
  <c r="P12" i="15"/>
  <c r="I11" i="15"/>
  <c r="I12" i="15"/>
  <c r="I7" i="15"/>
  <c r="I9" i="15"/>
  <c r="I10" i="15"/>
  <c r="P11" i="15"/>
  <c r="I8" i="15"/>
  <c r="P8" i="15"/>
  <c r="F96" i="12"/>
  <c r="F95" i="12"/>
  <c r="F108" i="12"/>
  <c r="F99" i="12"/>
  <c r="F91" i="12"/>
  <c r="F110" i="12"/>
  <c r="F109" i="12"/>
  <c r="F88" i="12"/>
  <c r="F102" i="12"/>
  <c r="F86" i="12"/>
  <c r="F83" i="12"/>
  <c r="F89" i="12"/>
  <c r="F81" i="12"/>
  <c r="F73" i="12"/>
  <c r="F85" i="12"/>
  <c r="F93" i="12"/>
  <c r="F80" i="12"/>
  <c r="F79" i="12"/>
  <c r="F78" i="12"/>
  <c r="F75" i="12"/>
  <c r="F74" i="12"/>
  <c r="F76" i="12"/>
  <c r="F106" i="12"/>
  <c r="I13" i="15" l="1"/>
  <c r="P13" i="15"/>
  <c r="N7" i="15" l="1"/>
  <c r="N12" i="15"/>
  <c r="G12" i="15"/>
  <c r="G13" i="15" l="1"/>
  <c r="N13" i="15"/>
  <c r="R13" i="15" s="1"/>
  <c r="R359" i="15" s="1"/>
  <c r="N359" i="15" s="1"/>
  <c r="N360" i="15" s="1"/>
  <c r="Q13" i="15" l="1"/>
  <c r="S13" i="15" s="1"/>
  <c r="S359" i="15" s="1"/>
</calcChain>
</file>

<file path=xl/sharedStrings.xml><?xml version="1.0" encoding="utf-8"?>
<sst xmlns="http://schemas.openxmlformats.org/spreadsheetml/2006/main" count="1191" uniqueCount="245">
  <si>
    <t>DESIGNATION PRODUIT</t>
  </si>
  <si>
    <t>DIMENSIONS</t>
  </si>
  <si>
    <t>PRIX</t>
  </si>
  <si>
    <t>FOURNISSEUR</t>
  </si>
  <si>
    <t>DATE</t>
  </si>
  <si>
    <t>CHANTIER</t>
  </si>
  <si>
    <t>m²</t>
  </si>
  <si>
    <t>830x2040</t>
  </si>
  <si>
    <t>SARMACS (facture)</t>
  </si>
  <si>
    <t xml:space="preserve"> septembre 2011</t>
  </si>
  <si>
    <t>1130x2040</t>
  </si>
  <si>
    <t>SARMACS (devis)</t>
  </si>
  <si>
    <t>ITEP CAMBRAI</t>
  </si>
  <si>
    <t>930x2040</t>
  </si>
  <si>
    <t>DEUCHY</t>
  </si>
  <si>
    <t>(930+330)x2040</t>
  </si>
  <si>
    <t>(930+530)x2040</t>
  </si>
  <si>
    <t>(930+630)x2040</t>
  </si>
  <si>
    <t>SAINS EN GOHELLE</t>
  </si>
  <si>
    <t>830*2040</t>
  </si>
  <si>
    <t>UNITE</t>
  </si>
  <si>
    <t>CBI (devis)</t>
  </si>
  <si>
    <t xml:space="preserve"> juin 2012</t>
  </si>
  <si>
    <t xml:space="preserve"> mai 2012</t>
  </si>
  <si>
    <t>DISPANO (devis)</t>
  </si>
  <si>
    <t>AUCHY LES HESDIN</t>
  </si>
  <si>
    <t xml:space="preserve"> avril 2012</t>
  </si>
  <si>
    <t>ml</t>
  </si>
  <si>
    <t>HARNES</t>
  </si>
  <si>
    <t>BILLY MONTIGNY</t>
  </si>
  <si>
    <t>BEAUVAL</t>
  </si>
  <si>
    <t>POSE</t>
  </si>
  <si>
    <t>U</t>
  </si>
  <si>
    <t>MARCONNELLE</t>
  </si>
  <si>
    <t>fourniture et pose</t>
  </si>
  <si>
    <t>bloc porte à âme pleine prépeint</t>
  </si>
  <si>
    <t>bloc porte huisserie bois, âme pleine, prépeinte</t>
  </si>
  <si>
    <t>u</t>
  </si>
  <si>
    <t>QUIESTEDE</t>
  </si>
  <si>
    <t>bloc porte à âme pleine prépeint CF 1/2h</t>
  </si>
  <si>
    <t>bloc porte huisserie bois, âme pleine, prépeinte, CF ½ heure</t>
  </si>
  <si>
    <t>730*2040</t>
  </si>
  <si>
    <t>bloc porte huisserie bois 68*58, âme pleine, prépeinte, porte prémafeu CF ½ heure,</t>
  </si>
  <si>
    <t>1030*2040</t>
  </si>
  <si>
    <t>930+330*2040</t>
  </si>
  <si>
    <t>930+430*2040</t>
  </si>
  <si>
    <t>930+530*2040</t>
  </si>
  <si>
    <t>AUBIGNY EN ARTOIS</t>
  </si>
  <si>
    <t>930+630*2040</t>
  </si>
  <si>
    <t>930+830*2040</t>
  </si>
  <si>
    <t>(930+930)x2040</t>
  </si>
  <si>
    <t>bloc porte à âme pleine prépeint CF 1h</t>
  </si>
  <si>
    <t>bloc porte huisserie bois, âme pleine, prépeinte, CF1 heure</t>
  </si>
  <si>
    <t>bloc porte huisserie bois 118*58, âme pleine, prépeinte, CF1 heure</t>
  </si>
  <si>
    <t>bloc porte huisserie bois, âme pleine, prépeinte, porte prémafone CF ½ heure ACOUSTIQUE 30 Db</t>
  </si>
  <si>
    <t>1130*2040</t>
  </si>
  <si>
    <t>bloc porte huisserie bois, âme pleine, prépeinte, isophonique 31 Db CF 1/4 h</t>
  </si>
  <si>
    <t>900*2050</t>
  </si>
  <si>
    <t>900+900*2050</t>
  </si>
  <si>
    <t>bloc porte huisserie bois, âme pleine, prépeinte, isophonique 32 dB</t>
  </si>
  <si>
    <t>bloc porte huisserie bois, âme pleine, prépeinte, STABLE CLIMAT B, isophonique 32dB, CF ½ heure</t>
  </si>
  <si>
    <t>bloc porte huisserie bois, âme pleine, prépeinte, isophonique 38 dB</t>
  </si>
  <si>
    <t>930*2040</t>
  </si>
  <si>
    <t>bloc porte huisserie bois, âme composite, prépeinte, isophonique 39 Db CF 1/2 h</t>
  </si>
  <si>
    <t>bloc porte huisserie bois, âme pleine, prépeinte, isophonique 39 Db CF 1/2 h</t>
  </si>
  <si>
    <t>930+530*2050</t>
  </si>
  <si>
    <t>bloc porte huisserie bois, âme pleine, prépeinte, isophonique 42 dB</t>
  </si>
  <si>
    <t>porte à âme alévolaire</t>
  </si>
  <si>
    <t>porte âme alvéolaire laquée blanc d'usine</t>
  </si>
  <si>
    <t>BEAURAINS COLLECTIF</t>
  </si>
  <si>
    <t>porte âme alvéolaire laquée blanc d'usine, y compris oculus 0,40x1,00m (sans vitrage)</t>
  </si>
  <si>
    <t>porte âme alvéolaire, prépeint</t>
  </si>
  <si>
    <t>porte âme alvéolaire prépeint, y compris oculus</t>
  </si>
  <si>
    <t>porte à âme pleine</t>
  </si>
  <si>
    <t>porte âme pleine prépeint</t>
  </si>
  <si>
    <t>porte âme pleine prépeint CF ½ heure</t>
  </si>
  <si>
    <t>porte âme pleine prépeint CF 1 heure</t>
  </si>
  <si>
    <t>porte âme pleine acoustique prépeint 28 dB, CF ½ heure</t>
  </si>
  <si>
    <t>porte âme pleine prépeint acoustique 28 dB, CF ½ heure</t>
  </si>
  <si>
    <t>porte âme pleine prépeint acoustique 32 dB, CF ½ heure</t>
  </si>
  <si>
    <t>TARIF FOURNITURE ET POSE DE QUINCAILLERIES ET ACCESSOIRES</t>
  </si>
  <si>
    <t xml:space="preserve">Coefficient </t>
  </si>
  <si>
    <t>Prix total</t>
  </si>
  <si>
    <t>serrure pour logts sociaux</t>
  </si>
  <si>
    <t>serrure</t>
  </si>
  <si>
    <t>butoir pour logts sociaux</t>
  </si>
  <si>
    <t>butoir</t>
  </si>
  <si>
    <t>butoir inox</t>
  </si>
  <si>
    <t>canon européen (pas sur organigramme)</t>
  </si>
  <si>
    <t>canon sur organigramme (standard) VERSION A</t>
  </si>
  <si>
    <t>canon sur organigramme (standard) VERSION B</t>
  </si>
  <si>
    <t>passes partiels et généraux</t>
  </si>
  <si>
    <t>u (ens)</t>
  </si>
  <si>
    <t>ferme porte</t>
  </si>
  <si>
    <t>sélecteur de fermeture</t>
  </si>
  <si>
    <t>barre anti-panique 1 point avec module</t>
  </si>
  <si>
    <t>béquille et rosace en inox (pour école, EHPAD...)</t>
  </si>
  <si>
    <t>crémone</t>
  </si>
  <si>
    <t>plaques de propreté PVC demie-lune (SPM)</t>
  </si>
  <si>
    <t>u (1 face)</t>
  </si>
  <si>
    <t>Anti-pince doigt (TRENOIS DUA025 et DUA033) pour hauteur 2,00m</t>
  </si>
  <si>
    <t>moulure de finition pour 1 porte de 930</t>
  </si>
  <si>
    <t>ébrasement pour 1 porte de 930</t>
  </si>
  <si>
    <t>gâche électrique pour contrôle d'accès</t>
  </si>
  <si>
    <t>poignée de tirage demie-lune pour porte DAS (TRENOIS NOR210)</t>
  </si>
  <si>
    <t>poignée de tirage pour porte sanitaire handicapé</t>
  </si>
  <si>
    <t>protection bas de porte inox sur 0,60m de hauteur (SPM)</t>
  </si>
  <si>
    <t>protection bas de porte PVC (SPM), en 930</t>
  </si>
  <si>
    <t>patère (TRENOIS SOV002)</t>
  </si>
  <si>
    <t>lisse bois support patère</t>
  </si>
  <si>
    <t>vitrage simple 0,40x1,00m dans porte alvéolaire</t>
  </si>
  <si>
    <t>Vitrage stadip 0,40x1,00m dans porte alvéolaire</t>
  </si>
  <si>
    <t>joint isophonique (pour BP 930)</t>
  </si>
  <si>
    <t>numérotation de porte dans logements collectifs (inclus 2 chiffres)</t>
  </si>
  <si>
    <t>plaques de signalisation sur porte gaines techniques (collectifs)</t>
  </si>
  <si>
    <t>tableau d'affichage 4 pages A4, y compris fond liège (SIRANDRE)</t>
  </si>
  <si>
    <t>plan d'évacuation en format A4 (PANOSUR 2009 modèle P5)</t>
  </si>
  <si>
    <t>panneau d'affichage de 2,00*1,20m fond en CP + support en liége + vitrine avec verre de sécurité et clé</t>
  </si>
  <si>
    <t>cadre métallique pour plan d'évacuation</t>
  </si>
  <si>
    <t>protections de portes OASIS</t>
  </si>
  <si>
    <t>plaques de propreté en demie lune type dune</t>
  </si>
  <si>
    <t>*</t>
  </si>
  <si>
    <t>TARIF POSE DE BLOC PORTE</t>
  </si>
  <si>
    <t>bloc porte huisserie bois de 930</t>
  </si>
  <si>
    <t>u (soit 2,5 heure)</t>
  </si>
  <si>
    <t>APEI FRUGES</t>
  </si>
  <si>
    <t>bloc porte huisserie bois de 930+530</t>
  </si>
  <si>
    <t>u (soit 3,0 heure)</t>
  </si>
  <si>
    <t>bloc porte DAS huisserie bois double vantail</t>
  </si>
  <si>
    <t>bloc porte palière dans collectif</t>
  </si>
  <si>
    <t>bloc porte huisserie métallique simple vantail (pose huisserie à notre charge)</t>
  </si>
  <si>
    <t>bloc porte huisserie métallique simple vantail (pose huisserie charge plâtrier)</t>
  </si>
  <si>
    <t>bloc porte huisserie métallique simple vantail (pose huisserie charge plâtrier) pour logts sociaux</t>
  </si>
  <si>
    <t>bloc porte huisserie métallique double vantail (pose huisserie à notre charge)</t>
  </si>
  <si>
    <t>bloc porte huisserie métallique double vantail (pose huisserie charge plâtrier)</t>
  </si>
  <si>
    <t>bloc porte huisserie métallique double vantail (pose huisserie charge plâtrier) pour logts sociaux</t>
  </si>
  <si>
    <t>TARIF DIVERS</t>
  </si>
  <si>
    <t>tablettes mélaminé blanc pour aménagement de placard (9 euros pour tablettes 2,5m)</t>
  </si>
  <si>
    <t>SPM (devis)</t>
  </si>
  <si>
    <t>CS France</t>
  </si>
  <si>
    <t>ens.</t>
  </si>
  <si>
    <t>crémaillère bois (pour 1 placard soit 4 unités)</t>
  </si>
  <si>
    <t>TRENOIS</t>
  </si>
  <si>
    <t>barre de penderie, y compris support</t>
  </si>
  <si>
    <t>plateau de bar hètre massif vitrifié plateau de 2,50*0,65</t>
  </si>
  <si>
    <t>plan de travail en panneaux stratifiés ép 38mm, dim 0,50x4,10m</t>
  </si>
  <si>
    <t>plan de travail en 2,0*0,665 stratifié blanc( 45€/m²) + pieds inox 6,50 €</t>
  </si>
  <si>
    <t>plan vasques 2,80*0,6m stratifié</t>
  </si>
  <si>
    <t>plateau en hêtre pour plan de travail ép 26mm, dim 0,65x2,50m</t>
  </si>
  <si>
    <t>pieds en acier pour support de plan de travail (TRENOIS CAM021)</t>
  </si>
  <si>
    <t>TRENOIS (devis)</t>
  </si>
  <si>
    <t>tarif donné par Hervé (selon devis antécédent)</t>
  </si>
  <si>
    <t>KAP VERRE (devis)</t>
  </si>
  <si>
    <t>COMEPAL (devis)</t>
  </si>
  <si>
    <t>SIRANDRE (devis)</t>
  </si>
  <si>
    <t>aménagement intérieur de placard en panneaux mélaminés (fabrication et pose)</t>
  </si>
  <si>
    <t>façades de placard coulissantes</t>
  </si>
  <si>
    <t>plan de travail en panneaux ép 38mm (fabrication et pose)</t>
  </si>
  <si>
    <t>TOTAL</t>
  </si>
  <si>
    <t>COEF</t>
  </si>
  <si>
    <t>QUINCAILLERIES</t>
  </si>
  <si>
    <t>ACCESSOIRES</t>
  </si>
  <si>
    <t>POSE QUINC.</t>
  </si>
  <si>
    <t>POSE ACC.</t>
  </si>
  <si>
    <t>DESIGNATION</t>
  </si>
  <si>
    <t>QTE.</t>
  </si>
  <si>
    <t>UNI.</t>
  </si>
  <si>
    <t>PRIX ACHAT</t>
  </si>
  <si>
    <t>PRIS ACHAT</t>
  </si>
  <si>
    <t>COEF.</t>
  </si>
  <si>
    <t>PRIX POSE</t>
  </si>
  <si>
    <t>PRIX VENTE</t>
  </si>
  <si>
    <t>Divers</t>
  </si>
  <si>
    <t>Plinthes, moulures, caissons, habillages</t>
  </si>
  <si>
    <t>TARIF DIVERS bis</t>
  </si>
  <si>
    <t>divers tarifs plateau</t>
  </si>
  <si>
    <t>TOTAL VENTE</t>
  </si>
  <si>
    <t>UNIT</t>
  </si>
  <si>
    <t>Protections de portes</t>
  </si>
  <si>
    <t>Façades de placard</t>
  </si>
  <si>
    <t>Cloisons vitrées</t>
  </si>
  <si>
    <t>Vitrage</t>
  </si>
  <si>
    <t>Corbeille standard capacité 20 l. dans hall entrée</t>
  </si>
  <si>
    <t>Miroir 1,00x2,00m dans hall entrée collectif</t>
  </si>
  <si>
    <t>Séparateur d'urinoir en panneaux stratifiés 10mm</t>
  </si>
  <si>
    <t>Double vitrage stadip 2 faces 33/2</t>
  </si>
  <si>
    <t>Vitrage PYROBELITE 11 – PF ½ heure EW30</t>
  </si>
  <si>
    <t>Vitrage PYROBELITE 7 – PF ½ heure EW30</t>
  </si>
  <si>
    <t>Simple vitrage feuilleté stadip 33,2</t>
  </si>
  <si>
    <t>Cloisons vitrées, montants et traverses bois en BER, vitrage pyrostop, l'ensemble CF ½ heure, y compris couches de lasure (vitrage 320 euros m² et bois 560 euros m²)</t>
  </si>
  <si>
    <t>Quincaillerie générale pour façades placard coulissantes</t>
  </si>
  <si>
    <t>Porte coulissante 830*2040 âme pleinbe stratifié 2 faces</t>
  </si>
  <si>
    <t>Porte coulissante avec chassis crigno + kit finition 930*2040</t>
  </si>
  <si>
    <t>Façades de placard coulissant gamme chantier en largeur 2,70m hauteur 2,50m (3 vantaux)</t>
  </si>
  <si>
    <t>Façades de placard coulissant gamme chantier en largeur 2,10m hauteur 2,50m (2 vantaux)</t>
  </si>
  <si>
    <t>Façades de placard coulissant gamme chantier en largeur 1,60m hauteur 2,50m (2 vantaux)</t>
  </si>
  <si>
    <t>Porte de placard coulissantes 2 vantaux avec cadre alu et parement strat pose entre cloisons 1400*2040</t>
  </si>
  <si>
    <t>Porte de placard coulissantes 2 vantaux avec cadre alu et parement strat pose entre cloisons 1300*2040</t>
  </si>
  <si>
    <t>Porte de placard coulissantes 2 vantaux avec cadre alu et parement strat pose entre cloisons 900*2040</t>
  </si>
  <si>
    <t>Plaques de propreté en demie lune type dune</t>
  </si>
  <si>
    <t>Protections de portes OASIS</t>
  </si>
  <si>
    <t>Protection d'angles ARETA 76 alu + acrovyn</t>
  </si>
  <si>
    <t>Main courante ronde gainée PVC VISION diamétre 40mm</t>
  </si>
  <si>
    <t>Protection d'angle PVC hauteur 1,30m</t>
  </si>
  <si>
    <t>Protection inox à coler hauteur 0,6m</t>
  </si>
  <si>
    <t>Protection de mur PVC, y compris profils de finition et de jonction (sur hauteur 1,00m)</t>
  </si>
  <si>
    <t>Tablettes ou ébrasement en CP 15mm</t>
  </si>
  <si>
    <t>Tablettes en médium à peindre 25mm pour chassis extérieurs (à vernir ou à peindre) (panneau 4,10 euro ml + quinc. 1,00 euro ml) – coeff 1,10 – (fab et pose 15 euros ml)</t>
  </si>
  <si>
    <t>Caissons d'habillage en panneaux médium, y compris fixation par vis cuvette</t>
  </si>
  <si>
    <t>Poteaux about de cloison bois (bois 14 euros + coeff 1,10 + pose 6,80 euros)</t>
  </si>
  <si>
    <t>Moulures d'habillage en sapin</t>
  </si>
  <si>
    <t>Plinthes en hêtre</t>
  </si>
  <si>
    <t>Plinthes en sapin 70x10mm sur escalier</t>
  </si>
  <si>
    <t>Plinthes en sapin 70x10mm</t>
  </si>
  <si>
    <t>Quincaillerie</t>
  </si>
  <si>
    <t>Aménagement intérieur</t>
  </si>
  <si>
    <t>Accessoire</t>
  </si>
  <si>
    <t>Signalétique</t>
  </si>
  <si>
    <t>Coef.</t>
  </si>
  <si>
    <t>POSE Quincaillerie</t>
  </si>
  <si>
    <t>POSE Accessoire</t>
  </si>
  <si>
    <t>PRIX DE VENTE</t>
  </si>
  <si>
    <t>h=</t>
  </si>
  <si>
    <t>TAUX HORAIRE =</t>
  </si>
  <si>
    <t>TOTAL temps de Travail</t>
  </si>
  <si>
    <t>heures</t>
  </si>
  <si>
    <t>jours</t>
  </si>
  <si>
    <t>soit</t>
  </si>
  <si>
    <t>Total Pose</t>
  </si>
  <si>
    <t>TOTAL POSE</t>
  </si>
  <si>
    <t>TOTAL         Bloc-Porte</t>
  </si>
  <si>
    <t>moulure de finition pour 1 porte de 930+930</t>
  </si>
  <si>
    <t>ébrasement pour 1 porte de 930+930</t>
  </si>
  <si>
    <t>Jours</t>
  </si>
  <si>
    <t>Heures</t>
  </si>
  <si>
    <t>portes pivotantes en 1,05*2,10 ( y compris aménagements intérieurs)</t>
  </si>
  <si>
    <t>chassis coulissant bois intérieur en160x90</t>
  </si>
  <si>
    <t>store int. Vénitien en 180x120</t>
  </si>
  <si>
    <t>store int. Vénitien en 140x125</t>
  </si>
  <si>
    <t>store int. Vénitien en 160x90</t>
  </si>
  <si>
    <t>stores int. À rouleaux 260*250</t>
  </si>
  <si>
    <t>TOTAL         Divers</t>
  </si>
  <si>
    <t>plaque de signalisation des locaux techniques collectifs (fourniture et pose)</t>
  </si>
  <si>
    <t>crémone de pompier</t>
  </si>
  <si>
    <t xml:space="preserve">plan de travail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</si>
</sst>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0.00\ &quot;€&quot;;[Red]\-#,##0.00\ &quot;€&quot;"/>
    <numFmt numFmtId="164" formatCode="#,##0.00&quot; &quot;[$€-40C]"/>
    <numFmt numFmtId="165" formatCode="#,##0.00&quot; &quot;[$€-40C];[Red]#,##0.00&quot; &quot;[$€-40C]"/>
    <numFmt numFmtId="166" formatCode="0.000"/>
    <numFmt numFmtId="167" formatCode="mmmm\-yy;@"/>
    <numFmt numFmtId="168" formatCode="[$-40C]d/m/yy&quot; &quot;hh&quot;:&quot;mm"/>
    <numFmt numFmtId="169" formatCode="#,##0.00&quot; &quot;[$€-40C];[Red]&quot;-&quot;#,##0.00&quot; &quot;[$€-40C]"/>
    <numFmt numFmtId="170" formatCode="[$-40C]General"/>
    <numFmt numFmtId="171" formatCode="[$-40C]mmm\-yy"/>
    <numFmt numFmtId="172" formatCode="#,##0.00\ &quot;€&quot;"/>
    <numFmt numFmtId="173" formatCode="#,##0.00\ [$€-40C]"/>
  </numFmts>
  <fonts count="13">
    <font>
      <sz val="11"/>
      <color rgb="FF000000"/>
      <name val="Arial1"/>
    </font>
    <font>
      <b/>
      <i/>
      <sz val="16"/>
      <color rgb="FF000000"/>
      <name val="Arial1"/>
    </font>
    <font>
      <u/>
      <sz val="11"/>
      <color rgb="FF0000FF"/>
      <name val="Arial1"/>
    </font>
    <font>
      <b/>
      <i/>
      <u/>
      <sz val="11"/>
      <color rgb="FF000000"/>
      <name val="Arial1"/>
    </font>
    <font>
      <sz val="24"/>
      <color rgb="FF000000"/>
      <name val="Arial1"/>
    </font>
    <font>
      <sz val="11"/>
      <color rgb="FFFF0000"/>
      <name val="Arial1"/>
    </font>
    <font>
      <b/>
      <sz val="12"/>
      <color rgb="FF000000"/>
      <name val="Arial1"/>
    </font>
    <font>
      <sz val="12"/>
      <color rgb="FF000000"/>
      <name val="Arial1"/>
    </font>
    <font>
      <sz val="10"/>
      <color rgb="FF000000"/>
      <name val="Arial1"/>
    </font>
    <font>
      <sz val="8"/>
      <color rgb="FF000000"/>
      <name val="Arial1"/>
    </font>
    <font>
      <u/>
      <sz val="8"/>
      <color rgb="FF000000"/>
      <name val="Arial1"/>
    </font>
    <font>
      <sz val="11"/>
      <color rgb="FF000000"/>
      <name val="Arial1"/>
    </font>
    <font>
      <u/>
      <sz val="11"/>
      <color rgb="FF000000"/>
      <name val="Arial1"/>
    </font>
  </fonts>
  <fills count="4">
    <fill>
      <patternFill patternType="none"/>
    </fill>
    <fill>
      <patternFill patternType="gray125"/>
    </fill>
    <fill>
      <patternFill patternType="solid">
        <fgColor rgb="FFFFFF00"/>
        <bgColor rgb="FFFFFF00"/>
      </patternFill>
    </fill>
    <fill>
      <patternFill patternType="solid">
        <fgColor rgb="FFD8E4BC"/>
        <bgColor rgb="FFD8E4BC"/>
      </patternFill>
    </fill>
  </fills>
  <borders count="77">
    <border>
      <left/>
      <right/>
      <top/>
      <bottom/>
      <diagonal/>
    </border>
    <border>
      <left style="thin">
        <color rgb="FF000000"/>
      </left>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medium">
        <color rgb="FF000000"/>
      </top>
      <bottom style="thin">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rgb="FF000000"/>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style="medium">
        <color rgb="FF000000"/>
      </top>
      <bottom style="medium">
        <color rgb="FF000000"/>
      </bottom>
      <diagonal/>
    </border>
    <border>
      <left style="thin">
        <color indexed="64"/>
      </left>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bottom/>
      <diagonal/>
    </border>
    <border>
      <left style="medium">
        <color rgb="FF000000"/>
      </left>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rgb="FF000000"/>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diagonal/>
    </border>
  </borders>
  <cellStyleXfs count="7">
    <xf numFmtId="0" fontId="0" fillId="0" borderId="0"/>
    <xf numFmtId="0" fontId="1" fillId="0" borderId="0" applyNumberFormat="0" applyBorder="0" applyProtection="0">
      <alignment horizontal="center"/>
    </xf>
    <xf numFmtId="0" fontId="1" fillId="0" borderId="0" applyNumberFormat="0" applyBorder="0" applyProtection="0">
      <alignment horizontal="center" textRotation="90"/>
    </xf>
    <xf numFmtId="0" fontId="2" fillId="0" borderId="0" applyNumberFormat="0" applyBorder="0" applyProtection="0"/>
    <xf numFmtId="0" fontId="3" fillId="0" borderId="0" applyNumberFormat="0" applyBorder="0" applyProtection="0"/>
    <xf numFmtId="169" fontId="3" fillId="0" borderId="0" applyBorder="0" applyProtection="0"/>
    <xf numFmtId="170" fontId="11" fillId="0" borderId="0"/>
  </cellStyleXfs>
  <cellXfs count="306">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wrapText="1"/>
    </xf>
    <xf numFmtId="0" fontId="5" fillId="0" borderId="0" xfId="0" applyFont="1"/>
    <xf numFmtId="0" fontId="5" fillId="0" borderId="0" xfId="0" applyFont="1" applyAlignment="1">
      <alignment horizontal="center" vertical="center" wrapText="1"/>
    </xf>
    <xf numFmtId="0" fontId="5" fillId="0" borderId="0" xfId="0" applyFont="1" applyAlignment="1">
      <alignment horizontal="left" vertical="center" wrapText="1"/>
    </xf>
    <xf numFmtId="0" fontId="0" fillId="0" borderId="0" xfId="0" applyAlignment="1">
      <alignment wrapText="1"/>
    </xf>
    <xf numFmtId="0" fontId="5" fillId="0" borderId="5" xfId="0" applyFont="1" applyBorder="1" applyAlignment="1">
      <alignment horizontal="left" vertical="center" wrapText="1"/>
    </xf>
    <xf numFmtId="164" fontId="0" fillId="0" borderId="0" xfId="0" applyNumberFormat="1" applyAlignment="1">
      <alignment horizontal="center" vertical="center"/>
    </xf>
    <xf numFmtId="0" fontId="0" fillId="0" borderId="2" xfId="0" applyBorder="1" applyAlignment="1">
      <alignment horizontal="left" vertical="center" wrapText="1"/>
    </xf>
    <xf numFmtId="0" fontId="0" fillId="0" borderId="7" xfId="0" applyBorder="1"/>
    <xf numFmtId="0" fontId="5" fillId="0" borderId="2" xfId="0" applyFont="1" applyBorder="1" applyAlignment="1">
      <alignment horizontal="left" vertical="center" wrapText="1"/>
    </xf>
    <xf numFmtId="0" fontId="5" fillId="0" borderId="2" xfId="0" applyFont="1" applyBorder="1" applyAlignment="1">
      <alignment horizontal="center" vertical="center"/>
    </xf>
    <xf numFmtId="164" fontId="5" fillId="0" borderId="2" xfId="0" applyNumberFormat="1" applyFont="1" applyBorder="1" applyAlignment="1">
      <alignment horizontal="center" vertical="center"/>
    </xf>
    <xf numFmtId="168" fontId="5" fillId="0" borderId="2" xfId="0" applyNumberFormat="1" applyFont="1" applyBorder="1" applyAlignment="1">
      <alignment horizontal="center" vertical="center"/>
    </xf>
    <xf numFmtId="0" fontId="5" fillId="0" borderId="3" xfId="0" applyFont="1" applyBorder="1" applyAlignment="1">
      <alignment horizontal="center" vertical="center"/>
    </xf>
    <xf numFmtId="167" fontId="0" fillId="0" borderId="0" xfId="0" applyNumberFormat="1" applyAlignment="1">
      <alignment horizontal="center" vertical="center"/>
    </xf>
    <xf numFmtId="0" fontId="0" fillId="0" borderId="4" xfId="0" applyBorder="1" applyAlignment="1">
      <alignment horizontal="center" vertical="center"/>
    </xf>
    <xf numFmtId="0" fontId="5" fillId="0" borderId="10" xfId="0" applyFont="1" applyFill="1" applyBorder="1" applyAlignment="1">
      <alignment horizontal="center" vertical="center" wrapText="1"/>
    </xf>
    <xf numFmtId="0" fontId="2" fillId="0" borderId="0" xfId="3" applyFont="1" applyFill="1" applyAlignment="1"/>
    <xf numFmtId="0" fontId="5" fillId="0" borderId="0" xfId="0" applyFont="1" applyAlignment="1">
      <alignment horizontal="center" vertical="center"/>
    </xf>
    <xf numFmtId="164" fontId="5" fillId="0" borderId="0" xfId="0" applyNumberFormat="1" applyFont="1" applyAlignment="1">
      <alignment horizontal="center" vertical="center"/>
    </xf>
    <xf numFmtId="168" fontId="5" fillId="0" borderId="0" xfId="0" applyNumberFormat="1" applyFont="1" applyAlignment="1">
      <alignment horizontal="center" vertical="center"/>
    </xf>
    <xf numFmtId="0" fontId="5" fillId="0" borderId="4" xfId="0" applyFont="1" applyBorder="1" applyAlignment="1">
      <alignment horizontal="center" vertical="center"/>
    </xf>
    <xf numFmtId="0" fontId="0" fillId="0" borderId="5" xfId="0" applyBorder="1" applyAlignment="1">
      <alignment horizontal="left" vertical="center" wrapText="1"/>
    </xf>
    <xf numFmtId="0" fontId="0" fillId="0" borderId="5" xfId="0" applyBorder="1" applyAlignment="1">
      <alignment horizontal="center" vertical="center"/>
    </xf>
    <xf numFmtId="164" fontId="0" fillId="0" borderId="5" xfId="0" applyNumberFormat="1" applyBorder="1" applyAlignment="1">
      <alignment horizontal="center" vertical="center"/>
    </xf>
    <xf numFmtId="167" fontId="0" fillId="0" borderId="5" xfId="0" applyNumberFormat="1" applyBorder="1" applyAlignment="1">
      <alignment horizontal="center" vertical="center"/>
    </xf>
    <xf numFmtId="0" fontId="0" fillId="0" borderId="6" xfId="0" applyBorder="1" applyAlignment="1">
      <alignment horizontal="center" vertical="center"/>
    </xf>
    <xf numFmtId="0" fontId="0" fillId="0" borderId="2" xfId="0" applyBorder="1" applyAlignment="1">
      <alignment horizontal="center" vertical="center"/>
    </xf>
    <xf numFmtId="164" fontId="0" fillId="0" borderId="2" xfId="0" applyNumberFormat="1" applyBorder="1" applyAlignment="1">
      <alignment horizontal="center" vertical="center"/>
    </xf>
    <xf numFmtId="167" fontId="0" fillId="0" borderId="2" xfId="0" applyNumberFormat="1" applyBorder="1" applyAlignment="1">
      <alignment horizontal="center" vertical="center"/>
    </xf>
    <xf numFmtId="0" fontId="0" fillId="0" borderId="3" xfId="0" applyBorder="1" applyAlignment="1">
      <alignment horizontal="center" vertical="center"/>
    </xf>
    <xf numFmtId="0" fontId="5" fillId="0" borderId="5" xfId="0" applyFont="1" applyBorder="1" applyAlignment="1">
      <alignment horizontal="center" vertical="center"/>
    </xf>
    <xf numFmtId="164" fontId="5" fillId="0" borderId="5" xfId="0" applyNumberFormat="1" applyFont="1" applyBorder="1" applyAlignment="1">
      <alignment horizontal="center" vertical="center"/>
    </xf>
    <xf numFmtId="168" fontId="5" fillId="0" borderId="5" xfId="0" applyNumberFormat="1" applyFont="1" applyBorder="1" applyAlignment="1">
      <alignment horizontal="center" vertical="center"/>
    </xf>
    <xf numFmtId="0" fontId="5" fillId="0" borderId="6" xfId="0" applyFont="1" applyBorder="1" applyAlignment="1">
      <alignment horizontal="center" vertical="center"/>
    </xf>
    <xf numFmtId="167" fontId="5" fillId="0" borderId="0" xfId="0" applyNumberFormat="1" applyFont="1" applyAlignment="1">
      <alignment horizontal="center" vertical="center"/>
    </xf>
    <xf numFmtId="0" fontId="0" fillId="2" borderId="8" xfId="0" applyFill="1" applyBorder="1" applyAlignment="1">
      <alignment horizontal="center" vertical="center" wrapText="1"/>
    </xf>
    <xf numFmtId="0" fontId="0" fillId="0" borderId="11" xfId="0" applyBorder="1" applyAlignment="1">
      <alignment horizontal="center" vertical="center"/>
    </xf>
    <xf numFmtId="0" fontId="0" fillId="0" borderId="7" xfId="0" applyBorder="1" applyAlignment="1">
      <alignment horizontal="center" vertical="center"/>
    </xf>
    <xf numFmtId="164" fontId="0" fillId="0" borderId="7" xfId="0" applyNumberFormat="1" applyBorder="1" applyAlignment="1">
      <alignment horizontal="center" vertical="center"/>
    </xf>
    <xf numFmtId="164" fontId="5" fillId="0" borderId="7" xfId="0" applyNumberFormat="1" applyFont="1" applyBorder="1" applyAlignment="1">
      <alignment horizontal="center" vertical="center"/>
    </xf>
    <xf numFmtId="0" fontId="5" fillId="0" borderId="7" xfId="0" applyFont="1" applyBorder="1" applyAlignment="1">
      <alignment horizontal="center" vertical="center"/>
    </xf>
    <xf numFmtId="0" fontId="5" fillId="0" borderId="7" xfId="0" applyFont="1" applyBorder="1" applyAlignment="1">
      <alignment horizontal="center" vertical="center" wrapText="1"/>
    </xf>
    <xf numFmtId="169" fontId="0" fillId="0" borderId="0" xfId="0" applyNumberFormat="1"/>
    <xf numFmtId="0" fontId="0" fillId="2" borderId="0" xfId="0" applyFill="1" applyAlignment="1">
      <alignment wrapText="1"/>
    </xf>
    <xf numFmtId="0" fontId="0" fillId="0" borderId="0" xfId="0" applyAlignment="1">
      <alignment wrapText="1" shrinkToFit="1"/>
    </xf>
    <xf numFmtId="0" fontId="0" fillId="0" borderId="0" xfId="0" applyAlignment="1">
      <alignment horizontal="center" vertical="center" wrapText="1" shrinkToFit="1"/>
    </xf>
    <xf numFmtId="164" fontId="0" fillId="0" borderId="0" xfId="0" applyNumberFormat="1" applyAlignment="1">
      <alignment horizontal="center" vertical="center" wrapText="1" shrinkToFit="1"/>
    </xf>
    <xf numFmtId="0" fontId="8" fillId="0" borderId="0" xfId="0" applyFont="1" applyAlignment="1">
      <alignment vertical="center" wrapText="1" shrinkToFit="1"/>
    </xf>
    <xf numFmtId="0" fontId="8" fillId="0" borderId="14" xfId="0" applyFont="1" applyBorder="1" applyAlignment="1">
      <alignment horizontal="center" vertical="center" wrapText="1" shrinkToFit="1"/>
    </xf>
    <xf numFmtId="0" fontId="8" fillId="0" borderId="15" xfId="0" applyFont="1" applyBorder="1" applyAlignment="1">
      <alignment horizontal="center" vertical="center" wrapText="1" shrinkToFit="1"/>
    </xf>
    <xf numFmtId="0" fontId="7" fillId="0" borderId="0" xfId="0" applyFont="1" applyAlignment="1">
      <alignment horizontal="center" vertical="center" wrapText="1" shrinkToFit="1"/>
    </xf>
    <xf numFmtId="0" fontId="0" fillId="0" borderId="0" xfId="0" applyBorder="1" applyAlignment="1">
      <alignment horizontal="center" vertical="center" wrapText="1" shrinkToFit="1"/>
    </xf>
    <xf numFmtId="0" fontId="9" fillId="0" borderId="18" xfId="0" applyFont="1" applyBorder="1" applyAlignment="1">
      <alignment horizontal="center" vertical="center" wrapText="1" shrinkToFit="1"/>
    </xf>
    <xf numFmtId="164" fontId="9" fillId="0" borderId="18" xfId="0" applyNumberFormat="1" applyFont="1" applyBorder="1" applyAlignment="1">
      <alignment horizontal="center" vertical="center" wrapText="1" shrinkToFit="1"/>
    </xf>
    <xf numFmtId="0" fontId="9" fillId="0" borderId="19" xfId="0" applyFont="1" applyBorder="1" applyAlignment="1">
      <alignment horizontal="center" vertical="center" wrapText="1" shrinkToFit="1"/>
    </xf>
    <xf numFmtId="164" fontId="9" fillId="0" borderId="19" xfId="0" applyNumberFormat="1" applyFont="1" applyBorder="1" applyAlignment="1">
      <alignment horizontal="center" vertical="center" wrapText="1" shrinkToFit="1"/>
    </xf>
    <xf numFmtId="164" fontId="10" fillId="0" borderId="20" xfId="0" applyNumberFormat="1" applyFont="1" applyBorder="1" applyAlignment="1">
      <alignment horizontal="center" vertical="center" wrapText="1" shrinkToFit="1"/>
    </xf>
    <xf numFmtId="164" fontId="9" fillId="0" borderId="20" xfId="0" applyNumberFormat="1" applyFont="1" applyBorder="1" applyAlignment="1">
      <alignment horizontal="center" vertical="center" wrapText="1" shrinkToFit="1"/>
    </xf>
    <xf numFmtId="0" fontId="10" fillId="0" borderId="20" xfId="0" applyFont="1" applyBorder="1" applyAlignment="1">
      <alignment horizontal="center" vertical="center" wrapText="1" shrinkToFit="1"/>
    </xf>
    <xf numFmtId="0" fontId="0" fillId="0" borderId="0" xfId="0" applyFill="1" applyBorder="1" applyAlignment="1"/>
    <xf numFmtId="164" fontId="9" fillId="0" borderId="0" xfId="0" applyNumberFormat="1" applyFont="1" applyBorder="1" applyAlignment="1">
      <alignment horizontal="center" vertical="center" wrapText="1" shrinkToFit="1"/>
    </xf>
    <xf numFmtId="0" fontId="10" fillId="0" borderId="0" xfId="0" applyFont="1" applyBorder="1" applyAlignment="1">
      <alignment horizontal="center" vertical="center" wrapText="1" shrinkToFit="1"/>
    </xf>
    <xf numFmtId="170" fontId="11" fillId="0" borderId="0" xfId="6" applyAlignment="1">
      <alignment horizontal="center" vertical="center" wrapText="1"/>
    </xf>
    <xf numFmtId="170" fontId="11" fillId="2" borderId="0" xfId="6" applyFill="1" applyAlignment="1">
      <alignment wrapText="1"/>
    </xf>
    <xf numFmtId="170" fontId="11" fillId="0" borderId="0" xfId="6"/>
    <xf numFmtId="170" fontId="11" fillId="0" borderId="0" xfId="6" applyAlignment="1">
      <alignment wrapText="1"/>
    </xf>
    <xf numFmtId="170" fontId="11" fillId="0" borderId="0" xfId="6" applyAlignment="1">
      <alignment horizontal="center" vertical="center"/>
    </xf>
    <xf numFmtId="170" fontId="11" fillId="0" borderId="7" xfId="6" applyBorder="1" applyAlignment="1">
      <alignment wrapText="1"/>
    </xf>
    <xf numFmtId="164" fontId="11" fillId="0" borderId="7" xfId="6" applyNumberFormat="1" applyBorder="1" applyAlignment="1">
      <alignment horizontal="center" vertical="center"/>
    </xf>
    <xf numFmtId="170" fontId="11" fillId="0" borderId="7" xfId="6" applyBorder="1" applyAlignment="1">
      <alignment horizontal="center" vertical="center"/>
    </xf>
    <xf numFmtId="167" fontId="11" fillId="0" borderId="7" xfId="6" applyNumberFormat="1" applyBorder="1" applyAlignment="1">
      <alignment horizontal="center" vertical="center"/>
    </xf>
    <xf numFmtId="171" fontId="11" fillId="0" borderId="7" xfId="6" applyNumberFormat="1" applyBorder="1" applyAlignment="1">
      <alignment horizontal="center" vertical="center"/>
    </xf>
    <xf numFmtId="0" fontId="0" fillId="0" borderId="0" xfId="0" applyBorder="1"/>
    <xf numFmtId="0" fontId="9" fillId="0" borderId="0" xfId="0" applyFont="1" applyFill="1" applyBorder="1" applyAlignment="1">
      <alignment vertical="center" wrapText="1" shrinkToFit="1"/>
    </xf>
    <xf numFmtId="170" fontId="0" fillId="0" borderId="18" xfId="6" applyFont="1" applyFill="1" applyBorder="1" applyAlignment="1">
      <alignment horizontal="center" vertical="center" wrapText="1"/>
    </xf>
    <xf numFmtId="0" fontId="8" fillId="0" borderId="34" xfId="0" applyFont="1" applyBorder="1" applyAlignment="1">
      <alignment horizontal="center" vertical="center" wrapText="1" shrinkToFit="1"/>
    </xf>
    <xf numFmtId="0" fontId="8" fillId="0" borderId="29" xfId="0" applyFont="1" applyBorder="1" applyAlignment="1">
      <alignment horizontal="center" vertical="center" wrapText="1" shrinkToFit="1"/>
    </xf>
    <xf numFmtId="170" fontId="11" fillId="0" borderId="0" xfId="6" applyFill="1" applyBorder="1" applyAlignment="1">
      <alignment vertical="center" wrapText="1"/>
    </xf>
    <xf numFmtId="169" fontId="11" fillId="0" borderId="0" xfId="6" applyNumberFormat="1"/>
    <xf numFmtId="167" fontId="11" fillId="0" borderId="0" xfId="6" applyNumberFormat="1" applyAlignment="1">
      <alignment horizontal="center" vertical="center"/>
    </xf>
    <xf numFmtId="169" fontId="11" fillId="0" borderId="7" xfId="6" applyNumberFormat="1" applyBorder="1" applyAlignment="1">
      <alignment horizontal="center" vertical="center"/>
    </xf>
    <xf numFmtId="0" fontId="5" fillId="0" borderId="0" xfId="0" applyFont="1" applyBorder="1"/>
    <xf numFmtId="170" fontId="11" fillId="0" borderId="0" xfId="6" applyBorder="1" applyAlignment="1">
      <alignment vertical="center" wrapText="1"/>
    </xf>
    <xf numFmtId="0" fontId="9" fillId="0" borderId="0" xfId="0" applyFont="1" applyBorder="1" applyAlignment="1">
      <alignment vertical="center" wrapText="1" shrinkToFit="1"/>
    </xf>
    <xf numFmtId="164" fontId="9" fillId="0" borderId="0" xfId="0" applyNumberFormat="1" applyFont="1" applyBorder="1" applyAlignment="1">
      <alignment vertical="center" wrapText="1" shrinkToFit="1"/>
    </xf>
    <xf numFmtId="0" fontId="0" fillId="0" borderId="0" xfId="0" applyFont="1" applyAlignment="1">
      <alignment wrapText="1"/>
    </xf>
    <xf numFmtId="0" fontId="0" fillId="0" borderId="0" xfId="0" applyFont="1" applyFill="1" applyBorder="1" applyAlignment="1">
      <alignment wrapText="1"/>
    </xf>
    <xf numFmtId="0" fontId="0" fillId="0" borderId="0" xfId="0" applyFill="1" applyBorder="1" applyAlignment="1">
      <alignment vertical="center"/>
    </xf>
    <xf numFmtId="0" fontId="8" fillId="0" borderId="0" xfId="0" applyFont="1" applyBorder="1" applyAlignment="1">
      <alignment horizontal="center" vertical="center" wrapText="1" shrinkToFit="1"/>
    </xf>
    <xf numFmtId="0" fontId="8" fillId="0" borderId="0" xfId="0" applyFont="1" applyFill="1" applyBorder="1" applyAlignment="1">
      <alignment vertical="center" wrapText="1" shrinkToFit="1"/>
    </xf>
    <xf numFmtId="164" fontId="8" fillId="0" borderId="0" xfId="0" applyNumberFormat="1" applyFont="1" applyBorder="1" applyAlignment="1">
      <alignment horizontal="center" vertical="center" wrapText="1" shrinkToFit="1"/>
    </xf>
    <xf numFmtId="170" fontId="0" fillId="0" borderId="30" xfId="6" applyFont="1" applyFill="1" applyBorder="1" applyAlignment="1">
      <alignment horizontal="center" vertical="center" wrapText="1" shrinkToFit="1"/>
    </xf>
    <xf numFmtId="170" fontId="0" fillId="0" borderId="19" xfId="6" applyFont="1" applyBorder="1" applyAlignment="1">
      <alignment horizontal="center" vertical="center" wrapText="1" shrinkToFit="1"/>
    </xf>
    <xf numFmtId="164" fontId="11" fillId="0" borderId="19" xfId="6" applyNumberFormat="1" applyBorder="1" applyAlignment="1">
      <alignment horizontal="center" vertical="center" wrapText="1" shrinkToFit="1"/>
    </xf>
    <xf numFmtId="170" fontId="11" fillId="0" borderId="19" xfId="6" applyBorder="1" applyAlignment="1">
      <alignment horizontal="center" vertical="center" wrapText="1" shrinkToFit="1"/>
    </xf>
    <xf numFmtId="170" fontId="0" fillId="0" borderId="32" xfId="6" applyFont="1" applyFill="1" applyBorder="1" applyAlignment="1">
      <alignment horizontal="center" vertical="center" wrapText="1" shrinkToFit="1"/>
    </xf>
    <xf numFmtId="170" fontId="0" fillId="0" borderId="18" xfId="6" applyFont="1" applyBorder="1" applyAlignment="1">
      <alignment horizontal="center" vertical="center" wrapText="1" shrinkToFit="1"/>
    </xf>
    <xf numFmtId="164" fontId="11" fillId="0" borderId="18" xfId="6" applyNumberFormat="1" applyBorder="1" applyAlignment="1">
      <alignment horizontal="center" vertical="center" wrapText="1" shrinkToFit="1"/>
    </xf>
    <xf numFmtId="170" fontId="11" fillId="0" borderId="18" xfId="6" applyBorder="1" applyAlignment="1">
      <alignment horizontal="center" vertical="center" wrapText="1" shrinkToFit="1"/>
    </xf>
    <xf numFmtId="0" fontId="5" fillId="0" borderId="18" xfId="0" applyFont="1" applyBorder="1" applyAlignment="1">
      <alignment horizontal="center" vertical="center" wrapText="1" shrinkToFit="1"/>
    </xf>
    <xf numFmtId="170" fontId="0" fillId="0" borderId="32" xfId="6" applyFont="1" applyBorder="1" applyAlignment="1">
      <alignment horizontal="center" vertical="center" wrapText="1" shrinkToFit="1"/>
    </xf>
    <xf numFmtId="170" fontId="0" fillId="0" borderId="33" xfId="6" applyFont="1" applyBorder="1" applyAlignment="1">
      <alignment horizontal="center" vertical="center" wrapText="1" shrinkToFit="1"/>
    </xf>
    <xf numFmtId="170" fontId="11" fillId="0" borderId="20" xfId="6" applyBorder="1" applyAlignment="1">
      <alignment horizontal="center" vertical="center" wrapText="1" shrinkToFit="1"/>
    </xf>
    <xf numFmtId="164" fontId="11" fillId="0" borderId="20" xfId="6" applyNumberFormat="1" applyBorder="1" applyAlignment="1">
      <alignment horizontal="center" vertical="center" wrapText="1" shrinkToFit="1"/>
    </xf>
    <xf numFmtId="170" fontId="0" fillId="0" borderId="35" xfId="6" applyFont="1" applyBorder="1" applyAlignment="1">
      <alignment horizontal="center" vertical="center" wrapText="1" shrinkToFit="1"/>
    </xf>
    <xf numFmtId="170" fontId="11" fillId="0" borderId="27" xfId="6" applyBorder="1" applyAlignment="1">
      <alignment horizontal="center" vertical="center" wrapText="1" shrinkToFit="1"/>
    </xf>
    <xf numFmtId="164" fontId="11" fillId="0" borderId="27" xfId="6" applyNumberFormat="1" applyBorder="1" applyAlignment="1">
      <alignment horizontal="center" vertical="center" wrapText="1" shrinkToFit="1"/>
    </xf>
    <xf numFmtId="170" fontId="0" fillId="0" borderId="27" xfId="6" applyFont="1" applyFill="1" applyBorder="1" applyAlignment="1">
      <alignment horizontal="center" vertical="center" wrapText="1"/>
    </xf>
    <xf numFmtId="170" fontId="0" fillId="0" borderId="39" xfId="6" applyFont="1" applyBorder="1" applyAlignment="1">
      <alignment horizontal="center" vertical="center" wrapText="1"/>
    </xf>
    <xf numFmtId="170" fontId="0" fillId="0" borderId="40" xfId="6" applyFont="1" applyFill="1" applyBorder="1" applyAlignment="1">
      <alignment vertical="center" wrapText="1"/>
    </xf>
    <xf numFmtId="0" fontId="0" fillId="0" borderId="0" xfId="0" applyBorder="1" applyAlignment="1">
      <alignment vertical="center"/>
    </xf>
    <xf numFmtId="164" fontId="10" fillId="0" borderId="0" xfId="0" applyNumberFormat="1" applyFont="1" applyBorder="1" applyAlignment="1">
      <alignment horizontal="center" vertical="center" wrapText="1" shrinkToFit="1"/>
    </xf>
    <xf numFmtId="0" fontId="0" fillId="0" borderId="43" xfId="0" applyFont="1" applyBorder="1" applyAlignment="1">
      <alignment horizontal="center" vertical="center"/>
    </xf>
    <xf numFmtId="0" fontId="0" fillId="0" borderId="0" xfId="0" applyFont="1" applyAlignment="1">
      <alignment horizontal="center" vertical="center"/>
    </xf>
    <xf numFmtId="164" fontId="12" fillId="0" borderId="20" xfId="0" applyNumberFormat="1" applyFont="1" applyBorder="1" applyAlignment="1">
      <alignment horizontal="center" vertical="center" wrapText="1" shrinkToFit="1"/>
    </xf>
    <xf numFmtId="172" fontId="0" fillId="0" borderId="20" xfId="0" applyNumberFormat="1" applyFont="1" applyBorder="1" applyAlignment="1">
      <alignment horizontal="center" vertical="center" wrapText="1" shrinkToFit="1"/>
    </xf>
    <xf numFmtId="172" fontId="0" fillId="0" borderId="20" xfId="0" applyNumberFormat="1" applyFont="1" applyBorder="1" applyAlignment="1">
      <alignment horizontal="center" vertical="center"/>
    </xf>
    <xf numFmtId="164" fontId="0" fillId="0" borderId="44" xfId="0" applyNumberFormat="1" applyFont="1" applyBorder="1" applyAlignment="1">
      <alignment horizontal="center" vertical="center" wrapText="1" shrinkToFit="1"/>
    </xf>
    <xf numFmtId="0" fontId="0" fillId="0" borderId="29" xfId="0" applyFont="1" applyBorder="1" applyAlignment="1">
      <alignment horizontal="center" vertical="center"/>
    </xf>
    <xf numFmtId="0" fontId="0" fillId="0" borderId="42" xfId="0" applyFont="1" applyBorder="1" applyAlignment="1">
      <alignment horizontal="center" vertical="center" wrapText="1" shrinkToFit="1"/>
    </xf>
    <xf numFmtId="0" fontId="0" fillId="0" borderId="29" xfId="0" applyFont="1" applyBorder="1" applyAlignment="1">
      <alignment horizontal="center" vertical="center" wrapText="1" shrinkToFit="1"/>
    </xf>
    <xf numFmtId="20" fontId="0" fillId="0" borderId="29" xfId="0" applyNumberFormat="1" applyFont="1" applyBorder="1" applyAlignment="1">
      <alignment horizontal="center" vertical="center" wrapText="1" shrinkToFit="1"/>
    </xf>
    <xf numFmtId="20" fontId="0" fillId="0" borderId="42" xfId="0" applyNumberFormat="1" applyFont="1" applyBorder="1" applyAlignment="1">
      <alignment horizontal="center" vertical="center" wrapText="1" shrinkToFit="1"/>
    </xf>
    <xf numFmtId="20" fontId="0" fillId="0" borderId="38" xfId="0" applyNumberFormat="1" applyFont="1" applyBorder="1" applyAlignment="1">
      <alignment horizontal="center" vertical="center" shrinkToFit="1"/>
    </xf>
    <xf numFmtId="173" fontId="0" fillId="0" borderId="44" xfId="0" applyNumberFormat="1" applyFont="1" applyBorder="1" applyAlignment="1">
      <alignment horizontal="center" vertical="center"/>
    </xf>
    <xf numFmtId="172" fontId="0" fillId="0" borderId="21" xfId="0" applyNumberFormat="1" applyFont="1" applyBorder="1" applyAlignment="1">
      <alignment horizontal="center" vertical="center"/>
    </xf>
    <xf numFmtId="172" fontId="0" fillId="0" borderId="0" xfId="0" applyNumberFormat="1" applyBorder="1"/>
    <xf numFmtId="0" fontId="6" fillId="0" borderId="41" xfId="0" applyFont="1" applyBorder="1" applyAlignment="1">
      <alignment horizontal="center" vertical="center" wrapText="1"/>
    </xf>
    <xf numFmtId="0" fontId="0" fillId="0" borderId="18" xfId="0" applyBorder="1" applyAlignment="1">
      <alignment wrapText="1"/>
    </xf>
    <xf numFmtId="0" fontId="9" fillId="0" borderId="0" xfId="0" applyFont="1" applyBorder="1" applyAlignment="1">
      <alignment horizontal="center" vertical="center" wrapText="1" shrinkToFit="1"/>
    </xf>
    <xf numFmtId="164" fontId="9" fillId="0" borderId="0" xfId="0" applyNumberFormat="1" applyFont="1" applyFill="1" applyBorder="1" applyAlignment="1">
      <alignment vertical="center" wrapText="1" shrinkToFit="1"/>
    </xf>
    <xf numFmtId="8" fontId="0" fillId="0" borderId="0" xfId="0" applyNumberFormat="1" applyBorder="1" applyAlignment="1">
      <alignment horizontal="center" vertical="center"/>
    </xf>
    <xf numFmtId="0" fontId="0" fillId="0" borderId="0" xfId="0" applyBorder="1" applyAlignment="1">
      <alignment horizontal="center" vertical="center"/>
    </xf>
    <xf numFmtId="0" fontId="0" fillId="0" borderId="0" xfId="0" applyFill="1" applyBorder="1" applyAlignment="1">
      <alignment horizontal="center" vertical="center"/>
    </xf>
    <xf numFmtId="0" fontId="0" fillId="0" borderId="18" xfId="0" applyBorder="1"/>
    <xf numFmtId="8" fontId="0" fillId="0" borderId="7" xfId="0" applyNumberFormat="1" applyBorder="1" applyAlignment="1">
      <alignment horizontal="center" vertical="center"/>
    </xf>
    <xf numFmtId="165" fontId="0" fillId="0" borderId="1" xfId="0" applyNumberFormat="1" applyBorder="1" applyAlignment="1">
      <alignment horizontal="center" vertical="center"/>
    </xf>
    <xf numFmtId="165" fontId="0" fillId="3" borderId="1" xfId="0" applyNumberFormat="1" applyFill="1" applyBorder="1" applyAlignment="1">
      <alignment horizontal="center" vertical="center"/>
    </xf>
    <xf numFmtId="0" fontId="0" fillId="0" borderId="30" xfId="0" applyBorder="1" applyAlignment="1">
      <alignment horizontal="center" vertical="center"/>
    </xf>
    <xf numFmtId="0" fontId="0" fillId="0" borderId="31" xfId="0" applyFill="1" applyBorder="1" applyAlignment="1">
      <alignment horizontal="center" vertical="center"/>
    </xf>
    <xf numFmtId="0" fontId="0" fillId="0" borderId="32" xfId="0" applyBorder="1" applyAlignment="1">
      <alignment horizontal="center" vertical="center"/>
    </xf>
    <xf numFmtId="0" fontId="0" fillId="0" borderId="28" xfId="0" applyBorder="1" applyAlignment="1">
      <alignment horizontal="center" vertical="center"/>
    </xf>
    <xf numFmtId="0" fontId="0" fillId="0" borderId="28" xfId="0" applyBorder="1" applyAlignment="1">
      <alignment horizontal="center" vertical="center" wrapText="1"/>
    </xf>
    <xf numFmtId="0" fontId="5" fillId="0" borderId="28" xfId="0" applyFont="1" applyBorder="1" applyAlignment="1">
      <alignment horizontal="center" vertical="center" wrapText="1"/>
    </xf>
    <xf numFmtId="0" fontId="5" fillId="0" borderId="28" xfId="0" applyFont="1" applyBorder="1" applyAlignment="1">
      <alignment horizontal="center" vertical="center"/>
    </xf>
    <xf numFmtId="0" fontId="0" fillId="0" borderId="33" xfId="0" applyBorder="1" applyAlignment="1">
      <alignment horizontal="center" vertical="center"/>
    </xf>
    <xf numFmtId="0" fontId="5" fillId="0" borderId="21" xfId="0" applyFont="1" applyBorder="1" applyAlignment="1">
      <alignment horizontal="center" vertical="center"/>
    </xf>
    <xf numFmtId="8" fontId="0" fillId="0" borderId="18" xfId="0" applyNumberFormat="1" applyBorder="1" applyAlignment="1">
      <alignment horizontal="center" vertical="center"/>
    </xf>
    <xf numFmtId="0" fontId="0" fillId="0" borderId="18" xfId="0" applyBorder="1" applyAlignment="1">
      <alignment horizontal="center" wrapText="1"/>
    </xf>
    <xf numFmtId="0" fontId="0" fillId="0" borderId="47" xfId="0" applyBorder="1"/>
    <xf numFmtId="0" fontId="0" fillId="0" borderId="47" xfId="0" applyBorder="1" applyAlignment="1">
      <alignment horizontal="center" wrapText="1"/>
    </xf>
    <xf numFmtId="0" fontId="0" fillId="0" borderId="28" xfId="0" applyNumberFormat="1" applyBorder="1" applyAlignment="1">
      <alignment horizontal="center"/>
    </xf>
    <xf numFmtId="0" fontId="0" fillId="0" borderId="25" xfId="0" applyNumberFormat="1" applyFill="1" applyBorder="1" applyAlignment="1">
      <alignment horizontal="center"/>
    </xf>
    <xf numFmtId="0" fontId="0" fillId="0" borderId="21" xfId="0" applyNumberFormat="1" applyBorder="1" applyAlignment="1">
      <alignment horizontal="center"/>
    </xf>
    <xf numFmtId="0" fontId="0" fillId="0" borderId="30" xfId="0" applyBorder="1" applyAlignment="1">
      <alignment horizontal="center"/>
    </xf>
    <xf numFmtId="0" fontId="5" fillId="0" borderId="31" xfId="0" applyNumberFormat="1" applyFont="1"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8" fontId="4" fillId="0" borderId="29" xfId="0" applyNumberFormat="1" applyFont="1" applyBorder="1" applyAlignment="1">
      <alignment horizontal="center" vertical="center"/>
    </xf>
    <xf numFmtId="0" fontId="0" fillId="0" borderId="31" xfId="0" applyBorder="1" applyAlignment="1">
      <alignment horizontal="center" vertical="center"/>
    </xf>
    <xf numFmtId="0" fontId="0" fillId="0" borderId="21" xfId="0" applyBorder="1" applyAlignment="1">
      <alignment horizontal="center" vertical="center"/>
    </xf>
    <xf numFmtId="173" fontId="6" fillId="0" borderId="42" xfId="0" applyNumberFormat="1" applyFont="1" applyBorder="1" applyAlignment="1">
      <alignment horizontal="center" vertical="center"/>
    </xf>
    <xf numFmtId="0" fontId="6" fillId="0" borderId="52" xfId="0" applyFont="1" applyBorder="1" applyAlignment="1">
      <alignment horizontal="center" vertical="center" wrapText="1" shrinkToFit="1"/>
    </xf>
    <xf numFmtId="0" fontId="6" fillId="0" borderId="53" xfId="0" applyFont="1" applyBorder="1" applyAlignment="1">
      <alignment horizontal="center" vertical="center" wrapText="1" shrinkToFit="1"/>
    </xf>
    <xf numFmtId="2" fontId="6" fillId="0" borderId="44" xfId="0" applyNumberFormat="1" applyFont="1" applyBorder="1" applyAlignment="1">
      <alignment horizontal="center" vertical="center" wrapText="1" shrinkToFit="1"/>
    </xf>
    <xf numFmtId="166" fontId="6" fillId="0" borderId="39" xfId="0" applyNumberFormat="1" applyFont="1" applyBorder="1" applyAlignment="1">
      <alignment horizontal="center" vertical="center" wrapText="1" shrinkToFit="1"/>
    </xf>
    <xf numFmtId="164" fontId="9" fillId="0" borderId="57" xfId="0" applyNumberFormat="1" applyFont="1" applyBorder="1" applyAlignment="1">
      <alignment horizontal="center" vertical="center" wrapText="1" shrinkToFit="1"/>
    </xf>
    <xf numFmtId="164" fontId="9" fillId="0" borderId="60" xfId="0" applyNumberFormat="1" applyFont="1" applyBorder="1" applyAlignment="1">
      <alignment horizontal="center" vertical="center" wrapText="1" shrinkToFit="1"/>
    </xf>
    <xf numFmtId="164" fontId="9" fillId="0" borderId="47" xfId="0" applyNumberFormat="1" applyFont="1" applyBorder="1" applyAlignment="1">
      <alignment horizontal="center" vertical="center" wrapText="1" shrinkToFit="1"/>
    </xf>
    <xf numFmtId="164" fontId="9" fillId="0" borderId="63" xfId="0" applyNumberFormat="1" applyFont="1" applyBorder="1" applyAlignment="1">
      <alignment horizontal="center" vertical="center" wrapText="1" shrinkToFit="1"/>
    </xf>
    <xf numFmtId="164" fontId="9" fillId="0" borderId="44" xfId="0" applyNumberFormat="1" applyFont="1" applyBorder="1" applyAlignment="1">
      <alignment horizontal="center" vertical="center" wrapText="1" shrinkToFit="1"/>
    </xf>
    <xf numFmtId="0" fontId="6" fillId="0" borderId="41" xfId="0" applyFont="1" applyBorder="1" applyAlignment="1">
      <alignment horizontal="center" vertical="center" wrapText="1" shrinkToFit="1"/>
    </xf>
    <xf numFmtId="0" fontId="9" fillId="0" borderId="0" xfId="0" applyFont="1" applyAlignment="1">
      <alignment wrapText="1" shrinkToFit="1"/>
    </xf>
    <xf numFmtId="0" fontId="9" fillId="0" borderId="0" xfId="0" applyFont="1" applyFill="1" applyBorder="1" applyAlignment="1">
      <alignment vertical="center"/>
    </xf>
    <xf numFmtId="0" fontId="9" fillId="0" borderId="0" xfId="0" applyFont="1" applyBorder="1"/>
    <xf numFmtId="172" fontId="9" fillId="0" borderId="0" xfId="0" applyNumberFormat="1" applyFont="1" applyBorder="1"/>
    <xf numFmtId="0" fontId="9" fillId="0" borderId="0" xfId="0" applyFont="1"/>
    <xf numFmtId="0" fontId="6" fillId="0" borderId="42" xfId="0" applyFont="1" applyBorder="1" applyAlignment="1">
      <alignment horizontal="center" vertical="center" wrapText="1" shrinkToFit="1"/>
    </xf>
    <xf numFmtId="0" fontId="6" fillId="0" borderId="39" xfId="0" applyFont="1" applyBorder="1" applyAlignment="1">
      <alignment horizontal="center" vertical="center" wrapText="1" shrinkToFit="1"/>
    </xf>
    <xf numFmtId="0" fontId="6" fillId="0" borderId="44" xfId="0" applyFont="1" applyBorder="1" applyAlignment="1">
      <alignment horizontal="center" vertical="center" wrapText="1" shrinkToFit="1"/>
    </xf>
    <xf numFmtId="173" fontId="6" fillId="0" borderId="0" xfId="0" applyNumberFormat="1" applyFont="1" applyBorder="1" applyAlignment="1">
      <alignment horizontal="center" vertical="center"/>
    </xf>
    <xf numFmtId="0" fontId="0" fillId="0" borderId="0" xfId="0" applyFont="1" applyBorder="1" applyAlignment="1">
      <alignment horizontal="center" vertical="center"/>
    </xf>
    <xf numFmtId="164" fontId="0" fillId="0" borderId="0" xfId="0" applyNumberFormat="1" applyFont="1" applyBorder="1" applyAlignment="1">
      <alignment horizontal="center" vertical="center" wrapText="1" shrinkToFit="1"/>
    </xf>
    <xf numFmtId="0" fontId="0" fillId="0" borderId="0" xfId="0" applyFont="1" applyBorder="1" applyAlignment="1">
      <alignment vertical="center" wrapText="1" shrinkToFit="1"/>
    </xf>
    <xf numFmtId="173" fontId="6" fillId="0" borderId="44" xfId="0" applyNumberFormat="1" applyFont="1" applyBorder="1" applyAlignment="1">
      <alignment horizontal="center" vertical="center"/>
    </xf>
    <xf numFmtId="164" fontId="9" fillId="0" borderId="69" xfId="0" applyNumberFormat="1" applyFont="1" applyBorder="1" applyAlignment="1">
      <alignment horizontal="center" vertical="center" wrapText="1" shrinkToFit="1"/>
    </xf>
    <xf numFmtId="164" fontId="9" fillId="0" borderId="70" xfId="0" applyNumberFormat="1" applyFont="1" applyBorder="1" applyAlignment="1">
      <alignment horizontal="center" vertical="center" wrapText="1" shrinkToFit="1"/>
    </xf>
    <xf numFmtId="164" fontId="10" fillId="0" borderId="49" xfId="0" applyNumberFormat="1" applyFont="1" applyBorder="1" applyAlignment="1">
      <alignment horizontal="center" vertical="center" wrapText="1" shrinkToFit="1"/>
    </xf>
    <xf numFmtId="0" fontId="7" fillId="0" borderId="0" xfId="0" applyFont="1" applyBorder="1" applyAlignment="1">
      <alignment horizontal="center" vertical="center" wrapText="1" shrinkToFit="1"/>
    </xf>
    <xf numFmtId="0" fontId="7" fillId="0" borderId="51" xfId="0" applyFont="1" applyBorder="1" applyAlignment="1">
      <alignment horizontal="center" vertical="center" wrapText="1" shrinkToFit="1"/>
    </xf>
    <xf numFmtId="0" fontId="8" fillId="0" borderId="36" xfId="0" applyFont="1" applyBorder="1" applyAlignment="1">
      <alignment horizontal="center" vertical="center" wrapText="1" shrinkToFit="1"/>
    </xf>
    <xf numFmtId="0" fontId="8" fillId="0" borderId="73" xfId="0" applyFont="1" applyBorder="1" applyAlignment="1">
      <alignment horizontal="center" vertical="center" wrapText="1" shrinkToFit="1"/>
    </xf>
    <xf numFmtId="164" fontId="8" fillId="0" borderId="73" xfId="0" applyNumberFormat="1" applyFont="1" applyBorder="1" applyAlignment="1">
      <alignment horizontal="center" vertical="center" wrapText="1" shrinkToFit="1"/>
    </xf>
    <xf numFmtId="0" fontId="8" fillId="0" borderId="37" xfId="0" applyFont="1" applyBorder="1" applyAlignment="1">
      <alignment horizontal="center" vertical="center" wrapText="1" shrinkToFit="1"/>
    </xf>
    <xf numFmtId="0" fontId="0" fillId="0" borderId="0" xfId="0" applyBorder="1" applyAlignment="1">
      <alignment wrapText="1" shrinkToFit="1"/>
    </xf>
    <xf numFmtId="172" fontId="0" fillId="0" borderId="0" xfId="0" applyNumberFormat="1" applyAlignment="1">
      <alignment horizontal="center" vertical="center" wrapText="1" shrinkToFit="1"/>
    </xf>
    <xf numFmtId="172" fontId="8" fillId="0" borderId="0" xfId="0" applyNumberFormat="1" applyFont="1" applyAlignment="1">
      <alignment vertical="center" wrapText="1" shrinkToFit="1"/>
    </xf>
    <xf numFmtId="172" fontId="8" fillId="0" borderId="73" xfId="0" applyNumberFormat="1" applyFont="1" applyBorder="1" applyAlignment="1">
      <alignment horizontal="center" vertical="center" wrapText="1" shrinkToFit="1"/>
    </xf>
    <xf numFmtId="172" fontId="9" fillId="0" borderId="0" xfId="0" applyNumberFormat="1" applyFont="1" applyBorder="1" applyAlignment="1">
      <alignment horizontal="center" vertical="center" wrapText="1" shrinkToFit="1"/>
    </xf>
    <xf numFmtId="172" fontId="0" fillId="0" borderId="0" xfId="0" applyNumberFormat="1" applyBorder="1" applyAlignment="1">
      <alignment horizontal="center" vertical="center" wrapText="1" shrinkToFit="1"/>
    </xf>
    <xf numFmtId="172" fontId="10" fillId="0" borderId="0" xfId="0" applyNumberFormat="1" applyFont="1" applyBorder="1" applyAlignment="1">
      <alignment horizontal="center" vertical="center" wrapText="1" shrinkToFit="1"/>
    </xf>
    <xf numFmtId="0" fontId="9" fillId="0" borderId="22" xfId="0" applyFont="1" applyBorder="1" applyAlignment="1">
      <alignment horizontal="center" vertical="center" wrapText="1" shrinkToFit="1"/>
    </xf>
    <xf numFmtId="0" fontId="9" fillId="0" borderId="75" xfId="0" applyFont="1" applyBorder="1" applyAlignment="1">
      <alignment horizontal="center" vertical="center" wrapText="1" shrinkToFit="1"/>
    </xf>
    <xf numFmtId="0" fontId="0" fillId="0" borderId="7" xfId="0" applyFill="1" applyBorder="1" applyAlignment="1">
      <alignment horizontal="center" vertical="center"/>
    </xf>
    <xf numFmtId="0" fontId="0" fillId="0" borderId="7" xfId="0" applyFill="1" applyBorder="1" applyAlignment="1">
      <alignment horizontal="center" vertical="center" wrapText="1"/>
    </xf>
    <xf numFmtId="164" fontId="0" fillId="0" borderId="7" xfId="0" applyNumberFormat="1" applyFill="1" applyBorder="1" applyAlignment="1">
      <alignment horizontal="center" vertical="center"/>
    </xf>
    <xf numFmtId="170" fontId="0" fillId="0" borderId="27" xfId="6" applyFont="1" applyBorder="1" applyAlignment="1">
      <alignment horizontal="center" vertical="center" wrapText="1" shrinkToFit="1"/>
    </xf>
    <xf numFmtId="8" fontId="0" fillId="0" borderId="7" xfId="0" applyNumberFormat="1" applyFill="1" applyBorder="1" applyAlignment="1">
      <alignment horizontal="center" vertical="center"/>
    </xf>
    <xf numFmtId="0" fontId="0" fillId="0" borderId="32" xfId="0" applyFill="1" applyBorder="1" applyAlignment="1">
      <alignment horizontal="center" vertical="center"/>
    </xf>
    <xf numFmtId="0" fontId="0" fillId="0" borderId="28" xfId="0" applyFill="1" applyBorder="1" applyAlignment="1">
      <alignment horizontal="center" vertical="center"/>
    </xf>
    <xf numFmtId="0" fontId="0" fillId="0" borderId="7" xfId="0" applyBorder="1" applyAlignment="1">
      <alignment horizontal="center" vertical="center" wrapText="1"/>
    </xf>
    <xf numFmtId="0" fontId="0" fillId="0" borderId="1" xfId="0" applyBorder="1" applyAlignment="1">
      <alignment horizontal="center" vertical="center"/>
    </xf>
    <xf numFmtId="165" fontId="0" fillId="0" borderId="1" xfId="0" applyNumberFormat="1" applyFill="1" applyBorder="1" applyAlignment="1">
      <alignment horizontal="center" vertical="center"/>
    </xf>
    <xf numFmtId="0" fontId="0" fillId="0" borderId="0" xfId="0" applyBorder="1" applyAlignment="1">
      <alignment wrapText="1"/>
    </xf>
    <xf numFmtId="164" fontId="9" fillId="0" borderId="76" xfId="0" applyNumberFormat="1" applyFont="1" applyBorder="1" applyAlignment="1">
      <alignment horizontal="center" vertical="center" wrapText="1" shrinkToFit="1"/>
    </xf>
    <xf numFmtId="0" fontId="0" fillId="0" borderId="7" xfId="0" applyFill="1" applyBorder="1" applyAlignment="1">
      <alignment horizontal="center" vertical="center"/>
    </xf>
    <xf numFmtId="0" fontId="4" fillId="0" borderId="34" xfId="0" applyFont="1" applyBorder="1" applyAlignment="1">
      <alignment horizontal="center" vertical="center" wrapText="1"/>
    </xf>
    <xf numFmtId="0" fontId="4" fillId="0" borderId="48" xfId="0" applyFont="1" applyBorder="1" applyAlignment="1">
      <alignment horizontal="center" vertical="center" wrapText="1"/>
    </xf>
    <xf numFmtId="170" fontId="11" fillId="0" borderId="7" xfId="6" applyFill="1" applyBorder="1" applyAlignment="1">
      <alignment horizontal="center" vertical="center" wrapText="1"/>
    </xf>
    <xf numFmtId="0" fontId="5" fillId="0" borderId="7" xfId="0" applyFont="1" applyFill="1" applyBorder="1" applyAlignment="1">
      <alignment horizontal="center" vertical="center" wrapText="1"/>
    </xf>
    <xf numFmtId="0" fontId="0" fillId="0" borderId="7" xfId="0" applyFill="1" applyBorder="1"/>
    <xf numFmtId="0" fontId="0" fillId="0" borderId="7" xfId="0" applyFill="1" applyBorder="1" applyAlignment="1">
      <alignment horizontal="center" vertical="center" wrapText="1"/>
    </xf>
    <xf numFmtId="0" fontId="0" fillId="0" borderId="12" xfId="0" applyFill="1" applyBorder="1" applyAlignment="1">
      <alignment horizontal="center" vertical="center" wrapText="1"/>
    </xf>
    <xf numFmtId="0" fontId="0" fillId="0" borderId="66" xfId="0" applyFill="1" applyBorder="1" applyAlignment="1">
      <alignment horizontal="center" vertical="center" wrapText="1"/>
    </xf>
    <xf numFmtId="0" fontId="0" fillId="0" borderId="67" xfId="0" applyFill="1" applyBorder="1" applyAlignment="1">
      <alignment horizontal="center" vertical="center" wrapText="1"/>
    </xf>
    <xf numFmtId="0" fontId="0" fillId="0" borderId="68" xfId="0" applyFill="1" applyBorder="1" applyAlignment="1">
      <alignment horizontal="center" vertical="center" wrapText="1"/>
    </xf>
    <xf numFmtId="0" fontId="8" fillId="0" borderId="19" xfId="0" applyFont="1" applyFill="1" applyBorder="1" applyAlignment="1">
      <alignment horizontal="center" vertical="center" wrapText="1" shrinkToFit="1"/>
    </xf>
    <xf numFmtId="0" fontId="8" fillId="0" borderId="18" xfId="0" applyFont="1" applyFill="1" applyBorder="1" applyAlignment="1">
      <alignment horizontal="center" vertical="center" wrapText="1" shrinkToFit="1"/>
    </xf>
    <xf numFmtId="0" fontId="8" fillId="0" borderId="20" xfId="0" applyFont="1" applyFill="1" applyBorder="1" applyAlignment="1">
      <alignment horizontal="center" vertical="center" wrapText="1" shrinkToFit="1"/>
    </xf>
    <xf numFmtId="0" fontId="0" fillId="0" borderId="19" xfId="0" applyFill="1" applyBorder="1" applyAlignment="1">
      <alignment horizontal="center" vertical="center"/>
    </xf>
    <xf numFmtId="0" fontId="0" fillId="0" borderId="18" xfId="0" applyFill="1" applyBorder="1" applyAlignment="1">
      <alignment horizontal="center" vertical="center"/>
    </xf>
    <xf numFmtId="0" fontId="0" fillId="0" borderId="20" xfId="0" applyFill="1" applyBorder="1" applyAlignment="1">
      <alignment horizontal="center" vertical="center"/>
    </xf>
    <xf numFmtId="172" fontId="9" fillId="0" borderId="19" xfId="0" applyNumberFormat="1" applyFont="1" applyFill="1" applyBorder="1" applyAlignment="1">
      <alignment horizontal="center" vertical="center" wrapText="1" shrinkToFit="1"/>
    </xf>
    <xf numFmtId="172" fontId="9" fillId="0" borderId="18" xfId="0" applyNumberFormat="1" applyFont="1" applyFill="1" applyBorder="1" applyAlignment="1">
      <alignment horizontal="center" vertical="center" wrapText="1" shrinkToFit="1"/>
    </xf>
    <xf numFmtId="172" fontId="9" fillId="0" borderId="20" xfId="0" applyNumberFormat="1" applyFont="1" applyFill="1" applyBorder="1" applyAlignment="1">
      <alignment horizontal="center" vertical="center" wrapText="1" shrinkToFit="1"/>
    </xf>
    <xf numFmtId="0" fontId="9" fillId="0" borderId="19" xfId="0" applyFont="1" applyFill="1" applyBorder="1" applyAlignment="1">
      <alignment horizontal="center" vertical="center" wrapText="1" shrinkToFit="1"/>
    </xf>
    <xf numFmtId="0" fontId="9" fillId="0" borderId="18" xfId="0" applyFont="1" applyFill="1" applyBorder="1" applyAlignment="1">
      <alignment horizontal="center" vertical="center" wrapText="1" shrinkToFit="1"/>
    </xf>
    <xf numFmtId="0" fontId="9" fillId="0" borderId="20" xfId="0" applyFont="1" applyFill="1" applyBorder="1" applyAlignment="1">
      <alignment horizontal="center" vertical="center" wrapText="1" shrinkToFit="1"/>
    </xf>
    <xf numFmtId="0" fontId="0" fillId="0" borderId="13" xfId="0" applyFill="1" applyBorder="1"/>
    <xf numFmtId="0" fontId="0" fillId="0" borderId="0" xfId="0" applyFill="1" applyBorder="1"/>
    <xf numFmtId="0" fontId="8" fillId="0" borderId="8" xfId="0" applyFont="1" applyFill="1" applyBorder="1" applyAlignment="1">
      <alignment horizontal="center" vertical="center" wrapText="1" shrinkToFit="1"/>
    </xf>
    <xf numFmtId="0" fontId="8" fillId="0" borderId="9" xfId="0" applyFont="1" applyFill="1" applyBorder="1" applyAlignment="1">
      <alignment horizontal="center" vertical="center" wrapText="1" shrinkToFit="1"/>
    </xf>
    <xf numFmtId="0" fontId="0" fillId="0" borderId="16" xfId="0" applyFill="1" applyBorder="1"/>
    <xf numFmtId="0" fontId="0" fillId="0" borderId="71" xfId="0" applyFill="1" applyBorder="1"/>
    <xf numFmtId="0" fontId="0" fillId="0" borderId="54" xfId="0" applyFill="1" applyBorder="1"/>
    <xf numFmtId="0" fontId="0" fillId="0" borderId="72" xfId="0" applyFill="1" applyBorder="1"/>
    <xf numFmtId="0" fontId="8" fillId="0" borderId="55" xfId="0" applyFont="1" applyFill="1" applyBorder="1" applyAlignment="1">
      <alignment horizontal="center" vertical="center" wrapText="1" shrinkToFit="1"/>
    </xf>
    <xf numFmtId="0" fontId="8" fillId="0" borderId="56" xfId="0" applyFont="1" applyFill="1" applyBorder="1" applyAlignment="1">
      <alignment horizontal="center" vertical="center" wrapText="1" shrinkToFit="1"/>
    </xf>
    <xf numFmtId="0" fontId="8" fillId="0" borderId="74" xfId="0" applyFont="1" applyFill="1" applyBorder="1" applyAlignment="1">
      <alignment horizontal="center" vertical="center" wrapText="1" shrinkToFit="1"/>
    </xf>
    <xf numFmtId="0" fontId="0" fillId="0" borderId="17" xfId="0" applyFill="1" applyBorder="1"/>
    <xf numFmtId="164" fontId="9" fillId="0" borderId="19" xfId="0" applyNumberFormat="1" applyFont="1" applyFill="1" applyBorder="1" applyAlignment="1">
      <alignment horizontal="center" vertical="center" wrapText="1" shrinkToFit="1"/>
    </xf>
    <xf numFmtId="164" fontId="9" fillId="0" borderId="18" xfId="0" applyNumberFormat="1" applyFont="1" applyFill="1" applyBorder="1" applyAlignment="1">
      <alignment horizontal="center" vertical="center" wrapText="1" shrinkToFit="1"/>
    </xf>
    <xf numFmtId="0" fontId="0" fillId="0" borderId="64" xfId="0" applyFill="1" applyBorder="1"/>
    <xf numFmtId="0" fontId="0" fillId="0" borderId="62" xfId="0" applyFill="1" applyBorder="1"/>
    <xf numFmtId="0" fontId="0" fillId="0" borderId="39" xfId="0" applyFill="1" applyBorder="1"/>
    <xf numFmtId="0" fontId="0" fillId="0" borderId="59" xfId="0" applyFill="1" applyBorder="1"/>
    <xf numFmtId="0" fontId="0" fillId="0" borderId="64" xfId="0" applyBorder="1" applyAlignment="1">
      <alignment horizontal="center" vertical="center" wrapText="1" shrinkToFit="1"/>
    </xf>
    <xf numFmtId="0" fontId="0" fillId="0" borderId="62" xfId="0" applyBorder="1" applyAlignment="1">
      <alignment horizontal="center" vertical="center" wrapText="1" shrinkToFit="1"/>
    </xf>
    <xf numFmtId="0" fontId="0" fillId="0" borderId="41" xfId="0" applyFont="1" applyBorder="1" applyAlignment="1">
      <alignment horizontal="center" vertical="center" wrapText="1"/>
    </xf>
    <xf numFmtId="0" fontId="0" fillId="0" borderId="46" xfId="0" applyFont="1" applyBorder="1" applyAlignment="1">
      <alignment horizontal="center" vertical="center" wrapText="1"/>
    </xf>
    <xf numFmtId="0" fontId="0" fillId="0" borderId="30" xfId="0" applyFont="1" applyBorder="1" applyAlignment="1">
      <alignment horizontal="center" vertical="center" wrapText="1"/>
    </xf>
    <xf numFmtId="0" fontId="0" fillId="0" borderId="32" xfId="0" applyFont="1" applyBorder="1" applyAlignment="1">
      <alignment horizontal="center" vertical="center" wrapText="1"/>
    </xf>
    <xf numFmtId="0" fontId="0" fillId="0" borderId="33" xfId="0" applyFont="1" applyBorder="1" applyAlignment="1">
      <alignment horizontal="center" vertical="center" wrapText="1"/>
    </xf>
    <xf numFmtId="0" fontId="0" fillId="0" borderId="19" xfId="0" applyFont="1" applyFill="1" applyBorder="1" applyAlignment="1">
      <alignment horizontal="center" vertical="center" wrapText="1" shrinkToFit="1"/>
    </xf>
    <xf numFmtId="0" fontId="0" fillId="0" borderId="18" xfId="0" applyFont="1" applyFill="1" applyBorder="1" applyAlignment="1">
      <alignment horizontal="center" vertical="center" wrapText="1" shrinkToFit="1"/>
    </xf>
    <xf numFmtId="0" fontId="0" fillId="0" borderId="20" xfId="0" applyFont="1" applyFill="1" applyBorder="1" applyAlignment="1">
      <alignment horizontal="center" vertical="center" wrapText="1" shrinkToFit="1"/>
    </xf>
    <xf numFmtId="0" fontId="0" fillId="0" borderId="19" xfId="0" applyFont="1" applyBorder="1" applyAlignment="1">
      <alignment horizontal="center" vertical="center"/>
    </xf>
    <xf numFmtId="0" fontId="0" fillId="0" borderId="18" xfId="0" applyFont="1" applyBorder="1" applyAlignment="1">
      <alignment horizontal="center" vertical="center"/>
    </xf>
    <xf numFmtId="0" fontId="0" fillId="0" borderId="20" xfId="0" applyFont="1" applyBorder="1" applyAlignment="1">
      <alignment horizontal="center" vertical="center"/>
    </xf>
    <xf numFmtId="0" fontId="0" fillId="0" borderId="19" xfId="0" applyFont="1" applyBorder="1" applyAlignment="1">
      <alignment horizontal="center" vertical="center" wrapText="1"/>
    </xf>
    <xf numFmtId="0" fontId="0" fillId="0" borderId="18" xfId="0" applyFont="1" applyBorder="1" applyAlignment="1">
      <alignment horizontal="center" vertical="center" wrapText="1"/>
    </xf>
    <xf numFmtId="172" fontId="0" fillId="0" borderId="19" xfId="0" applyNumberFormat="1" applyFont="1" applyBorder="1" applyAlignment="1">
      <alignment horizontal="center" vertical="center"/>
    </xf>
    <xf numFmtId="172" fontId="0" fillId="0" borderId="18" xfId="0" applyNumberFormat="1" applyFont="1" applyBorder="1" applyAlignment="1">
      <alignment horizontal="center" vertical="center"/>
    </xf>
    <xf numFmtId="172" fontId="0" fillId="0" borderId="19" xfId="0" applyNumberFormat="1" applyFont="1" applyBorder="1" applyAlignment="1">
      <alignment horizontal="center" vertical="center" wrapText="1" shrinkToFit="1"/>
    </xf>
    <xf numFmtId="172" fontId="0" fillId="0" borderId="18" xfId="0" applyNumberFormat="1" applyFont="1" applyBorder="1" applyAlignment="1">
      <alignment horizontal="center" vertical="center" wrapText="1" shrinkToFit="1"/>
    </xf>
    <xf numFmtId="0" fontId="0" fillId="0" borderId="22" xfId="0" applyFont="1" applyBorder="1" applyAlignment="1">
      <alignment horizontal="center" vertical="center" wrapText="1" shrinkToFit="1"/>
    </xf>
    <xf numFmtId="0" fontId="0" fillId="0" borderId="23" xfId="0" applyFont="1" applyBorder="1" applyAlignment="1">
      <alignment horizontal="center" vertical="center" wrapText="1" shrinkToFit="1"/>
    </xf>
    <xf numFmtId="172" fontId="0" fillId="0" borderId="31" xfId="0" applyNumberFormat="1" applyFont="1" applyBorder="1" applyAlignment="1">
      <alignment horizontal="center" vertical="center"/>
    </xf>
    <xf numFmtId="172" fontId="0" fillId="0" borderId="28" xfId="0" applyNumberFormat="1" applyFont="1" applyBorder="1" applyAlignment="1">
      <alignment horizontal="center" vertical="center"/>
    </xf>
    <xf numFmtId="172" fontId="0" fillId="0" borderId="24" xfId="0" applyNumberFormat="1" applyFont="1" applyBorder="1" applyAlignment="1">
      <alignment horizontal="center" vertical="center"/>
    </xf>
    <xf numFmtId="172" fontId="0" fillId="0" borderId="25" xfId="0" applyNumberFormat="1" applyFont="1" applyBorder="1" applyAlignment="1">
      <alignment horizontal="center" vertical="center"/>
    </xf>
    <xf numFmtId="172" fontId="0" fillId="0" borderId="26" xfId="0" applyNumberFormat="1" applyFont="1" applyBorder="1" applyAlignment="1">
      <alignment horizontal="center" vertical="center"/>
    </xf>
    <xf numFmtId="0" fontId="0" fillId="0" borderId="41" xfId="0" applyFont="1" applyBorder="1" applyAlignment="1">
      <alignment horizontal="center" vertical="center" wrapText="1" shrinkToFit="1"/>
    </xf>
    <xf numFmtId="0" fontId="0" fillId="0" borderId="45" xfId="0" applyFont="1" applyBorder="1" applyAlignment="1">
      <alignment horizontal="center" vertical="center" wrapText="1" shrinkToFit="1"/>
    </xf>
    <xf numFmtId="0" fontId="0" fillId="0" borderId="22" xfId="0" applyFont="1" applyFill="1" applyBorder="1" applyAlignment="1">
      <alignment horizontal="center" vertical="center" wrapText="1" shrinkToFit="1"/>
    </xf>
    <xf numFmtId="0" fontId="0" fillId="0" borderId="23" xfId="0" applyFont="1" applyFill="1" applyBorder="1" applyAlignment="1">
      <alignment horizontal="center" vertical="center" wrapText="1" shrinkToFit="1"/>
    </xf>
    <xf numFmtId="0" fontId="0" fillId="0" borderId="49" xfId="0" applyFont="1" applyFill="1" applyBorder="1" applyAlignment="1">
      <alignment horizontal="center" vertical="center" wrapText="1" shrinkToFit="1"/>
    </xf>
    <xf numFmtId="0" fontId="0" fillId="0" borderId="36" xfId="0" applyFont="1" applyBorder="1" applyAlignment="1">
      <alignment horizontal="center" vertical="center" wrapText="1" shrinkToFit="1"/>
    </xf>
    <xf numFmtId="0" fontId="0" fillId="0" borderId="37" xfId="0" applyFont="1" applyBorder="1" applyAlignment="1">
      <alignment horizontal="center" vertical="center" wrapText="1" shrinkToFit="1"/>
    </xf>
    <xf numFmtId="0" fontId="0" fillId="0" borderId="46" xfId="0" applyFont="1" applyBorder="1" applyAlignment="1">
      <alignment horizontal="center" vertical="center" wrapText="1" shrinkToFit="1"/>
    </xf>
    <xf numFmtId="0" fontId="6" fillId="0" borderId="39" xfId="0" applyFont="1" applyBorder="1" applyAlignment="1">
      <alignment horizontal="center" vertical="center" wrapText="1"/>
    </xf>
    <xf numFmtId="0" fontId="6" fillId="0" borderId="59" xfId="0" applyFont="1" applyBorder="1" applyAlignment="1">
      <alignment horizontal="center" vertical="center" wrapText="1"/>
    </xf>
    <xf numFmtId="0" fontId="6" fillId="0" borderId="39" xfId="0" applyFont="1" applyBorder="1" applyAlignment="1">
      <alignment horizontal="center" vertical="center"/>
    </xf>
    <xf numFmtId="0" fontId="6" fillId="0" borderId="59" xfId="0" applyFont="1" applyBorder="1" applyAlignment="1">
      <alignment horizontal="center" vertical="center"/>
    </xf>
    <xf numFmtId="0" fontId="6" fillId="0" borderId="50" xfId="0" applyFont="1" applyBorder="1" applyAlignment="1">
      <alignment horizontal="center" vertical="center" wrapText="1" shrinkToFit="1"/>
    </xf>
    <xf numFmtId="0" fontId="6" fillId="0" borderId="51" xfId="0" applyFont="1" applyBorder="1" applyAlignment="1">
      <alignment horizontal="center" vertical="center" wrapText="1" shrinkToFit="1"/>
    </xf>
    <xf numFmtId="0" fontId="6" fillId="0" borderId="61" xfId="0" applyFont="1" applyBorder="1" applyAlignment="1">
      <alignment horizontal="center" vertical="center" wrapText="1" shrinkToFit="1"/>
    </xf>
    <xf numFmtId="0" fontId="6" fillId="0" borderId="58" xfId="0" applyFont="1" applyBorder="1" applyAlignment="1">
      <alignment horizontal="center" vertical="center" wrapText="1" shrinkToFit="1"/>
    </xf>
    <xf numFmtId="166" fontId="6" fillId="0" borderId="62" xfId="0" applyNumberFormat="1" applyFont="1" applyBorder="1" applyAlignment="1">
      <alignment horizontal="center" vertical="center" wrapText="1" shrinkToFit="1"/>
    </xf>
    <xf numFmtId="166" fontId="6" fillId="0" borderId="65" xfId="0" applyNumberFormat="1" applyFont="1" applyBorder="1" applyAlignment="1">
      <alignment horizontal="center" vertical="center" wrapText="1" shrinkToFit="1"/>
    </xf>
    <xf numFmtId="2" fontId="6" fillId="0" borderId="63" xfId="0" applyNumberFormat="1" applyFont="1" applyBorder="1" applyAlignment="1">
      <alignment horizontal="center" vertical="center" wrapText="1" shrinkToFit="1"/>
    </xf>
    <xf numFmtId="2" fontId="6" fillId="0" borderId="53" xfId="0" applyNumberFormat="1" applyFont="1" applyBorder="1" applyAlignment="1">
      <alignment horizontal="center" vertical="center" wrapText="1" shrinkToFit="1"/>
    </xf>
  </cellXfs>
  <cellStyles count="7">
    <cellStyle name="Excel Built-in Normal" xfId="6"/>
    <cellStyle name="Heading" xfId="1"/>
    <cellStyle name="Heading1" xfId="2"/>
    <cellStyle name="Lien hypertexte" xfId="3"/>
    <cellStyle name="Normal" xfId="0" builtinId="0" customBuiltin="1"/>
    <cellStyle name="Result" xfId="4"/>
    <cellStyle name="Result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38100</xdr:rowOff>
        </xdr:from>
        <xdr:to>
          <xdr:col>0</xdr:col>
          <xdr:colOff>933450</xdr:colOff>
          <xdr:row>3</xdr:row>
          <xdr:rowOff>9525</xdr:rowOff>
        </xdr:to>
        <xdr:sp macro="" textlink="">
          <xdr:nvSpPr>
            <xdr:cNvPr id="15362" name="Button 2" hidden="1">
              <a:extLst>
                <a:ext uri="{63B3BB69-23CF-44E3-9099-C40C66FF867C}">
                  <a14:compatExt spid="_x0000_s1536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1"/>
                </a:rPr>
                <a:t>Remise à zéro</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0</xdr:row>
          <xdr:rowOff>85725</xdr:rowOff>
        </xdr:from>
        <xdr:to>
          <xdr:col>1</xdr:col>
          <xdr:colOff>1114425</xdr:colOff>
          <xdr:row>3</xdr:row>
          <xdr:rowOff>9525</xdr:rowOff>
        </xdr:to>
        <xdr:sp macro="" textlink="">
          <xdr:nvSpPr>
            <xdr:cNvPr id="15379" name="Button 19" hidden="1">
              <a:extLst>
                <a:ext uri="{63B3BB69-23CF-44E3-9099-C40C66FF867C}">
                  <a14:compatExt spid="_x0000_s1537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1"/>
                </a:rPr>
                <a:t>Cacher les quantité = 0</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1285875</xdr:colOff>
          <xdr:row>0</xdr:row>
          <xdr:rowOff>76200</xdr:rowOff>
        </xdr:from>
        <xdr:to>
          <xdr:col>4</xdr:col>
          <xdr:colOff>428625</xdr:colOff>
          <xdr:row>2</xdr:row>
          <xdr:rowOff>133350</xdr:rowOff>
        </xdr:to>
        <xdr:sp macro="" textlink="">
          <xdr:nvSpPr>
            <xdr:cNvPr id="15380" name="Button 20" hidden="1">
              <a:extLst>
                <a:ext uri="{63B3BB69-23CF-44E3-9099-C40C66FF867C}">
                  <a14:compatExt spid="_x0000_s1538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1"/>
                </a:rPr>
                <a:t>Afficher toutes les lignes</a:t>
              </a:r>
              <a:endParaRPr lang="fr-F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209550</xdr:colOff>
          <xdr:row>0</xdr:row>
          <xdr:rowOff>104775</xdr:rowOff>
        </xdr:from>
        <xdr:to>
          <xdr:col>1</xdr:col>
          <xdr:colOff>847725</xdr:colOff>
          <xdr:row>2</xdr:row>
          <xdr:rowOff>180975</xdr:rowOff>
        </xdr:to>
        <xdr:sp macro="" textlink="">
          <xdr:nvSpPr>
            <xdr:cNvPr id="16387" name="Button 3" hidden="1">
              <a:extLst>
                <a:ext uri="{63B3BB69-23CF-44E3-9099-C40C66FF867C}">
                  <a14:compatExt spid="_x0000_s1638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1"/>
                </a:rPr>
                <a:t>Masquer les lignes ou la quantité = 0</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0</xdr:row>
          <xdr:rowOff>104775</xdr:rowOff>
        </xdr:from>
        <xdr:to>
          <xdr:col>2</xdr:col>
          <xdr:colOff>1552575</xdr:colOff>
          <xdr:row>2</xdr:row>
          <xdr:rowOff>171450</xdr:rowOff>
        </xdr:to>
        <xdr:sp macro="" textlink="">
          <xdr:nvSpPr>
            <xdr:cNvPr id="16388" name="Button 4" hidden="1">
              <a:extLst>
                <a:ext uri="{63B3BB69-23CF-44E3-9099-C40C66FF867C}">
                  <a14:compatExt spid="_x0000_s1638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1"/>
                </a:rPr>
                <a:t>Remise à 0 du tableau</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66675</xdr:rowOff>
        </xdr:from>
        <xdr:to>
          <xdr:col>6</xdr:col>
          <xdr:colOff>371475</xdr:colOff>
          <xdr:row>2</xdr:row>
          <xdr:rowOff>123825</xdr:rowOff>
        </xdr:to>
        <xdr:sp macro="" textlink="">
          <xdr:nvSpPr>
            <xdr:cNvPr id="16389" name="Button 5" hidden="1">
              <a:extLst>
                <a:ext uri="{63B3BB69-23CF-44E3-9099-C40C66FF867C}">
                  <a14:compatExt spid="_x0000_s1638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1"/>
                </a:rPr>
                <a:t>Afficher toutes les lignes</a:t>
              </a:r>
              <a:endParaRPr lang="fr-F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2:P258"/>
  <sheetViews>
    <sheetView tabSelected="1" topLeftCell="A57" zoomScale="85" zoomScaleNormal="85" workbookViewId="0">
      <selection activeCell="B70" sqref="B70"/>
    </sheetView>
  </sheetViews>
  <sheetFormatPr baseColWidth="10" defaultRowHeight="14.25"/>
  <cols>
    <col min="1" max="1" width="11" style="2" customWidth="1"/>
    <col min="2" max="2" width="45.375" style="7" customWidth="1"/>
    <col min="3" max="3" width="14.125" customWidth="1"/>
    <col min="4" max="4" width="12.375" customWidth="1"/>
    <col min="5" max="5" width="15.875" customWidth="1"/>
    <col min="6" max="6" width="18" customWidth="1"/>
    <col min="7" max="7" width="5" customWidth="1"/>
    <col min="8" max="8" width="6.375" customWidth="1"/>
    <col min="9" max="9" width="59" customWidth="1"/>
    <col min="10" max="10" width="13.125" customWidth="1"/>
  </cols>
  <sheetData>
    <row r="2" spans="1:12">
      <c r="B2" s="7" t="s">
        <v>0</v>
      </c>
      <c r="C2" t="s">
        <v>1</v>
      </c>
      <c r="D2" t="s">
        <v>2</v>
      </c>
      <c r="E2" t="s">
        <v>20</v>
      </c>
      <c r="F2" t="s">
        <v>3</v>
      </c>
      <c r="H2" t="s">
        <v>4</v>
      </c>
      <c r="I2" t="s">
        <v>5</v>
      </c>
    </row>
    <row r="4" spans="1:12" s="4" customFormat="1" ht="14.25" customHeight="1">
      <c r="A4" s="223" t="s">
        <v>35</v>
      </c>
      <c r="B4" s="12" t="s">
        <v>36</v>
      </c>
      <c r="C4" s="13" t="s">
        <v>19</v>
      </c>
      <c r="D4" s="14">
        <v>66.91</v>
      </c>
      <c r="E4" s="13" t="s">
        <v>32</v>
      </c>
      <c r="F4" s="13" t="s">
        <v>21</v>
      </c>
      <c r="G4" s="13"/>
      <c r="H4" s="15">
        <v>41000</v>
      </c>
      <c r="I4" s="16" t="s">
        <v>33</v>
      </c>
    </row>
    <row r="5" spans="1:12">
      <c r="A5" s="223"/>
      <c r="B5" s="3" t="s">
        <v>36</v>
      </c>
      <c r="C5" s="1" t="s">
        <v>13</v>
      </c>
      <c r="D5" s="9">
        <v>63.69</v>
      </c>
      <c r="E5" s="1" t="s">
        <v>37</v>
      </c>
      <c r="F5" s="1" t="s">
        <v>11</v>
      </c>
      <c r="G5" s="1"/>
      <c r="H5" s="17" t="s">
        <v>26</v>
      </c>
      <c r="I5" s="18" t="s">
        <v>38</v>
      </c>
    </row>
    <row r="6" spans="1:12">
      <c r="A6" s="19"/>
      <c r="B6" s="3"/>
      <c r="C6" s="1"/>
      <c r="D6" s="9"/>
      <c r="E6" s="1"/>
      <c r="F6" s="1"/>
      <c r="G6" s="1"/>
      <c r="H6" s="17"/>
      <c r="I6" s="1"/>
      <c r="L6" s="20"/>
    </row>
    <row r="7" spans="1:12">
      <c r="A7" s="19"/>
      <c r="B7" s="3"/>
      <c r="C7" s="1"/>
      <c r="D7" s="9"/>
      <c r="E7" s="1"/>
      <c r="F7" s="1"/>
      <c r="G7" s="1"/>
      <c r="H7" s="17"/>
      <c r="I7" s="1"/>
      <c r="L7" s="20"/>
    </row>
    <row r="8" spans="1:12">
      <c r="A8" s="19"/>
      <c r="B8" s="3"/>
      <c r="C8" s="1"/>
      <c r="D8" s="9"/>
      <c r="E8" s="1"/>
      <c r="F8" s="1"/>
      <c r="G8" s="1"/>
      <c r="H8" s="17"/>
      <c r="I8" s="1"/>
    </row>
    <row r="9" spans="1:12">
      <c r="A9" s="19"/>
      <c r="B9" s="3"/>
      <c r="C9" s="1"/>
      <c r="D9" s="9"/>
      <c r="E9" s="1"/>
      <c r="F9" s="1"/>
      <c r="G9" s="1"/>
      <c r="H9" s="17"/>
      <c r="I9" s="1"/>
    </row>
    <row r="10" spans="1:12" s="4" customFormat="1" ht="28.5">
      <c r="A10" s="223" t="s">
        <v>39</v>
      </c>
      <c r="B10" s="12" t="s">
        <v>40</v>
      </c>
      <c r="C10" s="13" t="s">
        <v>41</v>
      </c>
      <c r="D10" s="14">
        <v>86.72</v>
      </c>
      <c r="E10" s="13" t="s">
        <v>32</v>
      </c>
      <c r="F10" s="13" t="s">
        <v>21</v>
      </c>
      <c r="G10" s="13"/>
      <c r="H10" s="15">
        <v>41000</v>
      </c>
      <c r="I10" s="16" t="s">
        <v>33</v>
      </c>
    </row>
    <row r="11" spans="1:12" ht="28.5">
      <c r="A11" s="223"/>
      <c r="B11" s="3" t="s">
        <v>40</v>
      </c>
      <c r="C11" s="1" t="s">
        <v>13</v>
      </c>
      <c r="D11" s="9">
        <v>96.6</v>
      </c>
      <c r="E11" s="1" t="s">
        <v>37</v>
      </c>
      <c r="F11" s="1" t="s">
        <v>11</v>
      </c>
      <c r="G11" s="1"/>
      <c r="H11" s="17" t="s">
        <v>26</v>
      </c>
      <c r="I11" s="18" t="s">
        <v>30</v>
      </c>
    </row>
    <row r="12" spans="1:12" s="4" customFormat="1" ht="28.5">
      <c r="A12" s="223"/>
      <c r="B12" s="6" t="s">
        <v>42</v>
      </c>
      <c r="C12" s="21" t="s">
        <v>43</v>
      </c>
      <c r="D12" s="22">
        <v>102.26</v>
      </c>
      <c r="E12" s="21" t="s">
        <v>37</v>
      </c>
      <c r="F12" s="21" t="s">
        <v>11</v>
      </c>
      <c r="G12" s="21"/>
      <c r="H12" s="23">
        <v>41091</v>
      </c>
      <c r="I12" s="24" t="s">
        <v>29</v>
      </c>
    </row>
    <row r="13" spans="1:12" ht="28.5">
      <c r="A13" s="223"/>
      <c r="B13" s="6" t="s">
        <v>42</v>
      </c>
      <c r="C13" s="21" t="s">
        <v>44</v>
      </c>
      <c r="D13" s="22">
        <v>166.94</v>
      </c>
      <c r="E13" s="21" t="s">
        <v>32</v>
      </c>
      <c r="F13" s="21" t="s">
        <v>11</v>
      </c>
      <c r="G13" s="21"/>
      <c r="H13" s="23">
        <v>41091</v>
      </c>
      <c r="I13" s="24" t="s">
        <v>29</v>
      </c>
      <c r="J13" s="4"/>
    </row>
    <row r="14" spans="1:12" s="4" customFormat="1" ht="28.5">
      <c r="A14" s="223"/>
      <c r="B14" s="6" t="s">
        <v>42</v>
      </c>
      <c r="C14" s="21" t="s">
        <v>45</v>
      </c>
      <c r="D14" s="22">
        <v>166.94</v>
      </c>
      <c r="E14" s="21" t="s">
        <v>32</v>
      </c>
      <c r="F14" s="21" t="s">
        <v>11</v>
      </c>
      <c r="G14" s="21"/>
      <c r="H14" s="23">
        <v>41091</v>
      </c>
      <c r="I14" s="24" t="s">
        <v>29</v>
      </c>
    </row>
    <row r="15" spans="1:12" s="4" customFormat="1" ht="28.5">
      <c r="A15" s="223"/>
      <c r="B15" s="6" t="s">
        <v>40</v>
      </c>
      <c r="C15" s="21" t="s">
        <v>46</v>
      </c>
      <c r="D15" s="22">
        <v>219</v>
      </c>
      <c r="E15" s="21" t="s">
        <v>37</v>
      </c>
      <c r="F15" s="21"/>
      <c r="G15" s="21"/>
      <c r="H15" s="23">
        <v>39692</v>
      </c>
      <c r="I15" s="24" t="s">
        <v>47</v>
      </c>
    </row>
    <row r="16" spans="1:12" ht="28.5">
      <c r="A16" s="223"/>
      <c r="B16" s="6" t="s">
        <v>42</v>
      </c>
      <c r="C16" s="21" t="s">
        <v>48</v>
      </c>
      <c r="D16" s="22">
        <v>166.94</v>
      </c>
      <c r="E16" s="21" t="s">
        <v>32</v>
      </c>
      <c r="F16" s="21" t="s">
        <v>11</v>
      </c>
      <c r="G16" s="21"/>
      <c r="H16" s="23">
        <v>41091</v>
      </c>
      <c r="I16" s="24" t="s">
        <v>29</v>
      </c>
    </row>
    <row r="17" spans="1:9" ht="28.5">
      <c r="A17" s="223"/>
      <c r="B17" s="6" t="s">
        <v>42</v>
      </c>
      <c r="C17" s="21" t="s">
        <v>49</v>
      </c>
      <c r="D17" s="22">
        <v>168.78</v>
      </c>
      <c r="E17" s="21" t="s">
        <v>32</v>
      </c>
      <c r="F17" s="21" t="s">
        <v>11</v>
      </c>
      <c r="G17" s="21"/>
      <c r="H17" s="23">
        <v>41091</v>
      </c>
      <c r="I17" s="24" t="s">
        <v>29</v>
      </c>
    </row>
    <row r="18" spans="1:9" ht="28.5">
      <c r="A18" s="223"/>
      <c r="B18" s="25" t="s">
        <v>40</v>
      </c>
      <c r="C18" s="26" t="s">
        <v>50</v>
      </c>
      <c r="D18" s="27">
        <v>174.2</v>
      </c>
      <c r="E18" s="26" t="s">
        <v>37</v>
      </c>
      <c r="F18" s="26" t="s">
        <v>11</v>
      </c>
      <c r="G18" s="26"/>
      <c r="H18" s="28" t="s">
        <v>23</v>
      </c>
      <c r="I18" s="29" t="s">
        <v>38</v>
      </c>
    </row>
    <row r="19" spans="1:9">
      <c r="A19" s="19"/>
      <c r="B19" s="3"/>
      <c r="C19" s="1"/>
      <c r="D19" s="9"/>
      <c r="E19" s="1"/>
      <c r="F19" s="1"/>
      <c r="G19" s="1"/>
      <c r="H19" s="17"/>
      <c r="I19" s="1"/>
    </row>
    <row r="20" spans="1:9" ht="28.5">
      <c r="A20" s="223" t="s">
        <v>51</v>
      </c>
      <c r="B20" s="10" t="s">
        <v>52</v>
      </c>
      <c r="C20" s="30" t="s">
        <v>13</v>
      </c>
      <c r="D20" s="31">
        <v>226.49</v>
      </c>
      <c r="E20" s="30" t="s">
        <v>37</v>
      </c>
      <c r="F20" s="30" t="s">
        <v>11</v>
      </c>
      <c r="G20" s="30"/>
      <c r="H20" s="32" t="s">
        <v>23</v>
      </c>
      <c r="I20" s="33" t="s">
        <v>14</v>
      </c>
    </row>
    <row r="21" spans="1:9" ht="28.5">
      <c r="A21" s="223"/>
      <c r="B21" s="6" t="s">
        <v>53</v>
      </c>
      <c r="C21" s="21" t="s">
        <v>13</v>
      </c>
      <c r="D21" s="22">
        <v>231.2</v>
      </c>
      <c r="E21" s="21" t="s">
        <v>37</v>
      </c>
      <c r="F21" s="21" t="s">
        <v>11</v>
      </c>
      <c r="G21" s="21"/>
      <c r="H21" s="23">
        <v>41091</v>
      </c>
      <c r="I21" s="24" t="s">
        <v>12</v>
      </c>
    </row>
    <row r="22" spans="1:9" s="4" customFormat="1" ht="28.5">
      <c r="A22" s="223"/>
      <c r="B22" s="8" t="s">
        <v>54</v>
      </c>
      <c r="C22" s="34" t="s">
        <v>55</v>
      </c>
      <c r="D22" s="35">
        <v>139.13999999999999</v>
      </c>
      <c r="E22" s="34" t="s">
        <v>32</v>
      </c>
      <c r="F22" s="34" t="s">
        <v>11</v>
      </c>
      <c r="G22" s="34"/>
      <c r="H22" s="36">
        <v>41091</v>
      </c>
      <c r="I22" s="37" t="s">
        <v>29</v>
      </c>
    </row>
    <row r="23" spans="1:9">
      <c r="A23" s="19"/>
      <c r="B23" s="3"/>
      <c r="C23" s="1"/>
      <c r="D23" s="9"/>
      <c r="E23" s="1"/>
      <c r="F23" s="1"/>
      <c r="G23" s="1"/>
      <c r="H23" s="17"/>
      <c r="I23" s="1"/>
    </row>
    <row r="24" spans="1:9" s="4" customFormat="1">
      <c r="A24" s="19"/>
      <c r="B24" s="6"/>
      <c r="C24" s="21"/>
      <c r="D24" s="22"/>
      <c r="E24" s="21"/>
      <c r="F24" s="21"/>
      <c r="G24" s="21"/>
      <c r="H24" s="38"/>
      <c r="I24" s="21"/>
    </row>
    <row r="25" spans="1:9" ht="28.5">
      <c r="A25" s="224"/>
      <c r="B25" s="6" t="s">
        <v>56</v>
      </c>
      <c r="C25" s="21" t="s">
        <v>57</v>
      </c>
      <c r="D25" s="22">
        <v>157.91</v>
      </c>
      <c r="E25" s="21" t="s">
        <v>32</v>
      </c>
      <c r="F25" s="21"/>
      <c r="G25" s="21"/>
      <c r="H25" s="23">
        <v>40179</v>
      </c>
      <c r="I25" s="24" t="s">
        <v>25</v>
      </c>
    </row>
    <row r="26" spans="1:9" s="4" customFormat="1" ht="28.5">
      <c r="A26" s="224"/>
      <c r="B26" s="6" t="s">
        <v>56</v>
      </c>
      <c r="C26" s="21" t="s">
        <v>58</v>
      </c>
      <c r="D26" s="22">
        <v>407.8</v>
      </c>
      <c r="E26" s="21" t="s">
        <v>32</v>
      </c>
      <c r="F26" s="21"/>
      <c r="G26" s="21"/>
      <c r="H26" s="23">
        <v>40179</v>
      </c>
      <c r="I26" s="24" t="s">
        <v>25</v>
      </c>
    </row>
    <row r="27" spans="1:9" s="4" customFormat="1" ht="28.5">
      <c r="A27" s="224"/>
      <c r="B27" s="3" t="s">
        <v>59</v>
      </c>
      <c r="C27" s="1" t="s">
        <v>13</v>
      </c>
      <c r="D27" s="9">
        <v>146.26</v>
      </c>
      <c r="E27" s="1" t="s">
        <v>37</v>
      </c>
      <c r="F27" s="1" t="s">
        <v>11</v>
      </c>
      <c r="G27" s="1"/>
      <c r="H27" s="17" t="s">
        <v>23</v>
      </c>
      <c r="I27" s="18" t="s">
        <v>38</v>
      </c>
    </row>
    <row r="28" spans="1:9" s="4" customFormat="1" ht="28.5">
      <c r="A28" s="224"/>
      <c r="B28" s="3" t="s">
        <v>60</v>
      </c>
      <c r="C28" s="1" t="s">
        <v>13</v>
      </c>
      <c r="D28" s="9">
        <v>174.94</v>
      </c>
      <c r="E28" s="1" t="s">
        <v>37</v>
      </c>
      <c r="F28" s="1" t="s">
        <v>11</v>
      </c>
      <c r="G28" s="1"/>
      <c r="H28" s="17" t="s">
        <v>23</v>
      </c>
      <c r="I28" s="18" t="s">
        <v>38</v>
      </c>
    </row>
    <row r="29" spans="1:9" ht="28.5">
      <c r="A29" s="224"/>
      <c r="B29" s="6" t="s">
        <v>61</v>
      </c>
      <c r="C29" s="21" t="s">
        <v>62</v>
      </c>
      <c r="D29" s="22">
        <v>165</v>
      </c>
      <c r="E29" s="21" t="s">
        <v>32</v>
      </c>
      <c r="F29" s="21" t="s">
        <v>21</v>
      </c>
      <c r="G29" s="21"/>
      <c r="H29" s="23">
        <v>41000</v>
      </c>
      <c r="I29" s="24" t="s">
        <v>33</v>
      </c>
    </row>
    <row r="30" spans="1:9" ht="28.5">
      <c r="A30" s="224"/>
      <c r="B30" s="6" t="s">
        <v>63</v>
      </c>
      <c r="C30" s="21" t="s">
        <v>62</v>
      </c>
      <c r="D30" s="22">
        <v>197.4</v>
      </c>
      <c r="E30" s="21" t="s">
        <v>32</v>
      </c>
      <c r="F30" s="21"/>
      <c r="G30" s="21"/>
      <c r="H30" s="23">
        <v>40179</v>
      </c>
      <c r="I30" s="24" t="s">
        <v>25</v>
      </c>
    </row>
    <row r="31" spans="1:9" ht="28.5">
      <c r="A31" s="224"/>
      <c r="B31" s="6" t="s">
        <v>64</v>
      </c>
      <c r="C31" s="21" t="s">
        <v>65</v>
      </c>
      <c r="D31" s="22">
        <v>431.25</v>
      </c>
      <c r="E31" s="21" t="s">
        <v>32</v>
      </c>
      <c r="F31" s="21"/>
      <c r="G31" s="21"/>
      <c r="H31" s="23">
        <v>40179</v>
      </c>
      <c r="I31" s="24" t="s">
        <v>25</v>
      </c>
    </row>
    <row r="32" spans="1:9" ht="28.5">
      <c r="A32" s="224"/>
      <c r="B32" s="25" t="s">
        <v>66</v>
      </c>
      <c r="C32" s="26" t="s">
        <v>13</v>
      </c>
      <c r="D32" s="27">
        <v>280</v>
      </c>
      <c r="E32" s="26" t="s">
        <v>37</v>
      </c>
      <c r="F32" s="26" t="s">
        <v>21</v>
      </c>
      <c r="G32" s="26"/>
      <c r="H32" s="28" t="s">
        <v>22</v>
      </c>
      <c r="I32" s="29" t="s">
        <v>30</v>
      </c>
    </row>
    <row r="33" spans="1:9">
      <c r="B33" s="3"/>
      <c r="C33" s="1"/>
      <c r="D33" s="9"/>
      <c r="E33" s="1"/>
      <c r="F33" s="1"/>
      <c r="G33" s="1"/>
      <c r="H33" s="17"/>
      <c r="I33" s="1"/>
    </row>
    <row r="34" spans="1:9">
      <c r="B34" s="3"/>
      <c r="C34" s="1"/>
      <c r="D34" s="9"/>
      <c r="E34" s="1"/>
      <c r="F34" s="1"/>
      <c r="G34" s="1"/>
      <c r="H34" s="17"/>
      <c r="I34" s="1"/>
    </row>
    <row r="35" spans="1:9">
      <c r="B35" s="3"/>
      <c r="C35" s="1"/>
      <c r="D35" s="9"/>
      <c r="E35" s="1"/>
      <c r="F35" s="2"/>
      <c r="G35" s="2"/>
      <c r="H35" s="17"/>
      <c r="I35" s="1"/>
    </row>
    <row r="36" spans="1:9">
      <c r="B36" s="3"/>
      <c r="C36" s="1"/>
      <c r="D36" s="9"/>
      <c r="E36" s="1"/>
      <c r="F36" s="1"/>
      <c r="G36" s="1"/>
      <c r="H36" s="17"/>
      <c r="I36" s="1"/>
    </row>
    <row r="37" spans="1:9" ht="14.25" customHeight="1">
      <c r="B37" s="3"/>
      <c r="C37" s="21"/>
      <c r="D37" s="9"/>
      <c r="E37" s="1"/>
      <c r="F37" s="1"/>
      <c r="G37" s="1"/>
      <c r="H37" s="17"/>
      <c r="I37" s="1"/>
    </row>
    <row r="38" spans="1:9">
      <c r="A38" s="5"/>
      <c r="B38" s="3"/>
      <c r="C38" s="1"/>
      <c r="D38" s="9"/>
      <c r="E38" s="1"/>
      <c r="F38" s="1"/>
      <c r="G38" s="1"/>
      <c r="H38" s="17"/>
      <c r="I38" s="1"/>
    </row>
    <row r="39" spans="1:9">
      <c r="A39" s="225" t="s">
        <v>67</v>
      </c>
      <c r="B39" s="10" t="s">
        <v>68</v>
      </c>
      <c r="C39" s="30" t="s">
        <v>7</v>
      </c>
      <c r="D39" s="31">
        <v>38.53</v>
      </c>
      <c r="E39" s="30" t="s">
        <v>37</v>
      </c>
      <c r="F39" s="30" t="s">
        <v>11</v>
      </c>
      <c r="G39" s="30"/>
      <c r="H39" s="32" t="s">
        <v>22</v>
      </c>
      <c r="I39" s="33" t="s">
        <v>69</v>
      </c>
    </row>
    <row r="40" spans="1:9" ht="28.5">
      <c r="A40" s="225"/>
      <c r="B40" s="3" t="s">
        <v>70</v>
      </c>
      <c r="C40" s="1" t="s">
        <v>7</v>
      </c>
      <c r="D40" s="9">
        <v>59.44</v>
      </c>
      <c r="E40" s="1" t="s">
        <v>37</v>
      </c>
      <c r="F40" s="1" t="s">
        <v>11</v>
      </c>
      <c r="G40" s="1"/>
      <c r="H40" s="17" t="s">
        <v>22</v>
      </c>
      <c r="I40" s="18" t="s">
        <v>69</v>
      </c>
    </row>
    <row r="41" spans="1:9">
      <c r="A41" s="225"/>
      <c r="B41" s="3" t="s">
        <v>71</v>
      </c>
      <c r="C41" s="1" t="s">
        <v>13</v>
      </c>
      <c r="D41" s="9">
        <v>22.52</v>
      </c>
      <c r="E41" s="1" t="s">
        <v>37</v>
      </c>
      <c r="F41" s="1" t="s">
        <v>8</v>
      </c>
      <c r="G41" s="1"/>
      <c r="H41" s="17" t="s">
        <v>9</v>
      </c>
      <c r="I41" s="18" t="s">
        <v>47</v>
      </c>
    </row>
    <row r="42" spans="1:9">
      <c r="A42" s="225"/>
      <c r="B42" s="25" t="s">
        <v>72</v>
      </c>
      <c r="C42" s="26" t="s">
        <v>13</v>
      </c>
      <c r="D42" s="27">
        <v>34.700000000000003</v>
      </c>
      <c r="E42" s="26" t="s">
        <v>37</v>
      </c>
      <c r="F42" s="26" t="s">
        <v>8</v>
      </c>
      <c r="G42" s="26"/>
      <c r="H42" s="28" t="s">
        <v>9</v>
      </c>
      <c r="I42" s="29" t="s">
        <v>47</v>
      </c>
    </row>
    <row r="43" spans="1:9">
      <c r="B43" s="3"/>
      <c r="C43" s="1"/>
      <c r="D43" s="9"/>
      <c r="E43" s="1"/>
      <c r="F43" s="1"/>
      <c r="G43" s="1"/>
      <c r="H43" s="17"/>
      <c r="I43" s="1"/>
    </row>
    <row r="44" spans="1:9" ht="14.25" customHeight="1">
      <c r="A44" s="225" t="s">
        <v>73</v>
      </c>
      <c r="B44" s="10" t="s">
        <v>74</v>
      </c>
      <c r="C44" s="30" t="s">
        <v>7</v>
      </c>
      <c r="D44" s="31">
        <v>37.5</v>
      </c>
      <c r="E44" s="30" t="s">
        <v>37</v>
      </c>
      <c r="F44" s="30" t="s">
        <v>11</v>
      </c>
      <c r="G44" s="30"/>
      <c r="H44" s="32" t="s">
        <v>26</v>
      </c>
      <c r="I44" s="33" t="s">
        <v>14</v>
      </c>
    </row>
    <row r="45" spans="1:9">
      <c r="A45" s="225"/>
      <c r="B45" s="3" t="s">
        <v>74</v>
      </c>
      <c r="C45" s="1" t="s">
        <v>13</v>
      </c>
      <c r="D45" s="9">
        <v>38.159999999999997</v>
      </c>
      <c r="E45" s="1" t="s">
        <v>37</v>
      </c>
      <c r="F45" s="1" t="s">
        <v>11</v>
      </c>
      <c r="G45" s="1"/>
      <c r="H45" s="17" t="s">
        <v>26</v>
      </c>
      <c r="I45" s="18" t="s">
        <v>14</v>
      </c>
    </row>
    <row r="46" spans="1:9">
      <c r="A46" s="225"/>
      <c r="B46" s="3"/>
      <c r="C46" s="1"/>
      <c r="D46" s="9"/>
      <c r="E46" s="1"/>
      <c r="F46" s="1"/>
      <c r="G46" s="1"/>
      <c r="H46" s="17"/>
      <c r="I46" s="18"/>
    </row>
    <row r="47" spans="1:9">
      <c r="A47" s="225"/>
      <c r="B47" s="3" t="s">
        <v>75</v>
      </c>
      <c r="C47" s="1" t="s">
        <v>7</v>
      </c>
      <c r="D47" s="9">
        <v>65.41</v>
      </c>
      <c r="E47" s="1" t="s">
        <v>37</v>
      </c>
      <c r="F47" s="1" t="s">
        <v>11</v>
      </c>
      <c r="G47" s="1"/>
      <c r="H47" s="17" t="s">
        <v>26</v>
      </c>
      <c r="I47" s="18" t="s">
        <v>14</v>
      </c>
    </row>
    <row r="48" spans="1:9">
      <c r="A48" s="225"/>
      <c r="B48" s="3" t="s">
        <v>75</v>
      </c>
      <c r="C48" s="1" t="s">
        <v>13</v>
      </c>
      <c r="D48" s="9">
        <v>65.41</v>
      </c>
      <c r="E48" s="1" t="s">
        <v>37</v>
      </c>
      <c r="F48" s="1" t="s">
        <v>11</v>
      </c>
      <c r="G48" s="1"/>
      <c r="H48" s="17" t="s">
        <v>26</v>
      </c>
      <c r="I48" s="18" t="s">
        <v>14</v>
      </c>
    </row>
    <row r="49" spans="1:9">
      <c r="A49" s="225"/>
      <c r="B49" s="3" t="s">
        <v>75</v>
      </c>
      <c r="C49" s="1" t="s">
        <v>10</v>
      </c>
      <c r="D49" s="9">
        <v>74.53</v>
      </c>
      <c r="E49" s="1" t="s">
        <v>37</v>
      </c>
      <c r="F49" s="1" t="s">
        <v>11</v>
      </c>
      <c r="G49" s="1"/>
      <c r="H49" s="17" t="s">
        <v>26</v>
      </c>
      <c r="I49" s="18" t="s">
        <v>14</v>
      </c>
    </row>
    <row r="50" spans="1:9">
      <c r="A50" s="225"/>
      <c r="B50" s="3" t="s">
        <v>75</v>
      </c>
      <c r="C50" s="1" t="s">
        <v>16</v>
      </c>
      <c r="D50" s="9">
        <v>133.18</v>
      </c>
      <c r="E50" s="1" t="s">
        <v>37</v>
      </c>
      <c r="F50" s="1" t="s">
        <v>11</v>
      </c>
      <c r="G50" s="1"/>
      <c r="H50" s="17" t="s">
        <v>26</v>
      </c>
      <c r="I50" s="18" t="s">
        <v>14</v>
      </c>
    </row>
    <row r="51" spans="1:9">
      <c r="A51" s="225"/>
      <c r="B51" s="3" t="s">
        <v>75</v>
      </c>
      <c r="C51" s="1" t="s">
        <v>17</v>
      </c>
      <c r="D51" s="9">
        <v>133.18</v>
      </c>
      <c r="E51" s="1" t="s">
        <v>37</v>
      </c>
      <c r="F51" s="1" t="s">
        <v>11</v>
      </c>
      <c r="G51" s="1"/>
      <c r="H51" s="17" t="s">
        <v>26</v>
      </c>
      <c r="I51" s="18" t="s">
        <v>14</v>
      </c>
    </row>
    <row r="52" spans="1:9">
      <c r="A52" s="225"/>
      <c r="B52" s="3"/>
      <c r="C52" s="1"/>
      <c r="D52" s="9"/>
      <c r="E52" s="1"/>
      <c r="F52" s="1"/>
      <c r="G52" s="1"/>
      <c r="H52" s="17"/>
      <c r="I52" s="18"/>
    </row>
    <row r="53" spans="1:9">
      <c r="A53" s="225"/>
      <c r="B53" s="3" t="s">
        <v>76</v>
      </c>
      <c r="C53" s="1" t="s">
        <v>13</v>
      </c>
      <c r="D53" s="9">
        <v>124.91</v>
      </c>
      <c r="E53" s="1" t="s">
        <v>37</v>
      </c>
      <c r="F53" s="1" t="s">
        <v>11</v>
      </c>
      <c r="G53" s="1"/>
      <c r="H53" s="17" t="s">
        <v>26</v>
      </c>
      <c r="I53" s="18" t="s">
        <v>14</v>
      </c>
    </row>
    <row r="54" spans="1:9" s="4" customFormat="1">
      <c r="A54" s="225"/>
      <c r="B54" s="6" t="s">
        <v>76</v>
      </c>
      <c r="C54" s="21" t="s">
        <v>13</v>
      </c>
      <c r="D54" s="22">
        <v>127.76</v>
      </c>
      <c r="E54" s="21" t="s">
        <v>32</v>
      </c>
      <c r="F54" s="21" t="s">
        <v>11</v>
      </c>
      <c r="G54" s="21"/>
      <c r="H54" s="23">
        <v>41091</v>
      </c>
      <c r="I54" s="24" t="s">
        <v>12</v>
      </c>
    </row>
    <row r="55" spans="1:9" s="4" customFormat="1">
      <c r="A55" s="225"/>
      <c r="B55" s="6"/>
      <c r="C55" s="21"/>
      <c r="D55" s="22"/>
      <c r="E55" s="21"/>
      <c r="F55" s="21"/>
      <c r="G55" s="21"/>
      <c r="H55" s="38"/>
      <c r="I55" s="24"/>
    </row>
    <row r="56" spans="1:9" ht="28.5">
      <c r="A56" s="225"/>
      <c r="B56" s="3" t="s">
        <v>77</v>
      </c>
      <c r="C56" s="1" t="s">
        <v>13</v>
      </c>
      <c r="D56" s="9">
        <v>73.42</v>
      </c>
      <c r="E56" s="1" t="s">
        <v>37</v>
      </c>
      <c r="F56" s="1" t="s">
        <v>11</v>
      </c>
      <c r="G56" s="1"/>
      <c r="H56" s="17" t="s">
        <v>26</v>
      </c>
      <c r="I56" s="18" t="s">
        <v>14</v>
      </c>
    </row>
    <row r="57" spans="1:9" ht="28.5">
      <c r="A57" s="225"/>
      <c r="B57" s="3" t="s">
        <v>78</v>
      </c>
      <c r="C57" s="1" t="s">
        <v>10</v>
      </c>
      <c r="D57" s="9">
        <v>88.99</v>
      </c>
      <c r="E57" s="1" t="s">
        <v>37</v>
      </c>
      <c r="F57" s="1" t="s">
        <v>11</v>
      </c>
      <c r="G57" s="1"/>
      <c r="H57" s="17" t="s">
        <v>26</v>
      </c>
      <c r="I57" s="18" t="s">
        <v>14</v>
      </c>
    </row>
    <row r="58" spans="1:9" ht="28.5">
      <c r="A58" s="225"/>
      <c r="B58" s="25" t="s">
        <v>79</v>
      </c>
      <c r="C58" s="26" t="s">
        <v>15</v>
      </c>
      <c r="D58" s="27">
        <v>227.64</v>
      </c>
      <c r="E58" s="26" t="s">
        <v>37</v>
      </c>
      <c r="F58" s="26" t="s">
        <v>11</v>
      </c>
      <c r="G58" s="26"/>
      <c r="H58" s="28" t="s">
        <v>26</v>
      </c>
      <c r="I58" s="29" t="s">
        <v>14</v>
      </c>
    </row>
    <row r="59" spans="1:9">
      <c r="B59" s="3"/>
      <c r="C59" s="1"/>
      <c r="D59" s="9"/>
      <c r="E59" s="1"/>
      <c r="F59" s="1"/>
      <c r="G59" s="1"/>
      <c r="H59" s="17"/>
      <c r="I59" s="1"/>
    </row>
    <row r="60" spans="1:9">
      <c r="H60" s="17"/>
    </row>
    <row r="61" spans="1:9">
      <c r="H61" s="17"/>
    </row>
    <row r="62" spans="1:9">
      <c r="H62" s="17"/>
    </row>
    <row r="63" spans="1:9">
      <c r="H63" s="17"/>
    </row>
    <row r="64" spans="1:9" ht="15" thickBot="1">
      <c r="H64" s="17"/>
    </row>
    <row r="65" spans="2:16" ht="66.75" customHeight="1" thickBot="1">
      <c r="D65" s="220" t="s">
        <v>223</v>
      </c>
      <c r="E65" s="221"/>
      <c r="F65" s="162">
        <v>37</v>
      </c>
      <c r="G65" s="135"/>
      <c r="H65" s="17"/>
    </row>
    <row r="66" spans="2:16" ht="18" customHeight="1" thickBot="1">
      <c r="H66" s="17"/>
    </row>
    <row r="67" spans="2:16" ht="41.25" customHeight="1" thickBot="1">
      <c r="B67" s="39" t="s">
        <v>80</v>
      </c>
      <c r="E67" s="40" t="s">
        <v>81</v>
      </c>
      <c r="F67" s="40">
        <v>1.1499999999999999</v>
      </c>
      <c r="G67" s="136"/>
      <c r="H67" s="17"/>
    </row>
    <row r="68" spans="2:16" ht="15" thickBot="1">
      <c r="B68" s="226" t="s">
        <v>0</v>
      </c>
      <c r="C68" s="219" t="s">
        <v>2</v>
      </c>
      <c r="D68" s="219" t="s">
        <v>20</v>
      </c>
      <c r="E68" s="219" t="s">
        <v>31</v>
      </c>
      <c r="F68" s="219" t="s">
        <v>82</v>
      </c>
      <c r="G68" s="137"/>
      <c r="H68" s="17"/>
    </row>
    <row r="69" spans="2:16" ht="15" thickBot="1">
      <c r="B69" s="226"/>
      <c r="C69" s="219"/>
      <c r="D69" s="219"/>
      <c r="E69" s="219"/>
      <c r="F69" s="219"/>
      <c r="G69" s="137"/>
      <c r="H69" s="17"/>
    </row>
    <row r="70" spans="2:16">
      <c r="B70" s="214">
        <f>0</f>
        <v>0</v>
      </c>
      <c r="C70" s="41">
        <v>0</v>
      </c>
      <c r="D70" s="41"/>
      <c r="E70" s="139">
        <f>$F$65*H70</f>
        <v>0</v>
      </c>
      <c r="F70" s="215">
        <v>0</v>
      </c>
      <c r="G70" s="142" t="s">
        <v>222</v>
      </c>
      <c r="H70" s="143">
        <v>0</v>
      </c>
      <c r="J70" s="217"/>
      <c r="K70" s="217"/>
      <c r="L70" s="217"/>
      <c r="M70" s="217"/>
      <c r="N70" s="217"/>
      <c r="O70" s="217"/>
      <c r="P70" s="217"/>
    </row>
    <row r="71" spans="2:16" ht="28.5">
      <c r="B71" s="214" t="s">
        <v>100</v>
      </c>
      <c r="C71" s="42">
        <v>45.45</v>
      </c>
      <c r="D71" s="41" t="s">
        <v>37</v>
      </c>
      <c r="E71" s="139">
        <f t="shared" ref="E71" si="0">$F$65*H71</f>
        <v>37</v>
      </c>
      <c r="F71" s="140">
        <f t="shared" ref="F71" si="1">PRODUCT(C71, $F$67)+E71</f>
        <v>89.267499999999998</v>
      </c>
      <c r="G71" s="144" t="s">
        <v>222</v>
      </c>
      <c r="H71" s="146">
        <v>1</v>
      </c>
      <c r="J71" s="217"/>
      <c r="K71" s="217"/>
      <c r="L71" s="217"/>
      <c r="M71" s="217"/>
      <c r="N71" s="217"/>
      <c r="O71" s="217"/>
      <c r="P71" s="217"/>
    </row>
    <row r="72" spans="2:16">
      <c r="B72" s="214" t="s">
        <v>95</v>
      </c>
      <c r="C72" s="42">
        <v>113</v>
      </c>
      <c r="D72" s="41" t="s">
        <v>37</v>
      </c>
      <c r="E72" s="139">
        <f t="shared" ref="E72:E83" si="2">$F$65*H72</f>
        <v>0</v>
      </c>
      <c r="F72" s="141"/>
      <c r="G72" s="144" t="s">
        <v>222</v>
      </c>
      <c r="H72" s="145">
        <v>0</v>
      </c>
      <c r="J72" s="217"/>
      <c r="K72" s="217"/>
      <c r="L72" s="217"/>
      <c r="M72" s="217"/>
      <c r="N72" s="217"/>
      <c r="O72" s="217"/>
      <c r="P72" s="217"/>
    </row>
    <row r="73" spans="2:16">
      <c r="B73" s="214" t="s">
        <v>96</v>
      </c>
      <c r="C73" s="42">
        <v>15.5</v>
      </c>
      <c r="D73" s="41" t="s">
        <v>37</v>
      </c>
      <c r="E73" s="139">
        <f t="shared" si="2"/>
        <v>9.25</v>
      </c>
      <c r="F73" s="140">
        <f>PRODUCT(C73, $F$67)+E73</f>
        <v>27.074999999999999</v>
      </c>
      <c r="G73" s="144" t="s">
        <v>222</v>
      </c>
      <c r="H73" s="145">
        <v>0.25</v>
      </c>
      <c r="J73" s="217"/>
      <c r="K73" s="217"/>
      <c r="L73" s="217"/>
      <c r="M73" s="217"/>
      <c r="N73" s="217"/>
      <c r="O73" s="217"/>
      <c r="P73" s="217"/>
    </row>
    <row r="74" spans="2:16">
      <c r="B74" s="214" t="s">
        <v>86</v>
      </c>
      <c r="C74" s="42">
        <v>2.5</v>
      </c>
      <c r="D74" s="41" t="s">
        <v>37</v>
      </c>
      <c r="E74" s="139">
        <f t="shared" si="2"/>
        <v>2.96</v>
      </c>
      <c r="F74" s="140">
        <f>PRODUCT(C74, $F$67)+E74</f>
        <v>5.835</v>
      </c>
      <c r="G74" s="144" t="s">
        <v>222</v>
      </c>
      <c r="H74" s="145">
        <v>0.08</v>
      </c>
      <c r="J74" s="217"/>
      <c r="K74" s="217"/>
      <c r="L74" s="217"/>
      <c r="M74" s="217"/>
      <c r="N74" s="217"/>
      <c r="O74" s="217"/>
      <c r="P74" s="217"/>
    </row>
    <row r="75" spans="2:16">
      <c r="B75" s="214" t="s">
        <v>87</v>
      </c>
      <c r="C75" s="42">
        <v>5.9</v>
      </c>
      <c r="D75" s="41" t="s">
        <v>37</v>
      </c>
      <c r="E75" s="139">
        <f t="shared" si="2"/>
        <v>2.96</v>
      </c>
      <c r="F75" s="140">
        <f>PRODUCT(C75, $F$67)+E75</f>
        <v>9.745000000000001</v>
      </c>
      <c r="G75" s="144" t="s">
        <v>222</v>
      </c>
      <c r="H75" s="145">
        <v>0.08</v>
      </c>
      <c r="J75" s="217"/>
      <c r="K75" s="217"/>
      <c r="L75" s="217"/>
      <c r="M75" s="217"/>
      <c r="N75" s="217"/>
      <c r="O75" s="217"/>
      <c r="P75" s="217"/>
    </row>
    <row r="76" spans="2:16">
      <c r="B76" s="214" t="s">
        <v>85</v>
      </c>
      <c r="C76" s="42">
        <v>0.8</v>
      </c>
      <c r="D76" s="41" t="s">
        <v>32</v>
      </c>
      <c r="E76" s="139">
        <f t="shared" si="2"/>
        <v>2.96</v>
      </c>
      <c r="F76" s="140">
        <f>PRODUCT(C76, $F$67)+E76</f>
        <v>3.88</v>
      </c>
      <c r="G76" s="144" t="s">
        <v>222</v>
      </c>
      <c r="H76" s="145">
        <v>0.08</v>
      </c>
      <c r="J76" s="217"/>
      <c r="K76" s="217"/>
      <c r="L76" s="217"/>
      <c r="M76" s="217"/>
      <c r="N76" s="217"/>
      <c r="O76" s="217"/>
      <c r="P76" s="217"/>
    </row>
    <row r="77" spans="2:16">
      <c r="B77" s="214" t="s">
        <v>118</v>
      </c>
      <c r="C77" s="42">
        <v>32</v>
      </c>
      <c r="D77" s="41" t="s">
        <v>37</v>
      </c>
      <c r="E77" s="139">
        <f t="shared" si="2"/>
        <v>0</v>
      </c>
      <c r="F77" s="141"/>
      <c r="G77" s="144" t="s">
        <v>222</v>
      </c>
      <c r="H77" s="147">
        <v>0</v>
      </c>
      <c r="J77" s="217"/>
      <c r="K77" s="217"/>
      <c r="L77" s="217"/>
      <c r="M77" s="217"/>
      <c r="N77" s="217"/>
      <c r="O77" s="217"/>
      <c r="P77" s="217"/>
    </row>
    <row r="78" spans="2:16">
      <c r="B78" s="214" t="s">
        <v>88</v>
      </c>
      <c r="C78" s="42">
        <v>11</v>
      </c>
      <c r="D78" s="41" t="s">
        <v>37</v>
      </c>
      <c r="E78" s="139">
        <f t="shared" si="2"/>
        <v>3.33</v>
      </c>
      <c r="F78" s="140">
        <f t="shared" ref="F78:F86" si="3">PRODUCT(C78, $F$67)+E78</f>
        <v>15.979999999999999</v>
      </c>
      <c r="G78" s="144" t="s">
        <v>222</v>
      </c>
      <c r="H78" s="145">
        <v>0.09</v>
      </c>
      <c r="J78" s="217"/>
      <c r="K78" s="217"/>
      <c r="L78" s="217"/>
      <c r="M78" s="217"/>
      <c r="N78" s="217"/>
      <c r="O78" s="217"/>
      <c r="P78" s="217"/>
    </row>
    <row r="79" spans="2:16">
      <c r="B79" s="214" t="s">
        <v>89</v>
      </c>
      <c r="C79" s="42">
        <v>37</v>
      </c>
      <c r="D79" s="41" t="s">
        <v>37</v>
      </c>
      <c r="E79" s="139">
        <f t="shared" si="2"/>
        <v>3.33</v>
      </c>
      <c r="F79" s="140">
        <f t="shared" si="3"/>
        <v>45.879999999999995</v>
      </c>
      <c r="G79" s="144" t="s">
        <v>222</v>
      </c>
      <c r="H79" s="145">
        <v>0.09</v>
      </c>
      <c r="J79" s="217"/>
      <c r="K79" s="217"/>
      <c r="L79" s="217"/>
      <c r="M79" s="217"/>
      <c r="N79" s="217"/>
      <c r="O79" s="217"/>
      <c r="P79" s="217"/>
    </row>
    <row r="80" spans="2:16">
      <c r="B80" s="214" t="s">
        <v>90</v>
      </c>
      <c r="C80" s="42">
        <v>45</v>
      </c>
      <c r="D80" s="41" t="s">
        <v>37</v>
      </c>
      <c r="E80" s="139">
        <f t="shared" si="2"/>
        <v>3.33</v>
      </c>
      <c r="F80" s="140">
        <f t="shared" si="3"/>
        <v>55.079999999999991</v>
      </c>
      <c r="G80" s="144" t="s">
        <v>222</v>
      </c>
      <c r="H80" s="145">
        <v>0.09</v>
      </c>
      <c r="J80" s="217"/>
      <c r="K80" s="217"/>
      <c r="L80" s="217"/>
      <c r="M80" s="217"/>
      <c r="N80" s="217"/>
      <c r="O80" s="217"/>
      <c r="P80" s="217"/>
    </row>
    <row r="81" spans="2:16">
      <c r="B81" s="214" t="s">
        <v>97</v>
      </c>
      <c r="C81" s="42">
        <v>32</v>
      </c>
      <c r="D81" s="41" t="s">
        <v>37</v>
      </c>
      <c r="E81" s="139">
        <f t="shared" si="2"/>
        <v>18.5</v>
      </c>
      <c r="F81" s="140">
        <f t="shared" si="3"/>
        <v>55.3</v>
      </c>
      <c r="G81" s="144" t="s">
        <v>222</v>
      </c>
      <c r="H81" s="145">
        <v>0.5</v>
      </c>
      <c r="J81" s="217"/>
      <c r="K81" s="217"/>
      <c r="L81" s="217"/>
      <c r="M81" s="217"/>
      <c r="N81" s="217"/>
      <c r="O81" s="217"/>
      <c r="P81" s="217"/>
    </row>
    <row r="82" spans="2:16">
      <c r="B82" s="214" t="s">
        <v>243</v>
      </c>
      <c r="C82" s="42">
        <v>59</v>
      </c>
      <c r="D82" s="41"/>
      <c r="E82" s="139">
        <f t="shared" si="2"/>
        <v>18.5</v>
      </c>
      <c r="F82" s="140">
        <f>PRODUCT(C82, $F$67)+E82</f>
        <v>86.35</v>
      </c>
      <c r="G82" s="144" t="s">
        <v>222</v>
      </c>
      <c r="H82" s="145">
        <v>0.5</v>
      </c>
      <c r="J82" s="217"/>
      <c r="K82" s="217"/>
      <c r="L82" s="217"/>
      <c r="M82" s="217"/>
      <c r="N82" s="217"/>
      <c r="O82" s="217"/>
      <c r="P82" s="217"/>
    </row>
    <row r="83" spans="2:16">
      <c r="B83" s="214" t="s">
        <v>102</v>
      </c>
      <c r="C83" s="42">
        <v>15</v>
      </c>
      <c r="D83" s="41" t="s">
        <v>37</v>
      </c>
      <c r="E83" s="139">
        <f t="shared" si="2"/>
        <v>18.5</v>
      </c>
      <c r="F83" s="140">
        <f t="shared" si="3"/>
        <v>35.75</v>
      </c>
      <c r="G83" s="144" t="s">
        <v>222</v>
      </c>
      <c r="H83" s="146">
        <v>0.5</v>
      </c>
      <c r="J83" s="217"/>
      <c r="K83" s="217"/>
      <c r="L83" s="217"/>
      <c r="M83" s="217"/>
      <c r="N83" s="217"/>
      <c r="O83" s="217"/>
      <c r="P83" s="217"/>
    </row>
    <row r="84" spans="2:16">
      <c r="B84" s="214" t="s">
        <v>232</v>
      </c>
      <c r="C84" s="42">
        <v>18</v>
      </c>
      <c r="D84" s="41" t="s">
        <v>37</v>
      </c>
      <c r="E84" s="139">
        <f>H84*F65</f>
        <v>22.2</v>
      </c>
      <c r="F84" s="140">
        <f t="shared" si="3"/>
        <v>42.9</v>
      </c>
      <c r="G84" s="144"/>
      <c r="H84" s="146">
        <v>0.6</v>
      </c>
      <c r="J84" s="217"/>
      <c r="K84" s="217"/>
      <c r="L84" s="217"/>
      <c r="M84" s="217"/>
      <c r="N84" s="217"/>
      <c r="O84" s="217"/>
      <c r="P84" s="217"/>
    </row>
    <row r="85" spans="2:16">
      <c r="B85" s="214" t="s">
        <v>93</v>
      </c>
      <c r="C85" s="42">
        <v>40</v>
      </c>
      <c r="D85" s="41" t="s">
        <v>37</v>
      </c>
      <c r="E85" s="139">
        <f>$F$65*H85</f>
        <v>9.25</v>
      </c>
      <c r="F85" s="140">
        <f t="shared" si="3"/>
        <v>55.25</v>
      </c>
      <c r="G85" s="144" t="s">
        <v>222</v>
      </c>
      <c r="H85" s="145">
        <v>0.25</v>
      </c>
      <c r="J85" s="217"/>
      <c r="K85" s="217"/>
      <c r="L85" s="217"/>
      <c r="M85" s="217"/>
      <c r="N85" s="217"/>
      <c r="O85" s="217"/>
      <c r="P85" s="217"/>
    </row>
    <row r="86" spans="2:16">
      <c r="B86" s="214" t="s">
        <v>103</v>
      </c>
      <c r="C86" s="42">
        <v>52</v>
      </c>
      <c r="D86" s="41" t="s">
        <v>37</v>
      </c>
      <c r="E86" s="139">
        <f>$F$65*H86</f>
        <v>37</v>
      </c>
      <c r="F86" s="140">
        <f t="shared" si="3"/>
        <v>96.8</v>
      </c>
      <c r="G86" s="144" t="s">
        <v>222</v>
      </c>
      <c r="H86" s="146">
        <v>1</v>
      </c>
      <c r="J86" s="217"/>
      <c r="K86" s="217"/>
      <c r="L86" s="217"/>
      <c r="M86" s="217"/>
      <c r="N86" s="217"/>
      <c r="O86" s="217"/>
      <c r="P86" s="217"/>
    </row>
    <row r="87" spans="2:16">
      <c r="B87" s="214" t="s">
        <v>112</v>
      </c>
      <c r="C87" s="42">
        <v>5</v>
      </c>
      <c r="D87" s="41" t="s">
        <v>37</v>
      </c>
      <c r="E87" s="139">
        <f>$F$65*H87</f>
        <v>0</v>
      </c>
      <c r="F87" s="141"/>
      <c r="G87" s="144" t="s">
        <v>222</v>
      </c>
      <c r="H87" s="146">
        <v>0</v>
      </c>
      <c r="J87" s="217"/>
      <c r="K87" s="217"/>
      <c r="L87" s="217"/>
      <c r="M87" s="217"/>
      <c r="N87" s="217"/>
      <c r="O87" s="217"/>
      <c r="P87" s="217"/>
    </row>
    <row r="88" spans="2:16">
      <c r="B88" s="214" t="s">
        <v>109</v>
      </c>
      <c r="C88" s="42">
        <v>5</v>
      </c>
      <c r="D88" s="41" t="s">
        <v>27</v>
      </c>
      <c r="E88" s="139">
        <f>$F$65*H88</f>
        <v>18.5</v>
      </c>
      <c r="F88" s="140">
        <f>PRODUCT(C88, $F$67)+E88</f>
        <v>24.25</v>
      </c>
      <c r="G88" s="144" t="s">
        <v>222</v>
      </c>
      <c r="H88" s="146">
        <v>0.5</v>
      </c>
      <c r="J88" s="217"/>
      <c r="K88" s="217"/>
      <c r="L88" s="217"/>
      <c r="M88" s="217"/>
      <c r="N88" s="217"/>
      <c r="O88" s="217"/>
      <c r="P88" s="217"/>
    </row>
    <row r="89" spans="2:16">
      <c r="B89" s="214" t="s">
        <v>101</v>
      </c>
      <c r="C89" s="42">
        <v>5</v>
      </c>
      <c r="D89" s="41" t="s">
        <v>37</v>
      </c>
      <c r="E89" s="139">
        <f>$F$65*H89</f>
        <v>9.4978999999999996</v>
      </c>
      <c r="F89" s="140">
        <f t="shared" ref="F89:F90" si="4">PRODUCT(C89, $F$67)+E89</f>
        <v>15.2479</v>
      </c>
      <c r="G89" s="144" t="s">
        <v>222</v>
      </c>
      <c r="H89" s="146">
        <v>0.25669999999999998</v>
      </c>
      <c r="J89" s="217"/>
      <c r="K89" s="217"/>
      <c r="L89" s="217"/>
      <c r="M89" s="217"/>
      <c r="N89" s="217"/>
      <c r="O89" s="217"/>
      <c r="P89" s="217"/>
    </row>
    <row r="90" spans="2:16">
      <c r="B90" s="214" t="s">
        <v>231</v>
      </c>
      <c r="C90" s="42">
        <v>6</v>
      </c>
      <c r="D90" s="41" t="s">
        <v>37</v>
      </c>
      <c r="E90" s="139">
        <f>F65*H90</f>
        <v>11.395999999999999</v>
      </c>
      <c r="F90" s="140">
        <f t="shared" si="4"/>
        <v>18.295999999999999</v>
      </c>
      <c r="G90" s="144" t="s">
        <v>222</v>
      </c>
      <c r="H90" s="146">
        <v>0.308</v>
      </c>
      <c r="J90" s="217"/>
      <c r="K90" s="217"/>
      <c r="L90" s="217"/>
      <c r="M90" s="217"/>
      <c r="N90" s="217"/>
      <c r="O90" s="217"/>
      <c r="P90" s="217"/>
    </row>
    <row r="91" spans="2:16" ht="28.5">
      <c r="B91" s="214" t="s">
        <v>113</v>
      </c>
      <c r="C91" s="42">
        <v>9.18</v>
      </c>
      <c r="D91" s="41" t="s">
        <v>37</v>
      </c>
      <c r="E91" s="139">
        <f t="shared" ref="E91:E105" si="5">$F$65*H91</f>
        <v>11.999099999999999</v>
      </c>
      <c r="F91" s="140">
        <f>PRODUCT(C91, $F$67)+E91</f>
        <v>22.556099999999997</v>
      </c>
      <c r="G91" s="144" t="s">
        <v>222</v>
      </c>
      <c r="H91" s="146">
        <v>0.32429999999999998</v>
      </c>
      <c r="J91" s="217"/>
      <c r="K91" s="217"/>
      <c r="L91" s="217"/>
      <c r="M91" s="217"/>
      <c r="N91" s="217"/>
      <c r="O91" s="217"/>
      <c r="P91" s="217"/>
    </row>
    <row r="92" spans="2:16" ht="28.5">
      <c r="B92" s="45" t="s">
        <v>117</v>
      </c>
      <c r="C92" s="43">
        <v>458</v>
      </c>
      <c r="D92" s="44" t="s">
        <v>32</v>
      </c>
      <c r="E92" s="139">
        <f t="shared" si="5"/>
        <v>0</v>
      </c>
      <c r="F92" s="141"/>
      <c r="G92" s="144" t="s">
        <v>222</v>
      </c>
      <c r="H92" s="146">
        <v>0</v>
      </c>
      <c r="J92" s="217"/>
      <c r="K92" s="217"/>
      <c r="L92" s="217"/>
      <c r="M92" s="217"/>
      <c r="N92" s="217"/>
      <c r="O92" s="217"/>
      <c r="P92" s="217"/>
    </row>
    <row r="93" spans="2:16">
      <c r="B93" s="214" t="s">
        <v>91</v>
      </c>
      <c r="C93" s="42">
        <v>16</v>
      </c>
      <c r="D93" s="41" t="s">
        <v>92</v>
      </c>
      <c r="E93" s="139">
        <f t="shared" si="5"/>
        <v>111</v>
      </c>
      <c r="F93" s="140">
        <f>PRODUCT(C93, $F$67)+E93</f>
        <v>129.4</v>
      </c>
      <c r="G93" s="144" t="s">
        <v>222</v>
      </c>
      <c r="H93" s="145">
        <v>3</v>
      </c>
      <c r="J93" s="217"/>
      <c r="K93" s="217"/>
      <c r="L93" s="217"/>
      <c r="M93" s="217"/>
      <c r="N93" s="217"/>
      <c r="O93" s="217"/>
      <c r="P93" s="217"/>
    </row>
    <row r="94" spans="2:16">
      <c r="B94" s="214" t="s">
        <v>108</v>
      </c>
      <c r="C94" s="42">
        <v>3.5</v>
      </c>
      <c r="D94" s="41" t="s">
        <v>37</v>
      </c>
      <c r="E94" s="139">
        <f t="shared" si="5"/>
        <v>0</v>
      </c>
      <c r="F94" s="141"/>
      <c r="G94" s="144" t="s">
        <v>222</v>
      </c>
      <c r="H94" s="146">
        <v>0</v>
      </c>
      <c r="J94" s="217"/>
      <c r="K94" s="217"/>
      <c r="L94" s="217"/>
      <c r="M94" s="217"/>
      <c r="N94" s="217"/>
      <c r="O94" s="217"/>
      <c r="P94" s="217"/>
    </row>
    <row r="95" spans="2:16" ht="28.5">
      <c r="B95" s="214" t="s">
        <v>116</v>
      </c>
      <c r="C95" s="42">
        <v>185</v>
      </c>
      <c r="D95" s="41" t="s">
        <v>37</v>
      </c>
      <c r="E95" s="139">
        <f t="shared" si="5"/>
        <v>37</v>
      </c>
      <c r="F95" s="140">
        <f>PRODUCT(C95, $F$67)+E95</f>
        <v>249.74999999999997</v>
      </c>
      <c r="G95" s="144" t="s">
        <v>222</v>
      </c>
      <c r="H95" s="146">
        <v>1</v>
      </c>
      <c r="J95" s="217"/>
      <c r="K95" s="217"/>
      <c r="L95" s="217"/>
      <c r="M95" s="217"/>
      <c r="N95" s="217"/>
      <c r="O95" s="217"/>
      <c r="P95" s="217"/>
    </row>
    <row r="96" spans="2:16" ht="15" thickBot="1">
      <c r="B96" s="45" t="s">
        <v>120</v>
      </c>
      <c r="C96" s="43">
        <v>3.53</v>
      </c>
      <c r="D96" s="45" t="s">
        <v>32</v>
      </c>
      <c r="E96" s="139">
        <f t="shared" si="5"/>
        <v>3.7999000000000001</v>
      </c>
      <c r="F96" s="140">
        <f>PRODUCT(C96, $F$67)+E96</f>
        <v>7.8593999999999999</v>
      </c>
      <c r="G96" s="149" t="s">
        <v>222</v>
      </c>
      <c r="H96" s="150">
        <v>0.1027</v>
      </c>
      <c r="J96" s="217"/>
      <c r="K96" s="217"/>
      <c r="L96" s="217"/>
      <c r="M96" s="217"/>
      <c r="N96" s="217"/>
      <c r="O96" s="217"/>
      <c r="P96" s="217"/>
    </row>
    <row r="97" spans="2:16">
      <c r="B97" s="214" t="s">
        <v>98</v>
      </c>
      <c r="C97" s="42">
        <v>5.35</v>
      </c>
      <c r="D97" s="41" t="s">
        <v>99</v>
      </c>
      <c r="E97" s="139">
        <f t="shared" si="5"/>
        <v>0</v>
      </c>
      <c r="F97" s="141"/>
      <c r="G97" s="144" t="s">
        <v>222</v>
      </c>
      <c r="H97" s="145">
        <v>0</v>
      </c>
      <c r="J97" s="217"/>
      <c r="K97" s="217"/>
      <c r="L97" s="217"/>
      <c r="M97" s="217"/>
      <c r="N97" s="217"/>
      <c r="O97" s="217"/>
      <c r="P97" s="217"/>
    </row>
    <row r="98" spans="2:16" ht="28.5">
      <c r="B98" s="214" t="s">
        <v>242</v>
      </c>
      <c r="C98" s="42">
        <v>25</v>
      </c>
      <c r="D98" s="41" t="s">
        <v>37</v>
      </c>
      <c r="E98" s="139">
        <f t="shared" si="5"/>
        <v>0</v>
      </c>
      <c r="F98" s="141"/>
      <c r="G98" s="144" t="s">
        <v>222</v>
      </c>
      <c r="H98" s="146">
        <v>0</v>
      </c>
      <c r="J98" s="217"/>
      <c r="K98" s="217"/>
      <c r="L98" s="217"/>
      <c r="M98" s="217"/>
      <c r="N98" s="217"/>
      <c r="O98" s="217"/>
      <c r="P98" s="217"/>
    </row>
    <row r="99" spans="2:16" ht="28.5">
      <c r="B99" s="214" t="s">
        <v>114</v>
      </c>
      <c r="C99" s="42">
        <v>5.5</v>
      </c>
      <c r="D99" s="41" t="s">
        <v>37</v>
      </c>
      <c r="E99" s="139">
        <f t="shared" si="5"/>
        <v>6.9966999999999997</v>
      </c>
      <c r="F99" s="140">
        <f>PRODUCT(C99, $F$67)+E99</f>
        <v>13.3217</v>
      </c>
      <c r="G99" s="144" t="s">
        <v>222</v>
      </c>
      <c r="H99" s="146">
        <v>0.18909999999999999</v>
      </c>
      <c r="J99" s="217"/>
      <c r="K99" s="217"/>
      <c r="L99" s="217"/>
      <c r="M99" s="217"/>
      <c r="N99" s="217"/>
      <c r="O99" s="217"/>
      <c r="P99" s="217"/>
    </row>
    <row r="100" spans="2:16" ht="28.5">
      <c r="B100" s="214" t="s">
        <v>104</v>
      </c>
      <c r="C100" s="42">
        <v>83.3</v>
      </c>
      <c r="D100" s="41" t="s">
        <v>37</v>
      </c>
      <c r="E100" s="139">
        <f t="shared" si="5"/>
        <v>0</v>
      </c>
      <c r="F100" s="141"/>
      <c r="G100" s="144" t="s">
        <v>222</v>
      </c>
      <c r="H100" s="146">
        <v>0</v>
      </c>
      <c r="I100" s="4"/>
      <c r="J100" s="217"/>
      <c r="K100" s="217"/>
      <c r="L100" s="217"/>
      <c r="M100" s="217"/>
      <c r="N100" s="217"/>
      <c r="O100" s="217"/>
      <c r="P100" s="217"/>
    </row>
    <row r="101" spans="2:16">
      <c r="B101" s="214" t="s">
        <v>105</v>
      </c>
      <c r="C101" s="42">
        <v>19</v>
      </c>
      <c r="D101" s="41" t="s">
        <v>37</v>
      </c>
      <c r="E101" s="139">
        <f t="shared" si="5"/>
        <v>0</v>
      </c>
      <c r="F101" s="141"/>
      <c r="G101" s="144" t="s">
        <v>222</v>
      </c>
      <c r="H101" s="146">
        <v>0</v>
      </c>
      <c r="J101" s="217"/>
      <c r="K101" s="217"/>
      <c r="L101" s="217"/>
      <c r="M101" s="217"/>
      <c r="N101" s="217"/>
      <c r="O101" s="217"/>
      <c r="P101" s="217"/>
    </row>
    <row r="102" spans="2:16" ht="28.5">
      <c r="B102" s="214" t="s">
        <v>106</v>
      </c>
      <c r="C102" s="42">
        <v>49</v>
      </c>
      <c r="D102" s="41" t="s">
        <v>99</v>
      </c>
      <c r="E102" s="139">
        <f t="shared" si="5"/>
        <v>9.25</v>
      </c>
      <c r="F102" s="140">
        <f>PRODUCT(C102, $F$67)+E102</f>
        <v>65.599999999999994</v>
      </c>
      <c r="G102" s="144" t="s">
        <v>222</v>
      </c>
      <c r="H102" s="146">
        <v>0.25</v>
      </c>
      <c r="I102" s="4"/>
      <c r="J102" s="217"/>
      <c r="K102" s="217"/>
      <c r="L102" s="217"/>
      <c r="M102" s="217"/>
      <c r="N102" s="217"/>
      <c r="O102" s="217"/>
      <c r="P102" s="217"/>
    </row>
    <row r="103" spans="2:16">
      <c r="B103" s="214" t="s">
        <v>107</v>
      </c>
      <c r="C103" s="42">
        <v>25.5</v>
      </c>
      <c r="D103" s="41" t="s">
        <v>99</v>
      </c>
      <c r="E103" s="139">
        <f t="shared" si="5"/>
        <v>0</v>
      </c>
      <c r="F103" s="141"/>
      <c r="G103" s="144" t="s">
        <v>222</v>
      </c>
      <c r="H103" s="146">
        <v>0</v>
      </c>
      <c r="I103" s="4"/>
      <c r="J103" s="217"/>
      <c r="K103" s="217"/>
      <c r="L103" s="217"/>
      <c r="M103" s="217"/>
      <c r="N103" s="217"/>
      <c r="O103" s="217"/>
      <c r="P103" s="217"/>
    </row>
    <row r="104" spans="2:16">
      <c r="B104" s="45" t="s">
        <v>119</v>
      </c>
      <c r="C104" s="43">
        <v>29.8</v>
      </c>
      <c r="D104" s="45" t="s">
        <v>32</v>
      </c>
      <c r="E104" s="139">
        <f t="shared" si="5"/>
        <v>0</v>
      </c>
      <c r="F104" s="141"/>
      <c r="G104" s="144" t="s">
        <v>222</v>
      </c>
      <c r="H104" s="148">
        <v>0</v>
      </c>
      <c r="J104" s="217"/>
      <c r="K104" s="217"/>
      <c r="L104" s="217"/>
      <c r="M104" s="217"/>
      <c r="N104" s="217"/>
      <c r="O104" s="217"/>
      <c r="P104" s="217"/>
    </row>
    <row r="105" spans="2:16">
      <c r="B105" s="214" t="s">
        <v>94</v>
      </c>
      <c r="C105" s="42">
        <v>9.5</v>
      </c>
      <c r="D105" s="41" t="s">
        <v>37</v>
      </c>
      <c r="E105" s="139">
        <f t="shared" si="5"/>
        <v>0</v>
      </c>
      <c r="F105" s="216"/>
      <c r="G105" s="144" t="s">
        <v>222</v>
      </c>
      <c r="H105" s="145">
        <v>0</v>
      </c>
      <c r="J105" s="217"/>
      <c r="K105" s="217"/>
      <c r="L105" s="217"/>
      <c r="M105" s="217"/>
      <c r="N105" s="217"/>
      <c r="O105" s="217"/>
      <c r="P105" s="217"/>
    </row>
    <row r="106" spans="2:16">
      <c r="B106" s="214" t="s">
        <v>84</v>
      </c>
      <c r="C106" s="42">
        <v>5</v>
      </c>
      <c r="D106" s="41" t="s">
        <v>37</v>
      </c>
      <c r="E106" s="139">
        <v>0</v>
      </c>
      <c r="F106" s="140">
        <f>PRODUCT(C106, $F$67)+E106</f>
        <v>5.75</v>
      </c>
      <c r="G106" s="144" t="s">
        <v>222</v>
      </c>
      <c r="H106" s="145">
        <v>0.25</v>
      </c>
      <c r="J106" s="217"/>
      <c r="K106" s="217"/>
      <c r="L106" s="217"/>
      <c r="M106" s="217"/>
      <c r="N106" s="217"/>
      <c r="O106" s="217"/>
      <c r="P106" s="217"/>
    </row>
    <row r="107" spans="2:16">
      <c r="B107" s="208" t="s">
        <v>83</v>
      </c>
      <c r="C107" s="209">
        <v>2.5</v>
      </c>
      <c r="D107" s="207" t="s">
        <v>32</v>
      </c>
      <c r="E107" s="211">
        <v>0</v>
      </c>
      <c r="F107" s="216">
        <f>PRODUCT(C107, $F$67)+E107</f>
        <v>2.875</v>
      </c>
      <c r="G107" s="212" t="s">
        <v>222</v>
      </c>
      <c r="H107" s="213">
        <v>0.25</v>
      </c>
      <c r="J107" s="217"/>
      <c r="K107" s="217"/>
      <c r="L107" s="217"/>
      <c r="M107" s="217"/>
      <c r="N107" s="217"/>
      <c r="O107" s="217"/>
      <c r="P107" s="217"/>
    </row>
    <row r="108" spans="2:16" ht="28.5">
      <c r="B108" s="214" t="s">
        <v>115</v>
      </c>
      <c r="C108" s="42">
        <v>191</v>
      </c>
      <c r="D108" s="41" t="s">
        <v>37</v>
      </c>
      <c r="E108" s="139">
        <f>$F$65*H108</f>
        <v>37</v>
      </c>
      <c r="F108" s="140">
        <f>PRODUCT(C108, $F$67)+E108</f>
        <v>256.64999999999998</v>
      </c>
      <c r="G108" s="144" t="s">
        <v>222</v>
      </c>
      <c r="H108" s="146">
        <v>1</v>
      </c>
      <c r="I108" s="4"/>
      <c r="J108" s="217"/>
      <c r="K108" s="217"/>
      <c r="L108" s="217"/>
      <c r="M108" s="217"/>
      <c r="N108" s="217"/>
      <c r="O108" s="217"/>
      <c r="P108" s="217"/>
    </row>
    <row r="109" spans="2:16">
      <c r="B109" s="214" t="s">
        <v>110</v>
      </c>
      <c r="C109" s="42">
        <v>18</v>
      </c>
      <c r="D109" s="41" t="s">
        <v>37</v>
      </c>
      <c r="E109" s="139">
        <f>$F$65*H109</f>
        <v>9.4978999999999996</v>
      </c>
      <c r="F109" s="140">
        <f>PRODUCT(C109, $F$67)+E109</f>
        <v>30.197899999999997</v>
      </c>
      <c r="G109" s="144" t="s">
        <v>222</v>
      </c>
      <c r="H109" s="146">
        <v>0.25669999999999998</v>
      </c>
      <c r="J109" s="217"/>
      <c r="K109" s="217"/>
      <c r="L109" s="217"/>
      <c r="M109" s="217"/>
      <c r="N109" s="217"/>
      <c r="O109" s="217"/>
      <c r="P109" s="217"/>
    </row>
    <row r="110" spans="2:16">
      <c r="B110" s="214" t="s">
        <v>111</v>
      </c>
      <c r="C110" s="42">
        <v>26.5</v>
      </c>
      <c r="D110" s="41" t="s">
        <v>37</v>
      </c>
      <c r="E110" s="139">
        <f>$F$65*H110</f>
        <v>9.4978999999999996</v>
      </c>
      <c r="F110" s="140">
        <f>PRODUCT(C110, $F$67)+E110</f>
        <v>39.972899999999996</v>
      </c>
      <c r="G110" s="144" t="s">
        <v>222</v>
      </c>
      <c r="H110" s="146">
        <v>0.25669999999999998</v>
      </c>
      <c r="J110" s="217"/>
      <c r="K110" s="217"/>
      <c r="L110" s="217"/>
      <c r="M110" s="217"/>
      <c r="N110" s="217"/>
      <c r="O110" s="217"/>
      <c r="P110" s="217"/>
    </row>
    <row r="115" spans="1:9" s="4" customFormat="1">
      <c r="A115" s="5"/>
    </row>
    <row r="117" spans="1:9" s="4" customFormat="1">
      <c r="A117" s="5"/>
      <c r="I117"/>
    </row>
    <row r="118" spans="1:9" s="4" customFormat="1">
      <c r="A118" s="5"/>
      <c r="I118"/>
    </row>
    <row r="121" spans="1:9" hidden="1">
      <c r="H121" s="17"/>
    </row>
    <row r="122" spans="1:9" hidden="1">
      <c r="H122" s="17"/>
    </row>
    <row r="123" spans="1:9" hidden="1">
      <c r="H123" s="17"/>
    </row>
    <row r="124" spans="1:9" hidden="1">
      <c r="H124" s="17"/>
    </row>
    <row r="125" spans="1:9" hidden="1">
      <c r="H125" s="17"/>
    </row>
    <row r="126" spans="1:9" hidden="1">
      <c r="H126" s="17"/>
    </row>
    <row r="127" spans="1:9" hidden="1">
      <c r="H127" s="17"/>
    </row>
    <row r="128" spans="1:9" hidden="1">
      <c r="H128" s="17"/>
    </row>
    <row r="129" spans="1:10" hidden="1">
      <c r="H129" s="17"/>
    </row>
    <row r="130" spans="1:10" hidden="1">
      <c r="C130" t="s">
        <v>121</v>
      </c>
      <c r="H130" s="17"/>
      <c r="J130" s="4"/>
    </row>
    <row r="131" spans="1:10" hidden="1">
      <c r="H131" s="17"/>
    </row>
    <row r="132" spans="1:10" hidden="1">
      <c r="H132" s="17"/>
    </row>
    <row r="133" spans="1:10" s="4" customFormat="1" hidden="1">
      <c r="A133" s="5"/>
      <c r="E133" s="21"/>
      <c r="F133" s="21"/>
      <c r="G133" s="21"/>
      <c r="H133" s="38"/>
      <c r="I133"/>
      <c r="J133"/>
    </row>
    <row r="134" spans="1:10" hidden="1">
      <c r="C134" s="46"/>
      <c r="H134" s="17"/>
    </row>
    <row r="135" spans="1:10" hidden="1">
      <c r="C135" s="46"/>
      <c r="H135" s="17"/>
    </row>
    <row r="136" spans="1:10" hidden="1">
      <c r="C136" s="46"/>
      <c r="H136" s="17"/>
    </row>
    <row r="137" spans="1:10" hidden="1">
      <c r="C137" s="46"/>
      <c r="H137" s="17"/>
    </row>
    <row r="138" spans="1:10" hidden="1">
      <c r="C138" s="46"/>
      <c r="H138" s="17"/>
    </row>
    <row r="139" spans="1:10">
      <c r="H139" s="17"/>
    </row>
    <row r="140" spans="1:10">
      <c r="H140" s="17"/>
    </row>
    <row r="141" spans="1:10">
      <c r="B141" s="47" t="s">
        <v>122</v>
      </c>
      <c r="H141" s="17"/>
    </row>
    <row r="142" spans="1:10">
      <c r="H142" s="17"/>
    </row>
    <row r="143" spans="1:10" ht="15" thickBot="1">
      <c r="B143" s="132" t="s">
        <v>0</v>
      </c>
      <c r="C143" s="138" t="s">
        <v>2</v>
      </c>
      <c r="D143" s="138" t="s">
        <v>20</v>
      </c>
      <c r="E143" s="138"/>
      <c r="F143" s="138" t="s">
        <v>5</v>
      </c>
      <c r="H143" s="17"/>
    </row>
    <row r="144" spans="1:10">
      <c r="B144" s="132">
        <v>0</v>
      </c>
      <c r="C144" s="151">
        <f>$F$65*H144</f>
        <v>0</v>
      </c>
      <c r="D144" s="138"/>
      <c r="E144" s="138"/>
      <c r="F144" s="153"/>
      <c r="G144" s="158" t="s">
        <v>222</v>
      </c>
      <c r="H144" s="159">
        <v>0</v>
      </c>
    </row>
    <row r="145" spans="2:8" ht="28.5">
      <c r="B145" s="132" t="s">
        <v>123</v>
      </c>
      <c r="C145" s="151">
        <f t="shared" ref="C145:C154" si="6">$F$65*H145</f>
        <v>92.999499999999998</v>
      </c>
      <c r="D145" s="152" t="s">
        <v>124</v>
      </c>
      <c r="E145" s="152"/>
      <c r="F145" s="154" t="s">
        <v>125</v>
      </c>
      <c r="G145" s="160" t="s">
        <v>222</v>
      </c>
      <c r="H145" s="155">
        <v>2.5135000000000001</v>
      </c>
    </row>
    <row r="146" spans="2:8" ht="28.5">
      <c r="B146" s="132" t="s">
        <v>126</v>
      </c>
      <c r="C146" s="151">
        <f t="shared" si="6"/>
        <v>111</v>
      </c>
      <c r="D146" s="152" t="s">
        <v>127</v>
      </c>
      <c r="E146" s="152"/>
      <c r="F146" s="154" t="s">
        <v>125</v>
      </c>
      <c r="G146" s="160" t="s">
        <v>222</v>
      </c>
      <c r="H146" s="155">
        <v>3</v>
      </c>
    </row>
    <row r="147" spans="2:8" ht="27.75" customHeight="1">
      <c r="B147" s="132" t="s">
        <v>128</v>
      </c>
      <c r="C147" s="151">
        <f t="shared" si="6"/>
        <v>296</v>
      </c>
      <c r="D147" s="152" t="s">
        <v>37</v>
      </c>
      <c r="E147" s="152"/>
      <c r="F147" s="154"/>
      <c r="G147" s="160" t="s">
        <v>222</v>
      </c>
      <c r="H147" s="155">
        <v>8</v>
      </c>
    </row>
    <row r="148" spans="2:8">
      <c r="B148" s="132" t="s">
        <v>129</v>
      </c>
      <c r="C148" s="151">
        <f t="shared" si="6"/>
        <v>74</v>
      </c>
      <c r="D148" s="152" t="s">
        <v>37</v>
      </c>
      <c r="E148" s="152"/>
      <c r="F148" s="154" t="s">
        <v>28</v>
      </c>
      <c r="G148" s="160" t="s">
        <v>222</v>
      </c>
      <c r="H148" s="155">
        <v>2</v>
      </c>
    </row>
    <row r="149" spans="2:8" ht="28.5">
      <c r="B149" s="132" t="s">
        <v>130</v>
      </c>
      <c r="C149" s="151">
        <f t="shared" si="6"/>
        <v>92.999499999999998</v>
      </c>
      <c r="D149" s="152" t="s">
        <v>124</v>
      </c>
      <c r="E149" s="152"/>
      <c r="F149" s="154" t="s">
        <v>125</v>
      </c>
      <c r="G149" s="160" t="s">
        <v>222</v>
      </c>
      <c r="H149" s="155">
        <v>2.5135000000000001</v>
      </c>
    </row>
    <row r="150" spans="2:8" ht="28.5">
      <c r="B150" s="132" t="s">
        <v>131</v>
      </c>
      <c r="C150" s="151">
        <f t="shared" si="6"/>
        <v>34.9983</v>
      </c>
      <c r="D150" s="152" t="s">
        <v>37</v>
      </c>
      <c r="E150" s="152"/>
      <c r="F150" s="154" t="s">
        <v>28</v>
      </c>
      <c r="G150" s="160" t="s">
        <v>222</v>
      </c>
      <c r="H150" s="155">
        <v>0.94589999999999996</v>
      </c>
    </row>
    <row r="151" spans="2:8" ht="28.5">
      <c r="B151" s="132" t="s">
        <v>132</v>
      </c>
      <c r="C151" s="151">
        <f t="shared" si="6"/>
        <v>16.997799999999998</v>
      </c>
      <c r="D151" s="152" t="s">
        <v>32</v>
      </c>
      <c r="E151" s="152"/>
      <c r="F151" s="154"/>
      <c r="G151" s="160" t="s">
        <v>222</v>
      </c>
      <c r="H151" s="155">
        <v>0.45939999999999998</v>
      </c>
    </row>
    <row r="152" spans="2:8" ht="28.5">
      <c r="B152" s="132" t="s">
        <v>133</v>
      </c>
      <c r="C152" s="151">
        <f t="shared" si="6"/>
        <v>111</v>
      </c>
      <c r="D152" s="152" t="s">
        <v>127</v>
      </c>
      <c r="E152" s="152"/>
      <c r="F152" s="154" t="s">
        <v>125</v>
      </c>
      <c r="G152" s="160" t="s">
        <v>222</v>
      </c>
      <c r="H152" s="155">
        <v>3</v>
      </c>
    </row>
    <row r="153" spans="2:8" ht="28.5">
      <c r="B153" s="132" t="s">
        <v>134</v>
      </c>
      <c r="C153" s="151">
        <f t="shared" si="6"/>
        <v>74</v>
      </c>
      <c r="D153" s="152" t="s">
        <v>37</v>
      </c>
      <c r="E153" s="152"/>
      <c r="F153" s="154" t="s">
        <v>18</v>
      </c>
      <c r="G153" s="160" t="s">
        <v>222</v>
      </c>
      <c r="H153" s="156">
        <v>2</v>
      </c>
    </row>
    <row r="154" spans="2:8" ht="29.25" thickBot="1">
      <c r="B154" s="132" t="s">
        <v>135</v>
      </c>
      <c r="C154" s="151">
        <f t="shared" si="6"/>
        <v>29.999599999999997</v>
      </c>
      <c r="D154" s="152" t="s">
        <v>32</v>
      </c>
      <c r="E154" s="138"/>
      <c r="F154" s="153"/>
      <c r="G154" s="161" t="s">
        <v>222</v>
      </c>
      <c r="H154" s="157">
        <v>0.81079999999999997</v>
      </c>
    </row>
    <row r="161" spans="1:12" ht="14.25" customHeight="1"/>
    <row r="162" spans="1:12" ht="57" customHeight="1">
      <c r="A162" s="66"/>
      <c r="B162" s="69"/>
      <c r="C162" s="68"/>
      <c r="D162" s="68"/>
      <c r="E162" s="68"/>
      <c r="F162" s="68"/>
      <c r="G162" s="68"/>
      <c r="H162" s="68"/>
    </row>
    <row r="163" spans="1:12" ht="57" customHeight="1">
      <c r="A163" s="66"/>
      <c r="B163" s="67" t="s">
        <v>136</v>
      </c>
      <c r="C163" s="68"/>
      <c r="D163" s="68"/>
      <c r="E163" s="68"/>
      <c r="F163" s="68"/>
      <c r="G163" s="68"/>
      <c r="H163" s="68"/>
    </row>
    <row r="164" spans="1:12" ht="57" customHeight="1">
      <c r="A164" s="66"/>
      <c r="B164" s="69"/>
      <c r="C164" s="68"/>
      <c r="D164" s="68"/>
      <c r="E164" s="68"/>
      <c r="F164" s="68"/>
      <c r="G164" s="68"/>
      <c r="H164" s="68"/>
    </row>
    <row r="165" spans="1:12" ht="57" customHeight="1" thickBot="1">
      <c r="A165" s="66"/>
      <c r="B165" s="69" t="s">
        <v>0</v>
      </c>
      <c r="C165" s="70" t="s">
        <v>2</v>
      </c>
      <c r="D165" s="70" t="s">
        <v>20</v>
      </c>
      <c r="E165" s="70" t="s">
        <v>3</v>
      </c>
      <c r="F165" s="70" t="s">
        <v>31</v>
      </c>
      <c r="G165" s="70"/>
      <c r="H165" s="70"/>
      <c r="J165" s="76"/>
      <c r="K165" s="76"/>
      <c r="L165" s="76"/>
    </row>
    <row r="166" spans="1:12" ht="57" customHeight="1">
      <c r="A166" s="95" t="s">
        <v>173</v>
      </c>
      <c r="B166" s="96" t="s">
        <v>213</v>
      </c>
      <c r="C166" s="97">
        <v>5.15</v>
      </c>
      <c r="D166" s="98" t="s">
        <v>27</v>
      </c>
      <c r="E166" s="98" t="s">
        <v>34</v>
      </c>
      <c r="F166" s="151">
        <f>$F$65*H166</f>
        <v>0</v>
      </c>
      <c r="G166" s="142" t="s">
        <v>222</v>
      </c>
      <c r="H166" s="163">
        <v>0</v>
      </c>
      <c r="J166" s="78" t="s">
        <v>173</v>
      </c>
      <c r="K166" s="76"/>
      <c r="L166" s="76"/>
    </row>
    <row r="167" spans="1:12" ht="57">
      <c r="A167" s="99" t="s">
        <v>173</v>
      </c>
      <c r="B167" s="100" t="s">
        <v>212</v>
      </c>
      <c r="C167" s="101">
        <v>8.4</v>
      </c>
      <c r="D167" s="102" t="s">
        <v>27</v>
      </c>
      <c r="E167" s="102" t="s">
        <v>34</v>
      </c>
      <c r="F167" s="151">
        <f t="shared" ref="F167:F172" si="7">$F$65*H167</f>
        <v>0</v>
      </c>
      <c r="G167" s="144" t="s">
        <v>222</v>
      </c>
      <c r="H167" s="145">
        <v>0</v>
      </c>
      <c r="J167" s="78" t="s">
        <v>178</v>
      </c>
      <c r="K167" s="76"/>
      <c r="L167" s="76"/>
    </row>
    <row r="168" spans="1:12" ht="57" customHeight="1">
      <c r="A168" s="99" t="s">
        <v>173</v>
      </c>
      <c r="B168" s="100" t="s">
        <v>211</v>
      </c>
      <c r="C168" s="101">
        <v>9.65</v>
      </c>
      <c r="D168" s="102" t="s">
        <v>27</v>
      </c>
      <c r="E168" s="102" t="s">
        <v>34</v>
      </c>
      <c r="F168" s="151">
        <f t="shared" si="7"/>
        <v>0</v>
      </c>
      <c r="G168" s="144" t="s">
        <v>222</v>
      </c>
      <c r="H168" s="145">
        <v>0</v>
      </c>
      <c r="J168" s="78" t="s">
        <v>179</v>
      </c>
      <c r="K168" s="76"/>
      <c r="L168" s="76"/>
    </row>
    <row r="169" spans="1:12" ht="57">
      <c r="A169" s="99" t="s">
        <v>173</v>
      </c>
      <c r="B169" s="100" t="s">
        <v>210</v>
      </c>
      <c r="C169" s="101">
        <v>3.1</v>
      </c>
      <c r="D169" s="102" t="s">
        <v>27</v>
      </c>
      <c r="E169" s="102" t="s">
        <v>34</v>
      </c>
      <c r="F169" s="151">
        <f t="shared" si="7"/>
        <v>0</v>
      </c>
      <c r="G169" s="144" t="s">
        <v>222</v>
      </c>
      <c r="H169" s="145">
        <v>0</v>
      </c>
      <c r="J169" s="78" t="s">
        <v>180</v>
      </c>
      <c r="K169" s="76"/>
      <c r="L169" s="76"/>
    </row>
    <row r="170" spans="1:12" ht="28.5" customHeight="1">
      <c r="A170" s="99" t="s">
        <v>173</v>
      </c>
      <c r="B170" s="100" t="s">
        <v>209</v>
      </c>
      <c r="C170" s="101">
        <v>22.2</v>
      </c>
      <c r="D170" s="102" t="s">
        <v>27</v>
      </c>
      <c r="E170" s="102" t="s">
        <v>34</v>
      </c>
      <c r="F170" s="151">
        <f t="shared" si="7"/>
        <v>0</v>
      </c>
      <c r="G170" s="144" t="s">
        <v>222</v>
      </c>
      <c r="H170" s="145">
        <v>0</v>
      </c>
      <c r="J170" s="78" t="s">
        <v>181</v>
      </c>
      <c r="K170" s="76"/>
      <c r="L170" s="76"/>
    </row>
    <row r="171" spans="1:12" s="4" customFormat="1" ht="30" customHeight="1" thickBot="1">
      <c r="A171" s="99" t="s">
        <v>173</v>
      </c>
      <c r="B171" s="100" t="s">
        <v>208</v>
      </c>
      <c r="C171" s="101">
        <v>17.2</v>
      </c>
      <c r="D171" s="102" t="s">
        <v>27</v>
      </c>
      <c r="E171" s="102" t="s">
        <v>34</v>
      </c>
      <c r="F171" s="151">
        <f t="shared" si="7"/>
        <v>0</v>
      </c>
      <c r="G171" s="144" t="s">
        <v>222</v>
      </c>
      <c r="H171" s="145">
        <v>0</v>
      </c>
      <c r="I171"/>
      <c r="J171" s="111" t="s">
        <v>215</v>
      </c>
      <c r="K171" s="76"/>
      <c r="L171" s="85"/>
    </row>
    <row r="172" spans="1:12" s="4" customFormat="1" ht="63.75" customHeight="1">
      <c r="A172" s="99" t="s">
        <v>173</v>
      </c>
      <c r="B172" s="100" t="s">
        <v>207</v>
      </c>
      <c r="C172" s="101">
        <v>20.6</v>
      </c>
      <c r="D172" s="102" t="s">
        <v>27</v>
      </c>
      <c r="E172" s="102" t="s">
        <v>34</v>
      </c>
      <c r="F172" s="151">
        <f t="shared" si="7"/>
        <v>0</v>
      </c>
      <c r="G172" s="144" t="s">
        <v>222</v>
      </c>
      <c r="H172" s="145">
        <v>0</v>
      </c>
      <c r="I172"/>
      <c r="J172" s="112" t="s">
        <v>172</v>
      </c>
      <c r="K172" s="85"/>
      <c r="L172" s="85"/>
    </row>
    <row r="173" spans="1:12" ht="57.75" thickBot="1">
      <c r="A173" s="99" t="s">
        <v>173</v>
      </c>
      <c r="B173" s="100" t="s">
        <v>206</v>
      </c>
      <c r="C173" s="101">
        <v>6</v>
      </c>
      <c r="D173" s="102" t="s">
        <v>27</v>
      </c>
      <c r="E173" s="102"/>
      <c r="F173" s="151">
        <f>$F$65*H173</f>
        <v>6.4972000000000003</v>
      </c>
      <c r="G173" s="144" t="s">
        <v>222</v>
      </c>
      <c r="H173" s="145">
        <v>0.17560000000000001</v>
      </c>
      <c r="J173" s="113" t="s">
        <v>217</v>
      </c>
      <c r="K173" s="76"/>
      <c r="L173" s="76"/>
    </row>
    <row r="174" spans="1:12" ht="28.5">
      <c r="A174" s="99" t="s">
        <v>178</v>
      </c>
      <c r="B174" s="100" t="s">
        <v>205</v>
      </c>
      <c r="C174" s="101">
        <v>30.1</v>
      </c>
      <c r="D174" s="102" t="s">
        <v>27</v>
      </c>
      <c r="E174" s="102" t="s">
        <v>138</v>
      </c>
      <c r="F174" s="151">
        <f>$F$65*H174</f>
        <v>22.999200000000002</v>
      </c>
      <c r="G174" s="144" t="s">
        <v>222</v>
      </c>
      <c r="H174" s="145">
        <v>0.62160000000000004</v>
      </c>
      <c r="J174" s="76"/>
      <c r="K174" s="76"/>
      <c r="L174" s="76"/>
    </row>
    <row r="175" spans="1:12" ht="28.5" customHeight="1">
      <c r="A175" s="99" t="s">
        <v>178</v>
      </c>
      <c r="B175" s="100" t="s">
        <v>204</v>
      </c>
      <c r="C175" s="101">
        <v>49</v>
      </c>
      <c r="D175" s="102" t="s">
        <v>32</v>
      </c>
      <c r="E175" s="102"/>
      <c r="F175" s="151">
        <f t="shared" ref="F175:F211" si="8">$F$65*H175</f>
        <v>9.25</v>
      </c>
      <c r="G175" s="144" t="s">
        <v>222</v>
      </c>
      <c r="H175" s="145">
        <v>0.25</v>
      </c>
      <c r="J175" s="76"/>
      <c r="K175" s="76"/>
      <c r="L175" s="76"/>
    </row>
    <row r="176" spans="1:12" s="4" customFormat="1" ht="28.5" customHeight="1">
      <c r="A176" s="99" t="s">
        <v>178</v>
      </c>
      <c r="B176" s="100" t="s">
        <v>203</v>
      </c>
      <c r="C176" s="101">
        <v>15.1</v>
      </c>
      <c r="D176" s="102" t="s">
        <v>32</v>
      </c>
      <c r="E176" s="102" t="s">
        <v>138</v>
      </c>
      <c r="F176" s="151">
        <f t="shared" si="8"/>
        <v>16.997799999999998</v>
      </c>
      <c r="G176" s="144" t="s">
        <v>222</v>
      </c>
      <c r="H176" s="145">
        <v>0.45939999999999998</v>
      </c>
      <c r="I176"/>
      <c r="J176" s="85"/>
      <c r="K176" s="76"/>
      <c r="L176" s="85"/>
    </row>
    <row r="177" spans="1:12" ht="28.5" customHeight="1">
      <c r="A177" s="99" t="s">
        <v>178</v>
      </c>
      <c r="B177" s="100" t="s">
        <v>202</v>
      </c>
      <c r="C177" s="101">
        <v>22.4</v>
      </c>
      <c r="D177" s="102" t="s">
        <v>27</v>
      </c>
      <c r="E177" s="102" t="s">
        <v>139</v>
      </c>
      <c r="F177" s="151">
        <f t="shared" si="8"/>
        <v>14.999799999999999</v>
      </c>
      <c r="G177" s="144" t="s">
        <v>222</v>
      </c>
      <c r="H177" s="145">
        <v>0.40539999999999998</v>
      </c>
      <c r="J177" s="76"/>
      <c r="K177" s="76"/>
      <c r="L177" s="76"/>
    </row>
    <row r="178" spans="1:12" ht="28.5">
      <c r="A178" s="99" t="s">
        <v>178</v>
      </c>
      <c r="B178" s="100" t="s">
        <v>202</v>
      </c>
      <c r="C178" s="101">
        <v>14.42</v>
      </c>
      <c r="D178" s="102" t="s">
        <v>27</v>
      </c>
      <c r="E178" s="102" t="s">
        <v>139</v>
      </c>
      <c r="F178" s="151">
        <f t="shared" si="8"/>
        <v>14.999799999999999</v>
      </c>
      <c r="G178" s="144" t="s">
        <v>222</v>
      </c>
      <c r="H178" s="145">
        <v>0.40539999999999998</v>
      </c>
      <c r="J178" s="76"/>
      <c r="K178" s="76"/>
      <c r="L178" s="76"/>
    </row>
    <row r="179" spans="1:12" ht="28.5">
      <c r="A179" s="99" t="s">
        <v>178</v>
      </c>
      <c r="B179" s="100" t="s">
        <v>201</v>
      </c>
      <c r="C179" s="101">
        <v>11.7</v>
      </c>
      <c r="D179" s="102" t="s">
        <v>27</v>
      </c>
      <c r="E179" s="102" t="s">
        <v>139</v>
      </c>
      <c r="F179" s="151">
        <f t="shared" si="8"/>
        <v>7.1187999999999994</v>
      </c>
      <c r="G179" s="144" t="s">
        <v>222</v>
      </c>
      <c r="H179" s="145">
        <v>0.19239999999999999</v>
      </c>
      <c r="J179" s="76"/>
      <c r="K179" s="76"/>
      <c r="L179" s="76"/>
    </row>
    <row r="180" spans="1:12" ht="28.5" customHeight="1">
      <c r="A180" s="99" t="s">
        <v>178</v>
      </c>
      <c r="B180" s="100" t="s">
        <v>200</v>
      </c>
      <c r="C180" s="101">
        <v>29.8</v>
      </c>
      <c r="D180" s="102" t="s">
        <v>32</v>
      </c>
      <c r="E180" s="102" t="s">
        <v>139</v>
      </c>
      <c r="F180" s="151">
        <f t="shared" si="8"/>
        <v>18.5</v>
      </c>
      <c r="G180" s="144" t="s">
        <v>222</v>
      </c>
      <c r="H180" s="145">
        <v>0.5</v>
      </c>
      <c r="J180" s="81"/>
      <c r="K180" s="76"/>
      <c r="L180" s="76"/>
    </row>
    <row r="181" spans="1:12" s="4" customFormat="1" ht="28.5">
      <c r="A181" s="99" t="s">
        <v>178</v>
      </c>
      <c r="B181" s="100" t="s">
        <v>199</v>
      </c>
      <c r="C181" s="101">
        <v>3.53</v>
      </c>
      <c r="D181" s="102" t="s">
        <v>32</v>
      </c>
      <c r="E181" s="102" t="s">
        <v>139</v>
      </c>
      <c r="F181" s="151">
        <f t="shared" si="8"/>
        <v>3.7999000000000001</v>
      </c>
      <c r="G181" s="144" t="s">
        <v>222</v>
      </c>
      <c r="H181" s="145">
        <v>0.1027</v>
      </c>
      <c r="I181"/>
      <c r="J181" s="81"/>
      <c r="K181" s="76"/>
      <c r="L181" s="85"/>
    </row>
    <row r="182" spans="1:12" ht="42.75" customHeight="1">
      <c r="A182" s="99" t="s">
        <v>179</v>
      </c>
      <c r="B182" s="100" t="s">
        <v>198</v>
      </c>
      <c r="C182" s="101">
        <v>44.2</v>
      </c>
      <c r="D182" s="102" t="s">
        <v>32</v>
      </c>
      <c r="E182" s="102" t="s">
        <v>21</v>
      </c>
      <c r="F182" s="151">
        <f t="shared" si="8"/>
        <v>34.9983</v>
      </c>
      <c r="G182" s="144" t="s">
        <v>222</v>
      </c>
      <c r="H182" s="145">
        <v>0.94589999999999996</v>
      </c>
      <c r="J182" s="76"/>
      <c r="K182" s="76"/>
      <c r="L182" s="76"/>
    </row>
    <row r="183" spans="1:12" ht="28.5">
      <c r="A183" s="99" t="s">
        <v>179</v>
      </c>
      <c r="B183" s="100" t="s">
        <v>197</v>
      </c>
      <c r="C183" s="101">
        <v>59.9</v>
      </c>
      <c r="D183" s="102" t="s">
        <v>32</v>
      </c>
      <c r="E183" s="102" t="s">
        <v>21</v>
      </c>
      <c r="F183" s="151">
        <f t="shared" si="8"/>
        <v>34.9983</v>
      </c>
      <c r="G183" s="144" t="s">
        <v>222</v>
      </c>
      <c r="H183" s="145">
        <v>0.94589999999999996</v>
      </c>
    </row>
    <row r="184" spans="1:12" s="4" customFormat="1" ht="28.5">
      <c r="A184" s="99" t="s">
        <v>179</v>
      </c>
      <c r="B184" s="100" t="s">
        <v>196</v>
      </c>
      <c r="C184" s="101">
        <v>61.5</v>
      </c>
      <c r="D184" s="102" t="s">
        <v>32</v>
      </c>
      <c r="E184" s="102" t="s">
        <v>21</v>
      </c>
      <c r="F184" s="151">
        <f t="shared" si="8"/>
        <v>34.9983</v>
      </c>
      <c r="G184" s="144" t="s">
        <v>222</v>
      </c>
      <c r="H184" s="145">
        <v>0.94589999999999996</v>
      </c>
      <c r="I184"/>
      <c r="K184"/>
    </row>
    <row r="185" spans="1:12" s="4" customFormat="1" ht="28.5">
      <c r="A185" s="99" t="s">
        <v>179</v>
      </c>
      <c r="B185" s="100" t="s">
        <v>235</v>
      </c>
      <c r="C185" s="101">
        <v>250</v>
      </c>
      <c r="D185" s="100" t="s">
        <v>37</v>
      </c>
      <c r="E185" s="102"/>
      <c r="F185" s="151">
        <f t="shared" si="8"/>
        <v>37</v>
      </c>
      <c r="G185" s="144"/>
      <c r="H185" s="145">
        <v>1</v>
      </c>
      <c r="I185"/>
      <c r="K185"/>
    </row>
    <row r="186" spans="1:12" s="4" customFormat="1" ht="28.5">
      <c r="A186" s="99" t="s">
        <v>179</v>
      </c>
      <c r="B186" s="100" t="s">
        <v>195</v>
      </c>
      <c r="C186" s="101">
        <v>61.5</v>
      </c>
      <c r="D186" s="102" t="s">
        <v>32</v>
      </c>
      <c r="E186" s="102" t="s">
        <v>21</v>
      </c>
      <c r="F186" s="151">
        <f t="shared" si="8"/>
        <v>34.9983</v>
      </c>
      <c r="G186" s="144" t="s">
        <v>222</v>
      </c>
      <c r="H186" s="145">
        <v>0.94589999999999996</v>
      </c>
      <c r="I186"/>
      <c r="K186"/>
    </row>
    <row r="187" spans="1:12" s="4" customFormat="1" ht="28.5">
      <c r="A187" s="99" t="s">
        <v>179</v>
      </c>
      <c r="B187" s="100" t="s">
        <v>194</v>
      </c>
      <c r="C187" s="101">
        <v>71.5</v>
      </c>
      <c r="D187" s="102" t="s">
        <v>32</v>
      </c>
      <c r="E187" s="102" t="s">
        <v>21</v>
      </c>
      <c r="F187" s="151">
        <f t="shared" si="8"/>
        <v>34.9983</v>
      </c>
      <c r="G187" s="144" t="s">
        <v>222</v>
      </c>
      <c r="H187" s="145">
        <v>0.94589999999999996</v>
      </c>
      <c r="I187"/>
      <c r="J187" s="85"/>
      <c r="K187" s="76"/>
    </row>
    <row r="188" spans="1:12" s="4" customFormat="1" ht="28.5">
      <c r="A188" s="99" t="s">
        <v>179</v>
      </c>
      <c r="B188" s="100" t="s">
        <v>193</v>
      </c>
      <c r="C188" s="101">
        <v>217</v>
      </c>
      <c r="D188" s="102" t="s">
        <v>32</v>
      </c>
      <c r="E188" s="102" t="s">
        <v>21</v>
      </c>
      <c r="F188" s="151">
        <f t="shared" si="8"/>
        <v>34.9983</v>
      </c>
      <c r="G188" s="144" t="s">
        <v>222</v>
      </c>
      <c r="H188" s="145">
        <v>0.94589999999999996</v>
      </c>
      <c r="I188"/>
      <c r="J188" s="81"/>
      <c r="K188" s="76"/>
    </row>
    <row r="189" spans="1:12" s="4" customFormat="1" ht="28.5">
      <c r="A189" s="99" t="s">
        <v>179</v>
      </c>
      <c r="B189" s="100" t="s">
        <v>192</v>
      </c>
      <c r="C189" s="101">
        <v>137.44</v>
      </c>
      <c r="D189" s="102" t="s">
        <v>32</v>
      </c>
      <c r="E189" s="102" t="s">
        <v>21</v>
      </c>
      <c r="F189" s="151">
        <f t="shared" si="8"/>
        <v>111</v>
      </c>
      <c r="G189" s="144" t="s">
        <v>222</v>
      </c>
      <c r="H189" s="145">
        <v>3</v>
      </c>
      <c r="I189"/>
      <c r="J189" s="81"/>
      <c r="K189" s="76"/>
    </row>
    <row r="190" spans="1:12" ht="28.5">
      <c r="A190" s="99" t="s">
        <v>179</v>
      </c>
      <c r="B190" s="100" t="s">
        <v>191</v>
      </c>
      <c r="C190" s="101">
        <v>113.6</v>
      </c>
      <c r="D190" s="102" t="s">
        <v>32</v>
      </c>
      <c r="E190" s="102" t="s">
        <v>21</v>
      </c>
      <c r="F190" s="151">
        <f t="shared" si="8"/>
        <v>0</v>
      </c>
      <c r="G190" s="144" t="s">
        <v>222</v>
      </c>
      <c r="H190" s="145">
        <v>0</v>
      </c>
      <c r="J190" s="81"/>
      <c r="K190" s="76"/>
    </row>
    <row r="191" spans="1:12" ht="28.5">
      <c r="A191" s="99" t="s">
        <v>179</v>
      </c>
      <c r="B191" s="100" t="s">
        <v>190</v>
      </c>
      <c r="C191" s="101">
        <v>5</v>
      </c>
      <c r="D191" s="102" t="s">
        <v>32</v>
      </c>
      <c r="E191" s="102"/>
      <c r="F191" s="151">
        <f t="shared" si="8"/>
        <v>0</v>
      </c>
      <c r="G191" s="144" t="s">
        <v>222</v>
      </c>
      <c r="H191" s="145">
        <v>0</v>
      </c>
      <c r="J191" s="81"/>
      <c r="K191" s="76"/>
    </row>
    <row r="192" spans="1:12" ht="66.75" customHeight="1">
      <c r="A192" s="99" t="s">
        <v>180</v>
      </c>
      <c r="B192" s="100" t="s">
        <v>189</v>
      </c>
      <c r="C192" s="101">
        <v>880</v>
      </c>
      <c r="D192" s="102" t="s">
        <v>6</v>
      </c>
      <c r="E192" s="102" t="s">
        <v>34</v>
      </c>
      <c r="F192" s="151">
        <f t="shared" si="8"/>
        <v>0</v>
      </c>
      <c r="G192" s="144" t="s">
        <v>222</v>
      </c>
      <c r="H192" s="145">
        <v>0</v>
      </c>
      <c r="J192" s="76"/>
      <c r="K192" s="76"/>
    </row>
    <row r="193" spans="1:11" ht="66.75" customHeight="1">
      <c r="A193" s="99" t="s">
        <v>180</v>
      </c>
      <c r="B193" s="100" t="s">
        <v>236</v>
      </c>
      <c r="C193" s="101">
        <v>0</v>
      </c>
      <c r="D193" s="102"/>
      <c r="E193" s="102"/>
      <c r="F193" s="151">
        <v>0</v>
      </c>
      <c r="G193" s="144"/>
      <c r="H193" s="145"/>
      <c r="J193" s="76"/>
      <c r="K193" s="76"/>
    </row>
    <row r="194" spans="1:11" s="4" customFormat="1" ht="28.5">
      <c r="A194" s="99" t="s">
        <v>180</v>
      </c>
      <c r="B194" s="103"/>
      <c r="C194" s="103"/>
      <c r="D194" s="103"/>
      <c r="E194" s="103"/>
      <c r="F194" s="151">
        <f>$F$65*H194</f>
        <v>0</v>
      </c>
      <c r="G194" s="144" t="s">
        <v>222</v>
      </c>
      <c r="H194" s="145">
        <v>0</v>
      </c>
      <c r="I194"/>
      <c r="J194" s="85"/>
      <c r="K194" s="76"/>
    </row>
    <row r="195" spans="1:11" ht="42.75">
      <c r="A195" s="99" t="s">
        <v>181</v>
      </c>
      <c r="B195" s="100" t="s">
        <v>188</v>
      </c>
      <c r="C195" s="101">
        <v>50</v>
      </c>
      <c r="D195" s="102" t="s">
        <v>6</v>
      </c>
      <c r="E195" s="102" t="s">
        <v>151</v>
      </c>
      <c r="F195" s="151">
        <f t="shared" si="8"/>
        <v>0</v>
      </c>
      <c r="G195" s="144" t="s">
        <v>222</v>
      </c>
      <c r="H195" s="145">
        <v>0</v>
      </c>
      <c r="J195" s="76"/>
      <c r="K195" s="76"/>
    </row>
    <row r="196" spans="1:11" ht="14.25" customHeight="1">
      <c r="A196" s="99" t="s">
        <v>181</v>
      </c>
      <c r="B196" s="100" t="s">
        <v>187</v>
      </c>
      <c r="C196" s="101">
        <v>162</v>
      </c>
      <c r="D196" s="102" t="s">
        <v>6</v>
      </c>
      <c r="E196" s="102" t="s">
        <v>152</v>
      </c>
      <c r="F196" s="151">
        <f t="shared" si="8"/>
        <v>0</v>
      </c>
      <c r="G196" s="144" t="s">
        <v>222</v>
      </c>
      <c r="H196" s="145">
        <v>0</v>
      </c>
      <c r="J196" s="76"/>
      <c r="K196" s="76"/>
    </row>
    <row r="197" spans="1:11" ht="28.5" customHeight="1">
      <c r="A197" s="99" t="s">
        <v>181</v>
      </c>
      <c r="B197" s="100" t="s">
        <v>186</v>
      </c>
      <c r="C197" s="101">
        <v>184</v>
      </c>
      <c r="D197" s="102" t="s">
        <v>6</v>
      </c>
      <c r="E197" s="102" t="s">
        <v>152</v>
      </c>
      <c r="F197" s="151">
        <f t="shared" si="8"/>
        <v>0</v>
      </c>
      <c r="G197" s="144" t="s">
        <v>222</v>
      </c>
      <c r="H197" s="145">
        <v>0</v>
      </c>
      <c r="J197" s="81"/>
      <c r="K197" s="76"/>
    </row>
    <row r="198" spans="1:11" s="4" customFormat="1" ht="28.5" customHeight="1">
      <c r="A198" s="99" t="s">
        <v>181</v>
      </c>
      <c r="B198" s="100" t="s">
        <v>185</v>
      </c>
      <c r="C198" s="101">
        <v>50</v>
      </c>
      <c r="D198" s="102" t="s">
        <v>6</v>
      </c>
      <c r="E198" s="102" t="s">
        <v>21</v>
      </c>
      <c r="F198" s="151">
        <f t="shared" si="8"/>
        <v>0</v>
      </c>
      <c r="G198" s="144" t="s">
        <v>222</v>
      </c>
      <c r="H198" s="145">
        <v>0</v>
      </c>
      <c r="I198"/>
      <c r="J198" s="81"/>
      <c r="K198" s="76"/>
    </row>
    <row r="199" spans="1:11" s="4" customFormat="1" ht="28.5" customHeight="1">
      <c r="A199" s="99" t="s">
        <v>215</v>
      </c>
      <c r="B199" s="100" t="s">
        <v>182</v>
      </c>
      <c r="C199" s="101">
        <v>67</v>
      </c>
      <c r="D199" s="102" t="s">
        <v>32</v>
      </c>
      <c r="E199" s="102" t="s">
        <v>154</v>
      </c>
      <c r="F199" s="151">
        <f>$F$65*H199</f>
        <v>17.9968</v>
      </c>
      <c r="G199" s="144" t="s">
        <v>222</v>
      </c>
      <c r="H199" s="145">
        <v>0.4864</v>
      </c>
    </row>
    <row r="200" spans="1:11" s="4" customFormat="1" ht="28.5">
      <c r="A200" s="99" t="s">
        <v>215</v>
      </c>
      <c r="B200" s="100" t="s">
        <v>183</v>
      </c>
      <c r="C200" s="101">
        <v>195</v>
      </c>
      <c r="D200" s="102" t="s">
        <v>32</v>
      </c>
      <c r="E200" s="102" t="s">
        <v>152</v>
      </c>
      <c r="F200" s="151">
        <f t="shared" si="8"/>
        <v>37</v>
      </c>
      <c r="G200" s="144" t="s">
        <v>222</v>
      </c>
      <c r="H200" s="145">
        <v>1</v>
      </c>
      <c r="I200"/>
      <c r="J200" s="85"/>
      <c r="K200" s="76"/>
    </row>
    <row r="201" spans="1:11" s="4" customFormat="1" ht="28.5">
      <c r="A201" s="99" t="s">
        <v>215</v>
      </c>
      <c r="B201" s="100" t="s">
        <v>184</v>
      </c>
      <c r="C201" s="101">
        <v>72</v>
      </c>
      <c r="D201" s="102" t="s">
        <v>32</v>
      </c>
      <c r="E201" s="102" t="s">
        <v>153</v>
      </c>
      <c r="F201" s="151">
        <f>$F$65*H201</f>
        <v>17.9968</v>
      </c>
      <c r="G201" s="144" t="s">
        <v>222</v>
      </c>
      <c r="H201" s="145">
        <v>0.4864</v>
      </c>
    </row>
    <row r="202" spans="1:11">
      <c r="A202" s="104" t="s">
        <v>172</v>
      </c>
      <c r="B202" s="102"/>
      <c r="C202" s="101"/>
      <c r="D202" s="102"/>
      <c r="E202" s="102"/>
      <c r="F202" s="151">
        <f t="shared" si="8"/>
        <v>0</v>
      </c>
      <c r="G202" s="144" t="s">
        <v>222</v>
      </c>
      <c r="H202" s="145">
        <v>0</v>
      </c>
      <c r="J202" s="76"/>
      <c r="K202" s="76"/>
    </row>
    <row r="203" spans="1:11">
      <c r="A203" s="104" t="s">
        <v>172</v>
      </c>
      <c r="B203" s="210" t="s">
        <v>244</v>
      </c>
      <c r="C203" s="110"/>
      <c r="D203" s="109"/>
      <c r="E203" s="109"/>
      <c r="F203" s="151">
        <f t="shared" si="8"/>
        <v>0</v>
      </c>
      <c r="G203" s="144"/>
      <c r="H203" s="145"/>
      <c r="J203" s="76"/>
      <c r="K203" s="76"/>
    </row>
    <row r="204" spans="1:11">
      <c r="A204" s="104" t="s">
        <v>172</v>
      </c>
      <c r="B204" s="210" t="s">
        <v>237</v>
      </c>
      <c r="C204" s="110">
        <v>204.5</v>
      </c>
      <c r="D204" s="210" t="s">
        <v>37</v>
      </c>
      <c r="E204" s="109"/>
      <c r="F204" s="151">
        <f t="shared" si="8"/>
        <v>55.999500000000005</v>
      </c>
      <c r="G204" s="144"/>
      <c r="H204" s="145">
        <v>1.5135000000000001</v>
      </c>
      <c r="J204" s="76"/>
      <c r="K204" s="76"/>
    </row>
    <row r="205" spans="1:11">
      <c r="A205" s="104" t="s">
        <v>172</v>
      </c>
      <c r="B205" s="210" t="s">
        <v>238</v>
      </c>
      <c r="C205" s="110">
        <v>195.4</v>
      </c>
      <c r="D205" s="210" t="s">
        <v>37</v>
      </c>
      <c r="E205" s="109"/>
      <c r="F205" s="151">
        <f t="shared" si="8"/>
        <v>37</v>
      </c>
      <c r="G205" s="144"/>
      <c r="H205" s="145">
        <v>1</v>
      </c>
      <c r="J205" s="76"/>
      <c r="K205" s="76"/>
    </row>
    <row r="206" spans="1:11">
      <c r="A206" s="104" t="s">
        <v>172</v>
      </c>
      <c r="B206" s="210" t="s">
        <v>239</v>
      </c>
      <c r="C206" s="110">
        <v>182.8</v>
      </c>
      <c r="D206" s="210" t="s">
        <v>37</v>
      </c>
      <c r="E206" s="109"/>
      <c r="F206" s="151">
        <f t="shared" si="8"/>
        <v>37</v>
      </c>
      <c r="G206" s="144"/>
      <c r="H206" s="145">
        <v>1</v>
      </c>
      <c r="J206" s="76"/>
      <c r="K206" s="76"/>
    </row>
    <row r="207" spans="1:11">
      <c r="A207" s="104" t="s">
        <v>172</v>
      </c>
      <c r="B207" s="210" t="s">
        <v>240</v>
      </c>
      <c r="C207" s="110">
        <v>487</v>
      </c>
      <c r="D207" s="210" t="s">
        <v>37</v>
      </c>
      <c r="E207" s="109"/>
      <c r="F207" s="151">
        <f t="shared" si="8"/>
        <v>111</v>
      </c>
      <c r="G207" s="144"/>
      <c r="H207" s="145">
        <v>3</v>
      </c>
      <c r="J207" s="76"/>
      <c r="K207" s="76"/>
    </row>
    <row r="208" spans="1:11">
      <c r="A208" s="104" t="s">
        <v>172</v>
      </c>
      <c r="B208" s="210" t="s">
        <v>86</v>
      </c>
      <c r="C208" s="110">
        <v>2.5</v>
      </c>
      <c r="D208" s="210" t="s">
        <v>37</v>
      </c>
      <c r="E208" s="109"/>
      <c r="F208" s="151">
        <f t="shared" si="8"/>
        <v>2.96</v>
      </c>
      <c r="G208" s="144" t="s">
        <v>222</v>
      </c>
      <c r="H208" s="145">
        <v>0.08</v>
      </c>
      <c r="J208" s="76"/>
      <c r="K208" s="76"/>
    </row>
    <row r="209" spans="1:11">
      <c r="A209" s="108" t="s">
        <v>172</v>
      </c>
      <c r="B209" s="109"/>
      <c r="C209" s="110"/>
      <c r="D209" s="109"/>
      <c r="E209" s="109"/>
      <c r="F209" s="151">
        <f t="shared" si="8"/>
        <v>0</v>
      </c>
      <c r="G209" s="144" t="s">
        <v>222</v>
      </c>
      <c r="H209" s="145">
        <v>0</v>
      </c>
      <c r="J209" s="86"/>
      <c r="K209" s="76"/>
    </row>
    <row r="210" spans="1:11">
      <c r="A210" s="104" t="s">
        <v>217</v>
      </c>
      <c r="B210" s="102"/>
      <c r="C210" s="101"/>
      <c r="D210" s="102"/>
      <c r="E210" s="102"/>
      <c r="F210" s="151">
        <f t="shared" si="8"/>
        <v>0</v>
      </c>
      <c r="G210" s="144" t="s">
        <v>222</v>
      </c>
      <c r="H210" s="145">
        <v>0</v>
      </c>
      <c r="J210" s="86"/>
      <c r="K210" s="76"/>
    </row>
    <row r="211" spans="1:11" ht="15" thickBot="1">
      <c r="A211" s="105" t="s">
        <v>217</v>
      </c>
      <c r="B211" s="106"/>
      <c r="C211" s="107"/>
      <c r="D211" s="106"/>
      <c r="E211" s="106"/>
      <c r="F211" s="151">
        <f t="shared" si="8"/>
        <v>0</v>
      </c>
      <c r="G211" s="149" t="s">
        <v>222</v>
      </c>
      <c r="H211" s="164">
        <v>0</v>
      </c>
      <c r="J211" s="86"/>
      <c r="K211" s="76"/>
    </row>
    <row r="212" spans="1:11">
      <c r="A212" s="66"/>
      <c r="B212" s="69"/>
      <c r="C212" s="68"/>
      <c r="D212" s="68"/>
      <c r="E212" s="68"/>
      <c r="F212" s="68"/>
      <c r="G212" s="68"/>
      <c r="H212" s="68"/>
      <c r="J212" s="76"/>
      <c r="K212" s="76"/>
    </row>
    <row r="213" spans="1:11">
      <c r="A213" s="66"/>
      <c r="B213" s="67" t="s">
        <v>174</v>
      </c>
      <c r="C213" s="82"/>
      <c r="D213" s="68"/>
      <c r="E213" s="68"/>
      <c r="F213" s="68"/>
      <c r="G213" s="68"/>
      <c r="H213" s="83"/>
      <c r="J213" s="76"/>
      <c r="K213" s="76"/>
    </row>
    <row r="214" spans="1:11">
      <c r="A214" s="66"/>
      <c r="B214" s="69"/>
      <c r="C214" s="82"/>
      <c r="D214" s="68"/>
      <c r="E214" s="68"/>
      <c r="F214" s="68"/>
      <c r="G214" s="68"/>
      <c r="H214" s="83"/>
      <c r="J214" s="76"/>
      <c r="K214" s="76"/>
    </row>
    <row r="215" spans="1:11">
      <c r="A215" s="66"/>
      <c r="B215" s="69" t="s">
        <v>0</v>
      </c>
      <c r="C215" s="68" t="s">
        <v>2</v>
      </c>
      <c r="D215" s="68" t="s">
        <v>20</v>
      </c>
      <c r="E215" s="68"/>
      <c r="F215" s="68"/>
      <c r="G215" s="68"/>
      <c r="H215" s="83"/>
      <c r="J215" s="76"/>
      <c r="K215" s="76"/>
    </row>
    <row r="216" spans="1:11" ht="28.5">
      <c r="A216" s="222" t="s">
        <v>175</v>
      </c>
      <c r="B216" s="71" t="s">
        <v>155</v>
      </c>
      <c r="C216" s="84">
        <v>35</v>
      </c>
      <c r="D216" s="73" t="s">
        <v>37</v>
      </c>
      <c r="E216" s="73"/>
      <c r="F216" s="73"/>
      <c r="G216" s="73"/>
      <c r="H216" s="74"/>
      <c r="J216" s="76"/>
      <c r="K216" s="76"/>
    </row>
    <row r="217" spans="1:11">
      <c r="A217" s="222"/>
      <c r="B217" s="71" t="s">
        <v>156</v>
      </c>
      <c r="C217" s="84">
        <v>35</v>
      </c>
      <c r="D217" s="73" t="s">
        <v>37</v>
      </c>
      <c r="E217" s="73"/>
      <c r="F217" s="73"/>
      <c r="G217" s="73"/>
      <c r="H217" s="74"/>
    </row>
    <row r="218" spans="1:11" ht="28.5">
      <c r="A218" s="222"/>
      <c r="B218" s="71" t="s">
        <v>157</v>
      </c>
      <c r="C218" s="84">
        <v>37</v>
      </c>
      <c r="D218" s="73" t="s">
        <v>37</v>
      </c>
      <c r="E218" s="73"/>
      <c r="F218" s="73"/>
      <c r="G218" s="73"/>
      <c r="H218" s="74"/>
    </row>
    <row r="219" spans="1:11" ht="28.5">
      <c r="A219" s="222"/>
      <c r="B219" s="71" t="s">
        <v>137</v>
      </c>
      <c r="C219" s="72">
        <v>3.6</v>
      </c>
      <c r="D219" s="73" t="s">
        <v>27</v>
      </c>
      <c r="E219" s="73" t="s">
        <v>24</v>
      </c>
      <c r="F219" s="11"/>
      <c r="G219" s="11"/>
      <c r="H219" s="73" t="s">
        <v>26</v>
      </c>
    </row>
    <row r="220" spans="1:11">
      <c r="A220" s="222"/>
      <c r="B220" s="71" t="s">
        <v>141</v>
      </c>
      <c r="C220" s="72">
        <v>5.7</v>
      </c>
      <c r="D220" s="73" t="s">
        <v>140</v>
      </c>
      <c r="E220" s="73" t="s">
        <v>142</v>
      </c>
      <c r="F220" s="11"/>
      <c r="G220" s="11"/>
      <c r="H220" s="73" t="s">
        <v>26</v>
      </c>
    </row>
    <row r="221" spans="1:11">
      <c r="A221" s="222"/>
      <c r="B221" s="71" t="s">
        <v>143</v>
      </c>
      <c r="C221" s="72">
        <v>4.0999999999999996</v>
      </c>
      <c r="D221" s="73" t="s">
        <v>140</v>
      </c>
      <c r="E221" s="73" t="s">
        <v>142</v>
      </c>
      <c r="F221" s="11"/>
      <c r="G221" s="11"/>
      <c r="H221" s="73" t="s">
        <v>26</v>
      </c>
    </row>
    <row r="222" spans="1:11" s="4" customFormat="1" ht="28.5">
      <c r="A222" s="222"/>
      <c r="B222" s="71" t="s">
        <v>144</v>
      </c>
      <c r="C222" s="72">
        <v>97.6</v>
      </c>
      <c r="D222" s="73" t="s">
        <v>32</v>
      </c>
      <c r="E222" s="73" t="s">
        <v>24</v>
      </c>
      <c r="F222" s="11"/>
      <c r="G222" s="11"/>
      <c r="H222" s="75">
        <v>41091</v>
      </c>
      <c r="I222"/>
      <c r="J222"/>
      <c r="K222"/>
    </row>
    <row r="223" spans="1:11" ht="28.5">
      <c r="A223" s="222"/>
      <c r="B223" s="71" t="s">
        <v>145</v>
      </c>
      <c r="C223" s="72">
        <v>142</v>
      </c>
      <c r="D223" s="73" t="s">
        <v>32</v>
      </c>
      <c r="E223" s="73" t="s">
        <v>24</v>
      </c>
      <c r="F223" s="11"/>
      <c r="G223" s="11"/>
      <c r="H223" s="73" t="s">
        <v>26</v>
      </c>
    </row>
    <row r="224" spans="1:11" s="4" customFormat="1" ht="28.5">
      <c r="A224" s="222"/>
      <c r="B224" s="71" t="s">
        <v>146</v>
      </c>
      <c r="C224" s="72">
        <v>244</v>
      </c>
      <c r="D224" s="73" t="s">
        <v>32</v>
      </c>
      <c r="E224" s="73"/>
      <c r="F224" s="11"/>
      <c r="G224" s="11"/>
      <c r="H224" s="73"/>
      <c r="I224"/>
      <c r="J224"/>
      <c r="K224"/>
    </row>
    <row r="225" spans="1:12" s="4" customFormat="1">
      <c r="A225" s="222"/>
      <c r="B225" s="71" t="s">
        <v>147</v>
      </c>
      <c r="C225" s="72">
        <v>45</v>
      </c>
      <c r="D225" s="73" t="s">
        <v>6</v>
      </c>
      <c r="E225" s="73"/>
      <c r="F225" s="11"/>
      <c r="G225" s="11"/>
      <c r="H225" s="73"/>
      <c r="I225"/>
      <c r="J225"/>
      <c r="K225"/>
    </row>
    <row r="226" spans="1:12" s="4" customFormat="1" ht="28.5">
      <c r="A226" s="222"/>
      <c r="B226" s="71" t="s">
        <v>148</v>
      </c>
      <c r="C226" s="72">
        <v>100.5</v>
      </c>
      <c r="D226" s="73" t="s">
        <v>32</v>
      </c>
      <c r="E226" s="73" t="s">
        <v>24</v>
      </c>
      <c r="F226" s="11"/>
      <c r="G226" s="11"/>
      <c r="H226" s="73" t="s">
        <v>22</v>
      </c>
      <c r="I226"/>
      <c r="J226"/>
      <c r="K226"/>
    </row>
    <row r="227" spans="1:12" s="4" customFormat="1" ht="28.5">
      <c r="A227" s="222"/>
      <c r="B227" s="71" t="s">
        <v>149</v>
      </c>
      <c r="C227" s="72">
        <v>11.3</v>
      </c>
      <c r="D227" s="73" t="s">
        <v>32</v>
      </c>
      <c r="E227" s="73" t="s">
        <v>150</v>
      </c>
      <c r="F227" s="11"/>
      <c r="G227" s="11"/>
      <c r="H227" s="73" t="s">
        <v>22</v>
      </c>
      <c r="I227"/>
      <c r="J227"/>
      <c r="K227"/>
    </row>
    <row r="228" spans="1:12" s="4" customFormat="1">
      <c r="A228" s="66"/>
      <c r="B228" s="69"/>
      <c r="C228" s="68"/>
      <c r="D228" s="68"/>
      <c r="E228" s="68"/>
      <c r="F228" s="68"/>
      <c r="G228" s="68"/>
      <c r="H228" s="68"/>
      <c r="I228"/>
      <c r="J228"/>
      <c r="K228"/>
    </row>
    <row r="229" spans="1:12">
      <c r="A229" s="66"/>
      <c r="B229" s="69"/>
      <c r="C229" s="68"/>
      <c r="D229" s="68"/>
      <c r="E229" s="68"/>
      <c r="F229" s="68"/>
      <c r="G229" s="68"/>
      <c r="H229" s="68"/>
      <c r="L229" s="4"/>
    </row>
    <row r="230" spans="1:12">
      <c r="A230" s="66"/>
      <c r="B230" s="69"/>
      <c r="C230" s="68"/>
      <c r="D230" s="68"/>
      <c r="E230" s="68"/>
      <c r="F230" s="68"/>
      <c r="G230" s="68"/>
      <c r="H230" s="68"/>
    </row>
    <row r="231" spans="1:12" s="4" customFormat="1">
      <c r="A231" s="66"/>
      <c r="B231" s="69"/>
      <c r="C231" s="68"/>
      <c r="D231" s="68"/>
      <c r="E231" s="68"/>
      <c r="F231" s="68"/>
      <c r="G231" s="68"/>
      <c r="H231" s="68"/>
      <c r="I231"/>
      <c r="J231"/>
      <c r="K231"/>
    </row>
    <row r="232" spans="1:12" s="4" customFormat="1">
      <c r="A232" s="66"/>
      <c r="B232" s="69"/>
      <c r="C232" s="68"/>
      <c r="D232" s="68"/>
      <c r="E232" s="68"/>
      <c r="F232" s="68"/>
      <c r="G232" s="68"/>
      <c r="H232" s="68"/>
      <c r="I232"/>
      <c r="J232"/>
      <c r="K232"/>
    </row>
    <row r="233" spans="1:12" s="4" customFormat="1" ht="15" customHeight="1">
      <c r="A233" s="66"/>
      <c r="B233" s="69"/>
      <c r="C233" s="68"/>
      <c r="D233" s="68"/>
      <c r="E233" s="68"/>
      <c r="F233" s="68"/>
      <c r="G233" s="68"/>
      <c r="H233" s="68"/>
      <c r="I233"/>
      <c r="J233"/>
      <c r="K233"/>
    </row>
    <row r="234" spans="1:12" ht="15" customHeight="1"/>
    <row r="235" spans="1:12" ht="15" customHeight="1"/>
    <row r="236" spans="1:12" ht="15" customHeight="1"/>
    <row r="237" spans="1:12" ht="15" customHeight="1"/>
    <row r="238" spans="1:12" ht="15" customHeight="1"/>
    <row r="239" spans="1:12" ht="15" customHeight="1"/>
    <row r="240" spans="1:12" ht="15" customHeight="1"/>
    <row r="241" spans="1:11" ht="15" customHeight="1"/>
    <row r="242" spans="1:11" s="4" customFormat="1" ht="15" customHeight="1">
      <c r="A242" s="2"/>
      <c r="B242" s="7"/>
      <c r="C242"/>
      <c r="D242"/>
      <c r="E242"/>
      <c r="F242"/>
      <c r="G242"/>
      <c r="H242"/>
      <c r="I242"/>
      <c r="J242"/>
      <c r="K242"/>
    </row>
    <row r="243" spans="1:11" s="4" customFormat="1" ht="15" customHeight="1">
      <c r="A243" s="2"/>
      <c r="B243" s="7"/>
      <c r="C243"/>
      <c r="D243"/>
      <c r="E243"/>
      <c r="F243"/>
      <c r="G243"/>
      <c r="H243"/>
      <c r="I243"/>
      <c r="J243"/>
      <c r="K243"/>
    </row>
    <row r="244" spans="1:11" s="4" customFormat="1" ht="15" customHeight="1">
      <c r="A244" s="2"/>
      <c r="B244" s="7"/>
      <c r="C244"/>
      <c r="D244"/>
      <c r="E244"/>
      <c r="F244"/>
      <c r="G244"/>
      <c r="H244"/>
      <c r="I244"/>
      <c r="J244"/>
      <c r="K244"/>
    </row>
    <row r="245" spans="1:11" s="4" customFormat="1" ht="15" customHeight="1">
      <c r="A245" s="2"/>
      <c r="B245" s="7"/>
      <c r="C245"/>
      <c r="D245"/>
      <c r="E245"/>
      <c r="F245"/>
      <c r="G245"/>
      <c r="H245"/>
      <c r="I245"/>
      <c r="J245"/>
      <c r="K245"/>
    </row>
    <row r="246" spans="1:11" s="4" customFormat="1" ht="15" customHeight="1">
      <c r="A246" s="2"/>
      <c r="B246" s="7"/>
      <c r="C246"/>
      <c r="D246"/>
      <c r="E246"/>
      <c r="F246"/>
      <c r="G246"/>
      <c r="H246"/>
      <c r="I246"/>
      <c r="J246"/>
      <c r="K246"/>
    </row>
    <row r="247" spans="1:11" ht="15" customHeight="1"/>
    <row r="248" spans="1:11" ht="15" customHeight="1"/>
    <row r="249" spans="1:11" s="4" customFormat="1" ht="15" customHeight="1">
      <c r="A249" s="2"/>
      <c r="B249" s="7"/>
      <c r="C249"/>
      <c r="D249"/>
      <c r="E249"/>
      <c r="F249"/>
      <c r="G249"/>
      <c r="H249"/>
      <c r="I249"/>
      <c r="J249"/>
      <c r="K249"/>
    </row>
    <row r="250" spans="1:11" ht="15" customHeight="1"/>
    <row r="251" spans="1:11" s="4" customFormat="1" ht="15" customHeight="1">
      <c r="A251" s="2"/>
      <c r="B251" s="7"/>
      <c r="C251"/>
      <c r="D251"/>
      <c r="E251"/>
      <c r="F251"/>
      <c r="G251"/>
      <c r="H251"/>
      <c r="I251"/>
      <c r="J251"/>
      <c r="K251"/>
    </row>
    <row r="252" spans="1:11" s="4" customFormat="1" ht="15" customHeight="1">
      <c r="A252" s="2"/>
      <c r="B252" s="7"/>
      <c r="C252"/>
      <c r="D252"/>
      <c r="E252"/>
      <c r="F252"/>
      <c r="G252"/>
      <c r="H252"/>
      <c r="I252"/>
      <c r="J252"/>
      <c r="K252"/>
    </row>
    <row r="258" spans="1:11" s="4" customFormat="1">
      <c r="A258" s="2"/>
      <c r="B258" s="7"/>
      <c r="C258"/>
      <c r="D258"/>
      <c r="E258"/>
      <c r="F258"/>
      <c r="G258"/>
      <c r="H258"/>
      <c r="I258"/>
      <c r="J258"/>
      <c r="K258"/>
    </row>
  </sheetData>
  <mergeCells count="13">
    <mergeCell ref="F68:F69"/>
    <mergeCell ref="D65:E65"/>
    <mergeCell ref="A216:A227"/>
    <mergeCell ref="A4:A5"/>
    <mergeCell ref="A10:A18"/>
    <mergeCell ref="A20:A22"/>
    <mergeCell ref="A25:A32"/>
    <mergeCell ref="A39:A42"/>
    <mergeCell ref="A44:A58"/>
    <mergeCell ref="B68:B69"/>
    <mergeCell ref="C68:C69"/>
    <mergeCell ref="D68:D69"/>
    <mergeCell ref="E68:E69"/>
  </mergeCells>
  <pageMargins left="0" right="0" top="0.39370078740157505" bottom="0.39370078740157505" header="0" footer="0"/>
  <pageSetup paperSize="0" fitToWidth="0" fitToHeight="0" orientation="landscape" horizontalDpi="0" verticalDpi="0" copies="0"/>
  <headerFooter>
    <oddHeader>&amp;C&amp;A</oddHeader>
    <oddFooter>&amp;CPage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T706"/>
  <sheetViews>
    <sheetView topLeftCell="A341" zoomScaleNormal="100" workbookViewId="0">
      <selection activeCell="A7" sqref="A7:S356"/>
    </sheetView>
  </sheetViews>
  <sheetFormatPr baseColWidth="10" defaultRowHeight="14.25"/>
  <cols>
    <col min="1" max="1" width="13.375" style="48" customWidth="1"/>
    <col min="2" max="2" width="20.75" style="49" customWidth="1"/>
    <col min="3" max="3" width="5.75" style="49" customWidth="1"/>
    <col min="4" max="4" width="4.75" style="49" customWidth="1"/>
    <col min="5" max="5" width="9.875" style="199" customWidth="1"/>
    <col min="6" max="6" width="14.25" style="49" customWidth="1"/>
    <col min="7" max="7" width="7.25" style="49" customWidth="1"/>
    <col min="8" max="8" width="14.25" style="49" customWidth="1"/>
    <col min="9" max="9" width="7.75" style="49" customWidth="1"/>
    <col min="10" max="10" width="8.25" style="49" customWidth="1"/>
    <col min="11" max="11" width="13.875" style="49" customWidth="1"/>
    <col min="12" max="12" width="9.125" style="50" customWidth="1"/>
    <col min="13" max="13" width="14.125" style="49" customWidth="1"/>
    <col min="14" max="14" width="8.125" style="49" customWidth="1"/>
    <col min="15" max="15" width="14.5" style="49" customWidth="1"/>
    <col min="16" max="16" width="8.25" style="49" customWidth="1"/>
    <col min="17" max="17" width="9.75" style="49" customWidth="1"/>
    <col min="18" max="18" width="15.875" style="49" customWidth="1"/>
    <col min="19" max="19" width="15.375" style="48" customWidth="1"/>
    <col min="20" max="16384" width="11" style="48"/>
  </cols>
  <sheetData>
    <row r="1" spans="1:20">
      <c r="A1" s="49"/>
      <c r="C1" s="63"/>
    </row>
    <row r="2" spans="1:20">
      <c r="A2" s="49"/>
      <c r="C2" s="63"/>
    </row>
    <row r="3" spans="1:20" ht="15" thickBot="1">
      <c r="A3" s="49"/>
      <c r="C3" s="63"/>
    </row>
    <row r="4" spans="1:20" s="49" customFormat="1" ht="13.5" customHeight="1" thickBot="1">
      <c r="B4" s="242"/>
      <c r="C4" s="52" t="s">
        <v>159</v>
      </c>
      <c r="D4" s="53">
        <v>1.1000000000000001</v>
      </c>
      <c r="E4" s="200"/>
      <c r="F4" s="244" t="s">
        <v>160</v>
      </c>
      <c r="G4" s="244"/>
      <c r="H4" s="244" t="s">
        <v>161</v>
      </c>
      <c r="I4" s="244"/>
      <c r="J4" s="246"/>
      <c r="K4" s="244" t="s">
        <v>31</v>
      </c>
      <c r="L4" s="244"/>
      <c r="M4" s="244" t="s">
        <v>162</v>
      </c>
      <c r="N4" s="244"/>
      <c r="O4" s="244" t="s">
        <v>163</v>
      </c>
      <c r="P4" s="244"/>
      <c r="Q4" s="248"/>
      <c r="R4" s="55"/>
      <c r="S4" s="250" t="s">
        <v>158</v>
      </c>
    </row>
    <row r="5" spans="1:20" s="49" customFormat="1" ht="6" customHeight="1" thickBot="1">
      <c r="B5" s="243"/>
      <c r="C5" s="253"/>
      <c r="D5" s="253"/>
      <c r="E5" s="253"/>
      <c r="F5" s="245"/>
      <c r="G5" s="245"/>
      <c r="H5" s="245"/>
      <c r="I5" s="245"/>
      <c r="J5" s="247"/>
      <c r="K5" s="245"/>
      <c r="L5" s="245"/>
      <c r="M5" s="245"/>
      <c r="N5" s="245"/>
      <c r="O5" s="245"/>
      <c r="P5" s="245"/>
      <c r="Q5" s="249"/>
      <c r="R5" s="55"/>
      <c r="S5" s="251"/>
    </row>
    <row r="6" spans="1:20" s="54" customFormat="1" ht="28.5" customHeight="1" thickBot="1">
      <c r="A6" s="192"/>
      <c r="B6" s="194" t="s">
        <v>164</v>
      </c>
      <c r="C6" s="195" t="s">
        <v>165</v>
      </c>
      <c r="D6" s="195" t="s">
        <v>166</v>
      </c>
      <c r="E6" s="201" t="s">
        <v>167</v>
      </c>
      <c r="F6" s="195" t="s">
        <v>164</v>
      </c>
      <c r="G6" s="195" t="s">
        <v>167</v>
      </c>
      <c r="H6" s="195" t="s">
        <v>164</v>
      </c>
      <c r="I6" s="195" t="s">
        <v>168</v>
      </c>
      <c r="J6" s="195" t="s">
        <v>169</v>
      </c>
      <c r="K6" s="195" t="s">
        <v>164</v>
      </c>
      <c r="L6" s="196" t="s">
        <v>170</v>
      </c>
      <c r="M6" s="195" t="s">
        <v>164</v>
      </c>
      <c r="N6" s="195" t="s">
        <v>170</v>
      </c>
      <c r="O6" s="195" t="s">
        <v>164</v>
      </c>
      <c r="P6" s="195" t="s">
        <v>170</v>
      </c>
      <c r="Q6" s="197" t="s">
        <v>171</v>
      </c>
      <c r="R6" s="193" t="s">
        <v>229</v>
      </c>
      <c r="S6" s="252"/>
    </row>
    <row r="7" spans="1:20" s="49" customFormat="1" ht="32.1" customHeight="1">
      <c r="A7" s="55">
        <v>1</v>
      </c>
      <c r="B7" s="227"/>
      <c r="C7" s="230">
        <v>0</v>
      </c>
      <c r="D7" s="233"/>
      <c r="E7" s="236"/>
      <c r="F7" s="58"/>
      <c r="G7" s="218">
        <f>VLOOKUP(F7,menuiserie_intérieure!$B$70:$C$110,2,0)</f>
        <v>0</v>
      </c>
      <c r="H7" s="58"/>
      <c r="I7" s="189">
        <f>VLOOKUP(H7,menuiserie_intérieure!$B$70:$C$104,2,0)</f>
        <v>0</v>
      </c>
      <c r="J7" s="239">
        <f>$D$4</f>
        <v>1.1000000000000001</v>
      </c>
      <c r="K7" s="239"/>
      <c r="L7" s="254">
        <f>VLOOKUP(K7,menuiserie_intérieure!$B$144:$C$154,2,0)</f>
        <v>0</v>
      </c>
      <c r="M7" s="205"/>
      <c r="N7" s="59">
        <f>VLOOKUP(M7,menuiserie_intérieure!$B$70:$B$110:'menuiserie_intérieure'!$E$70:$E$110,4,0)</f>
        <v>0</v>
      </c>
      <c r="O7" s="205"/>
      <c r="P7" s="171">
        <f>VLOOKUP(O7,menuiserie_intérieure!$B$70:$B$104:'menuiserie_intérieure'!$E$70:$E$104,4,0)</f>
        <v>0</v>
      </c>
      <c r="Q7" s="256"/>
      <c r="R7" s="260"/>
      <c r="S7" s="258"/>
    </row>
    <row r="8" spans="1:20" s="49" customFormat="1" ht="32.1" customHeight="1">
      <c r="A8" s="55"/>
      <c r="B8" s="228"/>
      <c r="C8" s="231"/>
      <c r="D8" s="234"/>
      <c r="E8" s="237"/>
      <c r="F8" s="56"/>
      <c r="G8" s="57">
        <f>VLOOKUP(F8,menuiserie_intérieure!$B$70:$C$110,2,0)</f>
        <v>0</v>
      </c>
      <c r="H8" s="56"/>
      <c r="I8" s="190">
        <f>VLOOKUP(H8,menuiserie_intérieure!$B$70:$C$104,2,0)</f>
        <v>0</v>
      </c>
      <c r="J8" s="240"/>
      <c r="K8" s="240"/>
      <c r="L8" s="255"/>
      <c r="M8" s="56"/>
      <c r="N8" s="57">
        <f>VLOOKUP(M8,menuiserie_intérieure!$B$70:$B$104:'menuiserie_intérieure'!$E$70:$E$104,4,0)</f>
        <v>0</v>
      </c>
      <c r="O8" s="56"/>
      <c r="P8" s="172">
        <f>VLOOKUP(O8,menuiserie_intérieure!$B$70:$B$104:'menuiserie_intérieure'!$E$70:$E$104,4,0)</f>
        <v>0</v>
      </c>
      <c r="Q8" s="257"/>
      <c r="R8" s="261"/>
      <c r="S8" s="259"/>
    </row>
    <row r="9" spans="1:20" s="49" customFormat="1" ht="32.1" customHeight="1">
      <c r="A9" s="55"/>
      <c r="B9" s="228"/>
      <c r="C9" s="231"/>
      <c r="D9" s="234"/>
      <c r="E9" s="237"/>
      <c r="F9" s="56"/>
      <c r="G9" s="57">
        <f>VLOOKUP(F9,menuiserie_intérieure!$B$70:$C$110,2,0)</f>
        <v>0</v>
      </c>
      <c r="H9" s="56"/>
      <c r="I9" s="190">
        <f>VLOOKUP(H9,menuiserie_intérieure!$B$70:$C$104,2,0)</f>
        <v>0</v>
      </c>
      <c r="J9" s="240"/>
      <c r="K9" s="240"/>
      <c r="L9" s="255"/>
      <c r="M9" s="56"/>
      <c r="N9" s="57">
        <f>VLOOKUP(M9,menuiserie_intérieure!$B$70:$B$104:'menuiserie_intérieure'!$E$70:$E$104,4,0)</f>
        <v>0</v>
      </c>
      <c r="O9" s="56"/>
      <c r="P9" s="172">
        <f>VLOOKUP(O9,menuiserie_intérieure!$B$70:$B$104:'menuiserie_intérieure'!$E$70:$E$104,4,0)</f>
        <v>0</v>
      </c>
      <c r="Q9" s="257"/>
      <c r="R9" s="261"/>
      <c r="S9" s="259"/>
    </row>
    <row r="10" spans="1:20" s="49" customFormat="1" ht="32.1" customHeight="1">
      <c r="A10" s="55"/>
      <c r="B10" s="228"/>
      <c r="C10" s="231"/>
      <c r="D10" s="234"/>
      <c r="E10" s="237"/>
      <c r="F10" s="56"/>
      <c r="G10" s="57">
        <f>VLOOKUP(F10,menuiserie_intérieure!$B$70:$C$104,2,0)</f>
        <v>0</v>
      </c>
      <c r="H10" s="56"/>
      <c r="I10" s="190">
        <f>VLOOKUP(H10,menuiserie_intérieure!$B$70:$C$104,2,0)</f>
        <v>0</v>
      </c>
      <c r="J10" s="240"/>
      <c r="K10" s="240"/>
      <c r="L10" s="255"/>
      <c r="M10" s="56"/>
      <c r="N10" s="57">
        <f>VLOOKUP(M10,menuiserie_intérieure!$B$70:$B$104:'menuiserie_intérieure'!$E$70:$E$104,4,0)</f>
        <v>0</v>
      </c>
      <c r="O10" s="56"/>
      <c r="P10" s="172">
        <f>VLOOKUP(O10,menuiserie_intérieure!$B$70:$B$104:'menuiserie_intérieure'!$E$70:$E$104,4,0)</f>
        <v>0</v>
      </c>
      <c r="Q10" s="257"/>
      <c r="R10" s="261"/>
      <c r="S10" s="259"/>
    </row>
    <row r="11" spans="1:20" s="49" customFormat="1" ht="32.1" customHeight="1">
      <c r="B11" s="228"/>
      <c r="C11" s="231"/>
      <c r="D11" s="234"/>
      <c r="E11" s="237"/>
      <c r="F11" s="56"/>
      <c r="G11" s="57">
        <f>VLOOKUP(F11,menuiserie_intérieure!$B$70:$C$104,2,0)</f>
        <v>0</v>
      </c>
      <c r="H11" s="56"/>
      <c r="I11" s="190">
        <f>VLOOKUP(H11,menuiserie_intérieure!$B$70:$C$104,2,0)</f>
        <v>0</v>
      </c>
      <c r="J11" s="240"/>
      <c r="K11" s="240"/>
      <c r="L11" s="255"/>
      <c r="M11" s="56"/>
      <c r="N11" s="57">
        <f>VLOOKUP(M11,menuiserie_intérieure!$B$70:$B$104:'menuiserie_intérieure'!$E$70:$E$104,4,0)</f>
        <v>0</v>
      </c>
      <c r="O11" s="56"/>
      <c r="P11" s="172">
        <f>VLOOKUP(O11,menuiserie_intérieure!$B$70:$B$104:'menuiserie_intérieure'!$E$70:$E$104,4,0)</f>
        <v>0</v>
      </c>
      <c r="Q11" s="257"/>
      <c r="R11" s="261"/>
      <c r="S11" s="259"/>
    </row>
    <row r="12" spans="1:20" s="49" customFormat="1" ht="32.1" customHeight="1">
      <c r="A12" s="55"/>
      <c r="B12" s="228"/>
      <c r="C12" s="231"/>
      <c r="D12" s="234"/>
      <c r="E12" s="237"/>
      <c r="F12" s="56"/>
      <c r="G12" s="172">
        <f>VLOOKUP(F12,menuiserie_intérieure!$B$70:$C$104,2,0)</f>
        <v>0</v>
      </c>
      <c r="H12" s="56"/>
      <c r="I12" s="190">
        <f>VLOOKUP(H12,menuiserie_intérieure!$B$70:$C$104,2,0)</f>
        <v>0</v>
      </c>
      <c r="J12" s="240"/>
      <c r="K12" s="240"/>
      <c r="L12" s="255"/>
      <c r="M12" s="206"/>
      <c r="N12" s="57">
        <f>VLOOKUP(M12,menuiserie_intérieure!$B$70:$B$104:'menuiserie_intérieure'!$E$70:$E$104,4,0)</f>
        <v>0</v>
      </c>
      <c r="O12" s="206"/>
      <c r="P12" s="172">
        <f>VLOOKUP(O12,menuiserie_intérieure!$B$70:$B$104:'menuiserie_intérieure'!$E$70:$E$104,4,0)</f>
        <v>0</v>
      </c>
      <c r="Q12" s="257"/>
      <c r="R12" s="261"/>
      <c r="S12" s="259"/>
    </row>
    <row r="13" spans="1:20" s="49" customFormat="1" ht="32.1" customHeight="1" thickBot="1">
      <c r="A13" s="55"/>
      <c r="B13" s="229"/>
      <c r="C13" s="232"/>
      <c r="D13" s="235"/>
      <c r="E13" s="238"/>
      <c r="F13" s="60" t="s">
        <v>158</v>
      </c>
      <c r="G13" s="61">
        <f>SUM(G7:G12)</f>
        <v>0</v>
      </c>
      <c r="H13" s="191" t="s">
        <v>158</v>
      </c>
      <c r="I13" s="61">
        <f>SUM(I7:I12)</f>
        <v>0</v>
      </c>
      <c r="J13" s="241"/>
      <c r="K13" s="60" t="s">
        <v>158</v>
      </c>
      <c r="L13" s="61">
        <f>SUM(L7:L12)</f>
        <v>0</v>
      </c>
      <c r="M13" s="62" t="s">
        <v>158</v>
      </c>
      <c r="N13" s="61">
        <f>SUM(N7:N12)</f>
        <v>0</v>
      </c>
      <c r="O13" s="62" t="s">
        <v>158</v>
      </c>
      <c r="P13" s="170">
        <f>SUM(P7:P12)</f>
        <v>0</v>
      </c>
      <c r="Q13" s="173">
        <f>E7*J7+G13*J7+I13*J7+N13+P13+L13</f>
        <v>0</v>
      </c>
      <c r="R13" s="173">
        <f>(L13+N13+P13)*C7</f>
        <v>0</v>
      </c>
      <c r="S13" s="174">
        <f>Q13*C7</f>
        <v>0</v>
      </c>
    </row>
    <row r="14" spans="1:20" s="49" customFormat="1" ht="32.1" customHeight="1">
      <c r="A14" s="55">
        <v>2</v>
      </c>
      <c r="B14" s="227"/>
      <c r="C14" s="230">
        <v>0</v>
      </c>
      <c r="D14" s="233"/>
      <c r="E14" s="236"/>
      <c r="F14" s="58"/>
      <c r="G14" s="218">
        <f>VLOOKUP(F14,menuiserie_intérieure!$B$70:$C$110,2,0)</f>
        <v>0</v>
      </c>
      <c r="H14" s="58"/>
      <c r="I14" s="189">
        <f>VLOOKUP(H14,menuiserie_intérieure!$B$70:$C$104,2,0)</f>
        <v>0</v>
      </c>
      <c r="J14" s="239">
        <f>$D$4</f>
        <v>1.1000000000000001</v>
      </c>
      <c r="K14" s="239"/>
      <c r="L14" s="254">
        <f>VLOOKUP(K14,menuiserie_intérieure!$B$144:$C$154,2,0)</f>
        <v>0</v>
      </c>
      <c r="M14" s="205"/>
      <c r="N14" s="59">
        <f>VLOOKUP(M14,menuiserie_intérieure!$B$70:$B$110:'menuiserie_intérieure'!$E$70:$E$110,4,0)</f>
        <v>0</v>
      </c>
      <c r="O14" s="205"/>
      <c r="P14" s="171">
        <f>VLOOKUP(O14,menuiserie_intérieure!$B$70:$B$104:'menuiserie_intérieure'!$E$70:$E$104,4,0)</f>
        <v>0</v>
      </c>
      <c r="Q14" s="256"/>
      <c r="R14" s="260"/>
      <c r="S14" s="258"/>
      <c r="T14" s="55"/>
    </row>
    <row r="15" spans="1:20" s="49" customFormat="1" ht="32.1" customHeight="1">
      <c r="A15" s="55"/>
      <c r="B15" s="228"/>
      <c r="C15" s="231"/>
      <c r="D15" s="234"/>
      <c r="E15" s="237"/>
      <c r="F15" s="56"/>
      <c r="G15" s="57">
        <f>VLOOKUP(F15,menuiserie_intérieure!$B$70:$C$110,2,0)</f>
        <v>0</v>
      </c>
      <c r="H15" s="56"/>
      <c r="I15" s="190">
        <f>VLOOKUP(H15,menuiserie_intérieure!$B$70:$C$104,2,0)</f>
        <v>0</v>
      </c>
      <c r="J15" s="240"/>
      <c r="K15" s="240"/>
      <c r="L15" s="255"/>
      <c r="M15" s="56"/>
      <c r="N15" s="57">
        <f>VLOOKUP(M15,menuiserie_intérieure!$B$70:$B$104:'menuiserie_intérieure'!$E$70:$E$104,4,0)</f>
        <v>0</v>
      </c>
      <c r="O15" s="56"/>
      <c r="P15" s="172">
        <f>VLOOKUP(O15,menuiserie_intérieure!$B$70:$B$104:'menuiserie_intérieure'!$E$70:$E$104,4,0)</f>
        <v>0</v>
      </c>
      <c r="Q15" s="257"/>
      <c r="R15" s="261"/>
      <c r="S15" s="259"/>
      <c r="T15" s="55"/>
    </row>
    <row r="16" spans="1:20" s="49" customFormat="1" ht="32.1" customHeight="1">
      <c r="A16" s="55"/>
      <c r="B16" s="228"/>
      <c r="C16" s="231"/>
      <c r="D16" s="234"/>
      <c r="E16" s="237"/>
      <c r="F16" s="56"/>
      <c r="G16" s="57">
        <f>VLOOKUP(F16,menuiserie_intérieure!$B$70:$C$110,2,0)</f>
        <v>0</v>
      </c>
      <c r="H16" s="56"/>
      <c r="I16" s="190">
        <f>VLOOKUP(H16,menuiserie_intérieure!$B$70:$C$104,2,0)</f>
        <v>0</v>
      </c>
      <c r="J16" s="240"/>
      <c r="K16" s="240"/>
      <c r="L16" s="255"/>
      <c r="M16" s="56"/>
      <c r="N16" s="57">
        <f>VLOOKUP(M16,menuiserie_intérieure!$B$70:$B$104:'menuiserie_intérieure'!$E$70:$E$104,4,0)</f>
        <v>0</v>
      </c>
      <c r="O16" s="56"/>
      <c r="P16" s="172">
        <f>VLOOKUP(O16,menuiserie_intérieure!$B$70:$B$104:'menuiserie_intérieure'!$E$70:$E$104,4,0)</f>
        <v>0</v>
      </c>
      <c r="Q16" s="257"/>
      <c r="R16" s="261"/>
      <c r="S16" s="259"/>
      <c r="T16" s="55"/>
    </row>
    <row r="17" spans="1:20" s="49" customFormat="1" ht="32.1" customHeight="1">
      <c r="A17" s="55"/>
      <c r="B17" s="228"/>
      <c r="C17" s="231"/>
      <c r="D17" s="234"/>
      <c r="E17" s="237"/>
      <c r="F17" s="56"/>
      <c r="G17" s="57">
        <f>VLOOKUP(F17,menuiserie_intérieure!$B$70:$C$104,2,0)</f>
        <v>0</v>
      </c>
      <c r="H17" s="56"/>
      <c r="I17" s="190">
        <f>VLOOKUP(H17,menuiserie_intérieure!$B$70:$C$104,2,0)</f>
        <v>0</v>
      </c>
      <c r="J17" s="240"/>
      <c r="K17" s="240"/>
      <c r="L17" s="255"/>
      <c r="M17" s="56"/>
      <c r="N17" s="57">
        <f>VLOOKUP(M17,menuiserie_intérieure!$B$70:$B$104:'menuiserie_intérieure'!$E$70:$E$104,4,0)</f>
        <v>0</v>
      </c>
      <c r="O17" s="56"/>
      <c r="P17" s="172">
        <f>VLOOKUP(O17,menuiserie_intérieure!$B$70:$B$104:'menuiserie_intérieure'!$E$70:$E$104,4,0)</f>
        <v>0</v>
      </c>
      <c r="Q17" s="257"/>
      <c r="R17" s="261"/>
      <c r="S17" s="259"/>
      <c r="T17" s="55"/>
    </row>
    <row r="18" spans="1:20" ht="32.1" customHeight="1">
      <c r="A18" s="49"/>
      <c r="B18" s="228"/>
      <c r="C18" s="231"/>
      <c r="D18" s="234"/>
      <c r="E18" s="237"/>
      <c r="F18" s="56"/>
      <c r="G18" s="57">
        <f>VLOOKUP(F18,menuiserie_intérieure!$B$70:$C$104,2,0)</f>
        <v>0</v>
      </c>
      <c r="H18" s="56"/>
      <c r="I18" s="190">
        <f>VLOOKUP(H18,menuiserie_intérieure!$B$70:$C$104,2,0)</f>
        <v>0</v>
      </c>
      <c r="J18" s="240"/>
      <c r="K18" s="240"/>
      <c r="L18" s="255"/>
      <c r="M18" s="56"/>
      <c r="N18" s="57">
        <f>VLOOKUP(M18,menuiserie_intérieure!$B$70:$B$104:'menuiserie_intérieure'!$E$70:$E$104,4,0)</f>
        <v>0</v>
      </c>
      <c r="O18" s="56"/>
      <c r="P18" s="172">
        <f>VLOOKUP(O18,menuiserie_intérieure!$B$70:$B$104:'menuiserie_intérieure'!$E$70:$E$104,4,0)</f>
        <v>0</v>
      </c>
      <c r="Q18" s="257"/>
      <c r="R18" s="261"/>
      <c r="S18" s="259"/>
      <c r="T18" s="198"/>
    </row>
    <row r="19" spans="1:20" ht="32.1" customHeight="1">
      <c r="A19" s="55"/>
      <c r="B19" s="228"/>
      <c r="C19" s="231"/>
      <c r="D19" s="234"/>
      <c r="E19" s="237"/>
      <c r="F19" s="56"/>
      <c r="G19" s="172">
        <f>VLOOKUP(F19,menuiserie_intérieure!$B$70:$C$104,2,0)</f>
        <v>0</v>
      </c>
      <c r="H19" s="56"/>
      <c r="I19" s="190">
        <f>VLOOKUP(H19,menuiserie_intérieure!$B$70:$C$104,2,0)</f>
        <v>0</v>
      </c>
      <c r="J19" s="240"/>
      <c r="K19" s="240"/>
      <c r="L19" s="255"/>
      <c r="M19" s="206"/>
      <c r="N19" s="57">
        <f>VLOOKUP(M19,menuiserie_intérieure!$B$70:$B$104:'menuiserie_intérieure'!$E$70:$E$104,4,0)</f>
        <v>0</v>
      </c>
      <c r="O19" s="206"/>
      <c r="P19" s="172">
        <f>VLOOKUP(O19,menuiserie_intérieure!$B$70:$B$104:'menuiserie_intérieure'!$E$70:$E$104,4,0)</f>
        <v>0</v>
      </c>
      <c r="Q19" s="257"/>
      <c r="R19" s="261"/>
      <c r="S19" s="259"/>
      <c r="T19" s="198"/>
    </row>
    <row r="20" spans="1:20" ht="32.1" customHeight="1" thickBot="1">
      <c r="A20" s="55"/>
      <c r="B20" s="229"/>
      <c r="C20" s="232"/>
      <c r="D20" s="235"/>
      <c r="E20" s="238"/>
      <c r="F20" s="60" t="s">
        <v>158</v>
      </c>
      <c r="G20" s="61">
        <f>SUM(G14:G19)</f>
        <v>0</v>
      </c>
      <c r="H20" s="191" t="s">
        <v>158</v>
      </c>
      <c r="I20" s="61">
        <f>SUM(I14:I19)</f>
        <v>0</v>
      </c>
      <c r="J20" s="241"/>
      <c r="K20" s="60" t="s">
        <v>158</v>
      </c>
      <c r="L20" s="61">
        <f>SUM(L14:L19)</f>
        <v>0</v>
      </c>
      <c r="M20" s="62" t="s">
        <v>158</v>
      </c>
      <c r="N20" s="61">
        <f>SUM(N14:N19)</f>
        <v>0</v>
      </c>
      <c r="O20" s="62" t="s">
        <v>158</v>
      </c>
      <c r="P20" s="170">
        <f>SUM(P14:P19)</f>
        <v>0</v>
      </c>
      <c r="Q20" s="173">
        <f>E14*J14+G20*J14+I20*J14+N20+P20+L20</f>
        <v>0</v>
      </c>
      <c r="R20" s="173">
        <f>(L20+N20+P20)*C14</f>
        <v>0</v>
      </c>
      <c r="S20" s="174">
        <f>Q20*C14</f>
        <v>0</v>
      </c>
      <c r="T20" s="198"/>
    </row>
    <row r="21" spans="1:20" ht="32.1" customHeight="1">
      <c r="A21" s="55">
        <v>3</v>
      </c>
      <c r="B21" s="227"/>
      <c r="C21" s="230">
        <v>0</v>
      </c>
      <c r="D21" s="233"/>
      <c r="E21" s="236"/>
      <c r="F21" s="58"/>
      <c r="G21" s="218">
        <f>VLOOKUP(F21,menuiserie_intérieure!$B$70:$C$110,2,0)</f>
        <v>0</v>
      </c>
      <c r="H21" s="58"/>
      <c r="I21" s="189">
        <f>VLOOKUP(H21,menuiserie_intérieure!$B$70:$C$104,2,0)</f>
        <v>0</v>
      </c>
      <c r="J21" s="239">
        <f t="shared" ref="J21:J84" si="0">$D$4</f>
        <v>1.1000000000000001</v>
      </c>
      <c r="K21" s="239"/>
      <c r="L21" s="254">
        <f>VLOOKUP(K21,menuiserie_intérieure!$B$144:$C$154,2,0)</f>
        <v>0</v>
      </c>
      <c r="M21" s="205"/>
      <c r="N21" s="59">
        <f>VLOOKUP(M21,menuiserie_intérieure!$B$70:$B$110:'menuiserie_intérieure'!$E$70:$E$110,4,0)</f>
        <v>0</v>
      </c>
      <c r="O21" s="205"/>
      <c r="P21" s="171">
        <f>VLOOKUP(O21,menuiserie_intérieure!$B$70:$B$104:'menuiserie_intérieure'!$E$70:$E$104,4,0)</f>
        <v>0</v>
      </c>
      <c r="Q21" s="256"/>
      <c r="R21" s="260"/>
      <c r="S21" s="258"/>
      <c r="T21" s="198"/>
    </row>
    <row r="22" spans="1:20" ht="32.1" customHeight="1">
      <c r="A22" s="55"/>
      <c r="B22" s="228"/>
      <c r="C22" s="231"/>
      <c r="D22" s="234"/>
      <c r="E22" s="237"/>
      <c r="F22" s="56"/>
      <c r="G22" s="57">
        <f>VLOOKUP(F22,menuiserie_intérieure!$B$70:$C$110,2,0)</f>
        <v>0</v>
      </c>
      <c r="H22" s="56"/>
      <c r="I22" s="190">
        <f>VLOOKUP(H22,menuiserie_intérieure!$B$70:$C$104,2,0)</f>
        <v>0</v>
      </c>
      <c r="J22" s="240"/>
      <c r="K22" s="240"/>
      <c r="L22" s="255"/>
      <c r="M22" s="56"/>
      <c r="N22" s="57">
        <f>VLOOKUP(M22,menuiserie_intérieure!$B$70:$B$104:'menuiserie_intérieure'!$E$70:$E$104,4,0)</f>
        <v>0</v>
      </c>
      <c r="O22" s="56"/>
      <c r="P22" s="172">
        <f>VLOOKUP(O22,menuiserie_intérieure!$B$70:$B$104:'menuiserie_intérieure'!$E$70:$E$104,4,0)</f>
        <v>0</v>
      </c>
      <c r="Q22" s="257"/>
      <c r="R22" s="261"/>
      <c r="S22" s="259"/>
      <c r="T22" s="198"/>
    </row>
    <row r="23" spans="1:20" ht="32.1" customHeight="1">
      <c r="A23" s="55"/>
      <c r="B23" s="228"/>
      <c r="C23" s="231"/>
      <c r="D23" s="234"/>
      <c r="E23" s="237"/>
      <c r="F23" s="56"/>
      <c r="G23" s="57">
        <f>VLOOKUP(F23,menuiserie_intérieure!$B$70:$C$110,2,0)</f>
        <v>0</v>
      </c>
      <c r="H23" s="56"/>
      <c r="I23" s="190">
        <f>VLOOKUP(H23,menuiserie_intérieure!$B$70:$C$104,2,0)</f>
        <v>0</v>
      </c>
      <c r="J23" s="240"/>
      <c r="K23" s="240"/>
      <c r="L23" s="255"/>
      <c r="M23" s="56"/>
      <c r="N23" s="57">
        <f>VLOOKUP(M23,menuiserie_intérieure!$B$70:$B$104:'menuiserie_intérieure'!$E$70:$E$104,4,0)</f>
        <v>0</v>
      </c>
      <c r="O23" s="56"/>
      <c r="P23" s="172">
        <f>VLOOKUP(O23,menuiserie_intérieure!$B$70:$B$104:'menuiserie_intérieure'!$E$70:$E$104,4,0)</f>
        <v>0</v>
      </c>
      <c r="Q23" s="257"/>
      <c r="R23" s="261"/>
      <c r="S23" s="259"/>
      <c r="T23" s="198"/>
    </row>
    <row r="24" spans="1:20" ht="32.1" customHeight="1">
      <c r="A24" s="55"/>
      <c r="B24" s="228"/>
      <c r="C24" s="231"/>
      <c r="D24" s="234"/>
      <c r="E24" s="237"/>
      <c r="F24" s="56"/>
      <c r="G24" s="57">
        <f>VLOOKUP(F24,menuiserie_intérieure!$B$70:$C$104,2,0)</f>
        <v>0</v>
      </c>
      <c r="H24" s="56"/>
      <c r="I24" s="190">
        <f>VLOOKUP(H24,menuiserie_intérieure!$B$70:$C$104,2,0)</f>
        <v>0</v>
      </c>
      <c r="J24" s="240"/>
      <c r="K24" s="240"/>
      <c r="L24" s="255"/>
      <c r="M24" s="56"/>
      <c r="N24" s="57">
        <f>VLOOKUP(M24,menuiserie_intérieure!$B$70:$B$104:'menuiserie_intérieure'!$E$70:$E$104,4,0)</f>
        <v>0</v>
      </c>
      <c r="O24" s="56"/>
      <c r="P24" s="172">
        <f>VLOOKUP(O24,menuiserie_intérieure!$B$70:$B$104:'menuiserie_intérieure'!$E$70:$E$104,4,0)</f>
        <v>0</v>
      </c>
      <c r="Q24" s="257"/>
      <c r="R24" s="261"/>
      <c r="S24" s="259"/>
      <c r="T24" s="198"/>
    </row>
    <row r="25" spans="1:20" ht="32.1" customHeight="1">
      <c r="A25" s="49"/>
      <c r="B25" s="228"/>
      <c r="C25" s="231"/>
      <c r="D25" s="234"/>
      <c r="E25" s="237"/>
      <c r="F25" s="56"/>
      <c r="G25" s="57">
        <f>VLOOKUP(F25,menuiserie_intérieure!$B$70:$C$104,2,0)</f>
        <v>0</v>
      </c>
      <c r="H25" s="56"/>
      <c r="I25" s="190">
        <f>VLOOKUP(H25,menuiserie_intérieure!$B$70:$C$104,2,0)</f>
        <v>0</v>
      </c>
      <c r="J25" s="240"/>
      <c r="K25" s="240"/>
      <c r="L25" s="255"/>
      <c r="M25" s="56"/>
      <c r="N25" s="57">
        <f>VLOOKUP(M25,menuiserie_intérieure!$B$70:$B$104:'menuiserie_intérieure'!$E$70:$E$104,4,0)</f>
        <v>0</v>
      </c>
      <c r="O25" s="56"/>
      <c r="P25" s="172">
        <f>VLOOKUP(O25,menuiserie_intérieure!$B$70:$B$104:'menuiserie_intérieure'!$E$70:$E$104,4,0)</f>
        <v>0</v>
      </c>
      <c r="Q25" s="257"/>
      <c r="R25" s="261"/>
      <c r="S25" s="259"/>
      <c r="T25" s="198"/>
    </row>
    <row r="26" spans="1:20" ht="32.1" customHeight="1">
      <c r="A26" s="55"/>
      <c r="B26" s="228"/>
      <c r="C26" s="231"/>
      <c r="D26" s="234"/>
      <c r="E26" s="237"/>
      <c r="F26" s="56"/>
      <c r="G26" s="172">
        <f>VLOOKUP(F26,menuiserie_intérieure!$B$70:$C$104,2,0)</f>
        <v>0</v>
      </c>
      <c r="H26" s="56"/>
      <c r="I26" s="190">
        <f>VLOOKUP(H26,menuiserie_intérieure!$B$70:$C$104,2,0)</f>
        <v>0</v>
      </c>
      <c r="J26" s="240"/>
      <c r="K26" s="240"/>
      <c r="L26" s="255"/>
      <c r="M26" s="206"/>
      <c r="N26" s="57">
        <f>VLOOKUP(M26,menuiserie_intérieure!$B$70:$B$104:'menuiserie_intérieure'!$E$70:$E$104,4,0)</f>
        <v>0</v>
      </c>
      <c r="O26" s="206"/>
      <c r="P26" s="172">
        <f>VLOOKUP(O26,menuiserie_intérieure!$B$70:$B$104:'menuiserie_intérieure'!$E$70:$E$104,4,0)</f>
        <v>0</v>
      </c>
      <c r="Q26" s="257"/>
      <c r="R26" s="261"/>
      <c r="S26" s="259"/>
      <c r="T26" s="198"/>
    </row>
    <row r="27" spans="1:20" ht="32.1" customHeight="1" thickBot="1">
      <c r="A27" s="55"/>
      <c r="B27" s="229"/>
      <c r="C27" s="232"/>
      <c r="D27" s="235"/>
      <c r="E27" s="238"/>
      <c r="F27" s="60" t="s">
        <v>158</v>
      </c>
      <c r="G27" s="61">
        <f t="shared" ref="G27" si="1">SUM(G21:G26)</f>
        <v>0</v>
      </c>
      <c r="H27" s="191" t="s">
        <v>158</v>
      </c>
      <c r="I27" s="61">
        <f t="shared" ref="I27" si="2">SUM(I21:I26)</f>
        <v>0</v>
      </c>
      <c r="J27" s="241"/>
      <c r="K27" s="60" t="s">
        <v>158</v>
      </c>
      <c r="L27" s="61">
        <f t="shared" ref="L27" si="3">SUM(L21:L26)</f>
        <v>0</v>
      </c>
      <c r="M27" s="62" t="s">
        <v>158</v>
      </c>
      <c r="N27" s="61">
        <f t="shared" ref="N27" si="4">SUM(N21:N26)</f>
        <v>0</v>
      </c>
      <c r="O27" s="62" t="s">
        <v>158</v>
      </c>
      <c r="P27" s="170">
        <f t="shared" ref="P27" si="5">SUM(P21:P26)</f>
        <v>0</v>
      </c>
      <c r="Q27" s="173">
        <f t="shared" ref="Q27" si="6">E21*J21+G27*J21+I27*J21+N27+P27+L27</f>
        <v>0</v>
      </c>
      <c r="R27" s="173">
        <f t="shared" ref="R27" si="7">(L27+N27+P27)*C21</f>
        <v>0</v>
      </c>
      <c r="S27" s="174">
        <f t="shared" ref="S27" si="8">Q27*C21</f>
        <v>0</v>
      </c>
      <c r="T27" s="198"/>
    </row>
    <row r="28" spans="1:20" ht="32.1" customHeight="1">
      <c r="A28" s="55">
        <v>4</v>
      </c>
      <c r="B28" s="227"/>
      <c r="C28" s="230">
        <v>0</v>
      </c>
      <c r="D28" s="233"/>
      <c r="E28" s="236"/>
      <c r="F28" s="58"/>
      <c r="G28" s="218">
        <f>VLOOKUP(F28,menuiserie_intérieure!$B$70:$C$110,2,0)</f>
        <v>0</v>
      </c>
      <c r="H28" s="58"/>
      <c r="I28" s="189">
        <f>VLOOKUP(H28,menuiserie_intérieure!$B$70:$C$104,2,0)</f>
        <v>0</v>
      </c>
      <c r="J28" s="239">
        <f t="shared" ref="J28:J91" si="9">$D$4</f>
        <v>1.1000000000000001</v>
      </c>
      <c r="K28" s="239"/>
      <c r="L28" s="254">
        <f>VLOOKUP(K28,menuiserie_intérieure!$B$144:$C$154,2,0)</f>
        <v>0</v>
      </c>
      <c r="M28" s="205"/>
      <c r="N28" s="59">
        <f>VLOOKUP(M28,menuiserie_intérieure!$B$70:$B$110:'menuiserie_intérieure'!$E$70:$E$110,4,0)</f>
        <v>0</v>
      </c>
      <c r="O28" s="205"/>
      <c r="P28" s="171">
        <f>VLOOKUP(O28,menuiserie_intérieure!$B$70:$B$104:'menuiserie_intérieure'!$E$70:$E$104,4,0)</f>
        <v>0</v>
      </c>
      <c r="Q28" s="256"/>
      <c r="R28" s="260"/>
      <c r="S28" s="258"/>
      <c r="T28" s="198"/>
    </row>
    <row r="29" spans="1:20" ht="32.1" customHeight="1">
      <c r="A29" s="55"/>
      <c r="B29" s="228"/>
      <c r="C29" s="231"/>
      <c r="D29" s="234"/>
      <c r="E29" s="237"/>
      <c r="F29" s="56"/>
      <c r="G29" s="57">
        <f>VLOOKUP(F29,menuiserie_intérieure!$B$70:$C$110,2,0)</f>
        <v>0</v>
      </c>
      <c r="H29" s="56"/>
      <c r="I29" s="190">
        <f>VLOOKUP(H29,menuiserie_intérieure!$B$70:$C$104,2,0)</f>
        <v>0</v>
      </c>
      <c r="J29" s="240"/>
      <c r="K29" s="240"/>
      <c r="L29" s="255"/>
      <c r="M29" s="56"/>
      <c r="N29" s="57">
        <f>VLOOKUP(M29,menuiserie_intérieure!$B$70:$B$104:'menuiserie_intérieure'!$E$70:$E$104,4,0)</f>
        <v>0</v>
      </c>
      <c r="O29" s="56"/>
      <c r="P29" s="172">
        <f>VLOOKUP(O29,menuiserie_intérieure!$B$70:$B$104:'menuiserie_intérieure'!$E$70:$E$104,4,0)</f>
        <v>0</v>
      </c>
      <c r="Q29" s="257"/>
      <c r="R29" s="261"/>
      <c r="S29" s="259"/>
      <c r="T29" s="198"/>
    </row>
    <row r="30" spans="1:20" ht="32.1" customHeight="1">
      <c r="A30" s="55"/>
      <c r="B30" s="228"/>
      <c r="C30" s="231"/>
      <c r="D30" s="234"/>
      <c r="E30" s="237"/>
      <c r="F30" s="56"/>
      <c r="G30" s="57">
        <f>VLOOKUP(F30,menuiserie_intérieure!$B$70:$C$110,2,0)</f>
        <v>0</v>
      </c>
      <c r="H30" s="56"/>
      <c r="I30" s="190">
        <f>VLOOKUP(H30,menuiserie_intérieure!$B$70:$C$104,2,0)</f>
        <v>0</v>
      </c>
      <c r="J30" s="240"/>
      <c r="K30" s="240"/>
      <c r="L30" s="255"/>
      <c r="M30" s="56"/>
      <c r="N30" s="57">
        <f>VLOOKUP(M30,menuiserie_intérieure!$B$70:$B$104:'menuiserie_intérieure'!$E$70:$E$104,4,0)</f>
        <v>0</v>
      </c>
      <c r="O30" s="56"/>
      <c r="P30" s="172">
        <f>VLOOKUP(O30,menuiserie_intérieure!$B$70:$B$104:'menuiserie_intérieure'!$E$70:$E$104,4,0)</f>
        <v>0</v>
      </c>
      <c r="Q30" s="257"/>
      <c r="R30" s="261"/>
      <c r="S30" s="259"/>
      <c r="T30" s="198"/>
    </row>
    <row r="31" spans="1:20" ht="32.1" customHeight="1">
      <c r="A31" s="55"/>
      <c r="B31" s="228"/>
      <c r="C31" s="231"/>
      <c r="D31" s="234"/>
      <c r="E31" s="237"/>
      <c r="F31" s="56"/>
      <c r="G31" s="57">
        <f>VLOOKUP(F31,menuiserie_intérieure!$B$70:$C$104,2,0)</f>
        <v>0</v>
      </c>
      <c r="H31" s="56"/>
      <c r="I31" s="190">
        <f>VLOOKUP(H31,menuiserie_intérieure!$B$70:$C$104,2,0)</f>
        <v>0</v>
      </c>
      <c r="J31" s="240"/>
      <c r="K31" s="240"/>
      <c r="L31" s="255"/>
      <c r="M31" s="56"/>
      <c r="N31" s="57">
        <f>VLOOKUP(M31,menuiserie_intérieure!$B$70:$B$104:'menuiserie_intérieure'!$E$70:$E$104,4,0)</f>
        <v>0</v>
      </c>
      <c r="O31" s="56"/>
      <c r="P31" s="172">
        <f>VLOOKUP(O31,menuiserie_intérieure!$B$70:$B$104:'menuiserie_intérieure'!$E$70:$E$104,4,0)</f>
        <v>0</v>
      </c>
      <c r="Q31" s="257"/>
      <c r="R31" s="261"/>
      <c r="S31" s="259"/>
      <c r="T31" s="198"/>
    </row>
    <row r="32" spans="1:20" ht="32.1" customHeight="1">
      <c r="A32" s="49"/>
      <c r="B32" s="228"/>
      <c r="C32" s="231"/>
      <c r="D32" s="234"/>
      <c r="E32" s="237"/>
      <c r="F32" s="56"/>
      <c r="G32" s="57">
        <f>VLOOKUP(F32,menuiserie_intérieure!$B$70:$C$104,2,0)</f>
        <v>0</v>
      </c>
      <c r="H32" s="56"/>
      <c r="I32" s="190">
        <f>VLOOKUP(H32,menuiserie_intérieure!$B$70:$C$104,2,0)</f>
        <v>0</v>
      </c>
      <c r="J32" s="240"/>
      <c r="K32" s="240"/>
      <c r="L32" s="255"/>
      <c r="M32" s="56"/>
      <c r="N32" s="57">
        <f>VLOOKUP(M32,menuiserie_intérieure!$B$70:$B$104:'menuiserie_intérieure'!$E$70:$E$104,4,0)</f>
        <v>0</v>
      </c>
      <c r="O32" s="56"/>
      <c r="P32" s="172">
        <f>VLOOKUP(O32,menuiserie_intérieure!$B$70:$B$104:'menuiserie_intérieure'!$E$70:$E$104,4,0)</f>
        <v>0</v>
      </c>
      <c r="Q32" s="257"/>
      <c r="R32" s="261"/>
      <c r="S32" s="259"/>
      <c r="T32" s="198"/>
    </row>
    <row r="33" spans="1:20" ht="32.1" customHeight="1">
      <c r="A33" s="55"/>
      <c r="B33" s="228"/>
      <c r="C33" s="231"/>
      <c r="D33" s="234"/>
      <c r="E33" s="237"/>
      <c r="F33" s="56"/>
      <c r="G33" s="172">
        <f>VLOOKUP(F33,menuiserie_intérieure!$B$70:$C$104,2,0)</f>
        <v>0</v>
      </c>
      <c r="H33" s="56"/>
      <c r="I33" s="190">
        <f>VLOOKUP(H33,menuiserie_intérieure!$B$70:$C$104,2,0)</f>
        <v>0</v>
      </c>
      <c r="J33" s="240"/>
      <c r="K33" s="240"/>
      <c r="L33" s="255"/>
      <c r="M33" s="206"/>
      <c r="N33" s="57">
        <f>VLOOKUP(M33,menuiserie_intérieure!$B$70:$B$104:'menuiserie_intérieure'!$E$70:$E$104,4,0)</f>
        <v>0</v>
      </c>
      <c r="O33" s="206"/>
      <c r="P33" s="172">
        <f>VLOOKUP(O33,menuiserie_intérieure!$B$70:$B$104:'menuiserie_intérieure'!$E$70:$E$104,4,0)</f>
        <v>0</v>
      </c>
      <c r="Q33" s="257"/>
      <c r="R33" s="261"/>
      <c r="S33" s="259"/>
      <c r="T33" s="198"/>
    </row>
    <row r="34" spans="1:20" ht="32.1" customHeight="1" thickBot="1">
      <c r="A34" s="55"/>
      <c r="B34" s="229"/>
      <c r="C34" s="232"/>
      <c r="D34" s="235"/>
      <c r="E34" s="238"/>
      <c r="F34" s="60" t="s">
        <v>158</v>
      </c>
      <c r="G34" s="61">
        <f t="shared" ref="G34" si="10">SUM(G28:G33)</f>
        <v>0</v>
      </c>
      <c r="H34" s="191" t="s">
        <v>158</v>
      </c>
      <c r="I34" s="61">
        <f t="shared" ref="I34" si="11">SUM(I28:I33)</f>
        <v>0</v>
      </c>
      <c r="J34" s="241"/>
      <c r="K34" s="60" t="s">
        <v>158</v>
      </c>
      <c r="L34" s="61">
        <f t="shared" ref="L34" si="12">SUM(L28:L33)</f>
        <v>0</v>
      </c>
      <c r="M34" s="62" t="s">
        <v>158</v>
      </c>
      <c r="N34" s="61">
        <f t="shared" ref="N34" si="13">SUM(N28:N33)</f>
        <v>0</v>
      </c>
      <c r="O34" s="62" t="s">
        <v>158</v>
      </c>
      <c r="P34" s="170">
        <f t="shared" ref="P34" si="14">SUM(P28:P33)</f>
        <v>0</v>
      </c>
      <c r="Q34" s="173">
        <f t="shared" ref="Q34" si="15">E28*J28+G34*J28+I34*J28+N34+P34+L34</f>
        <v>0</v>
      </c>
      <c r="R34" s="173">
        <f t="shared" ref="R34" si="16">(L34+N34+P34)*C28</f>
        <v>0</v>
      </c>
      <c r="S34" s="174">
        <f t="shared" ref="S34" si="17">Q34*C28</f>
        <v>0</v>
      </c>
      <c r="T34" s="198"/>
    </row>
    <row r="35" spans="1:20" ht="32.1" customHeight="1">
      <c r="A35" s="55">
        <v>5</v>
      </c>
      <c r="B35" s="227"/>
      <c r="C35" s="230">
        <v>0</v>
      </c>
      <c r="D35" s="233"/>
      <c r="E35" s="236"/>
      <c r="F35" s="58"/>
      <c r="G35" s="218">
        <f>VLOOKUP(F35,menuiserie_intérieure!$B$70:$C$110,2,0)</f>
        <v>0</v>
      </c>
      <c r="H35" s="58"/>
      <c r="I35" s="189">
        <f>VLOOKUP(H35,menuiserie_intérieure!$B$70:$C$104,2,0)</f>
        <v>0</v>
      </c>
      <c r="J35" s="239">
        <f t="shared" ref="J35:J98" si="18">$D$4</f>
        <v>1.1000000000000001</v>
      </c>
      <c r="K35" s="239"/>
      <c r="L35" s="254">
        <f>VLOOKUP(K35,menuiserie_intérieure!$B$144:$C$154,2,0)</f>
        <v>0</v>
      </c>
      <c r="M35" s="205"/>
      <c r="N35" s="59">
        <f>VLOOKUP(M35,menuiserie_intérieure!$B$70:$B$110:'menuiserie_intérieure'!$E$70:$E$110,4,0)</f>
        <v>0</v>
      </c>
      <c r="O35" s="205"/>
      <c r="P35" s="171">
        <f>VLOOKUP(O35,menuiserie_intérieure!$B$70:$B$104:'menuiserie_intérieure'!$E$70:$E$104,4,0)</f>
        <v>0</v>
      </c>
      <c r="Q35" s="256"/>
      <c r="R35" s="260"/>
      <c r="S35" s="258"/>
      <c r="T35" s="198"/>
    </row>
    <row r="36" spans="1:20" ht="32.1" customHeight="1">
      <c r="A36" s="55"/>
      <c r="B36" s="228"/>
      <c r="C36" s="231"/>
      <c r="D36" s="234"/>
      <c r="E36" s="237"/>
      <c r="F36" s="56"/>
      <c r="G36" s="57">
        <f>VLOOKUP(F36,menuiserie_intérieure!$B$70:$C$110,2,0)</f>
        <v>0</v>
      </c>
      <c r="H36" s="56"/>
      <c r="I36" s="190">
        <f>VLOOKUP(H36,menuiserie_intérieure!$B$70:$C$104,2,0)</f>
        <v>0</v>
      </c>
      <c r="J36" s="240"/>
      <c r="K36" s="240"/>
      <c r="L36" s="255"/>
      <c r="M36" s="56"/>
      <c r="N36" s="57">
        <f>VLOOKUP(M36,menuiserie_intérieure!$B$70:$B$104:'menuiserie_intérieure'!$E$70:$E$104,4,0)</f>
        <v>0</v>
      </c>
      <c r="O36" s="56"/>
      <c r="P36" s="172">
        <f>VLOOKUP(O36,menuiserie_intérieure!$B$70:$B$104:'menuiserie_intérieure'!$E$70:$E$104,4,0)</f>
        <v>0</v>
      </c>
      <c r="Q36" s="257"/>
      <c r="R36" s="261"/>
      <c r="S36" s="259"/>
      <c r="T36" s="198"/>
    </row>
    <row r="37" spans="1:20" ht="32.1" customHeight="1">
      <c r="A37" s="55"/>
      <c r="B37" s="228"/>
      <c r="C37" s="231"/>
      <c r="D37" s="234"/>
      <c r="E37" s="237"/>
      <c r="F37" s="56"/>
      <c r="G37" s="57">
        <f>VLOOKUP(F37,menuiserie_intérieure!$B$70:$C$110,2,0)</f>
        <v>0</v>
      </c>
      <c r="H37" s="56"/>
      <c r="I37" s="190">
        <f>VLOOKUP(H37,menuiserie_intérieure!$B$70:$C$104,2,0)</f>
        <v>0</v>
      </c>
      <c r="J37" s="240"/>
      <c r="K37" s="240"/>
      <c r="L37" s="255"/>
      <c r="M37" s="56"/>
      <c r="N37" s="57">
        <f>VLOOKUP(M37,menuiserie_intérieure!$B$70:$B$104:'menuiserie_intérieure'!$E$70:$E$104,4,0)</f>
        <v>0</v>
      </c>
      <c r="O37" s="56"/>
      <c r="P37" s="172">
        <f>VLOOKUP(O37,menuiserie_intérieure!$B$70:$B$104:'menuiserie_intérieure'!$E$70:$E$104,4,0)</f>
        <v>0</v>
      </c>
      <c r="Q37" s="257"/>
      <c r="R37" s="261"/>
      <c r="S37" s="259"/>
      <c r="T37" s="198"/>
    </row>
    <row r="38" spans="1:20" ht="32.1" customHeight="1">
      <c r="A38" s="55"/>
      <c r="B38" s="228"/>
      <c r="C38" s="231"/>
      <c r="D38" s="234"/>
      <c r="E38" s="237"/>
      <c r="F38" s="56"/>
      <c r="G38" s="57">
        <f>VLOOKUP(F38,menuiserie_intérieure!$B$70:$C$104,2,0)</f>
        <v>0</v>
      </c>
      <c r="H38" s="56"/>
      <c r="I38" s="190">
        <f>VLOOKUP(H38,menuiserie_intérieure!$B$70:$C$104,2,0)</f>
        <v>0</v>
      </c>
      <c r="J38" s="240"/>
      <c r="K38" s="240"/>
      <c r="L38" s="255"/>
      <c r="M38" s="56"/>
      <c r="N38" s="57">
        <f>VLOOKUP(M38,menuiserie_intérieure!$B$70:$B$104:'menuiserie_intérieure'!$E$70:$E$104,4,0)</f>
        <v>0</v>
      </c>
      <c r="O38" s="56"/>
      <c r="P38" s="172">
        <f>VLOOKUP(O38,menuiserie_intérieure!$B$70:$B$104:'menuiserie_intérieure'!$E$70:$E$104,4,0)</f>
        <v>0</v>
      </c>
      <c r="Q38" s="257"/>
      <c r="R38" s="261"/>
      <c r="S38" s="259"/>
      <c r="T38" s="198"/>
    </row>
    <row r="39" spans="1:20" ht="32.1" customHeight="1">
      <c r="A39" s="49"/>
      <c r="B39" s="228"/>
      <c r="C39" s="231"/>
      <c r="D39" s="234"/>
      <c r="E39" s="237"/>
      <c r="F39" s="56"/>
      <c r="G39" s="57">
        <f>VLOOKUP(F39,menuiserie_intérieure!$B$70:$C$104,2,0)</f>
        <v>0</v>
      </c>
      <c r="H39" s="56"/>
      <c r="I39" s="190">
        <f>VLOOKUP(H39,menuiserie_intérieure!$B$70:$C$104,2,0)</f>
        <v>0</v>
      </c>
      <c r="J39" s="240"/>
      <c r="K39" s="240"/>
      <c r="L39" s="255"/>
      <c r="M39" s="56"/>
      <c r="N39" s="57">
        <f>VLOOKUP(M39,menuiserie_intérieure!$B$70:$B$104:'menuiserie_intérieure'!$E$70:$E$104,4,0)</f>
        <v>0</v>
      </c>
      <c r="O39" s="56"/>
      <c r="P39" s="172">
        <f>VLOOKUP(O39,menuiserie_intérieure!$B$70:$B$104:'menuiserie_intérieure'!$E$70:$E$104,4,0)</f>
        <v>0</v>
      </c>
      <c r="Q39" s="257"/>
      <c r="R39" s="261"/>
      <c r="S39" s="259"/>
      <c r="T39" s="198"/>
    </row>
    <row r="40" spans="1:20" ht="32.1" customHeight="1">
      <c r="A40" s="55"/>
      <c r="B40" s="228"/>
      <c r="C40" s="231"/>
      <c r="D40" s="234"/>
      <c r="E40" s="237"/>
      <c r="F40" s="56"/>
      <c r="G40" s="172">
        <f>VLOOKUP(F40,menuiserie_intérieure!$B$70:$C$104,2,0)</f>
        <v>0</v>
      </c>
      <c r="H40" s="56"/>
      <c r="I40" s="190">
        <f>VLOOKUP(H40,menuiserie_intérieure!$B$70:$C$104,2,0)</f>
        <v>0</v>
      </c>
      <c r="J40" s="240"/>
      <c r="K40" s="240"/>
      <c r="L40" s="255"/>
      <c r="M40" s="206"/>
      <c r="N40" s="57">
        <f>VLOOKUP(M40,menuiserie_intérieure!$B$70:$B$104:'menuiserie_intérieure'!$E$70:$E$104,4,0)</f>
        <v>0</v>
      </c>
      <c r="O40" s="206"/>
      <c r="P40" s="172">
        <f>VLOOKUP(O40,menuiserie_intérieure!$B$70:$B$104:'menuiserie_intérieure'!$E$70:$E$104,4,0)</f>
        <v>0</v>
      </c>
      <c r="Q40" s="257"/>
      <c r="R40" s="261"/>
      <c r="S40" s="259"/>
      <c r="T40" s="198"/>
    </row>
    <row r="41" spans="1:20" ht="32.1" customHeight="1" thickBot="1">
      <c r="A41" s="55"/>
      <c r="B41" s="229"/>
      <c r="C41" s="232"/>
      <c r="D41" s="235"/>
      <c r="E41" s="238"/>
      <c r="F41" s="60" t="s">
        <v>158</v>
      </c>
      <c r="G41" s="61">
        <f t="shared" ref="G41" si="19">SUM(G35:G40)</f>
        <v>0</v>
      </c>
      <c r="H41" s="191" t="s">
        <v>158</v>
      </c>
      <c r="I41" s="61">
        <f t="shared" ref="I41" si="20">SUM(I35:I40)</f>
        <v>0</v>
      </c>
      <c r="J41" s="241"/>
      <c r="K41" s="60" t="s">
        <v>158</v>
      </c>
      <c r="L41" s="61">
        <f t="shared" ref="L41" si="21">SUM(L35:L40)</f>
        <v>0</v>
      </c>
      <c r="M41" s="62" t="s">
        <v>158</v>
      </c>
      <c r="N41" s="61">
        <f t="shared" ref="N41" si="22">SUM(N35:N40)</f>
        <v>0</v>
      </c>
      <c r="O41" s="62" t="s">
        <v>158</v>
      </c>
      <c r="P41" s="170">
        <f t="shared" ref="P41" si="23">SUM(P35:P40)</f>
        <v>0</v>
      </c>
      <c r="Q41" s="173">
        <f t="shared" ref="Q41" si="24">E35*J35+G41*J35+I41*J35+N41+P41+L41</f>
        <v>0</v>
      </c>
      <c r="R41" s="173">
        <f t="shared" ref="R41" si="25">(L41+N41+P41)*C35</f>
        <v>0</v>
      </c>
      <c r="S41" s="174">
        <f t="shared" ref="S41" si="26">Q41*C35</f>
        <v>0</v>
      </c>
      <c r="T41" s="198"/>
    </row>
    <row r="42" spans="1:20" ht="32.1" customHeight="1">
      <c r="A42" s="55">
        <v>6</v>
      </c>
      <c r="B42" s="227"/>
      <c r="C42" s="230">
        <v>0</v>
      </c>
      <c r="D42" s="233"/>
      <c r="E42" s="236"/>
      <c r="F42" s="58"/>
      <c r="G42" s="218">
        <f>VLOOKUP(F42,menuiserie_intérieure!$B$70:$C$110,2,0)</f>
        <v>0</v>
      </c>
      <c r="H42" s="58"/>
      <c r="I42" s="189">
        <f>VLOOKUP(H42,menuiserie_intérieure!$B$70:$C$104,2,0)</f>
        <v>0</v>
      </c>
      <c r="J42" s="239">
        <f t="shared" ref="J42:J105" si="27">$D$4</f>
        <v>1.1000000000000001</v>
      </c>
      <c r="K42" s="239"/>
      <c r="L42" s="254">
        <f>VLOOKUP(K42,menuiserie_intérieure!$B$144:$C$154,2,0)</f>
        <v>0</v>
      </c>
      <c r="M42" s="205"/>
      <c r="N42" s="59">
        <f>VLOOKUP(M42,menuiserie_intérieure!$B$70:$B$110:'menuiserie_intérieure'!$E$70:$E$110,4,0)</f>
        <v>0</v>
      </c>
      <c r="O42" s="205"/>
      <c r="P42" s="171">
        <f>VLOOKUP(O42,menuiserie_intérieure!$B$70:$B$104:'menuiserie_intérieure'!$E$70:$E$104,4,0)</f>
        <v>0</v>
      </c>
      <c r="Q42" s="256"/>
      <c r="R42" s="260"/>
      <c r="S42" s="258"/>
      <c r="T42" s="198"/>
    </row>
    <row r="43" spans="1:20" ht="32.1" customHeight="1">
      <c r="A43" s="55"/>
      <c r="B43" s="228"/>
      <c r="C43" s="231"/>
      <c r="D43" s="234"/>
      <c r="E43" s="237"/>
      <c r="F43" s="56"/>
      <c r="G43" s="57">
        <f>VLOOKUP(F43,menuiserie_intérieure!$B$70:$C$110,2,0)</f>
        <v>0</v>
      </c>
      <c r="H43" s="56"/>
      <c r="I43" s="190">
        <f>VLOOKUP(H43,menuiserie_intérieure!$B$70:$C$104,2,0)</f>
        <v>0</v>
      </c>
      <c r="J43" s="240"/>
      <c r="K43" s="240"/>
      <c r="L43" s="255"/>
      <c r="M43" s="56"/>
      <c r="N43" s="57">
        <f>VLOOKUP(M43,menuiserie_intérieure!$B$70:$B$104:'menuiserie_intérieure'!$E$70:$E$104,4,0)</f>
        <v>0</v>
      </c>
      <c r="O43" s="56"/>
      <c r="P43" s="172">
        <f>VLOOKUP(O43,menuiserie_intérieure!$B$70:$B$104:'menuiserie_intérieure'!$E$70:$E$104,4,0)</f>
        <v>0</v>
      </c>
      <c r="Q43" s="257"/>
      <c r="R43" s="261"/>
      <c r="S43" s="259"/>
      <c r="T43" s="198"/>
    </row>
    <row r="44" spans="1:20" ht="32.1" customHeight="1">
      <c r="A44" s="55"/>
      <c r="B44" s="228"/>
      <c r="C44" s="231"/>
      <c r="D44" s="234"/>
      <c r="E44" s="237"/>
      <c r="F44" s="56"/>
      <c r="G44" s="57">
        <f>VLOOKUP(F44,menuiserie_intérieure!$B$70:$C$110,2,0)</f>
        <v>0</v>
      </c>
      <c r="H44" s="56"/>
      <c r="I44" s="190">
        <f>VLOOKUP(H44,menuiserie_intérieure!$B$70:$C$104,2,0)</f>
        <v>0</v>
      </c>
      <c r="J44" s="240"/>
      <c r="K44" s="240"/>
      <c r="L44" s="255"/>
      <c r="M44" s="56"/>
      <c r="N44" s="57">
        <f>VLOOKUP(M44,menuiserie_intérieure!$B$70:$B$104:'menuiserie_intérieure'!$E$70:$E$104,4,0)</f>
        <v>0</v>
      </c>
      <c r="O44" s="56"/>
      <c r="P44" s="172">
        <f>VLOOKUP(O44,menuiserie_intérieure!$B$70:$B$104:'menuiserie_intérieure'!$E$70:$E$104,4,0)</f>
        <v>0</v>
      </c>
      <c r="Q44" s="257"/>
      <c r="R44" s="261"/>
      <c r="S44" s="259"/>
      <c r="T44" s="198"/>
    </row>
    <row r="45" spans="1:20" ht="32.1" customHeight="1">
      <c r="A45" s="55"/>
      <c r="B45" s="228"/>
      <c r="C45" s="231"/>
      <c r="D45" s="234"/>
      <c r="E45" s="237"/>
      <c r="F45" s="56"/>
      <c r="G45" s="57">
        <f>VLOOKUP(F45,menuiserie_intérieure!$B$70:$C$104,2,0)</f>
        <v>0</v>
      </c>
      <c r="H45" s="56"/>
      <c r="I45" s="190">
        <f>VLOOKUP(H45,menuiserie_intérieure!$B$70:$C$104,2,0)</f>
        <v>0</v>
      </c>
      <c r="J45" s="240"/>
      <c r="K45" s="240"/>
      <c r="L45" s="255"/>
      <c r="M45" s="56"/>
      <c r="N45" s="57">
        <f>VLOOKUP(M45,menuiserie_intérieure!$B$70:$B$104:'menuiserie_intérieure'!$E$70:$E$104,4,0)</f>
        <v>0</v>
      </c>
      <c r="O45" s="56"/>
      <c r="P45" s="172">
        <f>VLOOKUP(O45,menuiserie_intérieure!$B$70:$B$104:'menuiserie_intérieure'!$E$70:$E$104,4,0)</f>
        <v>0</v>
      </c>
      <c r="Q45" s="257"/>
      <c r="R45" s="261"/>
      <c r="S45" s="259"/>
      <c r="T45" s="198"/>
    </row>
    <row r="46" spans="1:20" ht="32.1" customHeight="1">
      <c r="A46" s="49"/>
      <c r="B46" s="228"/>
      <c r="C46" s="231"/>
      <c r="D46" s="234"/>
      <c r="E46" s="237"/>
      <c r="F46" s="56"/>
      <c r="G46" s="57">
        <f>VLOOKUP(F46,menuiserie_intérieure!$B$70:$C$104,2,0)</f>
        <v>0</v>
      </c>
      <c r="H46" s="56"/>
      <c r="I46" s="190">
        <f>VLOOKUP(H46,menuiserie_intérieure!$B$70:$C$104,2,0)</f>
        <v>0</v>
      </c>
      <c r="J46" s="240"/>
      <c r="K46" s="240"/>
      <c r="L46" s="255"/>
      <c r="M46" s="56"/>
      <c r="N46" s="57">
        <f>VLOOKUP(M46,menuiserie_intérieure!$B$70:$B$104:'menuiserie_intérieure'!$E$70:$E$104,4,0)</f>
        <v>0</v>
      </c>
      <c r="O46" s="56"/>
      <c r="P46" s="172">
        <f>VLOOKUP(O46,menuiserie_intérieure!$B$70:$B$104:'menuiserie_intérieure'!$E$70:$E$104,4,0)</f>
        <v>0</v>
      </c>
      <c r="Q46" s="257"/>
      <c r="R46" s="261"/>
      <c r="S46" s="259"/>
      <c r="T46" s="198"/>
    </row>
    <row r="47" spans="1:20" ht="32.1" customHeight="1">
      <c r="A47" s="55"/>
      <c r="B47" s="228"/>
      <c r="C47" s="231"/>
      <c r="D47" s="234"/>
      <c r="E47" s="237"/>
      <c r="F47" s="56"/>
      <c r="G47" s="172">
        <f>VLOOKUP(F47,menuiserie_intérieure!$B$70:$C$104,2,0)</f>
        <v>0</v>
      </c>
      <c r="H47" s="56"/>
      <c r="I47" s="190">
        <f>VLOOKUP(H47,menuiserie_intérieure!$B$70:$C$104,2,0)</f>
        <v>0</v>
      </c>
      <c r="J47" s="240"/>
      <c r="K47" s="240"/>
      <c r="L47" s="255"/>
      <c r="M47" s="206"/>
      <c r="N47" s="57">
        <f>VLOOKUP(M47,menuiserie_intérieure!$B$70:$B$104:'menuiserie_intérieure'!$E$70:$E$104,4,0)</f>
        <v>0</v>
      </c>
      <c r="O47" s="206"/>
      <c r="P47" s="172">
        <f>VLOOKUP(O47,menuiserie_intérieure!$B$70:$B$104:'menuiserie_intérieure'!$E$70:$E$104,4,0)</f>
        <v>0</v>
      </c>
      <c r="Q47" s="257"/>
      <c r="R47" s="261"/>
      <c r="S47" s="259"/>
      <c r="T47" s="198"/>
    </row>
    <row r="48" spans="1:20" ht="54" customHeight="1" thickBot="1">
      <c r="A48" s="55"/>
      <c r="B48" s="229"/>
      <c r="C48" s="232"/>
      <c r="D48" s="235"/>
      <c r="E48" s="238"/>
      <c r="F48" s="60" t="s">
        <v>158</v>
      </c>
      <c r="G48" s="61">
        <f t="shared" ref="G48" si="28">SUM(G42:G47)</f>
        <v>0</v>
      </c>
      <c r="H48" s="191" t="s">
        <v>158</v>
      </c>
      <c r="I48" s="61">
        <f t="shared" ref="I48" si="29">SUM(I42:I47)</f>
        <v>0</v>
      </c>
      <c r="J48" s="241"/>
      <c r="K48" s="60" t="s">
        <v>158</v>
      </c>
      <c r="L48" s="61">
        <f t="shared" ref="L48" si="30">SUM(L42:L47)</f>
        <v>0</v>
      </c>
      <c r="M48" s="62" t="s">
        <v>158</v>
      </c>
      <c r="N48" s="61">
        <f t="shared" ref="N48" si="31">SUM(N42:N47)</f>
        <v>0</v>
      </c>
      <c r="O48" s="62" t="s">
        <v>158</v>
      </c>
      <c r="P48" s="170">
        <f t="shared" ref="P48" si="32">SUM(P42:P47)</f>
        <v>0</v>
      </c>
      <c r="Q48" s="173">
        <f t="shared" ref="Q48" si="33">E42*J42+G48*J42+I48*J42+N48+P48+L48</f>
        <v>0</v>
      </c>
      <c r="R48" s="173">
        <f t="shared" ref="R48" si="34">(L48+N48+P48)*C42</f>
        <v>0</v>
      </c>
      <c r="S48" s="174">
        <f t="shared" ref="S48" si="35">Q48*C42</f>
        <v>0</v>
      </c>
      <c r="T48" s="198"/>
    </row>
    <row r="49" spans="1:20" ht="32.1" customHeight="1">
      <c r="A49" s="55">
        <v>7</v>
      </c>
      <c r="B49" s="227"/>
      <c r="C49" s="230">
        <v>0</v>
      </c>
      <c r="D49" s="233"/>
      <c r="E49" s="236"/>
      <c r="F49" s="58"/>
      <c r="G49" s="218">
        <f>VLOOKUP(F49,menuiserie_intérieure!$B$70:$C$110,2,0)</f>
        <v>0</v>
      </c>
      <c r="H49" s="58"/>
      <c r="I49" s="189">
        <f>VLOOKUP(H49,menuiserie_intérieure!$B$70:$C$104,2,0)</f>
        <v>0</v>
      </c>
      <c r="J49" s="239">
        <f t="shared" ref="J49:J112" si="36">$D$4</f>
        <v>1.1000000000000001</v>
      </c>
      <c r="K49" s="239"/>
      <c r="L49" s="254">
        <f>VLOOKUP(K49,menuiserie_intérieure!$B$144:$C$154,2,0)</f>
        <v>0</v>
      </c>
      <c r="M49" s="205"/>
      <c r="N49" s="59">
        <f>VLOOKUP(M49,menuiserie_intérieure!$B$70:$B$110:'menuiserie_intérieure'!$E$70:$E$110,4,0)</f>
        <v>0</v>
      </c>
      <c r="O49" s="205"/>
      <c r="P49" s="171">
        <f>VLOOKUP(O49,menuiserie_intérieure!$B$70:$B$104:'menuiserie_intérieure'!$E$70:$E$104,4,0)</f>
        <v>0</v>
      </c>
      <c r="Q49" s="256"/>
      <c r="R49" s="260"/>
      <c r="S49" s="258"/>
      <c r="T49" s="198"/>
    </row>
    <row r="50" spans="1:20" ht="32.1" customHeight="1">
      <c r="A50" s="55"/>
      <c r="B50" s="228"/>
      <c r="C50" s="231"/>
      <c r="D50" s="234"/>
      <c r="E50" s="237"/>
      <c r="F50" s="56"/>
      <c r="G50" s="57">
        <f>VLOOKUP(F50,menuiserie_intérieure!$B$70:$C$110,2,0)</f>
        <v>0</v>
      </c>
      <c r="H50" s="56"/>
      <c r="I50" s="190">
        <f>VLOOKUP(H50,menuiserie_intérieure!$B$70:$C$104,2,0)</f>
        <v>0</v>
      </c>
      <c r="J50" s="240"/>
      <c r="K50" s="240"/>
      <c r="L50" s="255"/>
      <c r="M50" s="56"/>
      <c r="N50" s="57">
        <f>VLOOKUP(M50,menuiserie_intérieure!$B$70:$B$104:'menuiserie_intérieure'!$E$70:$E$104,4,0)</f>
        <v>0</v>
      </c>
      <c r="O50" s="56"/>
      <c r="P50" s="172">
        <f>VLOOKUP(O50,menuiserie_intérieure!$B$70:$B$104:'menuiserie_intérieure'!$E$70:$E$104,4,0)</f>
        <v>0</v>
      </c>
      <c r="Q50" s="257"/>
      <c r="R50" s="261"/>
      <c r="S50" s="259"/>
      <c r="T50" s="198"/>
    </row>
    <row r="51" spans="1:20" ht="32.1" customHeight="1">
      <c r="A51" s="55"/>
      <c r="B51" s="228"/>
      <c r="C51" s="231"/>
      <c r="D51" s="234"/>
      <c r="E51" s="237"/>
      <c r="F51" s="56"/>
      <c r="G51" s="57">
        <f>VLOOKUP(F51,menuiserie_intérieure!$B$70:$C$110,2,0)</f>
        <v>0</v>
      </c>
      <c r="H51" s="56"/>
      <c r="I51" s="190">
        <f>VLOOKUP(H51,menuiserie_intérieure!$B$70:$C$104,2,0)</f>
        <v>0</v>
      </c>
      <c r="J51" s="240"/>
      <c r="K51" s="240"/>
      <c r="L51" s="255"/>
      <c r="M51" s="56"/>
      <c r="N51" s="57">
        <f>VLOOKUP(M51,menuiserie_intérieure!$B$70:$B$104:'menuiserie_intérieure'!$E$70:$E$104,4,0)</f>
        <v>0</v>
      </c>
      <c r="O51" s="56"/>
      <c r="P51" s="172">
        <f>VLOOKUP(O51,menuiserie_intérieure!$B$70:$B$104:'menuiserie_intérieure'!$E$70:$E$104,4,0)</f>
        <v>0</v>
      </c>
      <c r="Q51" s="257"/>
      <c r="R51" s="261"/>
      <c r="S51" s="259"/>
      <c r="T51" s="198"/>
    </row>
    <row r="52" spans="1:20" ht="32.1" customHeight="1">
      <c r="A52" s="55"/>
      <c r="B52" s="228"/>
      <c r="C52" s="231"/>
      <c r="D52" s="234"/>
      <c r="E52" s="237"/>
      <c r="F52" s="56"/>
      <c r="G52" s="57">
        <f>VLOOKUP(F52,menuiserie_intérieure!$B$70:$C$104,2,0)</f>
        <v>0</v>
      </c>
      <c r="H52" s="56"/>
      <c r="I52" s="190">
        <f>VLOOKUP(H52,menuiserie_intérieure!$B$70:$C$104,2,0)</f>
        <v>0</v>
      </c>
      <c r="J52" s="240"/>
      <c r="K52" s="240"/>
      <c r="L52" s="255"/>
      <c r="M52" s="56"/>
      <c r="N52" s="57">
        <f>VLOOKUP(M52,menuiserie_intérieure!$B$70:$B$104:'menuiserie_intérieure'!$E$70:$E$104,4,0)</f>
        <v>0</v>
      </c>
      <c r="O52" s="56"/>
      <c r="P52" s="172">
        <f>VLOOKUP(O52,menuiserie_intérieure!$B$70:$B$104:'menuiserie_intérieure'!$E$70:$E$104,4,0)</f>
        <v>0</v>
      </c>
      <c r="Q52" s="257"/>
      <c r="R52" s="261"/>
      <c r="S52" s="259"/>
      <c r="T52" s="198"/>
    </row>
    <row r="53" spans="1:20" ht="32.1" customHeight="1">
      <c r="A53" s="49"/>
      <c r="B53" s="228"/>
      <c r="C53" s="231"/>
      <c r="D53" s="234"/>
      <c r="E53" s="237"/>
      <c r="F53" s="56"/>
      <c r="G53" s="57">
        <f>VLOOKUP(F53,menuiserie_intérieure!$B$70:$C$104,2,0)</f>
        <v>0</v>
      </c>
      <c r="H53" s="56"/>
      <c r="I53" s="190">
        <f>VLOOKUP(H53,menuiserie_intérieure!$B$70:$C$104,2,0)</f>
        <v>0</v>
      </c>
      <c r="J53" s="240"/>
      <c r="K53" s="240"/>
      <c r="L53" s="255"/>
      <c r="M53" s="56"/>
      <c r="N53" s="57">
        <f>VLOOKUP(M53,menuiserie_intérieure!$B$70:$B$104:'menuiserie_intérieure'!$E$70:$E$104,4,0)</f>
        <v>0</v>
      </c>
      <c r="O53" s="56"/>
      <c r="P53" s="172">
        <f>VLOOKUP(O53,menuiserie_intérieure!$B$70:$B$104:'menuiserie_intérieure'!$E$70:$E$104,4,0)</f>
        <v>0</v>
      </c>
      <c r="Q53" s="257"/>
      <c r="R53" s="261"/>
      <c r="S53" s="259"/>
      <c r="T53" s="198"/>
    </row>
    <row r="54" spans="1:20" ht="32.1" customHeight="1">
      <c r="A54" s="55"/>
      <c r="B54" s="228"/>
      <c r="C54" s="231"/>
      <c r="D54" s="234"/>
      <c r="E54" s="237"/>
      <c r="F54" s="56"/>
      <c r="G54" s="172">
        <f>VLOOKUP(F54,menuiserie_intérieure!$B$70:$C$104,2,0)</f>
        <v>0</v>
      </c>
      <c r="H54" s="56"/>
      <c r="I54" s="190">
        <f>VLOOKUP(H54,menuiserie_intérieure!$B$70:$C$104,2,0)</f>
        <v>0</v>
      </c>
      <c r="J54" s="240"/>
      <c r="K54" s="240"/>
      <c r="L54" s="255"/>
      <c r="M54" s="206"/>
      <c r="N54" s="57">
        <f>VLOOKUP(M54,menuiserie_intérieure!$B$70:$B$104:'menuiserie_intérieure'!$E$70:$E$104,4,0)</f>
        <v>0</v>
      </c>
      <c r="O54" s="206"/>
      <c r="P54" s="172">
        <f>VLOOKUP(O54,menuiserie_intérieure!$B$70:$B$104:'menuiserie_intérieure'!$E$70:$E$104,4,0)</f>
        <v>0</v>
      </c>
      <c r="Q54" s="257"/>
      <c r="R54" s="261"/>
      <c r="S54" s="259"/>
      <c r="T54" s="198"/>
    </row>
    <row r="55" spans="1:20" ht="32.1" customHeight="1" thickBot="1">
      <c r="A55" s="55"/>
      <c r="B55" s="229"/>
      <c r="C55" s="232"/>
      <c r="D55" s="235"/>
      <c r="E55" s="238"/>
      <c r="F55" s="60" t="s">
        <v>158</v>
      </c>
      <c r="G55" s="61">
        <f t="shared" ref="G55" si="37">SUM(G49:G54)</f>
        <v>0</v>
      </c>
      <c r="H55" s="191" t="s">
        <v>158</v>
      </c>
      <c r="I55" s="61">
        <f t="shared" ref="I55" si="38">SUM(I49:I54)</f>
        <v>0</v>
      </c>
      <c r="J55" s="241"/>
      <c r="K55" s="60" t="s">
        <v>158</v>
      </c>
      <c r="L55" s="61">
        <f t="shared" ref="L55" si="39">SUM(L49:L54)</f>
        <v>0</v>
      </c>
      <c r="M55" s="62" t="s">
        <v>158</v>
      </c>
      <c r="N55" s="61">
        <f t="shared" ref="N55" si="40">SUM(N49:N54)</f>
        <v>0</v>
      </c>
      <c r="O55" s="62" t="s">
        <v>158</v>
      </c>
      <c r="P55" s="170">
        <f t="shared" ref="P55" si="41">SUM(P49:P54)</f>
        <v>0</v>
      </c>
      <c r="Q55" s="173">
        <f t="shared" ref="Q55" si="42">E49*J49+G55*J49+I55*J49+N55+P55+L55</f>
        <v>0</v>
      </c>
      <c r="R55" s="173">
        <f t="shared" ref="R55" si="43">(L55+N55+P55)*C49</f>
        <v>0</v>
      </c>
      <c r="S55" s="174">
        <f t="shared" ref="S55" si="44">Q55*C49</f>
        <v>0</v>
      </c>
      <c r="T55" s="198"/>
    </row>
    <row r="56" spans="1:20" ht="32.1" customHeight="1">
      <c r="A56" s="55">
        <v>8</v>
      </c>
      <c r="B56" s="227"/>
      <c r="C56" s="230">
        <v>0</v>
      </c>
      <c r="D56" s="233"/>
      <c r="E56" s="236"/>
      <c r="F56" s="58"/>
      <c r="G56" s="218">
        <f>VLOOKUP(F56,menuiserie_intérieure!$B$70:$C$110,2,0)</f>
        <v>0</v>
      </c>
      <c r="H56" s="58"/>
      <c r="I56" s="189">
        <f>VLOOKUP(H56,menuiserie_intérieure!$B$70:$C$104,2,0)</f>
        <v>0</v>
      </c>
      <c r="J56" s="239">
        <f t="shared" ref="J56:J119" si="45">$D$4</f>
        <v>1.1000000000000001</v>
      </c>
      <c r="K56" s="239"/>
      <c r="L56" s="254">
        <f>VLOOKUP(K56,menuiserie_intérieure!$B$144:$C$154,2,0)</f>
        <v>0</v>
      </c>
      <c r="M56" s="205"/>
      <c r="N56" s="59">
        <f>VLOOKUP(M56,menuiserie_intérieure!$B$70:$B$110:'menuiserie_intérieure'!$E$70:$E$110,4,0)</f>
        <v>0</v>
      </c>
      <c r="O56" s="205"/>
      <c r="P56" s="171">
        <f>VLOOKUP(O56,menuiserie_intérieure!$B$70:$B$104:'menuiserie_intérieure'!$E$70:$E$104,4,0)</f>
        <v>0</v>
      </c>
      <c r="Q56" s="256"/>
      <c r="R56" s="260"/>
      <c r="S56" s="258"/>
      <c r="T56" s="198"/>
    </row>
    <row r="57" spans="1:20" ht="32.1" customHeight="1">
      <c r="A57" s="55"/>
      <c r="B57" s="228"/>
      <c r="C57" s="231"/>
      <c r="D57" s="234"/>
      <c r="E57" s="237"/>
      <c r="F57" s="56"/>
      <c r="G57" s="57">
        <f>VLOOKUP(F57,menuiserie_intérieure!$B$70:$C$110,2,0)</f>
        <v>0</v>
      </c>
      <c r="H57" s="56"/>
      <c r="I57" s="190">
        <f>VLOOKUP(H57,menuiserie_intérieure!$B$70:$C$104,2,0)</f>
        <v>0</v>
      </c>
      <c r="J57" s="240"/>
      <c r="K57" s="240"/>
      <c r="L57" s="255"/>
      <c r="M57" s="56"/>
      <c r="N57" s="57">
        <f>VLOOKUP(M57,menuiserie_intérieure!$B$70:$B$104:'menuiserie_intérieure'!$E$70:$E$104,4,0)</f>
        <v>0</v>
      </c>
      <c r="O57" s="56"/>
      <c r="P57" s="172">
        <f>VLOOKUP(O57,menuiserie_intérieure!$B$70:$B$104:'menuiserie_intérieure'!$E$70:$E$104,4,0)</f>
        <v>0</v>
      </c>
      <c r="Q57" s="257"/>
      <c r="R57" s="261"/>
      <c r="S57" s="259"/>
      <c r="T57" s="198"/>
    </row>
    <row r="58" spans="1:20" ht="32.1" customHeight="1">
      <c r="A58" s="55"/>
      <c r="B58" s="228"/>
      <c r="C58" s="231"/>
      <c r="D58" s="234"/>
      <c r="E58" s="237"/>
      <c r="F58" s="56"/>
      <c r="G58" s="57">
        <f>VLOOKUP(F58,menuiserie_intérieure!$B$70:$C$110,2,0)</f>
        <v>0</v>
      </c>
      <c r="H58" s="56"/>
      <c r="I58" s="190">
        <f>VLOOKUP(H58,menuiserie_intérieure!$B$70:$C$104,2,0)</f>
        <v>0</v>
      </c>
      <c r="J58" s="240"/>
      <c r="K58" s="240"/>
      <c r="L58" s="255"/>
      <c r="M58" s="56"/>
      <c r="N58" s="57">
        <f>VLOOKUP(M58,menuiserie_intérieure!$B$70:$B$104:'menuiserie_intérieure'!$E$70:$E$104,4,0)</f>
        <v>0</v>
      </c>
      <c r="O58" s="56"/>
      <c r="P58" s="172">
        <f>VLOOKUP(O58,menuiserie_intérieure!$B$70:$B$104:'menuiserie_intérieure'!$E$70:$E$104,4,0)</f>
        <v>0</v>
      </c>
      <c r="Q58" s="257"/>
      <c r="R58" s="261"/>
      <c r="S58" s="259"/>
      <c r="T58" s="198"/>
    </row>
    <row r="59" spans="1:20" ht="32.1" customHeight="1">
      <c r="A59" s="55"/>
      <c r="B59" s="228"/>
      <c r="C59" s="231"/>
      <c r="D59" s="234"/>
      <c r="E59" s="237"/>
      <c r="F59" s="56"/>
      <c r="G59" s="57">
        <f>VLOOKUP(F59,menuiserie_intérieure!$B$70:$C$104,2,0)</f>
        <v>0</v>
      </c>
      <c r="H59" s="56"/>
      <c r="I59" s="190">
        <f>VLOOKUP(H59,menuiserie_intérieure!$B$70:$C$104,2,0)</f>
        <v>0</v>
      </c>
      <c r="J59" s="240"/>
      <c r="K59" s="240"/>
      <c r="L59" s="255"/>
      <c r="M59" s="56"/>
      <c r="N59" s="57">
        <f>VLOOKUP(M59,menuiserie_intérieure!$B$70:$B$104:'menuiserie_intérieure'!$E$70:$E$104,4,0)</f>
        <v>0</v>
      </c>
      <c r="O59" s="56"/>
      <c r="P59" s="172">
        <f>VLOOKUP(O59,menuiserie_intérieure!$B$70:$B$104:'menuiserie_intérieure'!$E$70:$E$104,4,0)</f>
        <v>0</v>
      </c>
      <c r="Q59" s="257"/>
      <c r="R59" s="261"/>
      <c r="S59" s="259"/>
      <c r="T59" s="198"/>
    </row>
    <row r="60" spans="1:20" ht="32.1" customHeight="1">
      <c r="A60" s="49"/>
      <c r="B60" s="228"/>
      <c r="C60" s="231"/>
      <c r="D60" s="234"/>
      <c r="E60" s="237"/>
      <c r="F60" s="56"/>
      <c r="G60" s="57">
        <f>VLOOKUP(F60,menuiserie_intérieure!$B$70:$C$104,2,0)</f>
        <v>0</v>
      </c>
      <c r="H60" s="56"/>
      <c r="I60" s="190">
        <f>VLOOKUP(H60,menuiserie_intérieure!$B$70:$C$104,2,0)</f>
        <v>0</v>
      </c>
      <c r="J60" s="240"/>
      <c r="K60" s="240"/>
      <c r="L60" s="255"/>
      <c r="M60" s="56"/>
      <c r="N60" s="57">
        <f>VLOOKUP(M60,menuiserie_intérieure!$B$70:$B$104:'menuiserie_intérieure'!$E$70:$E$104,4,0)</f>
        <v>0</v>
      </c>
      <c r="O60" s="56"/>
      <c r="P60" s="172">
        <f>VLOOKUP(O60,menuiserie_intérieure!$B$70:$B$104:'menuiserie_intérieure'!$E$70:$E$104,4,0)</f>
        <v>0</v>
      </c>
      <c r="Q60" s="257"/>
      <c r="R60" s="261"/>
      <c r="S60" s="259"/>
      <c r="T60" s="198"/>
    </row>
    <row r="61" spans="1:20" ht="32.1" customHeight="1">
      <c r="A61" s="55"/>
      <c r="B61" s="228"/>
      <c r="C61" s="231"/>
      <c r="D61" s="234"/>
      <c r="E61" s="237"/>
      <c r="F61" s="56"/>
      <c r="G61" s="172">
        <f>VLOOKUP(F61,menuiserie_intérieure!$B$70:$C$104,2,0)</f>
        <v>0</v>
      </c>
      <c r="H61" s="56"/>
      <c r="I61" s="190">
        <f>VLOOKUP(H61,menuiserie_intérieure!$B$70:$C$104,2,0)</f>
        <v>0</v>
      </c>
      <c r="J61" s="240"/>
      <c r="K61" s="240"/>
      <c r="L61" s="255"/>
      <c r="M61" s="206"/>
      <c r="N61" s="57">
        <f>VLOOKUP(M61,menuiserie_intérieure!$B$70:$B$104:'menuiserie_intérieure'!$E$70:$E$104,4,0)</f>
        <v>0</v>
      </c>
      <c r="O61" s="206"/>
      <c r="P61" s="172">
        <f>VLOOKUP(O61,menuiserie_intérieure!$B$70:$B$104:'menuiserie_intérieure'!$E$70:$E$104,4,0)</f>
        <v>0</v>
      </c>
      <c r="Q61" s="257"/>
      <c r="R61" s="261"/>
      <c r="S61" s="259"/>
      <c r="T61" s="198"/>
    </row>
    <row r="62" spans="1:20" ht="32.1" customHeight="1" thickBot="1">
      <c r="A62" s="55"/>
      <c r="B62" s="229"/>
      <c r="C62" s="232"/>
      <c r="D62" s="235"/>
      <c r="E62" s="238"/>
      <c r="F62" s="60" t="s">
        <v>158</v>
      </c>
      <c r="G62" s="61">
        <f t="shared" ref="G62" si="46">SUM(G56:G61)</f>
        <v>0</v>
      </c>
      <c r="H62" s="191" t="s">
        <v>158</v>
      </c>
      <c r="I62" s="61">
        <f t="shared" ref="I62" si="47">SUM(I56:I61)</f>
        <v>0</v>
      </c>
      <c r="J62" s="241"/>
      <c r="K62" s="60" t="s">
        <v>158</v>
      </c>
      <c r="L62" s="61">
        <f t="shared" ref="L62" si="48">SUM(L56:L61)</f>
        <v>0</v>
      </c>
      <c r="M62" s="62" t="s">
        <v>158</v>
      </c>
      <c r="N62" s="61">
        <f t="shared" ref="N62" si="49">SUM(N56:N61)</f>
        <v>0</v>
      </c>
      <c r="O62" s="62" t="s">
        <v>158</v>
      </c>
      <c r="P62" s="170">
        <f t="shared" ref="P62" si="50">SUM(P56:P61)</f>
        <v>0</v>
      </c>
      <c r="Q62" s="173">
        <f t="shared" ref="Q62" si="51">E56*J56+G62*J56+I62*J56+N62+P62+L62</f>
        <v>0</v>
      </c>
      <c r="R62" s="173">
        <f t="shared" ref="R62" si="52">(L62+N62+P62)*C56</f>
        <v>0</v>
      </c>
      <c r="S62" s="174">
        <f t="shared" ref="S62" si="53">Q62*C56</f>
        <v>0</v>
      </c>
      <c r="T62" s="198"/>
    </row>
    <row r="63" spans="1:20" ht="32.1" customHeight="1">
      <c r="A63" s="55">
        <v>9</v>
      </c>
      <c r="B63" s="227"/>
      <c r="C63" s="230">
        <v>0</v>
      </c>
      <c r="D63" s="233"/>
      <c r="E63" s="236"/>
      <c r="F63" s="58"/>
      <c r="G63" s="218">
        <f>VLOOKUP(F63,menuiserie_intérieure!$B$70:$C$110,2,0)</f>
        <v>0</v>
      </c>
      <c r="H63" s="58"/>
      <c r="I63" s="189">
        <f>VLOOKUP(H63,menuiserie_intérieure!$B$70:$C$104,2,0)</f>
        <v>0</v>
      </c>
      <c r="J63" s="239">
        <f t="shared" ref="J63:J126" si="54">$D$4</f>
        <v>1.1000000000000001</v>
      </c>
      <c r="K63" s="239"/>
      <c r="L63" s="254">
        <f>VLOOKUP(K63,menuiserie_intérieure!$B$144:$C$154,2,0)</f>
        <v>0</v>
      </c>
      <c r="M63" s="205"/>
      <c r="N63" s="59">
        <f>VLOOKUP(M63,menuiserie_intérieure!$B$70:$B$110:'menuiserie_intérieure'!$E$70:$E$110,4,0)</f>
        <v>0</v>
      </c>
      <c r="O63" s="205"/>
      <c r="P63" s="171">
        <f>VLOOKUP(O63,menuiserie_intérieure!$B$70:$B$104:'menuiserie_intérieure'!$E$70:$E$104,4,0)</f>
        <v>0</v>
      </c>
      <c r="Q63" s="256"/>
      <c r="R63" s="260"/>
      <c r="S63" s="258"/>
      <c r="T63" s="198"/>
    </row>
    <row r="64" spans="1:20" ht="32.1" customHeight="1">
      <c r="A64" s="55"/>
      <c r="B64" s="228"/>
      <c r="C64" s="231"/>
      <c r="D64" s="234"/>
      <c r="E64" s="237"/>
      <c r="F64" s="56"/>
      <c r="G64" s="57">
        <f>VLOOKUP(F64,menuiserie_intérieure!$B$70:$C$110,2,0)</f>
        <v>0</v>
      </c>
      <c r="H64" s="56"/>
      <c r="I64" s="190">
        <f>VLOOKUP(H64,menuiserie_intérieure!$B$70:$C$104,2,0)</f>
        <v>0</v>
      </c>
      <c r="J64" s="240"/>
      <c r="K64" s="240"/>
      <c r="L64" s="255"/>
      <c r="M64" s="56"/>
      <c r="N64" s="57">
        <f>VLOOKUP(M64,menuiserie_intérieure!$B$70:$B$104:'menuiserie_intérieure'!$E$70:$E$104,4,0)</f>
        <v>0</v>
      </c>
      <c r="O64" s="56"/>
      <c r="P64" s="172">
        <f>VLOOKUP(O64,menuiserie_intérieure!$B$70:$B$104:'menuiserie_intérieure'!$E$70:$E$104,4,0)</f>
        <v>0</v>
      </c>
      <c r="Q64" s="257"/>
      <c r="R64" s="261"/>
      <c r="S64" s="259"/>
      <c r="T64" s="198"/>
    </row>
    <row r="65" spans="1:20" ht="32.1" customHeight="1">
      <c r="A65" s="55"/>
      <c r="B65" s="228"/>
      <c r="C65" s="231"/>
      <c r="D65" s="234"/>
      <c r="E65" s="237"/>
      <c r="F65" s="56"/>
      <c r="G65" s="57">
        <f>VLOOKUP(F65,menuiserie_intérieure!$B$70:$C$110,2,0)</f>
        <v>0</v>
      </c>
      <c r="H65" s="56"/>
      <c r="I65" s="190">
        <f>VLOOKUP(H65,menuiserie_intérieure!$B$70:$C$104,2,0)</f>
        <v>0</v>
      </c>
      <c r="J65" s="240"/>
      <c r="K65" s="240"/>
      <c r="L65" s="255"/>
      <c r="M65" s="56"/>
      <c r="N65" s="57">
        <f>VLOOKUP(M65,menuiserie_intérieure!$B$70:$B$104:'menuiserie_intérieure'!$E$70:$E$104,4,0)</f>
        <v>0</v>
      </c>
      <c r="O65" s="56"/>
      <c r="P65" s="172">
        <f>VLOOKUP(O65,menuiserie_intérieure!$B$70:$B$104:'menuiserie_intérieure'!$E$70:$E$104,4,0)</f>
        <v>0</v>
      </c>
      <c r="Q65" s="257"/>
      <c r="R65" s="261"/>
      <c r="S65" s="259"/>
      <c r="T65" s="198"/>
    </row>
    <row r="66" spans="1:20" ht="32.1" customHeight="1">
      <c r="A66" s="55"/>
      <c r="B66" s="228"/>
      <c r="C66" s="231"/>
      <c r="D66" s="234"/>
      <c r="E66" s="237"/>
      <c r="F66" s="56"/>
      <c r="G66" s="57">
        <f>VLOOKUP(F66,menuiserie_intérieure!$B$70:$C$104,2,0)</f>
        <v>0</v>
      </c>
      <c r="H66" s="56"/>
      <c r="I66" s="190">
        <f>VLOOKUP(H66,menuiserie_intérieure!$B$70:$C$104,2,0)</f>
        <v>0</v>
      </c>
      <c r="J66" s="240"/>
      <c r="K66" s="240"/>
      <c r="L66" s="255"/>
      <c r="M66" s="56"/>
      <c r="N66" s="57">
        <f>VLOOKUP(M66,menuiserie_intérieure!$B$70:$B$104:'menuiserie_intérieure'!$E$70:$E$104,4,0)</f>
        <v>0</v>
      </c>
      <c r="O66" s="56"/>
      <c r="P66" s="172">
        <f>VLOOKUP(O66,menuiserie_intérieure!$B$70:$B$104:'menuiserie_intérieure'!$E$70:$E$104,4,0)</f>
        <v>0</v>
      </c>
      <c r="Q66" s="257"/>
      <c r="R66" s="261"/>
      <c r="S66" s="259"/>
      <c r="T66" s="198"/>
    </row>
    <row r="67" spans="1:20" ht="32.1" customHeight="1">
      <c r="A67" s="49"/>
      <c r="B67" s="228"/>
      <c r="C67" s="231"/>
      <c r="D67" s="234"/>
      <c r="E67" s="237"/>
      <c r="F67" s="56"/>
      <c r="G67" s="57">
        <f>VLOOKUP(F67,menuiserie_intérieure!$B$70:$C$104,2,0)</f>
        <v>0</v>
      </c>
      <c r="H67" s="56"/>
      <c r="I67" s="190">
        <f>VLOOKUP(H67,menuiserie_intérieure!$B$70:$C$104,2,0)</f>
        <v>0</v>
      </c>
      <c r="J67" s="240"/>
      <c r="K67" s="240"/>
      <c r="L67" s="255"/>
      <c r="M67" s="56"/>
      <c r="N67" s="57">
        <f>VLOOKUP(M67,menuiserie_intérieure!$B$70:$B$104:'menuiserie_intérieure'!$E$70:$E$104,4,0)</f>
        <v>0</v>
      </c>
      <c r="O67" s="56"/>
      <c r="P67" s="172">
        <f>VLOOKUP(O67,menuiserie_intérieure!$B$70:$B$104:'menuiserie_intérieure'!$E$70:$E$104,4,0)</f>
        <v>0</v>
      </c>
      <c r="Q67" s="257"/>
      <c r="R67" s="261"/>
      <c r="S67" s="259"/>
      <c r="T67" s="198"/>
    </row>
    <row r="68" spans="1:20" ht="32.1" customHeight="1">
      <c r="A68" s="55"/>
      <c r="B68" s="228"/>
      <c r="C68" s="231"/>
      <c r="D68" s="234"/>
      <c r="E68" s="237"/>
      <c r="F68" s="56"/>
      <c r="G68" s="172">
        <f>VLOOKUP(F68,menuiserie_intérieure!$B$70:$C$104,2,0)</f>
        <v>0</v>
      </c>
      <c r="H68" s="56"/>
      <c r="I68" s="190">
        <f>VLOOKUP(H68,menuiserie_intérieure!$B$70:$C$104,2,0)</f>
        <v>0</v>
      </c>
      <c r="J68" s="240"/>
      <c r="K68" s="240"/>
      <c r="L68" s="255"/>
      <c r="M68" s="206"/>
      <c r="N68" s="57">
        <f>VLOOKUP(M68,menuiserie_intérieure!$B$70:$B$104:'menuiserie_intérieure'!$E$70:$E$104,4,0)</f>
        <v>0</v>
      </c>
      <c r="O68" s="206"/>
      <c r="P68" s="172">
        <f>VLOOKUP(O68,menuiserie_intérieure!$B$70:$B$104:'menuiserie_intérieure'!$E$70:$E$104,4,0)</f>
        <v>0</v>
      </c>
      <c r="Q68" s="257"/>
      <c r="R68" s="261"/>
      <c r="S68" s="259"/>
      <c r="T68" s="198"/>
    </row>
    <row r="69" spans="1:20" ht="32.1" customHeight="1" thickBot="1">
      <c r="A69" s="55"/>
      <c r="B69" s="229"/>
      <c r="C69" s="232"/>
      <c r="D69" s="235"/>
      <c r="E69" s="238"/>
      <c r="F69" s="60" t="s">
        <v>158</v>
      </c>
      <c r="G69" s="61">
        <f t="shared" ref="G69" si="55">SUM(G63:G68)</f>
        <v>0</v>
      </c>
      <c r="H69" s="191" t="s">
        <v>158</v>
      </c>
      <c r="I69" s="61">
        <f t="shared" ref="I69" si="56">SUM(I63:I68)</f>
        <v>0</v>
      </c>
      <c r="J69" s="241"/>
      <c r="K69" s="60" t="s">
        <v>158</v>
      </c>
      <c r="L69" s="61">
        <f t="shared" ref="L69" si="57">SUM(L63:L68)</f>
        <v>0</v>
      </c>
      <c r="M69" s="62" t="s">
        <v>158</v>
      </c>
      <c r="N69" s="61">
        <f t="shared" ref="N69" si="58">SUM(N63:N68)</f>
        <v>0</v>
      </c>
      <c r="O69" s="62" t="s">
        <v>158</v>
      </c>
      <c r="P69" s="170">
        <f t="shared" ref="P69" si="59">SUM(P63:P68)</f>
        <v>0</v>
      </c>
      <c r="Q69" s="173">
        <f t="shared" ref="Q69" si="60">E63*J63+G69*J63+I69*J63+N69+P69+L69</f>
        <v>0</v>
      </c>
      <c r="R69" s="173">
        <f t="shared" ref="R69" si="61">(L69+N69+P69)*C63</f>
        <v>0</v>
      </c>
      <c r="S69" s="174">
        <f t="shared" ref="S69" si="62">Q69*C63</f>
        <v>0</v>
      </c>
      <c r="T69" s="198"/>
    </row>
    <row r="70" spans="1:20" ht="32.1" customHeight="1">
      <c r="A70" s="55">
        <v>10</v>
      </c>
      <c r="B70" s="227"/>
      <c r="C70" s="230">
        <v>0</v>
      </c>
      <c r="D70" s="233"/>
      <c r="E70" s="236"/>
      <c r="F70" s="58"/>
      <c r="G70" s="218">
        <f>VLOOKUP(F70,menuiserie_intérieure!$B$70:$C$110,2,0)</f>
        <v>0</v>
      </c>
      <c r="H70" s="58"/>
      <c r="I70" s="189">
        <f>VLOOKUP(H70,menuiserie_intérieure!$B$70:$C$104,2,0)</f>
        <v>0</v>
      </c>
      <c r="J70" s="239">
        <f t="shared" ref="J70:J133" si="63">$D$4</f>
        <v>1.1000000000000001</v>
      </c>
      <c r="K70" s="239"/>
      <c r="L70" s="254">
        <f>VLOOKUP(K70,menuiserie_intérieure!$B$144:$C$154,2,0)</f>
        <v>0</v>
      </c>
      <c r="M70" s="205"/>
      <c r="N70" s="59">
        <f>VLOOKUP(M70,menuiserie_intérieure!$B$70:$B$110:'menuiserie_intérieure'!$E$70:$E$110,4,0)</f>
        <v>0</v>
      </c>
      <c r="O70" s="205"/>
      <c r="P70" s="171">
        <f>VLOOKUP(O70,menuiserie_intérieure!$B$70:$B$104:'menuiserie_intérieure'!$E$70:$E$104,4,0)</f>
        <v>0</v>
      </c>
      <c r="Q70" s="256"/>
      <c r="R70" s="260"/>
      <c r="S70" s="258"/>
      <c r="T70" s="198"/>
    </row>
    <row r="71" spans="1:20" ht="32.1" customHeight="1">
      <c r="A71" s="55"/>
      <c r="B71" s="228"/>
      <c r="C71" s="231"/>
      <c r="D71" s="234"/>
      <c r="E71" s="237"/>
      <c r="F71" s="56"/>
      <c r="G71" s="57">
        <f>VLOOKUP(F71,menuiserie_intérieure!$B$70:$C$110,2,0)</f>
        <v>0</v>
      </c>
      <c r="H71" s="56"/>
      <c r="I71" s="190">
        <f>VLOOKUP(H71,menuiserie_intérieure!$B$70:$C$104,2,0)</f>
        <v>0</v>
      </c>
      <c r="J71" s="240"/>
      <c r="K71" s="240"/>
      <c r="L71" s="255"/>
      <c r="M71" s="56"/>
      <c r="N71" s="57">
        <f>VLOOKUP(M71,menuiserie_intérieure!$B$70:$B$104:'menuiserie_intérieure'!$E$70:$E$104,4,0)</f>
        <v>0</v>
      </c>
      <c r="O71" s="56"/>
      <c r="P71" s="172">
        <f>VLOOKUP(O71,menuiserie_intérieure!$B$70:$B$104:'menuiserie_intérieure'!$E$70:$E$104,4,0)</f>
        <v>0</v>
      </c>
      <c r="Q71" s="257"/>
      <c r="R71" s="261"/>
      <c r="S71" s="259"/>
      <c r="T71" s="198"/>
    </row>
    <row r="72" spans="1:20" ht="32.1" customHeight="1">
      <c r="A72" s="55"/>
      <c r="B72" s="228"/>
      <c r="C72" s="231"/>
      <c r="D72" s="234"/>
      <c r="E72" s="237"/>
      <c r="F72" s="56"/>
      <c r="G72" s="57">
        <f>VLOOKUP(F72,menuiserie_intérieure!$B$70:$C$110,2,0)</f>
        <v>0</v>
      </c>
      <c r="H72" s="56"/>
      <c r="I72" s="190">
        <f>VLOOKUP(H72,menuiserie_intérieure!$B$70:$C$104,2,0)</f>
        <v>0</v>
      </c>
      <c r="J72" s="240"/>
      <c r="K72" s="240"/>
      <c r="L72" s="255"/>
      <c r="M72" s="56"/>
      <c r="N72" s="57">
        <f>VLOOKUP(M72,menuiserie_intérieure!$B$70:$B$104:'menuiserie_intérieure'!$E$70:$E$104,4,0)</f>
        <v>0</v>
      </c>
      <c r="O72" s="56"/>
      <c r="P72" s="172">
        <f>VLOOKUP(O72,menuiserie_intérieure!$B$70:$B$104:'menuiserie_intérieure'!$E$70:$E$104,4,0)</f>
        <v>0</v>
      </c>
      <c r="Q72" s="257"/>
      <c r="R72" s="261"/>
      <c r="S72" s="259"/>
      <c r="T72" s="198"/>
    </row>
    <row r="73" spans="1:20" ht="32.1" customHeight="1">
      <c r="A73" s="55"/>
      <c r="B73" s="228"/>
      <c r="C73" s="231"/>
      <c r="D73" s="234"/>
      <c r="E73" s="237"/>
      <c r="F73" s="56"/>
      <c r="G73" s="57">
        <f>VLOOKUP(F73,menuiserie_intérieure!$B$70:$C$104,2,0)</f>
        <v>0</v>
      </c>
      <c r="H73" s="56"/>
      <c r="I73" s="190">
        <f>VLOOKUP(H73,menuiserie_intérieure!$B$70:$C$104,2,0)</f>
        <v>0</v>
      </c>
      <c r="J73" s="240"/>
      <c r="K73" s="240"/>
      <c r="L73" s="255"/>
      <c r="M73" s="56"/>
      <c r="N73" s="57">
        <f>VLOOKUP(M73,menuiserie_intérieure!$B$70:$B$104:'menuiserie_intérieure'!$E$70:$E$104,4,0)</f>
        <v>0</v>
      </c>
      <c r="O73" s="56"/>
      <c r="P73" s="172">
        <f>VLOOKUP(O73,menuiserie_intérieure!$B$70:$B$104:'menuiserie_intérieure'!$E$70:$E$104,4,0)</f>
        <v>0</v>
      </c>
      <c r="Q73" s="257"/>
      <c r="R73" s="261"/>
      <c r="S73" s="259"/>
      <c r="T73" s="198"/>
    </row>
    <row r="74" spans="1:20" ht="32.1" customHeight="1">
      <c r="A74" s="49"/>
      <c r="B74" s="228"/>
      <c r="C74" s="231"/>
      <c r="D74" s="234"/>
      <c r="E74" s="237"/>
      <c r="F74" s="56"/>
      <c r="G74" s="57">
        <f>VLOOKUP(F74,menuiserie_intérieure!$B$70:$C$104,2,0)</f>
        <v>0</v>
      </c>
      <c r="H74" s="56"/>
      <c r="I74" s="190">
        <f>VLOOKUP(H74,menuiserie_intérieure!$B$70:$C$104,2,0)</f>
        <v>0</v>
      </c>
      <c r="J74" s="240"/>
      <c r="K74" s="240"/>
      <c r="L74" s="255"/>
      <c r="M74" s="56"/>
      <c r="N74" s="57">
        <f>VLOOKUP(M74,menuiserie_intérieure!$B$70:$B$104:'menuiserie_intérieure'!$E$70:$E$104,4,0)</f>
        <v>0</v>
      </c>
      <c r="O74" s="56"/>
      <c r="P74" s="172">
        <f>VLOOKUP(O74,menuiserie_intérieure!$B$70:$B$104:'menuiserie_intérieure'!$E$70:$E$104,4,0)</f>
        <v>0</v>
      </c>
      <c r="Q74" s="257"/>
      <c r="R74" s="261"/>
      <c r="S74" s="259"/>
      <c r="T74" s="198"/>
    </row>
    <row r="75" spans="1:20" ht="32.1" customHeight="1">
      <c r="A75" s="55"/>
      <c r="B75" s="228"/>
      <c r="C75" s="231"/>
      <c r="D75" s="234"/>
      <c r="E75" s="237"/>
      <c r="F75" s="56"/>
      <c r="G75" s="172">
        <f>VLOOKUP(F75,menuiserie_intérieure!$B$70:$C$104,2,0)</f>
        <v>0</v>
      </c>
      <c r="H75" s="56"/>
      <c r="I75" s="190">
        <f>VLOOKUP(H75,menuiserie_intérieure!$B$70:$C$104,2,0)</f>
        <v>0</v>
      </c>
      <c r="J75" s="240"/>
      <c r="K75" s="240"/>
      <c r="L75" s="255"/>
      <c r="M75" s="206"/>
      <c r="N75" s="57">
        <f>VLOOKUP(M75,menuiserie_intérieure!$B$70:$B$104:'menuiserie_intérieure'!$E$70:$E$104,4,0)</f>
        <v>0</v>
      </c>
      <c r="O75" s="206"/>
      <c r="P75" s="172">
        <f>VLOOKUP(O75,menuiserie_intérieure!$B$70:$B$104:'menuiserie_intérieure'!$E$70:$E$104,4,0)</f>
        <v>0</v>
      </c>
      <c r="Q75" s="257"/>
      <c r="R75" s="261"/>
      <c r="S75" s="259"/>
      <c r="T75" s="198"/>
    </row>
    <row r="76" spans="1:20" ht="32.1" customHeight="1" thickBot="1">
      <c r="A76" s="55"/>
      <c r="B76" s="229"/>
      <c r="C76" s="232"/>
      <c r="D76" s="235"/>
      <c r="E76" s="238"/>
      <c r="F76" s="60" t="s">
        <v>158</v>
      </c>
      <c r="G76" s="61">
        <f t="shared" ref="G76" si="64">SUM(G70:G75)</f>
        <v>0</v>
      </c>
      <c r="H76" s="191" t="s">
        <v>158</v>
      </c>
      <c r="I76" s="61">
        <f t="shared" ref="I76" si="65">SUM(I70:I75)</f>
        <v>0</v>
      </c>
      <c r="J76" s="241"/>
      <c r="K76" s="60" t="s">
        <v>158</v>
      </c>
      <c r="L76" s="61">
        <f t="shared" ref="L76" si="66">SUM(L70:L75)</f>
        <v>0</v>
      </c>
      <c r="M76" s="62" t="s">
        <v>158</v>
      </c>
      <c r="N76" s="61">
        <f t="shared" ref="N76" si="67">SUM(N70:N75)</f>
        <v>0</v>
      </c>
      <c r="O76" s="62" t="s">
        <v>158</v>
      </c>
      <c r="P76" s="170">
        <f t="shared" ref="P76" si="68">SUM(P70:P75)</f>
        <v>0</v>
      </c>
      <c r="Q76" s="173">
        <f t="shared" ref="Q76" si="69">E70*J70+G76*J70+I76*J70+N76+P76+L76</f>
        <v>0</v>
      </c>
      <c r="R76" s="173">
        <f t="shared" ref="R76" si="70">(L76+N76+P76)*C70</f>
        <v>0</v>
      </c>
      <c r="S76" s="174">
        <f t="shared" ref="S76" si="71">Q76*C70</f>
        <v>0</v>
      </c>
      <c r="T76" s="198"/>
    </row>
    <row r="77" spans="1:20" ht="32.1" customHeight="1">
      <c r="A77" s="55">
        <v>11</v>
      </c>
      <c r="B77" s="227"/>
      <c r="C77" s="230">
        <v>0</v>
      </c>
      <c r="D77" s="233"/>
      <c r="E77" s="236"/>
      <c r="F77" s="58"/>
      <c r="G77" s="218">
        <f>VLOOKUP(F77,menuiserie_intérieure!$B$70:$C$110,2,0)</f>
        <v>0</v>
      </c>
      <c r="H77" s="58"/>
      <c r="I77" s="189">
        <f>VLOOKUP(H77,menuiserie_intérieure!$B$70:$C$104,2,0)</f>
        <v>0</v>
      </c>
      <c r="J77" s="239">
        <f t="shared" ref="J77:J140" si="72">$D$4</f>
        <v>1.1000000000000001</v>
      </c>
      <c r="K77" s="239"/>
      <c r="L77" s="254">
        <f>VLOOKUP(K77,menuiserie_intérieure!$B$144:$C$154,2,0)</f>
        <v>0</v>
      </c>
      <c r="M77" s="205"/>
      <c r="N77" s="59">
        <f>VLOOKUP(M77,menuiserie_intérieure!$B$70:$B$110:'menuiserie_intérieure'!$E$70:$E$110,4,0)</f>
        <v>0</v>
      </c>
      <c r="O77" s="205"/>
      <c r="P77" s="171">
        <f>VLOOKUP(O77,menuiserie_intérieure!$B$70:$B$104:'menuiserie_intérieure'!$E$70:$E$104,4,0)</f>
        <v>0</v>
      </c>
      <c r="Q77" s="256"/>
      <c r="R77" s="260"/>
      <c r="S77" s="258"/>
      <c r="T77" s="198"/>
    </row>
    <row r="78" spans="1:20" ht="32.1" customHeight="1">
      <c r="A78" s="55"/>
      <c r="B78" s="228"/>
      <c r="C78" s="231"/>
      <c r="D78" s="234"/>
      <c r="E78" s="237"/>
      <c r="F78" s="56"/>
      <c r="G78" s="57">
        <f>VLOOKUP(F78,menuiserie_intérieure!$B$70:$C$110,2,0)</f>
        <v>0</v>
      </c>
      <c r="H78" s="56"/>
      <c r="I78" s="190">
        <f>VLOOKUP(H78,menuiserie_intérieure!$B$70:$C$104,2,0)</f>
        <v>0</v>
      </c>
      <c r="J78" s="240"/>
      <c r="K78" s="240"/>
      <c r="L78" s="255"/>
      <c r="M78" s="56"/>
      <c r="N78" s="57">
        <f>VLOOKUP(M78,menuiserie_intérieure!$B$70:$B$104:'menuiserie_intérieure'!$E$70:$E$104,4,0)</f>
        <v>0</v>
      </c>
      <c r="O78" s="56"/>
      <c r="P78" s="172">
        <f>VLOOKUP(O78,menuiserie_intérieure!$B$70:$B$104:'menuiserie_intérieure'!$E$70:$E$104,4,0)</f>
        <v>0</v>
      </c>
      <c r="Q78" s="257"/>
      <c r="R78" s="261"/>
      <c r="S78" s="259"/>
      <c r="T78" s="198"/>
    </row>
    <row r="79" spans="1:20" ht="32.1" customHeight="1">
      <c r="A79" s="55"/>
      <c r="B79" s="228"/>
      <c r="C79" s="231"/>
      <c r="D79" s="234"/>
      <c r="E79" s="237"/>
      <c r="F79" s="56"/>
      <c r="G79" s="57">
        <f>VLOOKUP(F79,menuiserie_intérieure!$B$70:$C$110,2,0)</f>
        <v>0</v>
      </c>
      <c r="H79" s="56"/>
      <c r="I79" s="190">
        <f>VLOOKUP(H79,menuiserie_intérieure!$B$70:$C$104,2,0)</f>
        <v>0</v>
      </c>
      <c r="J79" s="240"/>
      <c r="K79" s="240"/>
      <c r="L79" s="255"/>
      <c r="M79" s="56"/>
      <c r="N79" s="57">
        <f>VLOOKUP(M79,menuiserie_intérieure!$B$70:$B$104:'menuiserie_intérieure'!$E$70:$E$104,4,0)</f>
        <v>0</v>
      </c>
      <c r="O79" s="56"/>
      <c r="P79" s="172">
        <f>VLOOKUP(O79,menuiserie_intérieure!$B$70:$B$104:'menuiserie_intérieure'!$E$70:$E$104,4,0)</f>
        <v>0</v>
      </c>
      <c r="Q79" s="257"/>
      <c r="R79" s="261"/>
      <c r="S79" s="259"/>
      <c r="T79" s="198"/>
    </row>
    <row r="80" spans="1:20" ht="32.1" customHeight="1">
      <c r="A80" s="55"/>
      <c r="B80" s="228"/>
      <c r="C80" s="231"/>
      <c r="D80" s="234"/>
      <c r="E80" s="237"/>
      <c r="F80" s="56"/>
      <c r="G80" s="57">
        <f>VLOOKUP(F80,menuiserie_intérieure!$B$70:$C$104,2,0)</f>
        <v>0</v>
      </c>
      <c r="H80" s="56"/>
      <c r="I80" s="190">
        <f>VLOOKUP(H80,menuiserie_intérieure!$B$70:$C$104,2,0)</f>
        <v>0</v>
      </c>
      <c r="J80" s="240"/>
      <c r="K80" s="240"/>
      <c r="L80" s="255"/>
      <c r="M80" s="56"/>
      <c r="N80" s="57">
        <f>VLOOKUP(M80,menuiserie_intérieure!$B$70:$B$104:'menuiserie_intérieure'!$E$70:$E$104,4,0)</f>
        <v>0</v>
      </c>
      <c r="O80" s="56"/>
      <c r="P80" s="172">
        <f>VLOOKUP(O80,menuiserie_intérieure!$B$70:$B$104:'menuiserie_intérieure'!$E$70:$E$104,4,0)</f>
        <v>0</v>
      </c>
      <c r="Q80" s="257"/>
      <c r="R80" s="261"/>
      <c r="S80" s="259"/>
      <c r="T80" s="198"/>
    </row>
    <row r="81" spans="1:20" ht="32.1" customHeight="1">
      <c r="A81" s="49"/>
      <c r="B81" s="228"/>
      <c r="C81" s="231"/>
      <c r="D81" s="234"/>
      <c r="E81" s="237"/>
      <c r="F81" s="56"/>
      <c r="G81" s="57">
        <f>VLOOKUP(F81,menuiserie_intérieure!$B$70:$C$104,2,0)</f>
        <v>0</v>
      </c>
      <c r="H81" s="56"/>
      <c r="I81" s="190">
        <f>VLOOKUP(H81,menuiserie_intérieure!$B$70:$C$104,2,0)</f>
        <v>0</v>
      </c>
      <c r="J81" s="240"/>
      <c r="K81" s="240"/>
      <c r="L81" s="255"/>
      <c r="M81" s="56"/>
      <c r="N81" s="57">
        <f>VLOOKUP(M81,menuiserie_intérieure!$B$70:$B$104:'menuiserie_intérieure'!$E$70:$E$104,4,0)</f>
        <v>0</v>
      </c>
      <c r="O81" s="56"/>
      <c r="P81" s="172">
        <f>VLOOKUP(O81,menuiserie_intérieure!$B$70:$B$104:'menuiserie_intérieure'!$E$70:$E$104,4,0)</f>
        <v>0</v>
      </c>
      <c r="Q81" s="257"/>
      <c r="R81" s="261"/>
      <c r="S81" s="259"/>
      <c r="T81" s="198"/>
    </row>
    <row r="82" spans="1:20" ht="32.1" customHeight="1">
      <c r="A82" s="55"/>
      <c r="B82" s="228"/>
      <c r="C82" s="231"/>
      <c r="D82" s="234"/>
      <c r="E82" s="237"/>
      <c r="F82" s="56"/>
      <c r="G82" s="172">
        <f>VLOOKUP(F82,menuiserie_intérieure!$B$70:$C$104,2,0)</f>
        <v>0</v>
      </c>
      <c r="H82" s="56"/>
      <c r="I82" s="190">
        <f>VLOOKUP(H82,menuiserie_intérieure!$B$70:$C$104,2,0)</f>
        <v>0</v>
      </c>
      <c r="J82" s="240"/>
      <c r="K82" s="240"/>
      <c r="L82" s="255"/>
      <c r="M82" s="206"/>
      <c r="N82" s="57">
        <f>VLOOKUP(M82,menuiserie_intérieure!$B$70:$B$104:'menuiserie_intérieure'!$E$70:$E$104,4,0)</f>
        <v>0</v>
      </c>
      <c r="O82" s="206"/>
      <c r="P82" s="172">
        <f>VLOOKUP(O82,menuiserie_intérieure!$B$70:$B$104:'menuiserie_intérieure'!$E$70:$E$104,4,0)</f>
        <v>0</v>
      </c>
      <c r="Q82" s="257"/>
      <c r="R82" s="261"/>
      <c r="S82" s="259"/>
      <c r="T82" s="198"/>
    </row>
    <row r="83" spans="1:20" ht="32.1" customHeight="1" thickBot="1">
      <c r="A83" s="55"/>
      <c r="B83" s="229"/>
      <c r="C83" s="232"/>
      <c r="D83" s="235"/>
      <c r="E83" s="238"/>
      <c r="F83" s="60" t="s">
        <v>158</v>
      </c>
      <c r="G83" s="61">
        <f t="shared" ref="G83" si="73">SUM(G77:G82)</f>
        <v>0</v>
      </c>
      <c r="H83" s="191" t="s">
        <v>158</v>
      </c>
      <c r="I83" s="61">
        <f t="shared" ref="I83" si="74">SUM(I77:I82)</f>
        <v>0</v>
      </c>
      <c r="J83" s="241"/>
      <c r="K83" s="60" t="s">
        <v>158</v>
      </c>
      <c r="L83" s="61">
        <f t="shared" ref="L83" si="75">SUM(L77:L82)</f>
        <v>0</v>
      </c>
      <c r="M83" s="62" t="s">
        <v>158</v>
      </c>
      <c r="N83" s="61">
        <f t="shared" ref="N83" si="76">SUM(N77:N82)</f>
        <v>0</v>
      </c>
      <c r="O83" s="62" t="s">
        <v>158</v>
      </c>
      <c r="P83" s="170">
        <f t="shared" ref="P83" si="77">SUM(P77:P82)</f>
        <v>0</v>
      </c>
      <c r="Q83" s="173">
        <f t="shared" ref="Q83" si="78">E77*J77+G83*J77+I83*J77+N83+P83+L83</f>
        <v>0</v>
      </c>
      <c r="R83" s="173">
        <f t="shared" ref="R83" si="79">(L83+N83+P83)*C77</f>
        <v>0</v>
      </c>
      <c r="S83" s="174">
        <f t="shared" ref="S83" si="80">Q83*C77</f>
        <v>0</v>
      </c>
      <c r="T83" s="198"/>
    </row>
    <row r="84" spans="1:20" ht="32.1" customHeight="1">
      <c r="A84" s="55">
        <v>12</v>
      </c>
      <c r="B84" s="227"/>
      <c r="C84" s="230">
        <v>0</v>
      </c>
      <c r="D84" s="233"/>
      <c r="E84" s="236"/>
      <c r="F84" s="58"/>
      <c r="G84" s="218">
        <f>VLOOKUP(F84,menuiserie_intérieure!$B$70:$C$110,2,0)</f>
        <v>0</v>
      </c>
      <c r="H84" s="58"/>
      <c r="I84" s="189">
        <f>VLOOKUP(H84,menuiserie_intérieure!$B$70:$C$104,2,0)</f>
        <v>0</v>
      </c>
      <c r="J84" s="239">
        <f t="shared" ref="J84:J147" si="81">$D$4</f>
        <v>1.1000000000000001</v>
      </c>
      <c r="K84" s="239"/>
      <c r="L84" s="254">
        <f>VLOOKUP(K84,menuiserie_intérieure!$B$144:$C$154,2,0)</f>
        <v>0</v>
      </c>
      <c r="M84" s="205"/>
      <c r="N84" s="59">
        <f>VLOOKUP(M84,menuiserie_intérieure!$B$70:$B$110:'menuiserie_intérieure'!$E$70:$E$110,4,0)</f>
        <v>0</v>
      </c>
      <c r="O84" s="205"/>
      <c r="P84" s="171">
        <f>VLOOKUP(O84,menuiserie_intérieure!$B$70:$B$104:'menuiserie_intérieure'!$E$70:$E$104,4,0)</f>
        <v>0</v>
      </c>
      <c r="Q84" s="256"/>
      <c r="R84" s="260"/>
      <c r="S84" s="258"/>
      <c r="T84" s="198"/>
    </row>
    <row r="85" spans="1:20" ht="32.1" customHeight="1">
      <c r="A85" s="55"/>
      <c r="B85" s="228"/>
      <c r="C85" s="231"/>
      <c r="D85" s="234"/>
      <c r="E85" s="237"/>
      <c r="F85" s="56"/>
      <c r="G85" s="57">
        <f>VLOOKUP(F85,menuiserie_intérieure!$B$70:$C$110,2,0)</f>
        <v>0</v>
      </c>
      <c r="H85" s="56"/>
      <c r="I85" s="190">
        <f>VLOOKUP(H85,menuiserie_intérieure!$B$70:$C$104,2,0)</f>
        <v>0</v>
      </c>
      <c r="J85" s="240"/>
      <c r="K85" s="240"/>
      <c r="L85" s="255"/>
      <c r="M85" s="56"/>
      <c r="N85" s="57">
        <f>VLOOKUP(M85,menuiserie_intérieure!$B$70:$B$104:'menuiserie_intérieure'!$E$70:$E$104,4,0)</f>
        <v>0</v>
      </c>
      <c r="O85" s="56"/>
      <c r="P85" s="172">
        <f>VLOOKUP(O85,menuiserie_intérieure!$B$70:$B$104:'menuiserie_intérieure'!$E$70:$E$104,4,0)</f>
        <v>0</v>
      </c>
      <c r="Q85" s="257"/>
      <c r="R85" s="261"/>
      <c r="S85" s="259"/>
      <c r="T85" s="198"/>
    </row>
    <row r="86" spans="1:20" ht="32.1" customHeight="1">
      <c r="A86" s="55"/>
      <c r="B86" s="228"/>
      <c r="C86" s="231"/>
      <c r="D86" s="234"/>
      <c r="E86" s="237"/>
      <c r="F86" s="56"/>
      <c r="G86" s="57">
        <f>VLOOKUP(F86,menuiserie_intérieure!$B$70:$C$110,2,0)</f>
        <v>0</v>
      </c>
      <c r="H86" s="56"/>
      <c r="I86" s="190">
        <f>VLOOKUP(H86,menuiserie_intérieure!$B$70:$C$104,2,0)</f>
        <v>0</v>
      </c>
      <c r="J86" s="240"/>
      <c r="K86" s="240"/>
      <c r="L86" s="255"/>
      <c r="M86" s="56"/>
      <c r="N86" s="57">
        <f>VLOOKUP(M86,menuiserie_intérieure!$B$70:$B$104:'menuiserie_intérieure'!$E$70:$E$104,4,0)</f>
        <v>0</v>
      </c>
      <c r="O86" s="56"/>
      <c r="P86" s="172">
        <f>VLOOKUP(O86,menuiserie_intérieure!$B$70:$B$104:'menuiserie_intérieure'!$E$70:$E$104,4,0)</f>
        <v>0</v>
      </c>
      <c r="Q86" s="257"/>
      <c r="R86" s="261"/>
      <c r="S86" s="259"/>
      <c r="T86" s="198"/>
    </row>
    <row r="87" spans="1:20" ht="32.1" customHeight="1">
      <c r="A87" s="55"/>
      <c r="B87" s="228"/>
      <c r="C87" s="231"/>
      <c r="D87" s="234"/>
      <c r="E87" s="237"/>
      <c r="F87" s="56"/>
      <c r="G87" s="57">
        <f>VLOOKUP(F87,menuiserie_intérieure!$B$70:$C$104,2,0)</f>
        <v>0</v>
      </c>
      <c r="H87" s="56"/>
      <c r="I87" s="190">
        <f>VLOOKUP(H87,menuiserie_intérieure!$B$70:$C$104,2,0)</f>
        <v>0</v>
      </c>
      <c r="J87" s="240"/>
      <c r="K87" s="240"/>
      <c r="L87" s="255"/>
      <c r="M87" s="56"/>
      <c r="N87" s="57">
        <f>VLOOKUP(M87,menuiserie_intérieure!$B$70:$B$104:'menuiserie_intérieure'!$E$70:$E$104,4,0)</f>
        <v>0</v>
      </c>
      <c r="O87" s="56"/>
      <c r="P87" s="172">
        <f>VLOOKUP(O87,menuiserie_intérieure!$B$70:$B$104:'menuiserie_intérieure'!$E$70:$E$104,4,0)</f>
        <v>0</v>
      </c>
      <c r="Q87" s="257"/>
      <c r="R87" s="261"/>
      <c r="S87" s="259"/>
      <c r="T87" s="198"/>
    </row>
    <row r="88" spans="1:20" ht="32.1" customHeight="1">
      <c r="A88" s="49"/>
      <c r="B88" s="228"/>
      <c r="C88" s="231"/>
      <c r="D88" s="234"/>
      <c r="E88" s="237"/>
      <c r="F88" s="56"/>
      <c r="G88" s="57">
        <f>VLOOKUP(F88,menuiserie_intérieure!$B$70:$C$104,2,0)</f>
        <v>0</v>
      </c>
      <c r="H88" s="56"/>
      <c r="I88" s="190">
        <f>VLOOKUP(H88,menuiserie_intérieure!$B$70:$C$104,2,0)</f>
        <v>0</v>
      </c>
      <c r="J88" s="240"/>
      <c r="K88" s="240"/>
      <c r="L88" s="255"/>
      <c r="M88" s="56"/>
      <c r="N88" s="57">
        <f>VLOOKUP(M88,menuiserie_intérieure!$B$70:$B$104:'menuiserie_intérieure'!$E$70:$E$104,4,0)</f>
        <v>0</v>
      </c>
      <c r="O88" s="56"/>
      <c r="P88" s="172">
        <f>VLOOKUP(O88,menuiserie_intérieure!$B$70:$B$104:'menuiserie_intérieure'!$E$70:$E$104,4,0)</f>
        <v>0</v>
      </c>
      <c r="Q88" s="257"/>
      <c r="R88" s="261"/>
      <c r="S88" s="259"/>
      <c r="T88" s="198"/>
    </row>
    <row r="89" spans="1:20" ht="32.1" customHeight="1">
      <c r="A89" s="55"/>
      <c r="B89" s="228"/>
      <c r="C89" s="231"/>
      <c r="D89" s="234"/>
      <c r="E89" s="237"/>
      <c r="F89" s="56"/>
      <c r="G89" s="172">
        <f>VLOOKUP(F89,menuiserie_intérieure!$B$70:$C$104,2,0)</f>
        <v>0</v>
      </c>
      <c r="H89" s="56"/>
      <c r="I89" s="190">
        <f>VLOOKUP(H89,menuiserie_intérieure!$B$70:$C$104,2,0)</f>
        <v>0</v>
      </c>
      <c r="J89" s="240"/>
      <c r="K89" s="240"/>
      <c r="L89" s="255"/>
      <c r="M89" s="206"/>
      <c r="N89" s="57">
        <f>VLOOKUP(M89,menuiserie_intérieure!$B$70:$B$104:'menuiserie_intérieure'!$E$70:$E$104,4,0)</f>
        <v>0</v>
      </c>
      <c r="O89" s="206"/>
      <c r="P89" s="172">
        <f>VLOOKUP(O89,menuiserie_intérieure!$B$70:$B$104:'menuiserie_intérieure'!$E$70:$E$104,4,0)</f>
        <v>0</v>
      </c>
      <c r="Q89" s="257"/>
      <c r="R89" s="261"/>
      <c r="S89" s="259"/>
      <c r="T89" s="198"/>
    </row>
    <row r="90" spans="1:20" ht="32.1" customHeight="1" thickBot="1">
      <c r="A90" s="55"/>
      <c r="B90" s="229"/>
      <c r="C90" s="232"/>
      <c r="D90" s="235"/>
      <c r="E90" s="238"/>
      <c r="F90" s="60" t="s">
        <v>158</v>
      </c>
      <c r="G90" s="61">
        <f t="shared" ref="G90" si="82">SUM(G84:G89)</f>
        <v>0</v>
      </c>
      <c r="H90" s="191" t="s">
        <v>158</v>
      </c>
      <c r="I90" s="61">
        <f t="shared" ref="I90" si="83">SUM(I84:I89)</f>
        <v>0</v>
      </c>
      <c r="J90" s="241"/>
      <c r="K90" s="60" t="s">
        <v>158</v>
      </c>
      <c r="L90" s="61">
        <f t="shared" ref="L90" si="84">SUM(L84:L89)</f>
        <v>0</v>
      </c>
      <c r="M90" s="62" t="s">
        <v>158</v>
      </c>
      <c r="N90" s="61">
        <f t="shared" ref="N90" si="85">SUM(N84:N89)</f>
        <v>0</v>
      </c>
      <c r="O90" s="62" t="s">
        <v>158</v>
      </c>
      <c r="P90" s="170">
        <f t="shared" ref="P90" si="86">SUM(P84:P89)</f>
        <v>0</v>
      </c>
      <c r="Q90" s="173">
        <f t="shared" ref="Q90" si="87">E84*J84+G90*J84+I90*J84+N90+P90+L90</f>
        <v>0</v>
      </c>
      <c r="R90" s="173">
        <f t="shared" ref="R90" si="88">(L90+N90+P90)*C84</f>
        <v>0</v>
      </c>
      <c r="S90" s="174">
        <f t="shared" ref="S90" si="89">Q90*C84</f>
        <v>0</v>
      </c>
      <c r="T90" s="198"/>
    </row>
    <row r="91" spans="1:20" ht="32.1" customHeight="1">
      <c r="A91" s="55">
        <v>13</v>
      </c>
      <c r="B91" s="227"/>
      <c r="C91" s="230">
        <v>0</v>
      </c>
      <c r="D91" s="233"/>
      <c r="E91" s="236"/>
      <c r="F91" s="58"/>
      <c r="G91" s="218">
        <f>VLOOKUP(F91,menuiserie_intérieure!$B$70:$C$110,2,0)</f>
        <v>0</v>
      </c>
      <c r="H91" s="58"/>
      <c r="I91" s="189">
        <f>VLOOKUP(H91,menuiserie_intérieure!$B$70:$C$104,2,0)</f>
        <v>0</v>
      </c>
      <c r="J91" s="239">
        <f t="shared" ref="J91:J154" si="90">$D$4</f>
        <v>1.1000000000000001</v>
      </c>
      <c r="K91" s="239"/>
      <c r="L91" s="254">
        <f>VLOOKUP(K91,menuiserie_intérieure!$B$144:$C$154,2,0)</f>
        <v>0</v>
      </c>
      <c r="M91" s="205"/>
      <c r="N91" s="59">
        <f>VLOOKUP(M91,menuiserie_intérieure!$B$70:$B$110:'menuiserie_intérieure'!$E$70:$E$110,4,0)</f>
        <v>0</v>
      </c>
      <c r="O91" s="205"/>
      <c r="P91" s="171">
        <f>VLOOKUP(O91,menuiserie_intérieure!$B$70:$B$104:'menuiserie_intérieure'!$E$70:$E$104,4,0)</f>
        <v>0</v>
      </c>
      <c r="Q91" s="256"/>
      <c r="R91" s="260"/>
      <c r="S91" s="258"/>
      <c r="T91" s="198"/>
    </row>
    <row r="92" spans="1:20" ht="32.1" customHeight="1">
      <c r="A92" s="55"/>
      <c r="B92" s="228"/>
      <c r="C92" s="231"/>
      <c r="D92" s="234"/>
      <c r="E92" s="237"/>
      <c r="F92" s="56"/>
      <c r="G92" s="57">
        <f>VLOOKUP(F92,menuiserie_intérieure!$B$70:$C$110,2,0)</f>
        <v>0</v>
      </c>
      <c r="H92" s="56"/>
      <c r="I92" s="190">
        <f>VLOOKUP(H92,menuiserie_intérieure!$B$70:$C$104,2,0)</f>
        <v>0</v>
      </c>
      <c r="J92" s="240"/>
      <c r="K92" s="240"/>
      <c r="L92" s="255"/>
      <c r="M92" s="56"/>
      <c r="N92" s="57">
        <f>VLOOKUP(M92,menuiserie_intérieure!$B$70:$B$104:'menuiserie_intérieure'!$E$70:$E$104,4,0)</f>
        <v>0</v>
      </c>
      <c r="O92" s="56"/>
      <c r="P92" s="172">
        <f>VLOOKUP(O92,menuiserie_intérieure!$B$70:$B$104:'menuiserie_intérieure'!$E$70:$E$104,4,0)</f>
        <v>0</v>
      </c>
      <c r="Q92" s="257"/>
      <c r="R92" s="261"/>
      <c r="S92" s="259"/>
      <c r="T92" s="198"/>
    </row>
    <row r="93" spans="1:20" ht="32.1" customHeight="1">
      <c r="A93" s="55"/>
      <c r="B93" s="228"/>
      <c r="C93" s="231"/>
      <c r="D93" s="234"/>
      <c r="E93" s="237"/>
      <c r="F93" s="56"/>
      <c r="G93" s="57">
        <f>VLOOKUP(F93,menuiserie_intérieure!$B$70:$C$110,2,0)</f>
        <v>0</v>
      </c>
      <c r="H93" s="56"/>
      <c r="I93" s="190">
        <f>VLOOKUP(H93,menuiserie_intérieure!$B$70:$C$104,2,0)</f>
        <v>0</v>
      </c>
      <c r="J93" s="240"/>
      <c r="K93" s="240"/>
      <c r="L93" s="255"/>
      <c r="M93" s="56"/>
      <c r="N93" s="57">
        <f>VLOOKUP(M93,menuiserie_intérieure!$B$70:$B$104:'menuiserie_intérieure'!$E$70:$E$104,4,0)</f>
        <v>0</v>
      </c>
      <c r="O93" s="56"/>
      <c r="P93" s="172">
        <f>VLOOKUP(O93,menuiserie_intérieure!$B$70:$B$104:'menuiserie_intérieure'!$E$70:$E$104,4,0)</f>
        <v>0</v>
      </c>
      <c r="Q93" s="257"/>
      <c r="R93" s="261"/>
      <c r="S93" s="259"/>
      <c r="T93" s="198"/>
    </row>
    <row r="94" spans="1:20" ht="32.1" customHeight="1">
      <c r="A94" s="55"/>
      <c r="B94" s="228"/>
      <c r="C94" s="231"/>
      <c r="D94" s="234"/>
      <c r="E94" s="237"/>
      <c r="F94" s="56"/>
      <c r="G94" s="57">
        <f>VLOOKUP(F94,menuiserie_intérieure!$B$70:$C$104,2,0)</f>
        <v>0</v>
      </c>
      <c r="H94" s="56"/>
      <c r="I94" s="190">
        <f>VLOOKUP(H94,menuiserie_intérieure!$B$70:$C$104,2,0)</f>
        <v>0</v>
      </c>
      <c r="J94" s="240"/>
      <c r="K94" s="240"/>
      <c r="L94" s="255"/>
      <c r="M94" s="56"/>
      <c r="N94" s="57">
        <f>VLOOKUP(M94,menuiserie_intérieure!$B$70:$B$104:'menuiserie_intérieure'!$E$70:$E$104,4,0)</f>
        <v>0</v>
      </c>
      <c r="O94" s="56"/>
      <c r="P94" s="172">
        <f>VLOOKUP(O94,menuiserie_intérieure!$B$70:$B$104:'menuiserie_intérieure'!$E$70:$E$104,4,0)</f>
        <v>0</v>
      </c>
      <c r="Q94" s="257"/>
      <c r="R94" s="261"/>
      <c r="S94" s="259"/>
      <c r="T94" s="198"/>
    </row>
    <row r="95" spans="1:20" ht="32.1" customHeight="1">
      <c r="A95" s="49"/>
      <c r="B95" s="228"/>
      <c r="C95" s="231"/>
      <c r="D95" s="234"/>
      <c r="E95" s="237"/>
      <c r="F95" s="56"/>
      <c r="G95" s="57">
        <f>VLOOKUP(F95,menuiserie_intérieure!$B$70:$C$104,2,0)</f>
        <v>0</v>
      </c>
      <c r="H95" s="56"/>
      <c r="I95" s="190">
        <f>VLOOKUP(H95,menuiserie_intérieure!$B$70:$C$104,2,0)</f>
        <v>0</v>
      </c>
      <c r="J95" s="240"/>
      <c r="K95" s="240"/>
      <c r="L95" s="255"/>
      <c r="M95" s="56"/>
      <c r="N95" s="57">
        <f>VLOOKUP(M95,menuiserie_intérieure!$B$70:$B$104:'menuiserie_intérieure'!$E$70:$E$104,4,0)</f>
        <v>0</v>
      </c>
      <c r="O95" s="56"/>
      <c r="P95" s="172">
        <f>VLOOKUP(O95,menuiserie_intérieure!$B$70:$B$104:'menuiserie_intérieure'!$E$70:$E$104,4,0)</f>
        <v>0</v>
      </c>
      <c r="Q95" s="257"/>
      <c r="R95" s="261"/>
      <c r="S95" s="259"/>
      <c r="T95" s="198"/>
    </row>
    <row r="96" spans="1:20" ht="32.1" customHeight="1">
      <c r="A96" s="55"/>
      <c r="B96" s="228"/>
      <c r="C96" s="231"/>
      <c r="D96" s="234"/>
      <c r="E96" s="237"/>
      <c r="F96" s="56"/>
      <c r="G96" s="172">
        <f>VLOOKUP(F96,menuiserie_intérieure!$B$70:$C$104,2,0)</f>
        <v>0</v>
      </c>
      <c r="H96" s="56"/>
      <c r="I96" s="190">
        <f>VLOOKUP(H96,menuiserie_intérieure!$B$70:$C$104,2,0)</f>
        <v>0</v>
      </c>
      <c r="J96" s="240"/>
      <c r="K96" s="240"/>
      <c r="L96" s="255"/>
      <c r="M96" s="206"/>
      <c r="N96" s="57">
        <f>VLOOKUP(M96,menuiserie_intérieure!$B$70:$B$104:'menuiserie_intérieure'!$E$70:$E$104,4,0)</f>
        <v>0</v>
      </c>
      <c r="O96" s="206"/>
      <c r="P96" s="172">
        <f>VLOOKUP(O96,menuiserie_intérieure!$B$70:$B$104:'menuiserie_intérieure'!$E$70:$E$104,4,0)</f>
        <v>0</v>
      </c>
      <c r="Q96" s="257"/>
      <c r="R96" s="261"/>
      <c r="S96" s="259"/>
      <c r="T96" s="198"/>
    </row>
    <row r="97" spans="1:20" ht="32.1" customHeight="1" thickBot="1">
      <c r="A97" s="55"/>
      <c r="B97" s="229"/>
      <c r="C97" s="232"/>
      <c r="D97" s="235"/>
      <c r="E97" s="238"/>
      <c r="F97" s="60" t="s">
        <v>158</v>
      </c>
      <c r="G97" s="61">
        <f t="shared" ref="G97" si="91">SUM(G91:G96)</f>
        <v>0</v>
      </c>
      <c r="H97" s="191" t="s">
        <v>158</v>
      </c>
      <c r="I97" s="61">
        <f t="shared" ref="I97" si="92">SUM(I91:I96)</f>
        <v>0</v>
      </c>
      <c r="J97" s="241"/>
      <c r="K97" s="60" t="s">
        <v>158</v>
      </c>
      <c r="L97" s="61">
        <f t="shared" ref="L97" si="93">SUM(L91:L96)</f>
        <v>0</v>
      </c>
      <c r="M97" s="62" t="s">
        <v>158</v>
      </c>
      <c r="N97" s="61">
        <f t="shared" ref="N97" si="94">SUM(N91:N96)</f>
        <v>0</v>
      </c>
      <c r="O97" s="62" t="s">
        <v>158</v>
      </c>
      <c r="P97" s="170">
        <f t="shared" ref="P97" si="95">SUM(P91:P96)</f>
        <v>0</v>
      </c>
      <c r="Q97" s="173">
        <f t="shared" ref="Q97" si="96">E91*J91+G97*J91+I97*J91+N97+P97+L97</f>
        <v>0</v>
      </c>
      <c r="R97" s="173">
        <f t="shared" ref="R97" si="97">(L97+N97+P97)*C91</f>
        <v>0</v>
      </c>
      <c r="S97" s="174">
        <f t="shared" ref="S97" si="98">Q97*C91</f>
        <v>0</v>
      </c>
      <c r="T97" s="198"/>
    </row>
    <row r="98" spans="1:20" ht="32.1" customHeight="1">
      <c r="A98" s="55">
        <v>14</v>
      </c>
      <c r="B98" s="227"/>
      <c r="C98" s="230">
        <v>0</v>
      </c>
      <c r="D98" s="233"/>
      <c r="E98" s="236"/>
      <c r="F98" s="58"/>
      <c r="G98" s="218">
        <f>VLOOKUP(F98,menuiserie_intérieure!$B$70:$C$110,2,0)</f>
        <v>0</v>
      </c>
      <c r="H98" s="58"/>
      <c r="I98" s="189">
        <f>VLOOKUP(H98,menuiserie_intérieure!$B$70:$C$104,2,0)</f>
        <v>0</v>
      </c>
      <c r="J98" s="239">
        <f t="shared" ref="J98:J161" si="99">$D$4</f>
        <v>1.1000000000000001</v>
      </c>
      <c r="K98" s="239"/>
      <c r="L98" s="254">
        <f>VLOOKUP(K98,menuiserie_intérieure!$B$144:$C$154,2,0)</f>
        <v>0</v>
      </c>
      <c r="M98" s="205"/>
      <c r="N98" s="59">
        <f>VLOOKUP(M98,menuiserie_intérieure!$B$70:$B$110:'menuiserie_intérieure'!$E$70:$E$110,4,0)</f>
        <v>0</v>
      </c>
      <c r="O98" s="205"/>
      <c r="P98" s="171">
        <f>VLOOKUP(O98,menuiserie_intérieure!$B$70:$B$104:'menuiserie_intérieure'!$E$70:$E$104,4,0)</f>
        <v>0</v>
      </c>
      <c r="Q98" s="256"/>
      <c r="R98" s="260"/>
      <c r="S98" s="258"/>
      <c r="T98" s="198"/>
    </row>
    <row r="99" spans="1:20" ht="32.1" customHeight="1">
      <c r="A99" s="55"/>
      <c r="B99" s="228"/>
      <c r="C99" s="231"/>
      <c r="D99" s="234"/>
      <c r="E99" s="237"/>
      <c r="F99" s="56"/>
      <c r="G99" s="57">
        <f>VLOOKUP(F99,menuiserie_intérieure!$B$70:$C$110,2,0)</f>
        <v>0</v>
      </c>
      <c r="H99" s="56"/>
      <c r="I99" s="190">
        <f>VLOOKUP(H99,menuiserie_intérieure!$B$70:$C$104,2,0)</f>
        <v>0</v>
      </c>
      <c r="J99" s="240"/>
      <c r="K99" s="240"/>
      <c r="L99" s="255"/>
      <c r="M99" s="56"/>
      <c r="N99" s="57">
        <f>VLOOKUP(M99,menuiserie_intérieure!$B$70:$B$104:'menuiserie_intérieure'!$E$70:$E$104,4,0)</f>
        <v>0</v>
      </c>
      <c r="O99" s="56"/>
      <c r="P99" s="172">
        <f>VLOOKUP(O99,menuiserie_intérieure!$B$70:$B$104:'menuiserie_intérieure'!$E$70:$E$104,4,0)</f>
        <v>0</v>
      </c>
      <c r="Q99" s="257"/>
      <c r="R99" s="261"/>
      <c r="S99" s="259"/>
      <c r="T99" s="198"/>
    </row>
    <row r="100" spans="1:20" ht="32.1" customHeight="1">
      <c r="A100" s="55"/>
      <c r="B100" s="228"/>
      <c r="C100" s="231"/>
      <c r="D100" s="234"/>
      <c r="E100" s="237"/>
      <c r="F100" s="56"/>
      <c r="G100" s="57">
        <f>VLOOKUP(F100,menuiserie_intérieure!$B$70:$C$110,2,0)</f>
        <v>0</v>
      </c>
      <c r="H100" s="56"/>
      <c r="I100" s="190">
        <f>VLOOKUP(H100,menuiserie_intérieure!$B$70:$C$104,2,0)</f>
        <v>0</v>
      </c>
      <c r="J100" s="240"/>
      <c r="K100" s="240"/>
      <c r="L100" s="255"/>
      <c r="M100" s="56"/>
      <c r="N100" s="57">
        <f>VLOOKUP(M100,menuiserie_intérieure!$B$70:$B$104:'menuiserie_intérieure'!$E$70:$E$104,4,0)</f>
        <v>0</v>
      </c>
      <c r="O100" s="56"/>
      <c r="P100" s="172">
        <f>VLOOKUP(O100,menuiserie_intérieure!$B$70:$B$104:'menuiserie_intérieure'!$E$70:$E$104,4,0)</f>
        <v>0</v>
      </c>
      <c r="Q100" s="257"/>
      <c r="R100" s="261"/>
      <c r="S100" s="259"/>
      <c r="T100" s="198"/>
    </row>
    <row r="101" spans="1:20" ht="32.1" customHeight="1">
      <c r="A101" s="55"/>
      <c r="B101" s="228"/>
      <c r="C101" s="231"/>
      <c r="D101" s="234"/>
      <c r="E101" s="237"/>
      <c r="F101" s="56"/>
      <c r="G101" s="57">
        <f>VLOOKUP(F101,menuiserie_intérieure!$B$70:$C$104,2,0)</f>
        <v>0</v>
      </c>
      <c r="H101" s="56"/>
      <c r="I101" s="190">
        <f>VLOOKUP(H101,menuiserie_intérieure!$B$70:$C$104,2,0)</f>
        <v>0</v>
      </c>
      <c r="J101" s="240"/>
      <c r="K101" s="240"/>
      <c r="L101" s="255"/>
      <c r="M101" s="56"/>
      <c r="N101" s="57">
        <f>VLOOKUP(M101,menuiserie_intérieure!$B$70:$B$104:'menuiserie_intérieure'!$E$70:$E$104,4,0)</f>
        <v>0</v>
      </c>
      <c r="O101" s="56"/>
      <c r="P101" s="172">
        <f>VLOOKUP(O101,menuiserie_intérieure!$B$70:$B$104:'menuiserie_intérieure'!$E$70:$E$104,4,0)</f>
        <v>0</v>
      </c>
      <c r="Q101" s="257"/>
      <c r="R101" s="261"/>
      <c r="S101" s="259"/>
      <c r="T101" s="198"/>
    </row>
    <row r="102" spans="1:20" ht="32.1" customHeight="1">
      <c r="A102" s="49"/>
      <c r="B102" s="228"/>
      <c r="C102" s="231"/>
      <c r="D102" s="234"/>
      <c r="E102" s="237"/>
      <c r="F102" s="56"/>
      <c r="G102" s="57">
        <f>VLOOKUP(F102,menuiserie_intérieure!$B$70:$C$104,2,0)</f>
        <v>0</v>
      </c>
      <c r="H102" s="56"/>
      <c r="I102" s="190">
        <f>VLOOKUP(H102,menuiserie_intérieure!$B$70:$C$104,2,0)</f>
        <v>0</v>
      </c>
      <c r="J102" s="240"/>
      <c r="K102" s="240"/>
      <c r="L102" s="255"/>
      <c r="M102" s="56"/>
      <c r="N102" s="57">
        <f>VLOOKUP(M102,menuiserie_intérieure!$B$70:$B$104:'menuiserie_intérieure'!$E$70:$E$104,4,0)</f>
        <v>0</v>
      </c>
      <c r="O102" s="56"/>
      <c r="P102" s="172">
        <f>VLOOKUP(O102,menuiserie_intérieure!$B$70:$B$104:'menuiserie_intérieure'!$E$70:$E$104,4,0)</f>
        <v>0</v>
      </c>
      <c r="Q102" s="257"/>
      <c r="R102" s="261"/>
      <c r="S102" s="259"/>
      <c r="T102" s="198"/>
    </row>
    <row r="103" spans="1:20" ht="32.1" customHeight="1">
      <c r="A103" s="55"/>
      <c r="B103" s="228"/>
      <c r="C103" s="231"/>
      <c r="D103" s="234"/>
      <c r="E103" s="237"/>
      <c r="F103" s="56"/>
      <c r="G103" s="172">
        <f>VLOOKUP(F103,menuiserie_intérieure!$B$70:$C$104,2,0)</f>
        <v>0</v>
      </c>
      <c r="H103" s="56"/>
      <c r="I103" s="190">
        <f>VLOOKUP(H103,menuiserie_intérieure!$B$70:$C$104,2,0)</f>
        <v>0</v>
      </c>
      <c r="J103" s="240"/>
      <c r="K103" s="240"/>
      <c r="L103" s="255"/>
      <c r="M103" s="206"/>
      <c r="N103" s="57">
        <f>VLOOKUP(M103,menuiserie_intérieure!$B$70:$B$104:'menuiserie_intérieure'!$E$70:$E$104,4,0)</f>
        <v>0</v>
      </c>
      <c r="O103" s="206"/>
      <c r="P103" s="172">
        <f>VLOOKUP(O103,menuiserie_intérieure!$B$70:$B$104:'menuiserie_intérieure'!$E$70:$E$104,4,0)</f>
        <v>0</v>
      </c>
      <c r="Q103" s="257"/>
      <c r="R103" s="261"/>
      <c r="S103" s="259"/>
      <c r="T103" s="198"/>
    </row>
    <row r="104" spans="1:20" ht="32.1" customHeight="1" thickBot="1">
      <c r="A104" s="55"/>
      <c r="B104" s="229"/>
      <c r="C104" s="232"/>
      <c r="D104" s="235"/>
      <c r="E104" s="238"/>
      <c r="F104" s="60" t="s">
        <v>158</v>
      </c>
      <c r="G104" s="61">
        <f t="shared" ref="G104" si="100">SUM(G98:G103)</f>
        <v>0</v>
      </c>
      <c r="H104" s="191" t="s">
        <v>158</v>
      </c>
      <c r="I104" s="61">
        <f t="shared" ref="I104" si="101">SUM(I98:I103)</f>
        <v>0</v>
      </c>
      <c r="J104" s="241"/>
      <c r="K104" s="60" t="s">
        <v>158</v>
      </c>
      <c r="L104" s="61">
        <f t="shared" ref="L104" si="102">SUM(L98:L103)</f>
        <v>0</v>
      </c>
      <c r="M104" s="62" t="s">
        <v>158</v>
      </c>
      <c r="N104" s="61">
        <f t="shared" ref="N104" si="103">SUM(N98:N103)</f>
        <v>0</v>
      </c>
      <c r="O104" s="62" t="s">
        <v>158</v>
      </c>
      <c r="P104" s="170">
        <f t="shared" ref="P104" si="104">SUM(P98:P103)</f>
        <v>0</v>
      </c>
      <c r="Q104" s="173">
        <f t="shared" ref="Q104" si="105">E98*J98+G104*J98+I104*J98+N104+P104+L104</f>
        <v>0</v>
      </c>
      <c r="R104" s="173">
        <f t="shared" ref="R104" si="106">(L104+N104+P104)*C98</f>
        <v>0</v>
      </c>
      <c r="S104" s="174">
        <f t="shared" ref="S104" si="107">Q104*C98</f>
        <v>0</v>
      </c>
      <c r="T104" s="198"/>
    </row>
    <row r="105" spans="1:20" ht="32.1" customHeight="1">
      <c r="A105" s="55">
        <v>15</v>
      </c>
      <c r="B105" s="227"/>
      <c r="C105" s="230">
        <v>0</v>
      </c>
      <c r="D105" s="233"/>
      <c r="E105" s="236"/>
      <c r="F105" s="58"/>
      <c r="G105" s="218">
        <f>VLOOKUP(F105,menuiserie_intérieure!$B$70:$C$110,2,0)</f>
        <v>0</v>
      </c>
      <c r="H105" s="58"/>
      <c r="I105" s="189">
        <f>VLOOKUP(H105,menuiserie_intérieure!$B$70:$C$104,2,0)</f>
        <v>0</v>
      </c>
      <c r="J105" s="239">
        <f t="shared" ref="J105:J168" si="108">$D$4</f>
        <v>1.1000000000000001</v>
      </c>
      <c r="K105" s="239"/>
      <c r="L105" s="254">
        <f>VLOOKUP(K105,menuiserie_intérieure!$B$144:$C$154,2,0)</f>
        <v>0</v>
      </c>
      <c r="M105" s="205"/>
      <c r="N105" s="59">
        <f>VLOOKUP(M105,menuiserie_intérieure!$B$70:$B$110:'menuiserie_intérieure'!$E$70:$E$110,4,0)</f>
        <v>0</v>
      </c>
      <c r="O105" s="205"/>
      <c r="P105" s="171">
        <f>VLOOKUP(O105,menuiserie_intérieure!$B$70:$B$104:'menuiserie_intérieure'!$E$70:$E$104,4,0)</f>
        <v>0</v>
      </c>
      <c r="Q105" s="256"/>
      <c r="R105" s="260"/>
      <c r="S105" s="258"/>
      <c r="T105" s="198"/>
    </row>
    <row r="106" spans="1:20" ht="32.1" customHeight="1">
      <c r="A106" s="55"/>
      <c r="B106" s="228"/>
      <c r="C106" s="231"/>
      <c r="D106" s="234"/>
      <c r="E106" s="237"/>
      <c r="F106" s="56"/>
      <c r="G106" s="57">
        <f>VLOOKUP(F106,menuiserie_intérieure!$B$70:$C$110,2,0)</f>
        <v>0</v>
      </c>
      <c r="H106" s="56"/>
      <c r="I106" s="190">
        <f>VLOOKUP(H106,menuiserie_intérieure!$B$70:$C$104,2,0)</f>
        <v>0</v>
      </c>
      <c r="J106" s="240"/>
      <c r="K106" s="240"/>
      <c r="L106" s="255"/>
      <c r="M106" s="56"/>
      <c r="N106" s="57">
        <f>VLOOKUP(M106,menuiserie_intérieure!$B$70:$B$104:'menuiserie_intérieure'!$E$70:$E$104,4,0)</f>
        <v>0</v>
      </c>
      <c r="O106" s="56"/>
      <c r="P106" s="172">
        <f>VLOOKUP(O106,menuiserie_intérieure!$B$70:$B$104:'menuiserie_intérieure'!$E$70:$E$104,4,0)</f>
        <v>0</v>
      </c>
      <c r="Q106" s="257"/>
      <c r="R106" s="261"/>
      <c r="S106" s="259"/>
      <c r="T106" s="198"/>
    </row>
    <row r="107" spans="1:20" ht="32.1" customHeight="1">
      <c r="A107" s="55"/>
      <c r="B107" s="228"/>
      <c r="C107" s="231"/>
      <c r="D107" s="234"/>
      <c r="E107" s="237"/>
      <c r="F107" s="56"/>
      <c r="G107" s="57">
        <f>VLOOKUP(F107,menuiserie_intérieure!$B$70:$C$110,2,0)</f>
        <v>0</v>
      </c>
      <c r="H107" s="56"/>
      <c r="I107" s="190">
        <f>VLOOKUP(H107,menuiserie_intérieure!$B$70:$C$104,2,0)</f>
        <v>0</v>
      </c>
      <c r="J107" s="240"/>
      <c r="K107" s="240"/>
      <c r="L107" s="255"/>
      <c r="M107" s="56"/>
      <c r="N107" s="57">
        <f>VLOOKUP(M107,menuiserie_intérieure!$B$70:$B$104:'menuiserie_intérieure'!$E$70:$E$104,4,0)</f>
        <v>0</v>
      </c>
      <c r="O107" s="56"/>
      <c r="P107" s="172">
        <f>VLOOKUP(O107,menuiserie_intérieure!$B$70:$B$104:'menuiserie_intérieure'!$E$70:$E$104,4,0)</f>
        <v>0</v>
      </c>
      <c r="Q107" s="257"/>
      <c r="R107" s="261"/>
      <c r="S107" s="259"/>
      <c r="T107" s="198"/>
    </row>
    <row r="108" spans="1:20" ht="32.1" customHeight="1">
      <c r="A108" s="55"/>
      <c r="B108" s="228"/>
      <c r="C108" s="231"/>
      <c r="D108" s="234"/>
      <c r="E108" s="237"/>
      <c r="F108" s="56"/>
      <c r="G108" s="57">
        <f>VLOOKUP(F108,menuiserie_intérieure!$B$70:$C$104,2,0)</f>
        <v>0</v>
      </c>
      <c r="H108" s="56"/>
      <c r="I108" s="190">
        <f>VLOOKUP(H108,menuiserie_intérieure!$B$70:$C$104,2,0)</f>
        <v>0</v>
      </c>
      <c r="J108" s="240"/>
      <c r="K108" s="240"/>
      <c r="L108" s="255"/>
      <c r="M108" s="56"/>
      <c r="N108" s="57">
        <f>VLOOKUP(M108,menuiserie_intérieure!$B$70:$B$104:'menuiserie_intérieure'!$E$70:$E$104,4,0)</f>
        <v>0</v>
      </c>
      <c r="O108" s="56"/>
      <c r="P108" s="172">
        <f>VLOOKUP(O108,menuiserie_intérieure!$B$70:$B$104:'menuiserie_intérieure'!$E$70:$E$104,4,0)</f>
        <v>0</v>
      </c>
      <c r="Q108" s="257"/>
      <c r="R108" s="261"/>
      <c r="S108" s="259"/>
      <c r="T108" s="198"/>
    </row>
    <row r="109" spans="1:20" ht="32.1" customHeight="1">
      <c r="A109" s="49"/>
      <c r="B109" s="228"/>
      <c r="C109" s="231"/>
      <c r="D109" s="234"/>
      <c r="E109" s="237"/>
      <c r="F109" s="56"/>
      <c r="G109" s="57">
        <f>VLOOKUP(F109,menuiserie_intérieure!$B$70:$C$104,2,0)</f>
        <v>0</v>
      </c>
      <c r="H109" s="56"/>
      <c r="I109" s="190">
        <f>VLOOKUP(H109,menuiserie_intérieure!$B$70:$C$104,2,0)</f>
        <v>0</v>
      </c>
      <c r="J109" s="240"/>
      <c r="K109" s="240"/>
      <c r="L109" s="255"/>
      <c r="M109" s="56"/>
      <c r="N109" s="57">
        <f>VLOOKUP(M109,menuiserie_intérieure!$B$70:$B$104:'menuiserie_intérieure'!$E$70:$E$104,4,0)</f>
        <v>0</v>
      </c>
      <c r="O109" s="56"/>
      <c r="P109" s="172">
        <f>VLOOKUP(O109,menuiserie_intérieure!$B$70:$B$104:'menuiserie_intérieure'!$E$70:$E$104,4,0)</f>
        <v>0</v>
      </c>
      <c r="Q109" s="257"/>
      <c r="R109" s="261"/>
      <c r="S109" s="259"/>
      <c r="T109" s="198"/>
    </row>
    <row r="110" spans="1:20" ht="32.1" customHeight="1">
      <c r="A110" s="55"/>
      <c r="B110" s="228"/>
      <c r="C110" s="231"/>
      <c r="D110" s="234"/>
      <c r="E110" s="237"/>
      <c r="F110" s="56"/>
      <c r="G110" s="172">
        <f>VLOOKUP(F110,menuiserie_intérieure!$B$70:$C$104,2,0)</f>
        <v>0</v>
      </c>
      <c r="H110" s="56"/>
      <c r="I110" s="190">
        <f>VLOOKUP(H110,menuiserie_intérieure!$B$70:$C$104,2,0)</f>
        <v>0</v>
      </c>
      <c r="J110" s="240"/>
      <c r="K110" s="240"/>
      <c r="L110" s="255"/>
      <c r="M110" s="206"/>
      <c r="N110" s="57">
        <f>VLOOKUP(M110,menuiserie_intérieure!$B$70:$B$104:'menuiserie_intérieure'!$E$70:$E$104,4,0)</f>
        <v>0</v>
      </c>
      <c r="O110" s="206"/>
      <c r="P110" s="172">
        <f>VLOOKUP(O110,menuiserie_intérieure!$B$70:$B$104:'menuiserie_intérieure'!$E$70:$E$104,4,0)</f>
        <v>0</v>
      </c>
      <c r="Q110" s="257"/>
      <c r="R110" s="261"/>
      <c r="S110" s="259"/>
      <c r="T110" s="198"/>
    </row>
    <row r="111" spans="1:20" ht="32.1" customHeight="1" thickBot="1">
      <c r="A111" s="55"/>
      <c r="B111" s="229"/>
      <c r="C111" s="232"/>
      <c r="D111" s="235"/>
      <c r="E111" s="238"/>
      <c r="F111" s="60" t="s">
        <v>158</v>
      </c>
      <c r="G111" s="61">
        <f t="shared" ref="G111" si="109">SUM(G105:G110)</f>
        <v>0</v>
      </c>
      <c r="H111" s="191" t="s">
        <v>158</v>
      </c>
      <c r="I111" s="61">
        <f t="shared" ref="I111" si="110">SUM(I105:I110)</f>
        <v>0</v>
      </c>
      <c r="J111" s="241"/>
      <c r="K111" s="60" t="s">
        <v>158</v>
      </c>
      <c r="L111" s="61">
        <f t="shared" ref="L111" si="111">SUM(L105:L110)</f>
        <v>0</v>
      </c>
      <c r="M111" s="62" t="s">
        <v>158</v>
      </c>
      <c r="N111" s="61">
        <f t="shared" ref="N111" si="112">SUM(N105:N110)</f>
        <v>0</v>
      </c>
      <c r="O111" s="62" t="s">
        <v>158</v>
      </c>
      <c r="P111" s="170">
        <f t="shared" ref="P111" si="113">SUM(P105:P110)</f>
        <v>0</v>
      </c>
      <c r="Q111" s="173">
        <f t="shared" ref="Q111" si="114">E105*J105+G111*J105+I111*J105+N111+P111+L111</f>
        <v>0</v>
      </c>
      <c r="R111" s="173">
        <f t="shared" ref="R111" si="115">(L111+N111+P111)*C105</f>
        <v>0</v>
      </c>
      <c r="S111" s="174">
        <f t="shared" ref="S111" si="116">Q111*C105</f>
        <v>0</v>
      </c>
      <c r="T111" s="198"/>
    </row>
    <row r="112" spans="1:20" ht="32.1" customHeight="1">
      <c r="A112" s="55">
        <v>16</v>
      </c>
      <c r="B112" s="227"/>
      <c r="C112" s="230">
        <v>0</v>
      </c>
      <c r="D112" s="233"/>
      <c r="E112" s="236"/>
      <c r="F112" s="58"/>
      <c r="G112" s="218">
        <f>VLOOKUP(F112,menuiserie_intérieure!$B$70:$C$110,2,0)</f>
        <v>0</v>
      </c>
      <c r="H112" s="58"/>
      <c r="I112" s="189">
        <f>VLOOKUP(H112,menuiserie_intérieure!$B$70:$C$104,2,0)</f>
        <v>0</v>
      </c>
      <c r="J112" s="239">
        <f t="shared" ref="J112:J175" si="117">$D$4</f>
        <v>1.1000000000000001</v>
      </c>
      <c r="K112" s="239"/>
      <c r="L112" s="254">
        <f>VLOOKUP(K112,menuiserie_intérieure!$B$144:$C$154,2,0)</f>
        <v>0</v>
      </c>
      <c r="M112" s="205"/>
      <c r="N112" s="59">
        <f>VLOOKUP(M112,menuiserie_intérieure!$B$70:$B$110:'menuiserie_intérieure'!$E$70:$E$110,4,0)</f>
        <v>0</v>
      </c>
      <c r="O112" s="205"/>
      <c r="P112" s="171">
        <f>VLOOKUP(O112,menuiserie_intérieure!$B$70:$B$104:'menuiserie_intérieure'!$E$70:$E$104,4,0)</f>
        <v>0</v>
      </c>
      <c r="Q112" s="256"/>
      <c r="R112" s="260"/>
      <c r="S112" s="258"/>
      <c r="T112" s="198"/>
    </row>
    <row r="113" spans="1:20" ht="32.1" customHeight="1">
      <c r="A113" s="55"/>
      <c r="B113" s="228"/>
      <c r="C113" s="231"/>
      <c r="D113" s="234"/>
      <c r="E113" s="237"/>
      <c r="F113" s="56"/>
      <c r="G113" s="57">
        <f>VLOOKUP(F113,menuiserie_intérieure!$B$70:$C$110,2,0)</f>
        <v>0</v>
      </c>
      <c r="H113" s="56"/>
      <c r="I113" s="190">
        <f>VLOOKUP(H113,menuiserie_intérieure!$B$70:$C$104,2,0)</f>
        <v>0</v>
      </c>
      <c r="J113" s="240"/>
      <c r="K113" s="240"/>
      <c r="L113" s="255"/>
      <c r="M113" s="56"/>
      <c r="N113" s="57">
        <f>VLOOKUP(M113,menuiserie_intérieure!$B$70:$B$104:'menuiserie_intérieure'!$E$70:$E$104,4,0)</f>
        <v>0</v>
      </c>
      <c r="O113" s="56"/>
      <c r="P113" s="172">
        <f>VLOOKUP(O113,menuiserie_intérieure!$B$70:$B$104:'menuiserie_intérieure'!$E$70:$E$104,4,0)</f>
        <v>0</v>
      </c>
      <c r="Q113" s="257"/>
      <c r="R113" s="261"/>
      <c r="S113" s="259"/>
      <c r="T113" s="198"/>
    </row>
    <row r="114" spans="1:20" ht="32.1" customHeight="1">
      <c r="A114" s="55"/>
      <c r="B114" s="228"/>
      <c r="C114" s="231"/>
      <c r="D114" s="234"/>
      <c r="E114" s="237"/>
      <c r="F114" s="56"/>
      <c r="G114" s="57">
        <f>VLOOKUP(F114,menuiserie_intérieure!$B$70:$C$110,2,0)</f>
        <v>0</v>
      </c>
      <c r="H114" s="56"/>
      <c r="I114" s="190">
        <f>VLOOKUP(H114,menuiserie_intérieure!$B$70:$C$104,2,0)</f>
        <v>0</v>
      </c>
      <c r="J114" s="240"/>
      <c r="K114" s="240"/>
      <c r="L114" s="255"/>
      <c r="M114" s="56"/>
      <c r="N114" s="57">
        <f>VLOOKUP(M114,menuiserie_intérieure!$B$70:$B$104:'menuiserie_intérieure'!$E$70:$E$104,4,0)</f>
        <v>0</v>
      </c>
      <c r="O114" s="56"/>
      <c r="P114" s="172">
        <f>VLOOKUP(O114,menuiserie_intérieure!$B$70:$B$104:'menuiserie_intérieure'!$E$70:$E$104,4,0)</f>
        <v>0</v>
      </c>
      <c r="Q114" s="257"/>
      <c r="R114" s="261"/>
      <c r="S114" s="259"/>
      <c r="T114" s="198"/>
    </row>
    <row r="115" spans="1:20" ht="32.1" customHeight="1">
      <c r="A115" s="55"/>
      <c r="B115" s="228"/>
      <c r="C115" s="231"/>
      <c r="D115" s="234"/>
      <c r="E115" s="237"/>
      <c r="F115" s="56"/>
      <c r="G115" s="57">
        <f>VLOOKUP(F115,menuiserie_intérieure!$B$70:$C$104,2,0)</f>
        <v>0</v>
      </c>
      <c r="H115" s="56"/>
      <c r="I115" s="190">
        <f>VLOOKUP(H115,menuiserie_intérieure!$B$70:$C$104,2,0)</f>
        <v>0</v>
      </c>
      <c r="J115" s="240"/>
      <c r="K115" s="240"/>
      <c r="L115" s="255"/>
      <c r="M115" s="56"/>
      <c r="N115" s="57">
        <f>VLOOKUP(M115,menuiserie_intérieure!$B$70:$B$104:'menuiserie_intérieure'!$E$70:$E$104,4,0)</f>
        <v>0</v>
      </c>
      <c r="O115" s="56"/>
      <c r="P115" s="172">
        <f>VLOOKUP(O115,menuiserie_intérieure!$B$70:$B$104:'menuiserie_intérieure'!$E$70:$E$104,4,0)</f>
        <v>0</v>
      </c>
      <c r="Q115" s="257"/>
      <c r="R115" s="261"/>
      <c r="S115" s="259"/>
      <c r="T115" s="198"/>
    </row>
    <row r="116" spans="1:20" ht="32.1" customHeight="1">
      <c r="A116" s="49"/>
      <c r="B116" s="228"/>
      <c r="C116" s="231"/>
      <c r="D116" s="234"/>
      <c r="E116" s="237"/>
      <c r="F116" s="56"/>
      <c r="G116" s="57">
        <f>VLOOKUP(F116,menuiserie_intérieure!$B$70:$C$104,2,0)</f>
        <v>0</v>
      </c>
      <c r="H116" s="56"/>
      <c r="I116" s="190">
        <f>VLOOKUP(H116,menuiserie_intérieure!$B$70:$C$104,2,0)</f>
        <v>0</v>
      </c>
      <c r="J116" s="240"/>
      <c r="K116" s="240"/>
      <c r="L116" s="255"/>
      <c r="M116" s="56"/>
      <c r="N116" s="57">
        <f>VLOOKUP(M116,menuiserie_intérieure!$B$70:$B$104:'menuiserie_intérieure'!$E$70:$E$104,4,0)</f>
        <v>0</v>
      </c>
      <c r="O116" s="56"/>
      <c r="P116" s="172">
        <f>VLOOKUP(O116,menuiserie_intérieure!$B$70:$B$104:'menuiserie_intérieure'!$E$70:$E$104,4,0)</f>
        <v>0</v>
      </c>
      <c r="Q116" s="257"/>
      <c r="R116" s="261"/>
      <c r="S116" s="259"/>
      <c r="T116" s="198"/>
    </row>
    <row r="117" spans="1:20" ht="32.1" customHeight="1">
      <c r="A117" s="55"/>
      <c r="B117" s="228"/>
      <c r="C117" s="231"/>
      <c r="D117" s="234"/>
      <c r="E117" s="237"/>
      <c r="F117" s="56"/>
      <c r="G117" s="172">
        <f>VLOOKUP(F117,menuiserie_intérieure!$B$70:$C$104,2,0)</f>
        <v>0</v>
      </c>
      <c r="H117" s="56"/>
      <c r="I117" s="190">
        <f>VLOOKUP(H117,menuiserie_intérieure!$B$70:$C$104,2,0)</f>
        <v>0</v>
      </c>
      <c r="J117" s="240"/>
      <c r="K117" s="240"/>
      <c r="L117" s="255"/>
      <c r="M117" s="206"/>
      <c r="N117" s="57">
        <f>VLOOKUP(M117,menuiserie_intérieure!$B$70:$B$104:'menuiserie_intérieure'!$E$70:$E$104,4,0)</f>
        <v>0</v>
      </c>
      <c r="O117" s="206"/>
      <c r="P117" s="172">
        <f>VLOOKUP(O117,menuiserie_intérieure!$B$70:$B$104:'menuiserie_intérieure'!$E$70:$E$104,4,0)</f>
        <v>0</v>
      </c>
      <c r="Q117" s="257"/>
      <c r="R117" s="261"/>
      <c r="S117" s="259"/>
      <c r="T117" s="198"/>
    </row>
    <row r="118" spans="1:20" ht="32.1" customHeight="1" thickBot="1">
      <c r="A118" s="55"/>
      <c r="B118" s="229"/>
      <c r="C118" s="232"/>
      <c r="D118" s="235"/>
      <c r="E118" s="238"/>
      <c r="F118" s="60" t="s">
        <v>158</v>
      </c>
      <c r="G118" s="61">
        <f t="shared" ref="G118" si="118">SUM(G112:G117)</f>
        <v>0</v>
      </c>
      <c r="H118" s="191" t="s">
        <v>158</v>
      </c>
      <c r="I118" s="61">
        <f t="shared" ref="I118" si="119">SUM(I112:I117)</f>
        <v>0</v>
      </c>
      <c r="J118" s="241"/>
      <c r="K118" s="60" t="s">
        <v>158</v>
      </c>
      <c r="L118" s="61">
        <f t="shared" ref="L118" si="120">SUM(L112:L117)</f>
        <v>0</v>
      </c>
      <c r="M118" s="62" t="s">
        <v>158</v>
      </c>
      <c r="N118" s="61">
        <f t="shared" ref="N118" si="121">SUM(N112:N117)</f>
        <v>0</v>
      </c>
      <c r="O118" s="62" t="s">
        <v>158</v>
      </c>
      <c r="P118" s="170">
        <f t="shared" ref="P118" si="122">SUM(P112:P117)</f>
        <v>0</v>
      </c>
      <c r="Q118" s="173">
        <f t="shared" ref="Q118" si="123">E112*J112+G118*J112+I118*J112+N118+P118+L118</f>
        <v>0</v>
      </c>
      <c r="R118" s="173">
        <f t="shared" ref="R118" si="124">(L118+N118+P118)*C112</f>
        <v>0</v>
      </c>
      <c r="S118" s="174">
        <f t="shared" ref="S118" si="125">Q118*C112</f>
        <v>0</v>
      </c>
      <c r="T118" s="198"/>
    </row>
    <row r="119" spans="1:20" ht="32.1" customHeight="1">
      <c r="A119" s="55">
        <v>17</v>
      </c>
      <c r="B119" s="227"/>
      <c r="C119" s="230">
        <v>0</v>
      </c>
      <c r="D119" s="233"/>
      <c r="E119" s="236"/>
      <c r="F119" s="58"/>
      <c r="G119" s="218">
        <f>VLOOKUP(F119,menuiserie_intérieure!$B$70:$C$110,2,0)</f>
        <v>0</v>
      </c>
      <c r="H119" s="58"/>
      <c r="I119" s="189">
        <f>VLOOKUP(H119,menuiserie_intérieure!$B$70:$C$104,2,0)</f>
        <v>0</v>
      </c>
      <c r="J119" s="239">
        <f t="shared" ref="J119:J182" si="126">$D$4</f>
        <v>1.1000000000000001</v>
      </c>
      <c r="K119" s="239"/>
      <c r="L119" s="254">
        <f>VLOOKUP(K119,menuiserie_intérieure!$B$144:$C$154,2,0)</f>
        <v>0</v>
      </c>
      <c r="M119" s="205"/>
      <c r="N119" s="59">
        <f>VLOOKUP(M119,menuiserie_intérieure!$B$70:$B$110:'menuiserie_intérieure'!$E$70:$E$110,4,0)</f>
        <v>0</v>
      </c>
      <c r="O119" s="205"/>
      <c r="P119" s="171">
        <f>VLOOKUP(O119,menuiserie_intérieure!$B$70:$B$104:'menuiserie_intérieure'!$E$70:$E$104,4,0)</f>
        <v>0</v>
      </c>
      <c r="Q119" s="256"/>
      <c r="R119" s="260"/>
      <c r="S119" s="258"/>
      <c r="T119" s="198"/>
    </row>
    <row r="120" spans="1:20" ht="32.1" customHeight="1">
      <c r="A120" s="55"/>
      <c r="B120" s="228"/>
      <c r="C120" s="231"/>
      <c r="D120" s="234"/>
      <c r="E120" s="237"/>
      <c r="F120" s="56"/>
      <c r="G120" s="57">
        <f>VLOOKUP(F120,menuiserie_intérieure!$B$70:$C$110,2,0)</f>
        <v>0</v>
      </c>
      <c r="H120" s="56"/>
      <c r="I120" s="190">
        <f>VLOOKUP(H120,menuiserie_intérieure!$B$70:$C$104,2,0)</f>
        <v>0</v>
      </c>
      <c r="J120" s="240"/>
      <c r="K120" s="240"/>
      <c r="L120" s="255"/>
      <c r="M120" s="56"/>
      <c r="N120" s="57">
        <f>VLOOKUP(M120,menuiserie_intérieure!$B$70:$B$104:'menuiserie_intérieure'!$E$70:$E$104,4,0)</f>
        <v>0</v>
      </c>
      <c r="O120" s="56"/>
      <c r="P120" s="172">
        <f>VLOOKUP(O120,menuiserie_intérieure!$B$70:$B$104:'menuiserie_intérieure'!$E$70:$E$104,4,0)</f>
        <v>0</v>
      </c>
      <c r="Q120" s="257"/>
      <c r="R120" s="261"/>
      <c r="S120" s="259"/>
      <c r="T120" s="198"/>
    </row>
    <row r="121" spans="1:20" ht="32.1" customHeight="1">
      <c r="A121" s="55"/>
      <c r="B121" s="228"/>
      <c r="C121" s="231"/>
      <c r="D121" s="234"/>
      <c r="E121" s="237"/>
      <c r="F121" s="56"/>
      <c r="G121" s="57">
        <f>VLOOKUP(F121,menuiserie_intérieure!$B$70:$C$110,2,0)</f>
        <v>0</v>
      </c>
      <c r="H121" s="56"/>
      <c r="I121" s="190">
        <f>VLOOKUP(H121,menuiserie_intérieure!$B$70:$C$104,2,0)</f>
        <v>0</v>
      </c>
      <c r="J121" s="240"/>
      <c r="K121" s="240"/>
      <c r="L121" s="255"/>
      <c r="M121" s="56"/>
      <c r="N121" s="57">
        <f>VLOOKUP(M121,menuiserie_intérieure!$B$70:$B$104:'menuiserie_intérieure'!$E$70:$E$104,4,0)</f>
        <v>0</v>
      </c>
      <c r="O121" s="56"/>
      <c r="P121" s="172">
        <f>VLOOKUP(O121,menuiserie_intérieure!$B$70:$B$104:'menuiserie_intérieure'!$E$70:$E$104,4,0)</f>
        <v>0</v>
      </c>
      <c r="Q121" s="257"/>
      <c r="R121" s="261"/>
      <c r="S121" s="259"/>
      <c r="T121" s="198"/>
    </row>
    <row r="122" spans="1:20" ht="32.1" customHeight="1">
      <c r="A122" s="55"/>
      <c r="B122" s="228"/>
      <c r="C122" s="231"/>
      <c r="D122" s="234"/>
      <c r="E122" s="237"/>
      <c r="F122" s="56"/>
      <c r="G122" s="57">
        <f>VLOOKUP(F122,menuiserie_intérieure!$B$70:$C$104,2,0)</f>
        <v>0</v>
      </c>
      <c r="H122" s="56"/>
      <c r="I122" s="190">
        <f>VLOOKUP(H122,menuiserie_intérieure!$B$70:$C$104,2,0)</f>
        <v>0</v>
      </c>
      <c r="J122" s="240"/>
      <c r="K122" s="240"/>
      <c r="L122" s="255"/>
      <c r="M122" s="56"/>
      <c r="N122" s="57">
        <f>VLOOKUP(M122,menuiserie_intérieure!$B$70:$B$104:'menuiserie_intérieure'!$E$70:$E$104,4,0)</f>
        <v>0</v>
      </c>
      <c r="O122" s="56"/>
      <c r="P122" s="172">
        <f>VLOOKUP(O122,menuiserie_intérieure!$B$70:$B$104:'menuiserie_intérieure'!$E$70:$E$104,4,0)</f>
        <v>0</v>
      </c>
      <c r="Q122" s="257"/>
      <c r="R122" s="261"/>
      <c r="S122" s="259"/>
      <c r="T122" s="198"/>
    </row>
    <row r="123" spans="1:20" ht="32.1" customHeight="1">
      <c r="A123" s="49"/>
      <c r="B123" s="228"/>
      <c r="C123" s="231"/>
      <c r="D123" s="234"/>
      <c r="E123" s="237"/>
      <c r="F123" s="56"/>
      <c r="G123" s="57">
        <f>VLOOKUP(F123,menuiserie_intérieure!$B$70:$C$104,2,0)</f>
        <v>0</v>
      </c>
      <c r="H123" s="56"/>
      <c r="I123" s="190">
        <f>VLOOKUP(H123,menuiserie_intérieure!$B$70:$C$104,2,0)</f>
        <v>0</v>
      </c>
      <c r="J123" s="240"/>
      <c r="K123" s="240"/>
      <c r="L123" s="255"/>
      <c r="M123" s="56"/>
      <c r="N123" s="57">
        <f>VLOOKUP(M123,menuiserie_intérieure!$B$70:$B$104:'menuiserie_intérieure'!$E$70:$E$104,4,0)</f>
        <v>0</v>
      </c>
      <c r="O123" s="56"/>
      <c r="P123" s="172">
        <f>VLOOKUP(O123,menuiserie_intérieure!$B$70:$B$104:'menuiserie_intérieure'!$E$70:$E$104,4,0)</f>
        <v>0</v>
      </c>
      <c r="Q123" s="257"/>
      <c r="R123" s="261"/>
      <c r="S123" s="259"/>
      <c r="T123" s="198"/>
    </row>
    <row r="124" spans="1:20" ht="32.1" customHeight="1">
      <c r="A124" s="55"/>
      <c r="B124" s="228"/>
      <c r="C124" s="231"/>
      <c r="D124" s="234"/>
      <c r="E124" s="237"/>
      <c r="F124" s="56"/>
      <c r="G124" s="172">
        <f>VLOOKUP(F124,menuiserie_intérieure!$B$70:$C$104,2,0)</f>
        <v>0</v>
      </c>
      <c r="H124" s="56"/>
      <c r="I124" s="190">
        <f>VLOOKUP(H124,menuiserie_intérieure!$B$70:$C$104,2,0)</f>
        <v>0</v>
      </c>
      <c r="J124" s="240"/>
      <c r="K124" s="240"/>
      <c r="L124" s="255"/>
      <c r="M124" s="206"/>
      <c r="N124" s="57">
        <f>VLOOKUP(M124,menuiserie_intérieure!$B$70:$B$104:'menuiserie_intérieure'!$E$70:$E$104,4,0)</f>
        <v>0</v>
      </c>
      <c r="O124" s="206"/>
      <c r="P124" s="172">
        <f>VLOOKUP(O124,menuiserie_intérieure!$B$70:$B$104:'menuiserie_intérieure'!$E$70:$E$104,4,0)</f>
        <v>0</v>
      </c>
      <c r="Q124" s="257"/>
      <c r="R124" s="261"/>
      <c r="S124" s="259"/>
      <c r="T124" s="198"/>
    </row>
    <row r="125" spans="1:20" ht="32.1" customHeight="1" thickBot="1">
      <c r="A125" s="55"/>
      <c r="B125" s="229"/>
      <c r="C125" s="232"/>
      <c r="D125" s="235"/>
      <c r="E125" s="238"/>
      <c r="F125" s="60" t="s">
        <v>158</v>
      </c>
      <c r="G125" s="61">
        <f t="shared" ref="G125" si="127">SUM(G119:G124)</f>
        <v>0</v>
      </c>
      <c r="H125" s="191" t="s">
        <v>158</v>
      </c>
      <c r="I125" s="61">
        <f t="shared" ref="I125" si="128">SUM(I119:I124)</f>
        <v>0</v>
      </c>
      <c r="J125" s="241"/>
      <c r="K125" s="60" t="s">
        <v>158</v>
      </c>
      <c r="L125" s="61">
        <f t="shared" ref="L125" si="129">SUM(L119:L124)</f>
        <v>0</v>
      </c>
      <c r="M125" s="62" t="s">
        <v>158</v>
      </c>
      <c r="N125" s="61">
        <f t="shared" ref="N125" si="130">SUM(N119:N124)</f>
        <v>0</v>
      </c>
      <c r="O125" s="62" t="s">
        <v>158</v>
      </c>
      <c r="P125" s="170">
        <f t="shared" ref="P125" si="131">SUM(P119:P124)</f>
        <v>0</v>
      </c>
      <c r="Q125" s="173">
        <f t="shared" ref="Q125" si="132">E119*J119+G125*J119+I125*J119+N125+P125+L125</f>
        <v>0</v>
      </c>
      <c r="R125" s="173">
        <f t="shared" ref="R125" si="133">(L125+N125+P125)*C119</f>
        <v>0</v>
      </c>
      <c r="S125" s="174">
        <f t="shared" ref="S125" si="134">Q125*C119</f>
        <v>0</v>
      </c>
      <c r="T125" s="198"/>
    </row>
    <row r="126" spans="1:20" ht="32.1" customHeight="1">
      <c r="A126" s="55">
        <v>18</v>
      </c>
      <c r="B126" s="227"/>
      <c r="C126" s="230">
        <v>0</v>
      </c>
      <c r="D126" s="233"/>
      <c r="E126" s="236"/>
      <c r="F126" s="58"/>
      <c r="G126" s="218">
        <f>VLOOKUP(F126,menuiserie_intérieure!$B$70:$C$110,2,0)</f>
        <v>0</v>
      </c>
      <c r="H126" s="58"/>
      <c r="I126" s="189">
        <f>VLOOKUP(H126,menuiserie_intérieure!$B$70:$C$104,2,0)</f>
        <v>0</v>
      </c>
      <c r="J126" s="239">
        <f t="shared" ref="J126:J189" si="135">$D$4</f>
        <v>1.1000000000000001</v>
      </c>
      <c r="K126" s="239"/>
      <c r="L126" s="254">
        <f>VLOOKUP(K126,menuiserie_intérieure!$B$144:$C$154,2,0)</f>
        <v>0</v>
      </c>
      <c r="M126" s="205"/>
      <c r="N126" s="59">
        <f>VLOOKUP(M126,menuiserie_intérieure!$B$70:$B$110:'menuiserie_intérieure'!$E$70:$E$110,4,0)</f>
        <v>0</v>
      </c>
      <c r="O126" s="205"/>
      <c r="P126" s="171">
        <f>VLOOKUP(O126,menuiserie_intérieure!$B$70:$B$104:'menuiserie_intérieure'!$E$70:$E$104,4,0)</f>
        <v>0</v>
      </c>
      <c r="Q126" s="256"/>
      <c r="R126" s="260"/>
      <c r="S126" s="258"/>
      <c r="T126" s="198"/>
    </row>
    <row r="127" spans="1:20" ht="32.1" customHeight="1">
      <c r="A127" s="55"/>
      <c r="B127" s="228"/>
      <c r="C127" s="231"/>
      <c r="D127" s="234"/>
      <c r="E127" s="237"/>
      <c r="F127" s="56"/>
      <c r="G127" s="57">
        <f>VLOOKUP(F127,menuiserie_intérieure!$B$70:$C$110,2,0)</f>
        <v>0</v>
      </c>
      <c r="H127" s="56"/>
      <c r="I127" s="190">
        <f>VLOOKUP(H127,menuiserie_intérieure!$B$70:$C$104,2,0)</f>
        <v>0</v>
      </c>
      <c r="J127" s="240"/>
      <c r="K127" s="240"/>
      <c r="L127" s="255"/>
      <c r="M127" s="56"/>
      <c r="N127" s="57">
        <f>VLOOKUP(M127,menuiserie_intérieure!$B$70:$B$104:'menuiserie_intérieure'!$E$70:$E$104,4,0)</f>
        <v>0</v>
      </c>
      <c r="O127" s="56"/>
      <c r="P127" s="172">
        <f>VLOOKUP(O127,menuiserie_intérieure!$B$70:$B$104:'menuiserie_intérieure'!$E$70:$E$104,4,0)</f>
        <v>0</v>
      </c>
      <c r="Q127" s="257"/>
      <c r="R127" s="261"/>
      <c r="S127" s="259"/>
      <c r="T127" s="198"/>
    </row>
    <row r="128" spans="1:20" ht="32.1" customHeight="1">
      <c r="A128" s="55"/>
      <c r="B128" s="228"/>
      <c r="C128" s="231"/>
      <c r="D128" s="234"/>
      <c r="E128" s="237"/>
      <c r="F128" s="56"/>
      <c r="G128" s="57">
        <f>VLOOKUP(F128,menuiserie_intérieure!$B$70:$C$110,2,0)</f>
        <v>0</v>
      </c>
      <c r="H128" s="56"/>
      <c r="I128" s="190">
        <f>VLOOKUP(H128,menuiserie_intérieure!$B$70:$C$104,2,0)</f>
        <v>0</v>
      </c>
      <c r="J128" s="240"/>
      <c r="K128" s="240"/>
      <c r="L128" s="255"/>
      <c r="M128" s="56"/>
      <c r="N128" s="57">
        <f>VLOOKUP(M128,menuiserie_intérieure!$B$70:$B$104:'menuiserie_intérieure'!$E$70:$E$104,4,0)</f>
        <v>0</v>
      </c>
      <c r="O128" s="56"/>
      <c r="P128" s="172">
        <f>VLOOKUP(O128,menuiserie_intérieure!$B$70:$B$104:'menuiserie_intérieure'!$E$70:$E$104,4,0)</f>
        <v>0</v>
      </c>
      <c r="Q128" s="257"/>
      <c r="R128" s="261"/>
      <c r="S128" s="259"/>
      <c r="T128" s="198"/>
    </row>
    <row r="129" spans="1:20" ht="32.1" customHeight="1">
      <c r="A129" s="55"/>
      <c r="B129" s="228"/>
      <c r="C129" s="231"/>
      <c r="D129" s="234"/>
      <c r="E129" s="237"/>
      <c r="F129" s="56"/>
      <c r="G129" s="57">
        <f>VLOOKUP(F129,menuiserie_intérieure!$B$70:$C$104,2,0)</f>
        <v>0</v>
      </c>
      <c r="H129" s="56"/>
      <c r="I129" s="190">
        <f>VLOOKUP(H129,menuiserie_intérieure!$B$70:$C$104,2,0)</f>
        <v>0</v>
      </c>
      <c r="J129" s="240"/>
      <c r="K129" s="240"/>
      <c r="L129" s="255"/>
      <c r="M129" s="56"/>
      <c r="N129" s="57">
        <f>VLOOKUP(M129,menuiserie_intérieure!$B$70:$B$104:'menuiserie_intérieure'!$E$70:$E$104,4,0)</f>
        <v>0</v>
      </c>
      <c r="O129" s="56"/>
      <c r="P129" s="172">
        <f>VLOOKUP(O129,menuiserie_intérieure!$B$70:$B$104:'menuiserie_intérieure'!$E$70:$E$104,4,0)</f>
        <v>0</v>
      </c>
      <c r="Q129" s="257"/>
      <c r="R129" s="261"/>
      <c r="S129" s="259"/>
      <c r="T129" s="198"/>
    </row>
    <row r="130" spans="1:20" ht="32.1" customHeight="1">
      <c r="A130" s="49"/>
      <c r="B130" s="228"/>
      <c r="C130" s="231"/>
      <c r="D130" s="234"/>
      <c r="E130" s="237"/>
      <c r="F130" s="56"/>
      <c r="G130" s="57">
        <f>VLOOKUP(F130,menuiserie_intérieure!$B$70:$C$104,2,0)</f>
        <v>0</v>
      </c>
      <c r="H130" s="56"/>
      <c r="I130" s="190">
        <f>VLOOKUP(H130,menuiserie_intérieure!$B$70:$C$104,2,0)</f>
        <v>0</v>
      </c>
      <c r="J130" s="240"/>
      <c r="K130" s="240"/>
      <c r="L130" s="255"/>
      <c r="M130" s="56"/>
      <c r="N130" s="57">
        <f>VLOOKUP(M130,menuiserie_intérieure!$B$70:$B$104:'menuiserie_intérieure'!$E$70:$E$104,4,0)</f>
        <v>0</v>
      </c>
      <c r="O130" s="56"/>
      <c r="P130" s="172">
        <f>VLOOKUP(O130,menuiserie_intérieure!$B$70:$B$104:'menuiserie_intérieure'!$E$70:$E$104,4,0)</f>
        <v>0</v>
      </c>
      <c r="Q130" s="257"/>
      <c r="R130" s="261"/>
      <c r="S130" s="259"/>
      <c r="T130" s="198"/>
    </row>
    <row r="131" spans="1:20" ht="32.1" customHeight="1">
      <c r="A131" s="55"/>
      <c r="B131" s="228"/>
      <c r="C131" s="231"/>
      <c r="D131" s="234"/>
      <c r="E131" s="237"/>
      <c r="F131" s="56"/>
      <c r="G131" s="172">
        <f>VLOOKUP(F131,menuiserie_intérieure!$B$70:$C$104,2,0)</f>
        <v>0</v>
      </c>
      <c r="H131" s="56"/>
      <c r="I131" s="190">
        <f>VLOOKUP(H131,menuiserie_intérieure!$B$70:$C$104,2,0)</f>
        <v>0</v>
      </c>
      <c r="J131" s="240"/>
      <c r="K131" s="240"/>
      <c r="L131" s="255"/>
      <c r="M131" s="206"/>
      <c r="N131" s="57">
        <f>VLOOKUP(M131,menuiserie_intérieure!$B$70:$B$104:'menuiserie_intérieure'!$E$70:$E$104,4,0)</f>
        <v>0</v>
      </c>
      <c r="O131" s="206"/>
      <c r="P131" s="172">
        <f>VLOOKUP(O131,menuiserie_intérieure!$B$70:$B$104:'menuiserie_intérieure'!$E$70:$E$104,4,0)</f>
        <v>0</v>
      </c>
      <c r="Q131" s="257"/>
      <c r="R131" s="261"/>
      <c r="S131" s="259"/>
      <c r="T131" s="198"/>
    </row>
    <row r="132" spans="1:20" ht="32.1" customHeight="1" thickBot="1">
      <c r="A132" s="55"/>
      <c r="B132" s="229"/>
      <c r="C132" s="232"/>
      <c r="D132" s="235"/>
      <c r="E132" s="238"/>
      <c r="F132" s="60" t="s">
        <v>158</v>
      </c>
      <c r="G132" s="61">
        <f t="shared" ref="G132" si="136">SUM(G126:G131)</f>
        <v>0</v>
      </c>
      <c r="H132" s="191" t="s">
        <v>158</v>
      </c>
      <c r="I132" s="61">
        <f t="shared" ref="I132" si="137">SUM(I126:I131)</f>
        <v>0</v>
      </c>
      <c r="J132" s="241"/>
      <c r="K132" s="60" t="s">
        <v>158</v>
      </c>
      <c r="L132" s="61">
        <f t="shared" ref="L132" si="138">SUM(L126:L131)</f>
        <v>0</v>
      </c>
      <c r="M132" s="62" t="s">
        <v>158</v>
      </c>
      <c r="N132" s="61">
        <f t="shared" ref="N132" si="139">SUM(N126:N131)</f>
        <v>0</v>
      </c>
      <c r="O132" s="62" t="s">
        <v>158</v>
      </c>
      <c r="P132" s="170">
        <f t="shared" ref="P132" si="140">SUM(P126:P131)</f>
        <v>0</v>
      </c>
      <c r="Q132" s="173">
        <f t="shared" ref="Q132" si="141">E126*J126+G132*J126+I132*J126+N132+P132+L132</f>
        <v>0</v>
      </c>
      <c r="R132" s="173">
        <f t="shared" ref="R132" si="142">(L132+N132+P132)*C126</f>
        <v>0</v>
      </c>
      <c r="S132" s="174">
        <f t="shared" ref="S132" si="143">Q132*C126</f>
        <v>0</v>
      </c>
      <c r="T132" s="198"/>
    </row>
    <row r="133" spans="1:20" ht="32.1" customHeight="1">
      <c r="A133" s="55">
        <v>19</v>
      </c>
      <c r="B133" s="227"/>
      <c r="C133" s="230">
        <v>0</v>
      </c>
      <c r="D133" s="233"/>
      <c r="E133" s="236"/>
      <c r="F133" s="58"/>
      <c r="G133" s="218">
        <f>VLOOKUP(F133,menuiserie_intérieure!$B$70:$C$110,2,0)</f>
        <v>0</v>
      </c>
      <c r="H133" s="58"/>
      <c r="I133" s="189">
        <f>VLOOKUP(H133,menuiserie_intérieure!$B$70:$C$104,2,0)</f>
        <v>0</v>
      </c>
      <c r="J133" s="239">
        <f t="shared" ref="J133:J196" si="144">$D$4</f>
        <v>1.1000000000000001</v>
      </c>
      <c r="K133" s="239"/>
      <c r="L133" s="254">
        <f>VLOOKUP(K133,menuiserie_intérieure!$B$144:$C$154,2,0)</f>
        <v>0</v>
      </c>
      <c r="M133" s="205"/>
      <c r="N133" s="59">
        <f>VLOOKUP(M133,menuiserie_intérieure!$B$70:$B$110:'menuiserie_intérieure'!$E$70:$E$110,4,0)</f>
        <v>0</v>
      </c>
      <c r="O133" s="205"/>
      <c r="P133" s="171">
        <f>VLOOKUP(O133,menuiserie_intérieure!$B$70:$B$104:'menuiserie_intérieure'!$E$70:$E$104,4,0)</f>
        <v>0</v>
      </c>
      <c r="Q133" s="256"/>
      <c r="R133" s="260"/>
      <c r="S133" s="258"/>
      <c r="T133" s="198"/>
    </row>
    <row r="134" spans="1:20" ht="32.1" customHeight="1">
      <c r="A134" s="55"/>
      <c r="B134" s="228"/>
      <c r="C134" s="231"/>
      <c r="D134" s="234"/>
      <c r="E134" s="237"/>
      <c r="F134" s="56"/>
      <c r="G134" s="57">
        <f>VLOOKUP(F134,menuiserie_intérieure!$B$70:$C$110,2,0)</f>
        <v>0</v>
      </c>
      <c r="H134" s="56"/>
      <c r="I134" s="190">
        <f>VLOOKUP(H134,menuiserie_intérieure!$B$70:$C$104,2,0)</f>
        <v>0</v>
      </c>
      <c r="J134" s="240"/>
      <c r="K134" s="240"/>
      <c r="L134" s="255"/>
      <c r="M134" s="56"/>
      <c r="N134" s="57">
        <f>VLOOKUP(M134,menuiserie_intérieure!$B$70:$B$104:'menuiserie_intérieure'!$E$70:$E$104,4,0)</f>
        <v>0</v>
      </c>
      <c r="O134" s="56"/>
      <c r="P134" s="172">
        <f>VLOOKUP(O134,menuiserie_intérieure!$B$70:$B$104:'menuiserie_intérieure'!$E$70:$E$104,4,0)</f>
        <v>0</v>
      </c>
      <c r="Q134" s="257"/>
      <c r="R134" s="261"/>
      <c r="S134" s="259"/>
      <c r="T134" s="198"/>
    </row>
    <row r="135" spans="1:20" ht="32.1" customHeight="1">
      <c r="A135" s="55"/>
      <c r="B135" s="228"/>
      <c r="C135" s="231"/>
      <c r="D135" s="234"/>
      <c r="E135" s="237"/>
      <c r="F135" s="56"/>
      <c r="G135" s="57">
        <f>VLOOKUP(F135,menuiserie_intérieure!$B$70:$C$110,2,0)</f>
        <v>0</v>
      </c>
      <c r="H135" s="56"/>
      <c r="I135" s="190">
        <f>VLOOKUP(H135,menuiserie_intérieure!$B$70:$C$104,2,0)</f>
        <v>0</v>
      </c>
      <c r="J135" s="240"/>
      <c r="K135" s="240"/>
      <c r="L135" s="255"/>
      <c r="M135" s="56"/>
      <c r="N135" s="57">
        <f>VLOOKUP(M135,menuiserie_intérieure!$B$70:$B$104:'menuiserie_intérieure'!$E$70:$E$104,4,0)</f>
        <v>0</v>
      </c>
      <c r="O135" s="56"/>
      <c r="P135" s="172">
        <f>VLOOKUP(O135,menuiserie_intérieure!$B$70:$B$104:'menuiserie_intérieure'!$E$70:$E$104,4,0)</f>
        <v>0</v>
      </c>
      <c r="Q135" s="257"/>
      <c r="R135" s="261"/>
      <c r="S135" s="259"/>
      <c r="T135" s="198"/>
    </row>
    <row r="136" spans="1:20" ht="32.1" customHeight="1">
      <c r="A136" s="55"/>
      <c r="B136" s="228"/>
      <c r="C136" s="231"/>
      <c r="D136" s="234"/>
      <c r="E136" s="237"/>
      <c r="F136" s="56"/>
      <c r="G136" s="57">
        <f>VLOOKUP(F136,menuiserie_intérieure!$B$70:$C$104,2,0)</f>
        <v>0</v>
      </c>
      <c r="H136" s="56"/>
      <c r="I136" s="190">
        <f>VLOOKUP(H136,menuiserie_intérieure!$B$70:$C$104,2,0)</f>
        <v>0</v>
      </c>
      <c r="J136" s="240"/>
      <c r="K136" s="240"/>
      <c r="L136" s="255"/>
      <c r="M136" s="56"/>
      <c r="N136" s="57">
        <f>VLOOKUP(M136,menuiserie_intérieure!$B$70:$B$104:'menuiserie_intérieure'!$E$70:$E$104,4,0)</f>
        <v>0</v>
      </c>
      <c r="O136" s="56"/>
      <c r="P136" s="172">
        <f>VLOOKUP(O136,menuiserie_intérieure!$B$70:$B$104:'menuiserie_intérieure'!$E$70:$E$104,4,0)</f>
        <v>0</v>
      </c>
      <c r="Q136" s="257"/>
      <c r="R136" s="261"/>
      <c r="S136" s="259"/>
      <c r="T136" s="198"/>
    </row>
    <row r="137" spans="1:20" ht="32.1" customHeight="1">
      <c r="A137" s="49"/>
      <c r="B137" s="228"/>
      <c r="C137" s="231"/>
      <c r="D137" s="234"/>
      <c r="E137" s="237"/>
      <c r="F137" s="56"/>
      <c r="G137" s="57">
        <f>VLOOKUP(F137,menuiserie_intérieure!$B$70:$C$104,2,0)</f>
        <v>0</v>
      </c>
      <c r="H137" s="56"/>
      <c r="I137" s="190">
        <f>VLOOKUP(H137,menuiserie_intérieure!$B$70:$C$104,2,0)</f>
        <v>0</v>
      </c>
      <c r="J137" s="240"/>
      <c r="K137" s="240"/>
      <c r="L137" s="255"/>
      <c r="M137" s="56"/>
      <c r="N137" s="57">
        <f>VLOOKUP(M137,menuiserie_intérieure!$B$70:$B$104:'menuiserie_intérieure'!$E$70:$E$104,4,0)</f>
        <v>0</v>
      </c>
      <c r="O137" s="56"/>
      <c r="P137" s="172">
        <f>VLOOKUP(O137,menuiserie_intérieure!$B$70:$B$104:'menuiserie_intérieure'!$E$70:$E$104,4,0)</f>
        <v>0</v>
      </c>
      <c r="Q137" s="257"/>
      <c r="R137" s="261"/>
      <c r="S137" s="259"/>
      <c r="T137" s="198"/>
    </row>
    <row r="138" spans="1:20" ht="32.1" customHeight="1">
      <c r="A138" s="55"/>
      <c r="B138" s="228"/>
      <c r="C138" s="231"/>
      <c r="D138" s="234"/>
      <c r="E138" s="237"/>
      <c r="F138" s="56"/>
      <c r="G138" s="172">
        <f>VLOOKUP(F138,menuiserie_intérieure!$B$70:$C$104,2,0)</f>
        <v>0</v>
      </c>
      <c r="H138" s="56"/>
      <c r="I138" s="190">
        <f>VLOOKUP(H138,menuiserie_intérieure!$B$70:$C$104,2,0)</f>
        <v>0</v>
      </c>
      <c r="J138" s="240"/>
      <c r="K138" s="240"/>
      <c r="L138" s="255"/>
      <c r="M138" s="206"/>
      <c r="N138" s="57">
        <f>VLOOKUP(M138,menuiserie_intérieure!$B$70:$B$104:'menuiserie_intérieure'!$E$70:$E$104,4,0)</f>
        <v>0</v>
      </c>
      <c r="O138" s="206"/>
      <c r="P138" s="172">
        <f>VLOOKUP(O138,menuiserie_intérieure!$B$70:$B$104:'menuiserie_intérieure'!$E$70:$E$104,4,0)</f>
        <v>0</v>
      </c>
      <c r="Q138" s="257"/>
      <c r="R138" s="261"/>
      <c r="S138" s="259"/>
      <c r="T138" s="198"/>
    </row>
    <row r="139" spans="1:20" ht="32.1" customHeight="1" thickBot="1">
      <c r="A139" s="55"/>
      <c r="B139" s="229"/>
      <c r="C139" s="232"/>
      <c r="D139" s="235"/>
      <c r="E139" s="238"/>
      <c r="F139" s="60" t="s">
        <v>158</v>
      </c>
      <c r="G139" s="61">
        <f t="shared" ref="G139" si="145">SUM(G133:G138)</f>
        <v>0</v>
      </c>
      <c r="H139" s="191" t="s">
        <v>158</v>
      </c>
      <c r="I139" s="61">
        <f t="shared" ref="I139" si="146">SUM(I133:I138)</f>
        <v>0</v>
      </c>
      <c r="J139" s="241"/>
      <c r="K139" s="60" t="s">
        <v>158</v>
      </c>
      <c r="L139" s="61">
        <f t="shared" ref="L139" si="147">SUM(L133:L138)</f>
        <v>0</v>
      </c>
      <c r="M139" s="62" t="s">
        <v>158</v>
      </c>
      <c r="N139" s="61">
        <f t="shared" ref="N139" si="148">SUM(N133:N138)</f>
        <v>0</v>
      </c>
      <c r="O139" s="62" t="s">
        <v>158</v>
      </c>
      <c r="P139" s="170">
        <f t="shared" ref="P139" si="149">SUM(P133:P138)</f>
        <v>0</v>
      </c>
      <c r="Q139" s="173">
        <f t="shared" ref="Q139" si="150">E133*J133+G139*J133+I139*J133+N139+P139+L139</f>
        <v>0</v>
      </c>
      <c r="R139" s="173">
        <f t="shared" ref="R139" si="151">(L139+N139+P139)*C133</f>
        <v>0</v>
      </c>
      <c r="S139" s="174">
        <f t="shared" ref="S139" si="152">Q139*C133</f>
        <v>0</v>
      </c>
      <c r="T139" s="198"/>
    </row>
    <row r="140" spans="1:20" ht="32.1" customHeight="1">
      <c r="A140" s="55">
        <v>20</v>
      </c>
      <c r="B140" s="227"/>
      <c r="C140" s="230">
        <v>0</v>
      </c>
      <c r="D140" s="233"/>
      <c r="E140" s="236"/>
      <c r="F140" s="58"/>
      <c r="G140" s="218">
        <f>VLOOKUP(F140,menuiserie_intérieure!$B$70:$C$110,2,0)</f>
        <v>0</v>
      </c>
      <c r="H140" s="58"/>
      <c r="I140" s="189">
        <f>VLOOKUP(H140,menuiserie_intérieure!$B$70:$C$104,2,0)</f>
        <v>0</v>
      </c>
      <c r="J140" s="239">
        <f t="shared" ref="J140:J203" si="153">$D$4</f>
        <v>1.1000000000000001</v>
      </c>
      <c r="K140" s="239"/>
      <c r="L140" s="254">
        <f>VLOOKUP(K140,menuiserie_intérieure!$B$144:$C$154,2,0)</f>
        <v>0</v>
      </c>
      <c r="M140" s="205"/>
      <c r="N140" s="59">
        <f>VLOOKUP(M140,menuiserie_intérieure!$B$70:$B$110:'menuiserie_intérieure'!$E$70:$E$110,4,0)</f>
        <v>0</v>
      </c>
      <c r="O140" s="205"/>
      <c r="P140" s="171">
        <f>VLOOKUP(O140,menuiserie_intérieure!$B$70:$B$104:'menuiserie_intérieure'!$E$70:$E$104,4,0)</f>
        <v>0</v>
      </c>
      <c r="Q140" s="256"/>
      <c r="R140" s="260"/>
      <c r="S140" s="258"/>
      <c r="T140" s="198"/>
    </row>
    <row r="141" spans="1:20" ht="32.1" customHeight="1">
      <c r="A141" s="55"/>
      <c r="B141" s="228"/>
      <c r="C141" s="231"/>
      <c r="D141" s="234"/>
      <c r="E141" s="237"/>
      <c r="F141" s="56"/>
      <c r="G141" s="57">
        <f>VLOOKUP(F141,menuiserie_intérieure!$B$70:$C$110,2,0)</f>
        <v>0</v>
      </c>
      <c r="H141" s="56"/>
      <c r="I141" s="190">
        <f>VLOOKUP(H141,menuiserie_intérieure!$B$70:$C$104,2,0)</f>
        <v>0</v>
      </c>
      <c r="J141" s="240"/>
      <c r="K141" s="240"/>
      <c r="L141" s="255"/>
      <c r="M141" s="56"/>
      <c r="N141" s="57">
        <f>VLOOKUP(M141,menuiserie_intérieure!$B$70:$B$104:'menuiserie_intérieure'!$E$70:$E$104,4,0)</f>
        <v>0</v>
      </c>
      <c r="O141" s="56"/>
      <c r="P141" s="172">
        <f>VLOOKUP(O141,menuiserie_intérieure!$B$70:$B$104:'menuiserie_intérieure'!$E$70:$E$104,4,0)</f>
        <v>0</v>
      </c>
      <c r="Q141" s="257"/>
      <c r="R141" s="261"/>
      <c r="S141" s="259"/>
      <c r="T141" s="198"/>
    </row>
    <row r="142" spans="1:20" ht="32.1" customHeight="1">
      <c r="A142" s="55"/>
      <c r="B142" s="228"/>
      <c r="C142" s="231"/>
      <c r="D142" s="234"/>
      <c r="E142" s="237"/>
      <c r="F142" s="56"/>
      <c r="G142" s="57">
        <f>VLOOKUP(F142,menuiserie_intérieure!$B$70:$C$110,2,0)</f>
        <v>0</v>
      </c>
      <c r="H142" s="56"/>
      <c r="I142" s="190">
        <f>VLOOKUP(H142,menuiserie_intérieure!$B$70:$C$104,2,0)</f>
        <v>0</v>
      </c>
      <c r="J142" s="240"/>
      <c r="K142" s="240"/>
      <c r="L142" s="255"/>
      <c r="M142" s="56"/>
      <c r="N142" s="57">
        <f>VLOOKUP(M142,menuiserie_intérieure!$B$70:$B$104:'menuiserie_intérieure'!$E$70:$E$104,4,0)</f>
        <v>0</v>
      </c>
      <c r="O142" s="56"/>
      <c r="P142" s="172">
        <f>VLOOKUP(O142,menuiserie_intérieure!$B$70:$B$104:'menuiserie_intérieure'!$E$70:$E$104,4,0)</f>
        <v>0</v>
      </c>
      <c r="Q142" s="257"/>
      <c r="R142" s="261"/>
      <c r="S142" s="259"/>
      <c r="T142" s="198"/>
    </row>
    <row r="143" spans="1:20" ht="32.1" customHeight="1">
      <c r="A143" s="55"/>
      <c r="B143" s="228"/>
      <c r="C143" s="231"/>
      <c r="D143" s="234"/>
      <c r="E143" s="237"/>
      <c r="F143" s="56"/>
      <c r="G143" s="57">
        <f>VLOOKUP(F143,menuiserie_intérieure!$B$70:$C$104,2,0)</f>
        <v>0</v>
      </c>
      <c r="H143" s="56"/>
      <c r="I143" s="190">
        <f>VLOOKUP(H143,menuiserie_intérieure!$B$70:$C$104,2,0)</f>
        <v>0</v>
      </c>
      <c r="J143" s="240"/>
      <c r="K143" s="240"/>
      <c r="L143" s="255"/>
      <c r="M143" s="56"/>
      <c r="N143" s="57">
        <f>VLOOKUP(M143,menuiserie_intérieure!$B$70:$B$104:'menuiserie_intérieure'!$E$70:$E$104,4,0)</f>
        <v>0</v>
      </c>
      <c r="O143" s="56"/>
      <c r="P143" s="172">
        <f>VLOOKUP(O143,menuiserie_intérieure!$B$70:$B$104:'menuiserie_intérieure'!$E$70:$E$104,4,0)</f>
        <v>0</v>
      </c>
      <c r="Q143" s="257"/>
      <c r="R143" s="261"/>
      <c r="S143" s="259"/>
      <c r="T143" s="198"/>
    </row>
    <row r="144" spans="1:20" ht="32.1" customHeight="1">
      <c r="A144" s="49"/>
      <c r="B144" s="228"/>
      <c r="C144" s="231"/>
      <c r="D144" s="234"/>
      <c r="E144" s="237"/>
      <c r="F144" s="56"/>
      <c r="G144" s="57">
        <f>VLOOKUP(F144,menuiserie_intérieure!$B$70:$C$104,2,0)</f>
        <v>0</v>
      </c>
      <c r="H144" s="56"/>
      <c r="I144" s="190">
        <f>VLOOKUP(H144,menuiserie_intérieure!$B$70:$C$104,2,0)</f>
        <v>0</v>
      </c>
      <c r="J144" s="240"/>
      <c r="K144" s="240"/>
      <c r="L144" s="255"/>
      <c r="M144" s="56"/>
      <c r="N144" s="57">
        <f>VLOOKUP(M144,menuiserie_intérieure!$B$70:$B$104:'menuiserie_intérieure'!$E$70:$E$104,4,0)</f>
        <v>0</v>
      </c>
      <c r="O144" s="56"/>
      <c r="P144" s="172">
        <f>VLOOKUP(O144,menuiserie_intérieure!$B$70:$B$104:'menuiserie_intérieure'!$E$70:$E$104,4,0)</f>
        <v>0</v>
      </c>
      <c r="Q144" s="257"/>
      <c r="R144" s="261"/>
      <c r="S144" s="259"/>
      <c r="T144" s="198"/>
    </row>
    <row r="145" spans="1:20" ht="32.1" customHeight="1">
      <c r="A145" s="55"/>
      <c r="B145" s="228"/>
      <c r="C145" s="231"/>
      <c r="D145" s="234"/>
      <c r="E145" s="237"/>
      <c r="F145" s="56"/>
      <c r="G145" s="172">
        <f>VLOOKUP(F145,menuiserie_intérieure!$B$70:$C$104,2,0)</f>
        <v>0</v>
      </c>
      <c r="H145" s="56"/>
      <c r="I145" s="190">
        <f>VLOOKUP(H145,menuiserie_intérieure!$B$70:$C$104,2,0)</f>
        <v>0</v>
      </c>
      <c r="J145" s="240"/>
      <c r="K145" s="240"/>
      <c r="L145" s="255"/>
      <c r="M145" s="206"/>
      <c r="N145" s="57">
        <f>VLOOKUP(M145,menuiserie_intérieure!$B$70:$B$104:'menuiserie_intérieure'!$E$70:$E$104,4,0)</f>
        <v>0</v>
      </c>
      <c r="O145" s="206"/>
      <c r="P145" s="172">
        <f>VLOOKUP(O145,menuiserie_intérieure!$B$70:$B$104:'menuiserie_intérieure'!$E$70:$E$104,4,0)</f>
        <v>0</v>
      </c>
      <c r="Q145" s="257"/>
      <c r="R145" s="261"/>
      <c r="S145" s="259"/>
      <c r="T145" s="198"/>
    </row>
    <row r="146" spans="1:20" ht="32.1" customHeight="1" thickBot="1">
      <c r="A146" s="55"/>
      <c r="B146" s="229"/>
      <c r="C146" s="232"/>
      <c r="D146" s="235"/>
      <c r="E146" s="238"/>
      <c r="F146" s="60" t="s">
        <v>158</v>
      </c>
      <c r="G146" s="61">
        <f t="shared" ref="G146" si="154">SUM(G140:G145)</f>
        <v>0</v>
      </c>
      <c r="H146" s="191" t="s">
        <v>158</v>
      </c>
      <c r="I146" s="61">
        <f t="shared" ref="I146" si="155">SUM(I140:I145)</f>
        <v>0</v>
      </c>
      <c r="J146" s="241"/>
      <c r="K146" s="60" t="s">
        <v>158</v>
      </c>
      <c r="L146" s="61">
        <f t="shared" ref="L146" si="156">SUM(L140:L145)</f>
        <v>0</v>
      </c>
      <c r="M146" s="62" t="s">
        <v>158</v>
      </c>
      <c r="N146" s="61">
        <f t="shared" ref="N146" si="157">SUM(N140:N145)</f>
        <v>0</v>
      </c>
      <c r="O146" s="62" t="s">
        <v>158</v>
      </c>
      <c r="P146" s="170">
        <f t="shared" ref="P146" si="158">SUM(P140:P145)</f>
        <v>0</v>
      </c>
      <c r="Q146" s="173">
        <f t="shared" ref="Q146" si="159">E140*J140+G146*J140+I146*J140+N146+P146+L146</f>
        <v>0</v>
      </c>
      <c r="R146" s="173">
        <f t="shared" ref="R146" si="160">(L146+N146+P146)*C140</f>
        <v>0</v>
      </c>
      <c r="S146" s="174">
        <f t="shared" ref="S146" si="161">Q146*C140</f>
        <v>0</v>
      </c>
      <c r="T146" s="198"/>
    </row>
    <row r="147" spans="1:20" ht="32.1" customHeight="1">
      <c r="A147" s="55">
        <v>21</v>
      </c>
      <c r="B147" s="227"/>
      <c r="C147" s="230">
        <v>0</v>
      </c>
      <c r="D147" s="233"/>
      <c r="E147" s="236"/>
      <c r="F147" s="58"/>
      <c r="G147" s="218">
        <f>VLOOKUP(F147,menuiserie_intérieure!$B$70:$C$110,2,0)</f>
        <v>0</v>
      </c>
      <c r="H147" s="58"/>
      <c r="I147" s="189">
        <f>VLOOKUP(H147,menuiserie_intérieure!$B$70:$C$104,2,0)</f>
        <v>0</v>
      </c>
      <c r="J147" s="239">
        <f t="shared" ref="J147:J210" si="162">$D$4</f>
        <v>1.1000000000000001</v>
      </c>
      <c r="K147" s="239"/>
      <c r="L147" s="254">
        <f>VLOOKUP(K147,menuiserie_intérieure!$B$144:$C$154,2,0)</f>
        <v>0</v>
      </c>
      <c r="M147" s="205"/>
      <c r="N147" s="59">
        <f>VLOOKUP(M147,menuiserie_intérieure!$B$70:$B$110:'menuiserie_intérieure'!$E$70:$E$110,4,0)</f>
        <v>0</v>
      </c>
      <c r="O147" s="205"/>
      <c r="P147" s="171">
        <f>VLOOKUP(O147,menuiserie_intérieure!$B$70:$B$104:'menuiserie_intérieure'!$E$70:$E$104,4,0)</f>
        <v>0</v>
      </c>
      <c r="Q147" s="256"/>
      <c r="R147" s="260"/>
      <c r="S147" s="258"/>
      <c r="T147" s="198"/>
    </row>
    <row r="148" spans="1:20" ht="32.1" customHeight="1">
      <c r="A148" s="55"/>
      <c r="B148" s="228"/>
      <c r="C148" s="231"/>
      <c r="D148" s="234"/>
      <c r="E148" s="237"/>
      <c r="F148" s="56"/>
      <c r="G148" s="57">
        <f>VLOOKUP(F148,menuiserie_intérieure!$B$70:$C$110,2,0)</f>
        <v>0</v>
      </c>
      <c r="H148" s="56"/>
      <c r="I148" s="190">
        <f>VLOOKUP(H148,menuiserie_intérieure!$B$70:$C$104,2,0)</f>
        <v>0</v>
      </c>
      <c r="J148" s="240"/>
      <c r="K148" s="240"/>
      <c r="L148" s="255"/>
      <c r="M148" s="56"/>
      <c r="N148" s="57">
        <f>VLOOKUP(M148,menuiserie_intérieure!$B$70:$B$104:'menuiserie_intérieure'!$E$70:$E$104,4,0)</f>
        <v>0</v>
      </c>
      <c r="O148" s="56"/>
      <c r="P148" s="172">
        <f>VLOOKUP(O148,menuiserie_intérieure!$B$70:$B$104:'menuiserie_intérieure'!$E$70:$E$104,4,0)</f>
        <v>0</v>
      </c>
      <c r="Q148" s="257"/>
      <c r="R148" s="261"/>
      <c r="S148" s="259"/>
      <c r="T148" s="198"/>
    </row>
    <row r="149" spans="1:20" ht="32.1" customHeight="1">
      <c r="A149" s="55"/>
      <c r="B149" s="228"/>
      <c r="C149" s="231"/>
      <c r="D149" s="234"/>
      <c r="E149" s="237"/>
      <c r="F149" s="56"/>
      <c r="G149" s="57">
        <f>VLOOKUP(F149,menuiserie_intérieure!$B$70:$C$110,2,0)</f>
        <v>0</v>
      </c>
      <c r="H149" s="56"/>
      <c r="I149" s="190">
        <f>VLOOKUP(H149,menuiserie_intérieure!$B$70:$C$104,2,0)</f>
        <v>0</v>
      </c>
      <c r="J149" s="240"/>
      <c r="K149" s="240"/>
      <c r="L149" s="255"/>
      <c r="M149" s="56"/>
      <c r="N149" s="57">
        <f>VLOOKUP(M149,menuiserie_intérieure!$B$70:$B$104:'menuiserie_intérieure'!$E$70:$E$104,4,0)</f>
        <v>0</v>
      </c>
      <c r="O149" s="56"/>
      <c r="P149" s="172">
        <f>VLOOKUP(O149,menuiserie_intérieure!$B$70:$B$104:'menuiserie_intérieure'!$E$70:$E$104,4,0)</f>
        <v>0</v>
      </c>
      <c r="Q149" s="257"/>
      <c r="R149" s="261"/>
      <c r="S149" s="259"/>
      <c r="T149" s="198"/>
    </row>
    <row r="150" spans="1:20" ht="32.1" customHeight="1">
      <c r="A150" s="55"/>
      <c r="B150" s="228"/>
      <c r="C150" s="231"/>
      <c r="D150" s="234"/>
      <c r="E150" s="237"/>
      <c r="F150" s="56"/>
      <c r="G150" s="57">
        <f>VLOOKUP(F150,menuiserie_intérieure!$B$70:$C$104,2,0)</f>
        <v>0</v>
      </c>
      <c r="H150" s="56"/>
      <c r="I150" s="190">
        <f>VLOOKUP(H150,menuiserie_intérieure!$B$70:$C$104,2,0)</f>
        <v>0</v>
      </c>
      <c r="J150" s="240"/>
      <c r="K150" s="240"/>
      <c r="L150" s="255"/>
      <c r="M150" s="56"/>
      <c r="N150" s="57">
        <f>VLOOKUP(M150,menuiserie_intérieure!$B$70:$B$104:'menuiserie_intérieure'!$E$70:$E$104,4,0)</f>
        <v>0</v>
      </c>
      <c r="O150" s="56"/>
      <c r="P150" s="172">
        <f>VLOOKUP(O150,menuiserie_intérieure!$B$70:$B$104:'menuiserie_intérieure'!$E$70:$E$104,4,0)</f>
        <v>0</v>
      </c>
      <c r="Q150" s="257"/>
      <c r="R150" s="261"/>
      <c r="S150" s="259"/>
      <c r="T150" s="198"/>
    </row>
    <row r="151" spans="1:20" ht="32.1" customHeight="1">
      <c r="A151" s="49"/>
      <c r="B151" s="228"/>
      <c r="C151" s="231"/>
      <c r="D151" s="234"/>
      <c r="E151" s="237"/>
      <c r="F151" s="56"/>
      <c r="G151" s="57">
        <f>VLOOKUP(F151,menuiserie_intérieure!$B$70:$C$104,2,0)</f>
        <v>0</v>
      </c>
      <c r="H151" s="56"/>
      <c r="I151" s="190">
        <f>VLOOKUP(H151,menuiserie_intérieure!$B$70:$C$104,2,0)</f>
        <v>0</v>
      </c>
      <c r="J151" s="240"/>
      <c r="K151" s="240"/>
      <c r="L151" s="255"/>
      <c r="M151" s="56"/>
      <c r="N151" s="57">
        <f>VLOOKUP(M151,menuiserie_intérieure!$B$70:$B$104:'menuiserie_intérieure'!$E$70:$E$104,4,0)</f>
        <v>0</v>
      </c>
      <c r="O151" s="56"/>
      <c r="P151" s="172">
        <f>VLOOKUP(O151,menuiserie_intérieure!$B$70:$B$104:'menuiserie_intérieure'!$E$70:$E$104,4,0)</f>
        <v>0</v>
      </c>
      <c r="Q151" s="257"/>
      <c r="R151" s="261"/>
      <c r="S151" s="259"/>
      <c r="T151" s="198"/>
    </row>
    <row r="152" spans="1:20" ht="32.1" customHeight="1">
      <c r="A152" s="55"/>
      <c r="B152" s="228"/>
      <c r="C152" s="231"/>
      <c r="D152" s="234"/>
      <c r="E152" s="237"/>
      <c r="F152" s="56"/>
      <c r="G152" s="172">
        <f>VLOOKUP(F152,menuiserie_intérieure!$B$70:$C$104,2,0)</f>
        <v>0</v>
      </c>
      <c r="H152" s="56"/>
      <c r="I152" s="190">
        <f>VLOOKUP(H152,menuiserie_intérieure!$B$70:$C$104,2,0)</f>
        <v>0</v>
      </c>
      <c r="J152" s="240"/>
      <c r="K152" s="240"/>
      <c r="L152" s="255"/>
      <c r="M152" s="206"/>
      <c r="N152" s="57">
        <f>VLOOKUP(M152,menuiserie_intérieure!$B$70:$B$104:'menuiserie_intérieure'!$E$70:$E$104,4,0)</f>
        <v>0</v>
      </c>
      <c r="O152" s="206"/>
      <c r="P152" s="172">
        <f>VLOOKUP(O152,menuiserie_intérieure!$B$70:$B$104:'menuiserie_intérieure'!$E$70:$E$104,4,0)</f>
        <v>0</v>
      </c>
      <c r="Q152" s="257"/>
      <c r="R152" s="261"/>
      <c r="S152" s="259"/>
      <c r="T152" s="198"/>
    </row>
    <row r="153" spans="1:20" ht="32.1" customHeight="1" thickBot="1">
      <c r="A153" s="55"/>
      <c r="B153" s="229"/>
      <c r="C153" s="232"/>
      <c r="D153" s="235"/>
      <c r="E153" s="238"/>
      <c r="F153" s="60" t="s">
        <v>158</v>
      </c>
      <c r="G153" s="61">
        <f t="shared" ref="G153" si="163">SUM(G147:G152)</f>
        <v>0</v>
      </c>
      <c r="H153" s="191" t="s">
        <v>158</v>
      </c>
      <c r="I153" s="61">
        <f t="shared" ref="I153" si="164">SUM(I147:I152)</f>
        <v>0</v>
      </c>
      <c r="J153" s="241"/>
      <c r="K153" s="60" t="s">
        <v>158</v>
      </c>
      <c r="L153" s="61">
        <f t="shared" ref="L153" si="165">SUM(L147:L152)</f>
        <v>0</v>
      </c>
      <c r="M153" s="62" t="s">
        <v>158</v>
      </c>
      <c r="N153" s="61">
        <f t="shared" ref="N153" si="166">SUM(N147:N152)</f>
        <v>0</v>
      </c>
      <c r="O153" s="62" t="s">
        <v>158</v>
      </c>
      <c r="P153" s="170">
        <f t="shared" ref="P153" si="167">SUM(P147:P152)</f>
        <v>0</v>
      </c>
      <c r="Q153" s="173">
        <f t="shared" ref="Q153" si="168">E147*J147+G153*J147+I153*J147+N153+P153+L153</f>
        <v>0</v>
      </c>
      <c r="R153" s="173">
        <f t="shared" ref="R153" si="169">(L153+N153+P153)*C147</f>
        <v>0</v>
      </c>
      <c r="S153" s="174">
        <f t="shared" ref="S153" si="170">Q153*C147</f>
        <v>0</v>
      </c>
      <c r="T153" s="198"/>
    </row>
    <row r="154" spans="1:20" ht="32.1" customHeight="1">
      <c r="A154" s="55">
        <v>22</v>
      </c>
      <c r="B154" s="227"/>
      <c r="C154" s="230">
        <v>0</v>
      </c>
      <c r="D154" s="233"/>
      <c r="E154" s="236"/>
      <c r="F154" s="58"/>
      <c r="G154" s="218">
        <f>VLOOKUP(F154,menuiserie_intérieure!$B$70:$C$110,2,0)</f>
        <v>0</v>
      </c>
      <c r="H154" s="58"/>
      <c r="I154" s="189">
        <f>VLOOKUP(H154,menuiserie_intérieure!$B$70:$C$104,2,0)</f>
        <v>0</v>
      </c>
      <c r="J154" s="239">
        <f t="shared" ref="J154:J217" si="171">$D$4</f>
        <v>1.1000000000000001</v>
      </c>
      <c r="K154" s="239"/>
      <c r="L154" s="254">
        <f>VLOOKUP(K154,menuiserie_intérieure!$B$144:$C$154,2,0)</f>
        <v>0</v>
      </c>
      <c r="M154" s="205"/>
      <c r="N154" s="59">
        <f>VLOOKUP(M154,menuiserie_intérieure!$B$70:$B$110:'menuiserie_intérieure'!$E$70:$E$110,4,0)</f>
        <v>0</v>
      </c>
      <c r="O154" s="205"/>
      <c r="P154" s="171">
        <f>VLOOKUP(O154,menuiserie_intérieure!$B$70:$B$104:'menuiserie_intérieure'!$E$70:$E$104,4,0)</f>
        <v>0</v>
      </c>
      <c r="Q154" s="256"/>
      <c r="R154" s="260"/>
      <c r="S154" s="258"/>
      <c r="T154" s="198"/>
    </row>
    <row r="155" spans="1:20" ht="32.1" customHeight="1">
      <c r="A155" s="55"/>
      <c r="B155" s="228"/>
      <c r="C155" s="231"/>
      <c r="D155" s="234"/>
      <c r="E155" s="237"/>
      <c r="F155" s="56"/>
      <c r="G155" s="57">
        <f>VLOOKUP(F155,menuiserie_intérieure!$B$70:$C$110,2,0)</f>
        <v>0</v>
      </c>
      <c r="H155" s="56"/>
      <c r="I155" s="190">
        <f>VLOOKUP(H155,menuiserie_intérieure!$B$70:$C$104,2,0)</f>
        <v>0</v>
      </c>
      <c r="J155" s="240"/>
      <c r="K155" s="240"/>
      <c r="L155" s="255"/>
      <c r="M155" s="56"/>
      <c r="N155" s="57">
        <f>VLOOKUP(M155,menuiserie_intérieure!$B$70:$B$104:'menuiserie_intérieure'!$E$70:$E$104,4,0)</f>
        <v>0</v>
      </c>
      <c r="O155" s="56"/>
      <c r="P155" s="172">
        <f>VLOOKUP(O155,menuiserie_intérieure!$B$70:$B$104:'menuiserie_intérieure'!$E$70:$E$104,4,0)</f>
        <v>0</v>
      </c>
      <c r="Q155" s="257"/>
      <c r="R155" s="261"/>
      <c r="S155" s="259"/>
      <c r="T155" s="198"/>
    </row>
    <row r="156" spans="1:20" ht="32.1" customHeight="1">
      <c r="A156" s="55"/>
      <c r="B156" s="228"/>
      <c r="C156" s="231"/>
      <c r="D156" s="234"/>
      <c r="E156" s="237"/>
      <c r="F156" s="56"/>
      <c r="G156" s="57">
        <f>VLOOKUP(F156,menuiserie_intérieure!$B$70:$C$110,2,0)</f>
        <v>0</v>
      </c>
      <c r="H156" s="56"/>
      <c r="I156" s="190">
        <f>VLOOKUP(H156,menuiserie_intérieure!$B$70:$C$104,2,0)</f>
        <v>0</v>
      </c>
      <c r="J156" s="240"/>
      <c r="K156" s="240"/>
      <c r="L156" s="255"/>
      <c r="M156" s="56"/>
      <c r="N156" s="57">
        <f>VLOOKUP(M156,menuiserie_intérieure!$B$70:$B$104:'menuiserie_intérieure'!$E$70:$E$104,4,0)</f>
        <v>0</v>
      </c>
      <c r="O156" s="56"/>
      <c r="P156" s="172">
        <f>VLOOKUP(O156,menuiserie_intérieure!$B$70:$B$104:'menuiserie_intérieure'!$E$70:$E$104,4,0)</f>
        <v>0</v>
      </c>
      <c r="Q156" s="257"/>
      <c r="R156" s="261"/>
      <c r="S156" s="259"/>
      <c r="T156" s="198"/>
    </row>
    <row r="157" spans="1:20" ht="32.1" customHeight="1">
      <c r="A157" s="55"/>
      <c r="B157" s="228"/>
      <c r="C157" s="231"/>
      <c r="D157" s="234"/>
      <c r="E157" s="237"/>
      <c r="F157" s="56"/>
      <c r="G157" s="57">
        <f>VLOOKUP(F157,menuiserie_intérieure!$B$70:$C$104,2,0)</f>
        <v>0</v>
      </c>
      <c r="H157" s="56"/>
      <c r="I157" s="190">
        <f>VLOOKUP(H157,menuiserie_intérieure!$B$70:$C$104,2,0)</f>
        <v>0</v>
      </c>
      <c r="J157" s="240"/>
      <c r="K157" s="240"/>
      <c r="L157" s="255"/>
      <c r="M157" s="56"/>
      <c r="N157" s="57">
        <f>VLOOKUP(M157,menuiserie_intérieure!$B$70:$B$104:'menuiserie_intérieure'!$E$70:$E$104,4,0)</f>
        <v>0</v>
      </c>
      <c r="O157" s="56"/>
      <c r="P157" s="172">
        <f>VLOOKUP(O157,menuiserie_intérieure!$B$70:$B$104:'menuiserie_intérieure'!$E$70:$E$104,4,0)</f>
        <v>0</v>
      </c>
      <c r="Q157" s="257"/>
      <c r="R157" s="261"/>
      <c r="S157" s="259"/>
      <c r="T157" s="198"/>
    </row>
    <row r="158" spans="1:20" ht="32.1" customHeight="1">
      <c r="A158" s="49"/>
      <c r="B158" s="228"/>
      <c r="C158" s="231"/>
      <c r="D158" s="234"/>
      <c r="E158" s="237"/>
      <c r="F158" s="56"/>
      <c r="G158" s="57">
        <f>VLOOKUP(F158,menuiserie_intérieure!$B$70:$C$104,2,0)</f>
        <v>0</v>
      </c>
      <c r="H158" s="56"/>
      <c r="I158" s="190">
        <f>VLOOKUP(H158,menuiserie_intérieure!$B$70:$C$104,2,0)</f>
        <v>0</v>
      </c>
      <c r="J158" s="240"/>
      <c r="K158" s="240"/>
      <c r="L158" s="255"/>
      <c r="M158" s="56"/>
      <c r="N158" s="57">
        <f>VLOOKUP(M158,menuiserie_intérieure!$B$70:$B$104:'menuiserie_intérieure'!$E$70:$E$104,4,0)</f>
        <v>0</v>
      </c>
      <c r="O158" s="56"/>
      <c r="P158" s="172">
        <f>VLOOKUP(O158,menuiserie_intérieure!$B$70:$B$104:'menuiserie_intérieure'!$E$70:$E$104,4,0)</f>
        <v>0</v>
      </c>
      <c r="Q158" s="257"/>
      <c r="R158" s="261"/>
      <c r="S158" s="259"/>
      <c r="T158" s="198"/>
    </row>
    <row r="159" spans="1:20" ht="32.1" customHeight="1">
      <c r="A159" s="55"/>
      <c r="B159" s="228"/>
      <c r="C159" s="231"/>
      <c r="D159" s="234"/>
      <c r="E159" s="237"/>
      <c r="F159" s="56"/>
      <c r="G159" s="172">
        <f>VLOOKUP(F159,menuiserie_intérieure!$B$70:$C$104,2,0)</f>
        <v>0</v>
      </c>
      <c r="H159" s="56"/>
      <c r="I159" s="190">
        <f>VLOOKUP(H159,menuiserie_intérieure!$B$70:$C$104,2,0)</f>
        <v>0</v>
      </c>
      <c r="J159" s="240"/>
      <c r="K159" s="240"/>
      <c r="L159" s="255"/>
      <c r="M159" s="206"/>
      <c r="N159" s="57">
        <f>VLOOKUP(M159,menuiserie_intérieure!$B$70:$B$104:'menuiserie_intérieure'!$E$70:$E$104,4,0)</f>
        <v>0</v>
      </c>
      <c r="O159" s="206"/>
      <c r="P159" s="172">
        <f>VLOOKUP(O159,menuiserie_intérieure!$B$70:$B$104:'menuiserie_intérieure'!$E$70:$E$104,4,0)</f>
        <v>0</v>
      </c>
      <c r="Q159" s="257"/>
      <c r="R159" s="261"/>
      <c r="S159" s="259"/>
      <c r="T159" s="198"/>
    </row>
    <row r="160" spans="1:20" ht="32.1" customHeight="1" thickBot="1">
      <c r="A160" s="55"/>
      <c r="B160" s="229"/>
      <c r="C160" s="232"/>
      <c r="D160" s="235"/>
      <c r="E160" s="238"/>
      <c r="F160" s="60" t="s">
        <v>158</v>
      </c>
      <c r="G160" s="61">
        <f t="shared" ref="G160" si="172">SUM(G154:G159)</f>
        <v>0</v>
      </c>
      <c r="H160" s="191" t="s">
        <v>158</v>
      </c>
      <c r="I160" s="61">
        <f t="shared" ref="I160" si="173">SUM(I154:I159)</f>
        <v>0</v>
      </c>
      <c r="J160" s="241"/>
      <c r="K160" s="60" t="s">
        <v>158</v>
      </c>
      <c r="L160" s="61">
        <f t="shared" ref="L160" si="174">SUM(L154:L159)</f>
        <v>0</v>
      </c>
      <c r="M160" s="62" t="s">
        <v>158</v>
      </c>
      <c r="N160" s="61">
        <f t="shared" ref="N160" si="175">SUM(N154:N159)</f>
        <v>0</v>
      </c>
      <c r="O160" s="62" t="s">
        <v>158</v>
      </c>
      <c r="P160" s="170">
        <f t="shared" ref="P160" si="176">SUM(P154:P159)</f>
        <v>0</v>
      </c>
      <c r="Q160" s="173">
        <f t="shared" ref="Q160" si="177">E154*J154+G160*J154+I160*J154+N160+P160+L160</f>
        <v>0</v>
      </c>
      <c r="R160" s="173">
        <f t="shared" ref="R160" si="178">(L160+N160+P160)*C154</f>
        <v>0</v>
      </c>
      <c r="S160" s="174">
        <f t="shared" ref="S160" si="179">Q160*C154</f>
        <v>0</v>
      </c>
      <c r="T160" s="198"/>
    </row>
    <row r="161" spans="1:20" ht="32.1" customHeight="1">
      <c r="A161" s="55">
        <v>23</v>
      </c>
      <c r="B161" s="227"/>
      <c r="C161" s="230">
        <v>0</v>
      </c>
      <c r="D161" s="233"/>
      <c r="E161" s="236"/>
      <c r="F161" s="58"/>
      <c r="G161" s="218">
        <f>VLOOKUP(F161,menuiserie_intérieure!$B$70:$C$110,2,0)</f>
        <v>0</v>
      </c>
      <c r="H161" s="58"/>
      <c r="I161" s="189">
        <f>VLOOKUP(H161,menuiserie_intérieure!$B$70:$C$104,2,0)</f>
        <v>0</v>
      </c>
      <c r="J161" s="239">
        <f t="shared" ref="J161:J192" si="180">$D$4</f>
        <v>1.1000000000000001</v>
      </c>
      <c r="K161" s="239"/>
      <c r="L161" s="254">
        <f>VLOOKUP(K161,menuiserie_intérieure!$B$144:$C$154,2,0)</f>
        <v>0</v>
      </c>
      <c r="M161" s="205"/>
      <c r="N161" s="59">
        <f>VLOOKUP(M161,menuiserie_intérieure!$B$70:$B$110:'menuiserie_intérieure'!$E$70:$E$110,4,0)</f>
        <v>0</v>
      </c>
      <c r="O161" s="205"/>
      <c r="P161" s="171">
        <f>VLOOKUP(O161,menuiserie_intérieure!$B$70:$B$104:'menuiserie_intérieure'!$E$70:$E$104,4,0)</f>
        <v>0</v>
      </c>
      <c r="Q161" s="256"/>
      <c r="R161" s="260"/>
      <c r="S161" s="258"/>
      <c r="T161" s="198"/>
    </row>
    <row r="162" spans="1:20" ht="32.1" customHeight="1">
      <c r="A162" s="55"/>
      <c r="B162" s="228"/>
      <c r="C162" s="231"/>
      <c r="D162" s="234"/>
      <c r="E162" s="237"/>
      <c r="F162" s="56"/>
      <c r="G162" s="57">
        <f>VLOOKUP(F162,menuiserie_intérieure!$B$70:$C$110,2,0)</f>
        <v>0</v>
      </c>
      <c r="H162" s="56"/>
      <c r="I162" s="190">
        <f>VLOOKUP(H162,menuiserie_intérieure!$B$70:$C$104,2,0)</f>
        <v>0</v>
      </c>
      <c r="J162" s="240"/>
      <c r="K162" s="240"/>
      <c r="L162" s="255"/>
      <c r="M162" s="56"/>
      <c r="N162" s="57">
        <f>VLOOKUP(M162,menuiserie_intérieure!$B$70:$B$104:'menuiserie_intérieure'!$E$70:$E$104,4,0)</f>
        <v>0</v>
      </c>
      <c r="O162" s="56"/>
      <c r="P162" s="172">
        <f>VLOOKUP(O162,menuiserie_intérieure!$B$70:$B$104:'menuiserie_intérieure'!$E$70:$E$104,4,0)</f>
        <v>0</v>
      </c>
      <c r="Q162" s="257"/>
      <c r="R162" s="261"/>
      <c r="S162" s="259"/>
      <c r="T162" s="198"/>
    </row>
    <row r="163" spans="1:20" ht="32.1" customHeight="1">
      <c r="A163" s="55"/>
      <c r="B163" s="228"/>
      <c r="C163" s="231"/>
      <c r="D163" s="234"/>
      <c r="E163" s="237"/>
      <c r="F163" s="56"/>
      <c r="G163" s="57">
        <f>VLOOKUP(F163,menuiserie_intérieure!$B$70:$C$110,2,0)</f>
        <v>0</v>
      </c>
      <c r="H163" s="56"/>
      <c r="I163" s="190">
        <f>VLOOKUP(H163,menuiserie_intérieure!$B$70:$C$104,2,0)</f>
        <v>0</v>
      </c>
      <c r="J163" s="240"/>
      <c r="K163" s="240"/>
      <c r="L163" s="255"/>
      <c r="M163" s="56"/>
      <c r="N163" s="57">
        <f>VLOOKUP(M163,menuiserie_intérieure!$B$70:$B$104:'menuiserie_intérieure'!$E$70:$E$104,4,0)</f>
        <v>0</v>
      </c>
      <c r="O163" s="56"/>
      <c r="P163" s="172">
        <f>VLOOKUP(O163,menuiserie_intérieure!$B$70:$B$104:'menuiserie_intérieure'!$E$70:$E$104,4,0)</f>
        <v>0</v>
      </c>
      <c r="Q163" s="257"/>
      <c r="R163" s="261"/>
      <c r="S163" s="259"/>
      <c r="T163" s="198"/>
    </row>
    <row r="164" spans="1:20" ht="32.1" customHeight="1">
      <c r="A164" s="55"/>
      <c r="B164" s="228"/>
      <c r="C164" s="231"/>
      <c r="D164" s="234"/>
      <c r="E164" s="237"/>
      <c r="F164" s="56"/>
      <c r="G164" s="57">
        <f>VLOOKUP(F164,menuiserie_intérieure!$B$70:$C$104,2,0)</f>
        <v>0</v>
      </c>
      <c r="H164" s="56"/>
      <c r="I164" s="190">
        <f>VLOOKUP(H164,menuiserie_intérieure!$B$70:$C$104,2,0)</f>
        <v>0</v>
      </c>
      <c r="J164" s="240"/>
      <c r="K164" s="240"/>
      <c r="L164" s="255"/>
      <c r="M164" s="56"/>
      <c r="N164" s="57">
        <f>VLOOKUP(M164,menuiserie_intérieure!$B$70:$B$104:'menuiserie_intérieure'!$E$70:$E$104,4,0)</f>
        <v>0</v>
      </c>
      <c r="O164" s="56"/>
      <c r="P164" s="172">
        <f>VLOOKUP(O164,menuiserie_intérieure!$B$70:$B$104:'menuiserie_intérieure'!$E$70:$E$104,4,0)</f>
        <v>0</v>
      </c>
      <c r="Q164" s="257"/>
      <c r="R164" s="261"/>
      <c r="S164" s="259"/>
      <c r="T164" s="198"/>
    </row>
    <row r="165" spans="1:20" ht="32.1" customHeight="1">
      <c r="A165" s="49"/>
      <c r="B165" s="228"/>
      <c r="C165" s="231"/>
      <c r="D165" s="234"/>
      <c r="E165" s="237"/>
      <c r="F165" s="56"/>
      <c r="G165" s="57">
        <f>VLOOKUP(F165,menuiserie_intérieure!$B$70:$C$104,2,0)</f>
        <v>0</v>
      </c>
      <c r="H165" s="56"/>
      <c r="I165" s="190">
        <f>VLOOKUP(H165,menuiserie_intérieure!$B$70:$C$104,2,0)</f>
        <v>0</v>
      </c>
      <c r="J165" s="240"/>
      <c r="K165" s="240"/>
      <c r="L165" s="255"/>
      <c r="M165" s="56"/>
      <c r="N165" s="57">
        <f>VLOOKUP(M165,menuiserie_intérieure!$B$70:$B$104:'menuiserie_intérieure'!$E$70:$E$104,4,0)</f>
        <v>0</v>
      </c>
      <c r="O165" s="56"/>
      <c r="P165" s="172">
        <f>VLOOKUP(O165,menuiserie_intérieure!$B$70:$B$104:'menuiserie_intérieure'!$E$70:$E$104,4,0)</f>
        <v>0</v>
      </c>
      <c r="Q165" s="257"/>
      <c r="R165" s="261"/>
      <c r="S165" s="259"/>
      <c r="T165" s="198"/>
    </row>
    <row r="166" spans="1:20" ht="32.1" customHeight="1">
      <c r="A166" s="55"/>
      <c r="B166" s="228"/>
      <c r="C166" s="231"/>
      <c r="D166" s="234"/>
      <c r="E166" s="237"/>
      <c r="F166" s="56"/>
      <c r="G166" s="172">
        <f>VLOOKUP(F166,menuiserie_intérieure!$B$70:$C$104,2,0)</f>
        <v>0</v>
      </c>
      <c r="H166" s="56"/>
      <c r="I166" s="190">
        <f>VLOOKUP(H166,menuiserie_intérieure!$B$70:$C$104,2,0)</f>
        <v>0</v>
      </c>
      <c r="J166" s="240"/>
      <c r="K166" s="240"/>
      <c r="L166" s="255"/>
      <c r="M166" s="206"/>
      <c r="N166" s="57">
        <f>VLOOKUP(M166,menuiserie_intérieure!$B$70:$B$104:'menuiserie_intérieure'!$E$70:$E$104,4,0)</f>
        <v>0</v>
      </c>
      <c r="O166" s="206"/>
      <c r="P166" s="172">
        <f>VLOOKUP(O166,menuiserie_intérieure!$B$70:$B$104:'menuiserie_intérieure'!$E$70:$E$104,4,0)</f>
        <v>0</v>
      </c>
      <c r="Q166" s="257"/>
      <c r="R166" s="261"/>
      <c r="S166" s="259"/>
      <c r="T166" s="198"/>
    </row>
    <row r="167" spans="1:20" ht="32.1" customHeight="1" thickBot="1">
      <c r="A167" s="55"/>
      <c r="B167" s="229"/>
      <c r="C167" s="232"/>
      <c r="D167" s="235"/>
      <c r="E167" s="238"/>
      <c r="F167" s="60" t="s">
        <v>158</v>
      </c>
      <c r="G167" s="61">
        <f t="shared" ref="G167" si="181">SUM(G161:G166)</f>
        <v>0</v>
      </c>
      <c r="H167" s="191" t="s">
        <v>158</v>
      </c>
      <c r="I167" s="61">
        <f t="shared" ref="I167" si="182">SUM(I161:I166)</f>
        <v>0</v>
      </c>
      <c r="J167" s="241"/>
      <c r="K167" s="60" t="s">
        <v>158</v>
      </c>
      <c r="L167" s="61">
        <f t="shared" ref="L167" si="183">SUM(L161:L166)</f>
        <v>0</v>
      </c>
      <c r="M167" s="62" t="s">
        <v>158</v>
      </c>
      <c r="N167" s="61">
        <f t="shared" ref="N167" si="184">SUM(N161:N166)</f>
        <v>0</v>
      </c>
      <c r="O167" s="62" t="s">
        <v>158</v>
      </c>
      <c r="P167" s="170">
        <f t="shared" ref="P167" si="185">SUM(P161:P166)</f>
        <v>0</v>
      </c>
      <c r="Q167" s="173">
        <f t="shared" ref="Q167" si="186">E161*J161+G167*J161+I167*J161+N167+P167+L167</f>
        <v>0</v>
      </c>
      <c r="R167" s="173">
        <f t="shared" ref="R167" si="187">(L167+N167+P167)*C161</f>
        <v>0</v>
      </c>
      <c r="S167" s="174">
        <f t="shared" ref="S167" si="188">Q167*C161</f>
        <v>0</v>
      </c>
      <c r="T167" s="198"/>
    </row>
    <row r="168" spans="1:20" ht="32.1" customHeight="1">
      <c r="A168" s="55">
        <v>24</v>
      </c>
      <c r="B168" s="227"/>
      <c r="C168" s="230">
        <v>0</v>
      </c>
      <c r="D168" s="233"/>
      <c r="E168" s="236"/>
      <c r="F168" s="58"/>
      <c r="G168" s="218">
        <f>VLOOKUP(F168,menuiserie_intérieure!$B$70:$C$110,2,0)</f>
        <v>0</v>
      </c>
      <c r="H168" s="58"/>
      <c r="I168" s="189">
        <f>VLOOKUP(H168,menuiserie_intérieure!$B$70:$C$104,2,0)</f>
        <v>0</v>
      </c>
      <c r="J168" s="239">
        <f t="shared" ref="J168:J199" si="189">$D$4</f>
        <v>1.1000000000000001</v>
      </c>
      <c r="K168" s="239"/>
      <c r="L168" s="254">
        <f>VLOOKUP(K168,menuiserie_intérieure!$B$144:$C$154,2,0)</f>
        <v>0</v>
      </c>
      <c r="M168" s="205"/>
      <c r="N168" s="59">
        <f>VLOOKUP(M168,menuiserie_intérieure!$B$70:$B$110:'menuiserie_intérieure'!$E$70:$E$110,4,0)</f>
        <v>0</v>
      </c>
      <c r="O168" s="205"/>
      <c r="P168" s="171">
        <f>VLOOKUP(O168,menuiserie_intérieure!$B$70:$B$104:'menuiserie_intérieure'!$E$70:$E$104,4,0)</f>
        <v>0</v>
      </c>
      <c r="Q168" s="256"/>
      <c r="R168" s="260"/>
      <c r="S168" s="258"/>
      <c r="T168" s="198"/>
    </row>
    <row r="169" spans="1:20" ht="32.1" customHeight="1">
      <c r="A169" s="55"/>
      <c r="B169" s="228"/>
      <c r="C169" s="231"/>
      <c r="D169" s="234"/>
      <c r="E169" s="237"/>
      <c r="F169" s="56"/>
      <c r="G169" s="57">
        <f>VLOOKUP(F169,menuiserie_intérieure!$B$70:$C$110,2,0)</f>
        <v>0</v>
      </c>
      <c r="H169" s="56"/>
      <c r="I169" s="190">
        <f>VLOOKUP(H169,menuiserie_intérieure!$B$70:$C$104,2,0)</f>
        <v>0</v>
      </c>
      <c r="J169" s="240"/>
      <c r="K169" s="240"/>
      <c r="L169" s="255"/>
      <c r="M169" s="56"/>
      <c r="N169" s="57">
        <f>VLOOKUP(M169,menuiserie_intérieure!$B$70:$B$104:'menuiserie_intérieure'!$E$70:$E$104,4,0)</f>
        <v>0</v>
      </c>
      <c r="O169" s="56"/>
      <c r="P169" s="172">
        <f>VLOOKUP(O169,menuiserie_intérieure!$B$70:$B$104:'menuiserie_intérieure'!$E$70:$E$104,4,0)</f>
        <v>0</v>
      </c>
      <c r="Q169" s="257"/>
      <c r="R169" s="261"/>
      <c r="S169" s="259"/>
      <c r="T169" s="198"/>
    </row>
    <row r="170" spans="1:20" ht="32.1" customHeight="1">
      <c r="A170" s="55"/>
      <c r="B170" s="228"/>
      <c r="C170" s="231"/>
      <c r="D170" s="234"/>
      <c r="E170" s="237"/>
      <c r="F170" s="56"/>
      <c r="G170" s="57">
        <f>VLOOKUP(F170,menuiserie_intérieure!$B$70:$C$110,2,0)</f>
        <v>0</v>
      </c>
      <c r="H170" s="56"/>
      <c r="I170" s="190">
        <f>VLOOKUP(H170,menuiserie_intérieure!$B$70:$C$104,2,0)</f>
        <v>0</v>
      </c>
      <c r="J170" s="240"/>
      <c r="K170" s="240"/>
      <c r="L170" s="255"/>
      <c r="M170" s="56"/>
      <c r="N170" s="57">
        <f>VLOOKUP(M170,menuiserie_intérieure!$B$70:$B$104:'menuiserie_intérieure'!$E$70:$E$104,4,0)</f>
        <v>0</v>
      </c>
      <c r="O170" s="56"/>
      <c r="P170" s="172">
        <f>VLOOKUP(O170,menuiserie_intérieure!$B$70:$B$104:'menuiserie_intérieure'!$E$70:$E$104,4,0)</f>
        <v>0</v>
      </c>
      <c r="Q170" s="257"/>
      <c r="R170" s="261"/>
      <c r="S170" s="259"/>
      <c r="T170" s="198"/>
    </row>
    <row r="171" spans="1:20" ht="32.1" customHeight="1">
      <c r="A171" s="55"/>
      <c r="B171" s="228"/>
      <c r="C171" s="231"/>
      <c r="D171" s="234"/>
      <c r="E171" s="237"/>
      <c r="F171" s="56"/>
      <c r="G171" s="57">
        <f>VLOOKUP(F171,menuiserie_intérieure!$B$70:$C$104,2,0)</f>
        <v>0</v>
      </c>
      <c r="H171" s="56"/>
      <c r="I171" s="190">
        <f>VLOOKUP(H171,menuiserie_intérieure!$B$70:$C$104,2,0)</f>
        <v>0</v>
      </c>
      <c r="J171" s="240"/>
      <c r="K171" s="240"/>
      <c r="L171" s="255"/>
      <c r="M171" s="56"/>
      <c r="N171" s="57">
        <f>VLOOKUP(M171,menuiserie_intérieure!$B$70:$B$104:'menuiserie_intérieure'!$E$70:$E$104,4,0)</f>
        <v>0</v>
      </c>
      <c r="O171" s="56"/>
      <c r="P171" s="172">
        <f>VLOOKUP(O171,menuiserie_intérieure!$B$70:$B$104:'menuiserie_intérieure'!$E$70:$E$104,4,0)</f>
        <v>0</v>
      </c>
      <c r="Q171" s="257"/>
      <c r="R171" s="261"/>
      <c r="S171" s="259"/>
      <c r="T171" s="198"/>
    </row>
    <row r="172" spans="1:20" ht="32.1" customHeight="1">
      <c r="A172" s="49"/>
      <c r="B172" s="228"/>
      <c r="C172" s="231"/>
      <c r="D172" s="234"/>
      <c r="E172" s="237"/>
      <c r="F172" s="56"/>
      <c r="G172" s="57">
        <f>VLOOKUP(F172,menuiserie_intérieure!$B$70:$C$104,2,0)</f>
        <v>0</v>
      </c>
      <c r="H172" s="56"/>
      <c r="I172" s="190">
        <f>VLOOKUP(H172,menuiserie_intérieure!$B$70:$C$104,2,0)</f>
        <v>0</v>
      </c>
      <c r="J172" s="240"/>
      <c r="K172" s="240"/>
      <c r="L172" s="255"/>
      <c r="M172" s="56"/>
      <c r="N172" s="57">
        <f>VLOOKUP(M172,menuiserie_intérieure!$B$70:$B$104:'menuiserie_intérieure'!$E$70:$E$104,4,0)</f>
        <v>0</v>
      </c>
      <c r="O172" s="56"/>
      <c r="P172" s="172">
        <f>VLOOKUP(O172,menuiserie_intérieure!$B$70:$B$104:'menuiserie_intérieure'!$E$70:$E$104,4,0)</f>
        <v>0</v>
      </c>
      <c r="Q172" s="257"/>
      <c r="R172" s="261"/>
      <c r="S172" s="259"/>
      <c r="T172" s="198"/>
    </row>
    <row r="173" spans="1:20" ht="32.1" customHeight="1">
      <c r="A173" s="55"/>
      <c r="B173" s="228"/>
      <c r="C173" s="231"/>
      <c r="D173" s="234"/>
      <c r="E173" s="237"/>
      <c r="F173" s="56"/>
      <c r="G173" s="172">
        <f>VLOOKUP(F173,menuiserie_intérieure!$B$70:$C$104,2,0)</f>
        <v>0</v>
      </c>
      <c r="H173" s="56"/>
      <c r="I173" s="190">
        <f>VLOOKUP(H173,menuiserie_intérieure!$B$70:$C$104,2,0)</f>
        <v>0</v>
      </c>
      <c r="J173" s="240"/>
      <c r="K173" s="240"/>
      <c r="L173" s="255"/>
      <c r="M173" s="206"/>
      <c r="N173" s="57">
        <f>VLOOKUP(M173,menuiserie_intérieure!$B$70:$B$104:'menuiserie_intérieure'!$E$70:$E$104,4,0)</f>
        <v>0</v>
      </c>
      <c r="O173" s="206"/>
      <c r="P173" s="172">
        <f>VLOOKUP(O173,menuiserie_intérieure!$B$70:$B$104:'menuiserie_intérieure'!$E$70:$E$104,4,0)</f>
        <v>0</v>
      </c>
      <c r="Q173" s="257"/>
      <c r="R173" s="261"/>
      <c r="S173" s="259"/>
      <c r="T173" s="198"/>
    </row>
    <row r="174" spans="1:20" ht="32.1" customHeight="1" thickBot="1">
      <c r="A174" s="55"/>
      <c r="B174" s="229"/>
      <c r="C174" s="232"/>
      <c r="D174" s="235"/>
      <c r="E174" s="238"/>
      <c r="F174" s="60" t="s">
        <v>158</v>
      </c>
      <c r="G174" s="61">
        <f t="shared" ref="G174" si="190">SUM(G168:G173)</f>
        <v>0</v>
      </c>
      <c r="H174" s="191" t="s">
        <v>158</v>
      </c>
      <c r="I174" s="61">
        <f t="shared" ref="I174" si="191">SUM(I168:I173)</f>
        <v>0</v>
      </c>
      <c r="J174" s="241"/>
      <c r="K174" s="60" t="s">
        <v>158</v>
      </c>
      <c r="L174" s="61">
        <f t="shared" ref="L174" si="192">SUM(L168:L173)</f>
        <v>0</v>
      </c>
      <c r="M174" s="62" t="s">
        <v>158</v>
      </c>
      <c r="N174" s="61">
        <f t="shared" ref="N174" si="193">SUM(N168:N173)</f>
        <v>0</v>
      </c>
      <c r="O174" s="62" t="s">
        <v>158</v>
      </c>
      <c r="P174" s="170">
        <f t="shared" ref="P174" si="194">SUM(P168:P173)</f>
        <v>0</v>
      </c>
      <c r="Q174" s="173">
        <f t="shared" ref="Q174" si="195">E168*J168+G174*J168+I174*J168+N174+P174+L174</f>
        <v>0</v>
      </c>
      <c r="R174" s="173">
        <f t="shared" ref="R174" si="196">(L174+N174+P174)*C168</f>
        <v>0</v>
      </c>
      <c r="S174" s="174">
        <f t="shared" ref="S174" si="197">Q174*C168</f>
        <v>0</v>
      </c>
      <c r="T174" s="198"/>
    </row>
    <row r="175" spans="1:20" ht="32.1" customHeight="1">
      <c r="A175" s="55">
        <v>25</v>
      </c>
      <c r="B175" s="227"/>
      <c r="C175" s="230">
        <v>0</v>
      </c>
      <c r="D175" s="233"/>
      <c r="E175" s="236"/>
      <c r="F175" s="58"/>
      <c r="G175" s="218">
        <f>VLOOKUP(F175,menuiserie_intérieure!$B$70:$C$110,2,0)</f>
        <v>0</v>
      </c>
      <c r="H175" s="58"/>
      <c r="I175" s="189">
        <f>VLOOKUP(H175,menuiserie_intérieure!$B$70:$C$104,2,0)</f>
        <v>0</v>
      </c>
      <c r="J175" s="239">
        <f t="shared" ref="J175:J206" si="198">$D$4</f>
        <v>1.1000000000000001</v>
      </c>
      <c r="K175" s="239"/>
      <c r="L175" s="254">
        <f>VLOOKUP(K175,menuiserie_intérieure!$B$144:$C$154,2,0)</f>
        <v>0</v>
      </c>
      <c r="M175" s="205"/>
      <c r="N175" s="59">
        <f>VLOOKUP(M175,menuiserie_intérieure!$B$70:$B$110:'menuiserie_intérieure'!$E$70:$E$110,4,0)</f>
        <v>0</v>
      </c>
      <c r="O175" s="205"/>
      <c r="P175" s="171">
        <f>VLOOKUP(O175,menuiserie_intérieure!$B$70:$B$104:'menuiserie_intérieure'!$E$70:$E$104,4,0)</f>
        <v>0</v>
      </c>
      <c r="Q175" s="256"/>
      <c r="R175" s="260"/>
      <c r="S175" s="258"/>
      <c r="T175" s="198"/>
    </row>
    <row r="176" spans="1:20" ht="32.1" customHeight="1">
      <c r="A176" s="55"/>
      <c r="B176" s="228"/>
      <c r="C176" s="231"/>
      <c r="D176" s="234"/>
      <c r="E176" s="237"/>
      <c r="F176" s="56"/>
      <c r="G176" s="57">
        <f>VLOOKUP(F176,menuiserie_intérieure!$B$70:$C$110,2,0)</f>
        <v>0</v>
      </c>
      <c r="H176" s="56"/>
      <c r="I176" s="190">
        <f>VLOOKUP(H176,menuiserie_intérieure!$B$70:$C$104,2,0)</f>
        <v>0</v>
      </c>
      <c r="J176" s="240"/>
      <c r="K176" s="240"/>
      <c r="L176" s="255"/>
      <c r="M176" s="56"/>
      <c r="N176" s="57">
        <f>VLOOKUP(M176,menuiserie_intérieure!$B$70:$B$104:'menuiserie_intérieure'!$E$70:$E$104,4,0)</f>
        <v>0</v>
      </c>
      <c r="O176" s="56"/>
      <c r="P176" s="172">
        <f>VLOOKUP(O176,menuiserie_intérieure!$B$70:$B$104:'menuiserie_intérieure'!$E$70:$E$104,4,0)</f>
        <v>0</v>
      </c>
      <c r="Q176" s="257"/>
      <c r="R176" s="261"/>
      <c r="S176" s="259"/>
      <c r="T176" s="198"/>
    </row>
    <row r="177" spans="1:20" ht="32.1" customHeight="1">
      <c r="A177" s="55"/>
      <c r="B177" s="228"/>
      <c r="C177" s="231"/>
      <c r="D177" s="234"/>
      <c r="E177" s="237"/>
      <c r="F177" s="56"/>
      <c r="G177" s="57">
        <f>VLOOKUP(F177,menuiserie_intérieure!$B$70:$C$110,2,0)</f>
        <v>0</v>
      </c>
      <c r="H177" s="56"/>
      <c r="I177" s="190">
        <f>VLOOKUP(H177,menuiserie_intérieure!$B$70:$C$104,2,0)</f>
        <v>0</v>
      </c>
      <c r="J177" s="240"/>
      <c r="K177" s="240"/>
      <c r="L177" s="255"/>
      <c r="M177" s="56"/>
      <c r="N177" s="57">
        <f>VLOOKUP(M177,menuiserie_intérieure!$B$70:$B$104:'menuiserie_intérieure'!$E$70:$E$104,4,0)</f>
        <v>0</v>
      </c>
      <c r="O177" s="56"/>
      <c r="P177" s="172">
        <f>VLOOKUP(O177,menuiserie_intérieure!$B$70:$B$104:'menuiserie_intérieure'!$E$70:$E$104,4,0)</f>
        <v>0</v>
      </c>
      <c r="Q177" s="257"/>
      <c r="R177" s="261"/>
      <c r="S177" s="259"/>
      <c r="T177" s="198"/>
    </row>
    <row r="178" spans="1:20" ht="32.1" customHeight="1">
      <c r="A178" s="55"/>
      <c r="B178" s="228"/>
      <c r="C178" s="231"/>
      <c r="D178" s="234"/>
      <c r="E178" s="237"/>
      <c r="F178" s="56"/>
      <c r="G178" s="57">
        <f>VLOOKUP(F178,menuiserie_intérieure!$B$70:$C$104,2,0)</f>
        <v>0</v>
      </c>
      <c r="H178" s="56"/>
      <c r="I178" s="190">
        <f>VLOOKUP(H178,menuiserie_intérieure!$B$70:$C$104,2,0)</f>
        <v>0</v>
      </c>
      <c r="J178" s="240"/>
      <c r="K178" s="240"/>
      <c r="L178" s="255"/>
      <c r="M178" s="56"/>
      <c r="N178" s="57">
        <f>VLOOKUP(M178,menuiserie_intérieure!$B$70:$B$104:'menuiserie_intérieure'!$E$70:$E$104,4,0)</f>
        <v>0</v>
      </c>
      <c r="O178" s="56"/>
      <c r="P178" s="172">
        <f>VLOOKUP(O178,menuiserie_intérieure!$B$70:$B$104:'menuiserie_intérieure'!$E$70:$E$104,4,0)</f>
        <v>0</v>
      </c>
      <c r="Q178" s="257"/>
      <c r="R178" s="261"/>
      <c r="S178" s="259"/>
      <c r="T178" s="198"/>
    </row>
    <row r="179" spans="1:20" ht="32.1" customHeight="1">
      <c r="A179" s="49"/>
      <c r="B179" s="228"/>
      <c r="C179" s="231"/>
      <c r="D179" s="234"/>
      <c r="E179" s="237"/>
      <c r="F179" s="56"/>
      <c r="G179" s="57">
        <f>VLOOKUP(F179,menuiserie_intérieure!$B$70:$C$104,2,0)</f>
        <v>0</v>
      </c>
      <c r="H179" s="56"/>
      <c r="I179" s="190">
        <f>VLOOKUP(H179,menuiserie_intérieure!$B$70:$C$104,2,0)</f>
        <v>0</v>
      </c>
      <c r="J179" s="240"/>
      <c r="K179" s="240"/>
      <c r="L179" s="255"/>
      <c r="M179" s="56"/>
      <c r="N179" s="57">
        <f>VLOOKUP(M179,menuiserie_intérieure!$B$70:$B$104:'menuiserie_intérieure'!$E$70:$E$104,4,0)</f>
        <v>0</v>
      </c>
      <c r="O179" s="56"/>
      <c r="P179" s="172">
        <f>VLOOKUP(O179,menuiserie_intérieure!$B$70:$B$104:'menuiserie_intérieure'!$E$70:$E$104,4,0)</f>
        <v>0</v>
      </c>
      <c r="Q179" s="257"/>
      <c r="R179" s="261"/>
      <c r="S179" s="259"/>
      <c r="T179" s="198"/>
    </row>
    <row r="180" spans="1:20" ht="32.1" customHeight="1">
      <c r="A180" s="55"/>
      <c r="B180" s="228"/>
      <c r="C180" s="231"/>
      <c r="D180" s="234"/>
      <c r="E180" s="237"/>
      <c r="F180" s="56"/>
      <c r="G180" s="172">
        <f>VLOOKUP(F180,menuiserie_intérieure!$B$70:$C$104,2,0)</f>
        <v>0</v>
      </c>
      <c r="H180" s="56"/>
      <c r="I180" s="190">
        <f>VLOOKUP(H180,menuiserie_intérieure!$B$70:$C$104,2,0)</f>
        <v>0</v>
      </c>
      <c r="J180" s="240"/>
      <c r="K180" s="240"/>
      <c r="L180" s="255"/>
      <c r="M180" s="206"/>
      <c r="N180" s="57">
        <f>VLOOKUP(M180,menuiserie_intérieure!$B$70:$B$104:'menuiserie_intérieure'!$E$70:$E$104,4,0)</f>
        <v>0</v>
      </c>
      <c r="O180" s="206"/>
      <c r="P180" s="172">
        <f>VLOOKUP(O180,menuiserie_intérieure!$B$70:$B$104:'menuiserie_intérieure'!$E$70:$E$104,4,0)</f>
        <v>0</v>
      </c>
      <c r="Q180" s="257"/>
      <c r="R180" s="261"/>
      <c r="S180" s="259"/>
      <c r="T180" s="198"/>
    </row>
    <row r="181" spans="1:20" ht="32.1" customHeight="1" thickBot="1">
      <c r="A181" s="55"/>
      <c r="B181" s="229"/>
      <c r="C181" s="232"/>
      <c r="D181" s="235"/>
      <c r="E181" s="238"/>
      <c r="F181" s="60" t="s">
        <v>158</v>
      </c>
      <c r="G181" s="61">
        <f t="shared" ref="G181" si="199">SUM(G175:G180)</f>
        <v>0</v>
      </c>
      <c r="H181" s="191" t="s">
        <v>158</v>
      </c>
      <c r="I181" s="61">
        <f t="shared" ref="I181" si="200">SUM(I175:I180)</f>
        <v>0</v>
      </c>
      <c r="J181" s="241"/>
      <c r="K181" s="60" t="s">
        <v>158</v>
      </c>
      <c r="L181" s="61">
        <f t="shared" ref="L181" si="201">SUM(L175:L180)</f>
        <v>0</v>
      </c>
      <c r="M181" s="62" t="s">
        <v>158</v>
      </c>
      <c r="N181" s="61">
        <f t="shared" ref="N181" si="202">SUM(N175:N180)</f>
        <v>0</v>
      </c>
      <c r="O181" s="62" t="s">
        <v>158</v>
      </c>
      <c r="P181" s="170">
        <f t="shared" ref="P181" si="203">SUM(P175:P180)</f>
        <v>0</v>
      </c>
      <c r="Q181" s="173">
        <f t="shared" ref="Q181" si="204">E175*J175+G181*J175+I181*J175+N181+P181+L181</f>
        <v>0</v>
      </c>
      <c r="R181" s="173">
        <f t="shared" ref="R181" si="205">(L181+N181+P181)*C175</f>
        <v>0</v>
      </c>
      <c r="S181" s="174">
        <f t="shared" ref="S181" si="206">Q181*C175</f>
        <v>0</v>
      </c>
      <c r="T181" s="198"/>
    </row>
    <row r="182" spans="1:20" ht="32.1" customHeight="1">
      <c r="A182" s="55">
        <v>26</v>
      </c>
      <c r="B182" s="227"/>
      <c r="C182" s="230">
        <v>0</v>
      </c>
      <c r="D182" s="233"/>
      <c r="E182" s="236"/>
      <c r="F182" s="58"/>
      <c r="G182" s="218">
        <f>VLOOKUP(F182,menuiserie_intérieure!$B$70:$C$110,2,0)</f>
        <v>0</v>
      </c>
      <c r="H182" s="58"/>
      <c r="I182" s="189">
        <f>VLOOKUP(H182,menuiserie_intérieure!$B$70:$C$104,2,0)</f>
        <v>0</v>
      </c>
      <c r="J182" s="239">
        <f t="shared" ref="J182:J213" si="207">$D$4</f>
        <v>1.1000000000000001</v>
      </c>
      <c r="K182" s="239"/>
      <c r="L182" s="254">
        <f>VLOOKUP(K182,menuiserie_intérieure!$B$144:$C$154,2,0)</f>
        <v>0</v>
      </c>
      <c r="M182" s="205"/>
      <c r="N182" s="59">
        <f>VLOOKUP(M182,menuiserie_intérieure!$B$70:$B$110:'menuiserie_intérieure'!$E$70:$E$110,4,0)</f>
        <v>0</v>
      </c>
      <c r="O182" s="205"/>
      <c r="P182" s="171">
        <f>VLOOKUP(O182,menuiserie_intérieure!$B$70:$B$104:'menuiserie_intérieure'!$E$70:$E$104,4,0)</f>
        <v>0</v>
      </c>
      <c r="Q182" s="256"/>
      <c r="R182" s="260"/>
      <c r="S182" s="258"/>
      <c r="T182" s="198"/>
    </row>
    <row r="183" spans="1:20" ht="32.1" customHeight="1">
      <c r="A183" s="55"/>
      <c r="B183" s="228"/>
      <c r="C183" s="231"/>
      <c r="D183" s="234"/>
      <c r="E183" s="237"/>
      <c r="F183" s="56"/>
      <c r="G183" s="57">
        <f>VLOOKUP(F183,menuiserie_intérieure!$B$70:$C$110,2,0)</f>
        <v>0</v>
      </c>
      <c r="H183" s="56"/>
      <c r="I183" s="190">
        <f>VLOOKUP(H183,menuiserie_intérieure!$B$70:$C$104,2,0)</f>
        <v>0</v>
      </c>
      <c r="J183" s="240"/>
      <c r="K183" s="240"/>
      <c r="L183" s="255"/>
      <c r="M183" s="56"/>
      <c r="N183" s="57">
        <f>VLOOKUP(M183,menuiserie_intérieure!$B$70:$B$104:'menuiserie_intérieure'!$E$70:$E$104,4,0)</f>
        <v>0</v>
      </c>
      <c r="O183" s="56"/>
      <c r="P183" s="172">
        <f>VLOOKUP(O183,menuiserie_intérieure!$B$70:$B$104:'menuiserie_intérieure'!$E$70:$E$104,4,0)</f>
        <v>0</v>
      </c>
      <c r="Q183" s="257"/>
      <c r="R183" s="261"/>
      <c r="S183" s="259"/>
      <c r="T183" s="198"/>
    </row>
    <row r="184" spans="1:20" ht="32.1" customHeight="1">
      <c r="A184" s="55"/>
      <c r="B184" s="228"/>
      <c r="C184" s="231"/>
      <c r="D184" s="234"/>
      <c r="E184" s="237"/>
      <c r="F184" s="56"/>
      <c r="G184" s="57">
        <f>VLOOKUP(F184,menuiserie_intérieure!$B$70:$C$110,2,0)</f>
        <v>0</v>
      </c>
      <c r="H184" s="56"/>
      <c r="I184" s="190">
        <f>VLOOKUP(H184,menuiserie_intérieure!$B$70:$C$104,2,0)</f>
        <v>0</v>
      </c>
      <c r="J184" s="240"/>
      <c r="K184" s="240"/>
      <c r="L184" s="255"/>
      <c r="M184" s="56"/>
      <c r="N184" s="57">
        <f>VLOOKUP(M184,menuiserie_intérieure!$B$70:$B$104:'menuiserie_intérieure'!$E$70:$E$104,4,0)</f>
        <v>0</v>
      </c>
      <c r="O184" s="56"/>
      <c r="P184" s="172">
        <f>VLOOKUP(O184,menuiserie_intérieure!$B$70:$B$104:'menuiserie_intérieure'!$E$70:$E$104,4,0)</f>
        <v>0</v>
      </c>
      <c r="Q184" s="257"/>
      <c r="R184" s="261"/>
      <c r="S184" s="259"/>
      <c r="T184" s="198"/>
    </row>
    <row r="185" spans="1:20" ht="32.1" customHeight="1">
      <c r="A185" s="55"/>
      <c r="B185" s="228"/>
      <c r="C185" s="231"/>
      <c r="D185" s="234"/>
      <c r="E185" s="237"/>
      <c r="F185" s="56"/>
      <c r="G185" s="57">
        <f>VLOOKUP(F185,menuiserie_intérieure!$B$70:$C$104,2,0)</f>
        <v>0</v>
      </c>
      <c r="H185" s="56"/>
      <c r="I185" s="190">
        <f>VLOOKUP(H185,menuiserie_intérieure!$B$70:$C$104,2,0)</f>
        <v>0</v>
      </c>
      <c r="J185" s="240"/>
      <c r="K185" s="240"/>
      <c r="L185" s="255"/>
      <c r="M185" s="56"/>
      <c r="N185" s="57">
        <f>VLOOKUP(M185,menuiserie_intérieure!$B$70:$B$104:'menuiserie_intérieure'!$E$70:$E$104,4,0)</f>
        <v>0</v>
      </c>
      <c r="O185" s="56"/>
      <c r="P185" s="172">
        <f>VLOOKUP(O185,menuiserie_intérieure!$B$70:$B$104:'menuiserie_intérieure'!$E$70:$E$104,4,0)</f>
        <v>0</v>
      </c>
      <c r="Q185" s="257"/>
      <c r="R185" s="261"/>
      <c r="S185" s="259"/>
      <c r="T185" s="198"/>
    </row>
    <row r="186" spans="1:20" ht="32.1" customHeight="1">
      <c r="A186" s="49"/>
      <c r="B186" s="228"/>
      <c r="C186" s="231"/>
      <c r="D186" s="234"/>
      <c r="E186" s="237"/>
      <c r="F186" s="56"/>
      <c r="G186" s="57">
        <f>VLOOKUP(F186,menuiserie_intérieure!$B$70:$C$104,2,0)</f>
        <v>0</v>
      </c>
      <c r="H186" s="56"/>
      <c r="I186" s="190">
        <f>VLOOKUP(H186,menuiserie_intérieure!$B$70:$C$104,2,0)</f>
        <v>0</v>
      </c>
      <c r="J186" s="240"/>
      <c r="K186" s="240"/>
      <c r="L186" s="255"/>
      <c r="M186" s="56"/>
      <c r="N186" s="57">
        <f>VLOOKUP(M186,menuiserie_intérieure!$B$70:$B$104:'menuiserie_intérieure'!$E$70:$E$104,4,0)</f>
        <v>0</v>
      </c>
      <c r="O186" s="56"/>
      <c r="P186" s="172">
        <f>VLOOKUP(O186,menuiserie_intérieure!$B$70:$B$104:'menuiserie_intérieure'!$E$70:$E$104,4,0)</f>
        <v>0</v>
      </c>
      <c r="Q186" s="257"/>
      <c r="R186" s="261"/>
      <c r="S186" s="259"/>
      <c r="T186" s="198"/>
    </row>
    <row r="187" spans="1:20" ht="32.1" customHeight="1">
      <c r="A187" s="55"/>
      <c r="B187" s="228"/>
      <c r="C187" s="231"/>
      <c r="D187" s="234"/>
      <c r="E187" s="237"/>
      <c r="F187" s="56"/>
      <c r="G187" s="172">
        <f>VLOOKUP(F187,menuiserie_intérieure!$B$70:$C$104,2,0)</f>
        <v>0</v>
      </c>
      <c r="H187" s="56"/>
      <c r="I187" s="190">
        <f>VLOOKUP(H187,menuiserie_intérieure!$B$70:$C$104,2,0)</f>
        <v>0</v>
      </c>
      <c r="J187" s="240"/>
      <c r="K187" s="240"/>
      <c r="L187" s="255"/>
      <c r="M187" s="206"/>
      <c r="N187" s="57">
        <f>VLOOKUP(M187,menuiserie_intérieure!$B$70:$B$104:'menuiserie_intérieure'!$E$70:$E$104,4,0)</f>
        <v>0</v>
      </c>
      <c r="O187" s="206"/>
      <c r="P187" s="172">
        <f>VLOOKUP(O187,menuiserie_intérieure!$B$70:$B$104:'menuiserie_intérieure'!$E$70:$E$104,4,0)</f>
        <v>0</v>
      </c>
      <c r="Q187" s="257"/>
      <c r="R187" s="261"/>
      <c r="S187" s="259"/>
      <c r="T187" s="198"/>
    </row>
    <row r="188" spans="1:20" ht="32.1" customHeight="1" thickBot="1">
      <c r="A188" s="55"/>
      <c r="B188" s="229"/>
      <c r="C188" s="232"/>
      <c r="D188" s="235"/>
      <c r="E188" s="238"/>
      <c r="F188" s="60" t="s">
        <v>158</v>
      </c>
      <c r="G188" s="61">
        <f t="shared" ref="G188" si="208">SUM(G182:G187)</f>
        <v>0</v>
      </c>
      <c r="H188" s="191" t="s">
        <v>158</v>
      </c>
      <c r="I188" s="61">
        <f t="shared" ref="I188" si="209">SUM(I182:I187)</f>
        <v>0</v>
      </c>
      <c r="J188" s="241"/>
      <c r="K188" s="60" t="s">
        <v>158</v>
      </c>
      <c r="L188" s="61">
        <f t="shared" ref="L188" si="210">SUM(L182:L187)</f>
        <v>0</v>
      </c>
      <c r="M188" s="62" t="s">
        <v>158</v>
      </c>
      <c r="N188" s="61">
        <f t="shared" ref="N188" si="211">SUM(N182:N187)</f>
        <v>0</v>
      </c>
      <c r="O188" s="62" t="s">
        <v>158</v>
      </c>
      <c r="P188" s="170">
        <f t="shared" ref="P188" si="212">SUM(P182:P187)</f>
        <v>0</v>
      </c>
      <c r="Q188" s="173">
        <f t="shared" ref="Q188" si="213">E182*J182+G188*J182+I188*J182+N188+P188+L188</f>
        <v>0</v>
      </c>
      <c r="R188" s="173">
        <f t="shared" ref="R188" si="214">(L188+N188+P188)*C182</f>
        <v>0</v>
      </c>
      <c r="S188" s="174">
        <f t="shared" ref="S188" si="215">Q188*C182</f>
        <v>0</v>
      </c>
      <c r="T188" s="198"/>
    </row>
    <row r="189" spans="1:20" ht="32.1" customHeight="1">
      <c r="A189" s="55">
        <v>27</v>
      </c>
      <c r="B189" s="227"/>
      <c r="C189" s="230">
        <v>0</v>
      </c>
      <c r="D189" s="233"/>
      <c r="E189" s="236"/>
      <c r="F189" s="58"/>
      <c r="G189" s="218">
        <f>VLOOKUP(F189,menuiserie_intérieure!$B$70:$C$110,2,0)</f>
        <v>0</v>
      </c>
      <c r="H189" s="58"/>
      <c r="I189" s="189">
        <f>VLOOKUP(H189,menuiserie_intérieure!$B$70:$C$104,2,0)</f>
        <v>0</v>
      </c>
      <c r="J189" s="239">
        <f t="shared" ref="J189:J220" si="216">$D$4</f>
        <v>1.1000000000000001</v>
      </c>
      <c r="K189" s="239"/>
      <c r="L189" s="254">
        <f>VLOOKUP(K189,menuiserie_intérieure!$B$144:$C$154,2,0)</f>
        <v>0</v>
      </c>
      <c r="M189" s="205"/>
      <c r="N189" s="59">
        <f>VLOOKUP(M189,menuiserie_intérieure!$B$70:$B$110:'menuiserie_intérieure'!$E$70:$E$110,4,0)</f>
        <v>0</v>
      </c>
      <c r="O189" s="205"/>
      <c r="P189" s="171">
        <f>VLOOKUP(O189,menuiserie_intérieure!$B$70:$B$104:'menuiserie_intérieure'!$E$70:$E$104,4,0)</f>
        <v>0</v>
      </c>
      <c r="Q189" s="256"/>
      <c r="R189" s="260"/>
      <c r="S189" s="258"/>
      <c r="T189" s="198"/>
    </row>
    <row r="190" spans="1:20" ht="32.1" customHeight="1">
      <c r="A190" s="55"/>
      <c r="B190" s="228"/>
      <c r="C190" s="231"/>
      <c r="D190" s="234"/>
      <c r="E190" s="237"/>
      <c r="F190" s="56"/>
      <c r="G190" s="57">
        <f>VLOOKUP(F190,menuiserie_intérieure!$B$70:$C$110,2,0)</f>
        <v>0</v>
      </c>
      <c r="H190" s="56"/>
      <c r="I190" s="190">
        <f>VLOOKUP(H190,menuiserie_intérieure!$B$70:$C$104,2,0)</f>
        <v>0</v>
      </c>
      <c r="J190" s="240"/>
      <c r="K190" s="240"/>
      <c r="L190" s="255"/>
      <c r="M190" s="56"/>
      <c r="N190" s="57">
        <f>VLOOKUP(M190,menuiserie_intérieure!$B$70:$B$104:'menuiserie_intérieure'!$E$70:$E$104,4,0)</f>
        <v>0</v>
      </c>
      <c r="O190" s="56"/>
      <c r="P190" s="172">
        <f>VLOOKUP(O190,menuiserie_intérieure!$B$70:$B$104:'menuiserie_intérieure'!$E$70:$E$104,4,0)</f>
        <v>0</v>
      </c>
      <c r="Q190" s="257"/>
      <c r="R190" s="261"/>
      <c r="S190" s="259"/>
      <c r="T190" s="198"/>
    </row>
    <row r="191" spans="1:20" ht="32.1" customHeight="1">
      <c r="A191" s="55"/>
      <c r="B191" s="228"/>
      <c r="C191" s="231"/>
      <c r="D191" s="234"/>
      <c r="E191" s="237"/>
      <c r="F191" s="56"/>
      <c r="G191" s="57">
        <f>VLOOKUP(F191,menuiserie_intérieure!$B$70:$C$110,2,0)</f>
        <v>0</v>
      </c>
      <c r="H191" s="56"/>
      <c r="I191" s="190">
        <f>VLOOKUP(H191,menuiserie_intérieure!$B$70:$C$104,2,0)</f>
        <v>0</v>
      </c>
      <c r="J191" s="240"/>
      <c r="K191" s="240"/>
      <c r="L191" s="255"/>
      <c r="M191" s="56"/>
      <c r="N191" s="57">
        <f>VLOOKUP(M191,menuiserie_intérieure!$B$70:$B$104:'menuiserie_intérieure'!$E$70:$E$104,4,0)</f>
        <v>0</v>
      </c>
      <c r="O191" s="56"/>
      <c r="P191" s="172">
        <f>VLOOKUP(O191,menuiserie_intérieure!$B$70:$B$104:'menuiserie_intérieure'!$E$70:$E$104,4,0)</f>
        <v>0</v>
      </c>
      <c r="Q191" s="257"/>
      <c r="R191" s="261"/>
      <c r="S191" s="259"/>
      <c r="T191" s="198"/>
    </row>
    <row r="192" spans="1:20" ht="32.1" customHeight="1">
      <c r="A192" s="55"/>
      <c r="B192" s="228"/>
      <c r="C192" s="231"/>
      <c r="D192" s="234"/>
      <c r="E192" s="237"/>
      <c r="F192" s="56"/>
      <c r="G192" s="57">
        <f>VLOOKUP(F192,menuiserie_intérieure!$B$70:$C$104,2,0)</f>
        <v>0</v>
      </c>
      <c r="H192" s="56"/>
      <c r="I192" s="190">
        <f>VLOOKUP(H192,menuiserie_intérieure!$B$70:$C$104,2,0)</f>
        <v>0</v>
      </c>
      <c r="J192" s="240"/>
      <c r="K192" s="240"/>
      <c r="L192" s="255"/>
      <c r="M192" s="56"/>
      <c r="N192" s="57">
        <f>VLOOKUP(M192,menuiserie_intérieure!$B$70:$B$104:'menuiserie_intérieure'!$E$70:$E$104,4,0)</f>
        <v>0</v>
      </c>
      <c r="O192" s="56"/>
      <c r="P192" s="172">
        <f>VLOOKUP(O192,menuiserie_intérieure!$B$70:$B$104:'menuiserie_intérieure'!$E$70:$E$104,4,0)</f>
        <v>0</v>
      </c>
      <c r="Q192" s="257"/>
      <c r="R192" s="261"/>
      <c r="S192" s="259"/>
      <c r="T192" s="198"/>
    </row>
    <row r="193" spans="1:20" ht="32.1" customHeight="1">
      <c r="A193" s="49"/>
      <c r="B193" s="228"/>
      <c r="C193" s="231"/>
      <c r="D193" s="234"/>
      <c r="E193" s="237"/>
      <c r="F193" s="56"/>
      <c r="G193" s="57">
        <f>VLOOKUP(F193,menuiserie_intérieure!$B$70:$C$104,2,0)</f>
        <v>0</v>
      </c>
      <c r="H193" s="56"/>
      <c r="I193" s="190">
        <f>VLOOKUP(H193,menuiserie_intérieure!$B$70:$C$104,2,0)</f>
        <v>0</v>
      </c>
      <c r="J193" s="240"/>
      <c r="K193" s="240"/>
      <c r="L193" s="255"/>
      <c r="M193" s="56"/>
      <c r="N193" s="57">
        <f>VLOOKUP(M193,menuiserie_intérieure!$B$70:$B$104:'menuiserie_intérieure'!$E$70:$E$104,4,0)</f>
        <v>0</v>
      </c>
      <c r="O193" s="56"/>
      <c r="P193" s="172">
        <f>VLOOKUP(O193,menuiserie_intérieure!$B$70:$B$104:'menuiserie_intérieure'!$E$70:$E$104,4,0)</f>
        <v>0</v>
      </c>
      <c r="Q193" s="257"/>
      <c r="R193" s="261"/>
      <c r="S193" s="259"/>
      <c r="T193" s="198"/>
    </row>
    <row r="194" spans="1:20" ht="32.1" customHeight="1">
      <c r="A194" s="55"/>
      <c r="B194" s="228"/>
      <c r="C194" s="231"/>
      <c r="D194" s="234"/>
      <c r="E194" s="237"/>
      <c r="F194" s="56"/>
      <c r="G194" s="172">
        <f>VLOOKUP(F194,menuiserie_intérieure!$B$70:$C$104,2,0)</f>
        <v>0</v>
      </c>
      <c r="H194" s="56"/>
      <c r="I194" s="190">
        <f>VLOOKUP(H194,menuiserie_intérieure!$B$70:$C$104,2,0)</f>
        <v>0</v>
      </c>
      <c r="J194" s="240"/>
      <c r="K194" s="240"/>
      <c r="L194" s="255"/>
      <c r="M194" s="206"/>
      <c r="N194" s="57">
        <f>VLOOKUP(M194,menuiserie_intérieure!$B$70:$B$104:'menuiserie_intérieure'!$E$70:$E$104,4,0)</f>
        <v>0</v>
      </c>
      <c r="O194" s="206"/>
      <c r="P194" s="172">
        <f>VLOOKUP(O194,menuiserie_intérieure!$B$70:$B$104:'menuiserie_intérieure'!$E$70:$E$104,4,0)</f>
        <v>0</v>
      </c>
      <c r="Q194" s="257"/>
      <c r="R194" s="261"/>
      <c r="S194" s="259"/>
      <c r="T194" s="198"/>
    </row>
    <row r="195" spans="1:20" ht="32.1" customHeight="1" thickBot="1">
      <c r="A195" s="55"/>
      <c r="B195" s="229"/>
      <c r="C195" s="232"/>
      <c r="D195" s="235"/>
      <c r="E195" s="238"/>
      <c r="F195" s="60" t="s">
        <v>158</v>
      </c>
      <c r="G195" s="61">
        <f t="shared" ref="G195" si="217">SUM(G189:G194)</f>
        <v>0</v>
      </c>
      <c r="H195" s="191" t="s">
        <v>158</v>
      </c>
      <c r="I195" s="61">
        <f t="shared" ref="I195" si="218">SUM(I189:I194)</f>
        <v>0</v>
      </c>
      <c r="J195" s="241"/>
      <c r="K195" s="60" t="s">
        <v>158</v>
      </c>
      <c r="L195" s="61">
        <f t="shared" ref="L195" si="219">SUM(L189:L194)</f>
        <v>0</v>
      </c>
      <c r="M195" s="62" t="s">
        <v>158</v>
      </c>
      <c r="N195" s="61">
        <f t="shared" ref="N195" si="220">SUM(N189:N194)</f>
        <v>0</v>
      </c>
      <c r="O195" s="62" t="s">
        <v>158</v>
      </c>
      <c r="P195" s="170">
        <f t="shared" ref="P195" si="221">SUM(P189:P194)</f>
        <v>0</v>
      </c>
      <c r="Q195" s="173">
        <f t="shared" ref="Q195" si="222">E189*J189+G195*J189+I195*J189+N195+P195+L195</f>
        <v>0</v>
      </c>
      <c r="R195" s="173">
        <f t="shared" ref="R195" si="223">(L195+N195+P195)*C189</f>
        <v>0</v>
      </c>
      <c r="S195" s="174">
        <f t="shared" ref="S195" si="224">Q195*C189</f>
        <v>0</v>
      </c>
      <c r="T195" s="198"/>
    </row>
    <row r="196" spans="1:20" ht="32.1" customHeight="1">
      <c r="A196" s="55">
        <v>28</v>
      </c>
      <c r="B196" s="227"/>
      <c r="C196" s="230">
        <v>0</v>
      </c>
      <c r="D196" s="233"/>
      <c r="E196" s="236"/>
      <c r="F196" s="58"/>
      <c r="G196" s="218">
        <f>VLOOKUP(F196,menuiserie_intérieure!$B$70:$C$110,2,0)</f>
        <v>0</v>
      </c>
      <c r="H196" s="58"/>
      <c r="I196" s="189">
        <f>VLOOKUP(H196,menuiserie_intérieure!$B$70:$C$104,2,0)</f>
        <v>0</v>
      </c>
      <c r="J196" s="239">
        <f t="shared" ref="J196:J227" si="225">$D$4</f>
        <v>1.1000000000000001</v>
      </c>
      <c r="K196" s="239"/>
      <c r="L196" s="254">
        <f>VLOOKUP(K196,menuiserie_intérieure!$B$144:$C$154,2,0)</f>
        <v>0</v>
      </c>
      <c r="M196" s="205"/>
      <c r="N196" s="59">
        <f>VLOOKUP(M196,menuiserie_intérieure!$B$70:$B$110:'menuiserie_intérieure'!$E$70:$E$110,4,0)</f>
        <v>0</v>
      </c>
      <c r="O196" s="205"/>
      <c r="P196" s="171">
        <f>VLOOKUP(O196,menuiserie_intérieure!$B$70:$B$104:'menuiserie_intérieure'!$E$70:$E$104,4,0)</f>
        <v>0</v>
      </c>
      <c r="Q196" s="256"/>
      <c r="R196" s="260"/>
      <c r="S196" s="258"/>
      <c r="T196" s="198"/>
    </row>
    <row r="197" spans="1:20" ht="32.1" customHeight="1">
      <c r="A197" s="55"/>
      <c r="B197" s="228"/>
      <c r="C197" s="231"/>
      <c r="D197" s="234"/>
      <c r="E197" s="237"/>
      <c r="F197" s="56"/>
      <c r="G197" s="57">
        <f>VLOOKUP(F197,menuiserie_intérieure!$B$70:$C$110,2,0)</f>
        <v>0</v>
      </c>
      <c r="H197" s="56"/>
      <c r="I197" s="190">
        <f>VLOOKUP(H197,menuiserie_intérieure!$B$70:$C$104,2,0)</f>
        <v>0</v>
      </c>
      <c r="J197" s="240"/>
      <c r="K197" s="240"/>
      <c r="L197" s="255"/>
      <c r="M197" s="56"/>
      <c r="N197" s="57">
        <f>VLOOKUP(M197,menuiserie_intérieure!$B$70:$B$104:'menuiserie_intérieure'!$E$70:$E$104,4,0)</f>
        <v>0</v>
      </c>
      <c r="O197" s="56"/>
      <c r="P197" s="172">
        <f>VLOOKUP(O197,menuiserie_intérieure!$B$70:$B$104:'menuiserie_intérieure'!$E$70:$E$104,4,0)</f>
        <v>0</v>
      </c>
      <c r="Q197" s="257"/>
      <c r="R197" s="261"/>
      <c r="S197" s="259"/>
      <c r="T197" s="198"/>
    </row>
    <row r="198" spans="1:20" ht="32.1" customHeight="1">
      <c r="A198" s="55"/>
      <c r="B198" s="228"/>
      <c r="C198" s="231"/>
      <c r="D198" s="234"/>
      <c r="E198" s="237"/>
      <c r="F198" s="56"/>
      <c r="G198" s="57">
        <f>VLOOKUP(F198,menuiserie_intérieure!$B$70:$C$110,2,0)</f>
        <v>0</v>
      </c>
      <c r="H198" s="56"/>
      <c r="I198" s="190">
        <f>VLOOKUP(H198,menuiserie_intérieure!$B$70:$C$104,2,0)</f>
        <v>0</v>
      </c>
      <c r="J198" s="240"/>
      <c r="K198" s="240"/>
      <c r="L198" s="255"/>
      <c r="M198" s="56"/>
      <c r="N198" s="57">
        <f>VLOOKUP(M198,menuiserie_intérieure!$B$70:$B$104:'menuiserie_intérieure'!$E$70:$E$104,4,0)</f>
        <v>0</v>
      </c>
      <c r="O198" s="56"/>
      <c r="P198" s="172">
        <f>VLOOKUP(O198,menuiserie_intérieure!$B$70:$B$104:'menuiserie_intérieure'!$E$70:$E$104,4,0)</f>
        <v>0</v>
      </c>
      <c r="Q198" s="257"/>
      <c r="R198" s="261"/>
      <c r="S198" s="259"/>
      <c r="T198" s="198"/>
    </row>
    <row r="199" spans="1:20" ht="32.1" customHeight="1">
      <c r="A199" s="55"/>
      <c r="B199" s="228"/>
      <c r="C199" s="231"/>
      <c r="D199" s="234"/>
      <c r="E199" s="237"/>
      <c r="F199" s="56"/>
      <c r="G199" s="57">
        <f>VLOOKUP(F199,menuiserie_intérieure!$B$70:$C$104,2,0)</f>
        <v>0</v>
      </c>
      <c r="H199" s="56"/>
      <c r="I199" s="190">
        <f>VLOOKUP(H199,menuiserie_intérieure!$B$70:$C$104,2,0)</f>
        <v>0</v>
      </c>
      <c r="J199" s="240"/>
      <c r="K199" s="240"/>
      <c r="L199" s="255"/>
      <c r="M199" s="56"/>
      <c r="N199" s="57">
        <f>VLOOKUP(M199,menuiserie_intérieure!$B$70:$B$104:'menuiserie_intérieure'!$E$70:$E$104,4,0)</f>
        <v>0</v>
      </c>
      <c r="O199" s="56"/>
      <c r="P199" s="172">
        <f>VLOOKUP(O199,menuiserie_intérieure!$B$70:$B$104:'menuiserie_intérieure'!$E$70:$E$104,4,0)</f>
        <v>0</v>
      </c>
      <c r="Q199" s="257"/>
      <c r="R199" s="261"/>
      <c r="S199" s="259"/>
      <c r="T199" s="198"/>
    </row>
    <row r="200" spans="1:20" ht="32.1" customHeight="1">
      <c r="A200" s="49"/>
      <c r="B200" s="228"/>
      <c r="C200" s="231"/>
      <c r="D200" s="234"/>
      <c r="E200" s="237"/>
      <c r="F200" s="56"/>
      <c r="G200" s="57">
        <f>VLOOKUP(F200,menuiserie_intérieure!$B$70:$C$104,2,0)</f>
        <v>0</v>
      </c>
      <c r="H200" s="56"/>
      <c r="I200" s="190">
        <f>VLOOKUP(H200,menuiserie_intérieure!$B$70:$C$104,2,0)</f>
        <v>0</v>
      </c>
      <c r="J200" s="240"/>
      <c r="K200" s="240"/>
      <c r="L200" s="255"/>
      <c r="M200" s="56"/>
      <c r="N200" s="57">
        <f>VLOOKUP(M200,menuiserie_intérieure!$B$70:$B$104:'menuiserie_intérieure'!$E$70:$E$104,4,0)</f>
        <v>0</v>
      </c>
      <c r="O200" s="56"/>
      <c r="P200" s="172">
        <f>VLOOKUP(O200,menuiserie_intérieure!$B$70:$B$104:'menuiserie_intérieure'!$E$70:$E$104,4,0)</f>
        <v>0</v>
      </c>
      <c r="Q200" s="257"/>
      <c r="R200" s="261"/>
      <c r="S200" s="259"/>
      <c r="T200" s="198"/>
    </row>
    <row r="201" spans="1:20" ht="32.1" customHeight="1">
      <c r="A201" s="55"/>
      <c r="B201" s="228"/>
      <c r="C201" s="231"/>
      <c r="D201" s="234"/>
      <c r="E201" s="237"/>
      <c r="F201" s="56"/>
      <c r="G201" s="172">
        <f>VLOOKUP(F201,menuiserie_intérieure!$B$70:$C$104,2,0)</f>
        <v>0</v>
      </c>
      <c r="H201" s="56"/>
      <c r="I201" s="190">
        <f>VLOOKUP(H201,menuiserie_intérieure!$B$70:$C$104,2,0)</f>
        <v>0</v>
      </c>
      <c r="J201" s="240"/>
      <c r="K201" s="240"/>
      <c r="L201" s="255"/>
      <c r="M201" s="206"/>
      <c r="N201" s="57">
        <f>VLOOKUP(M201,menuiserie_intérieure!$B$70:$B$104:'menuiserie_intérieure'!$E$70:$E$104,4,0)</f>
        <v>0</v>
      </c>
      <c r="O201" s="206"/>
      <c r="P201" s="172">
        <f>VLOOKUP(O201,menuiserie_intérieure!$B$70:$B$104:'menuiserie_intérieure'!$E$70:$E$104,4,0)</f>
        <v>0</v>
      </c>
      <c r="Q201" s="257"/>
      <c r="R201" s="261"/>
      <c r="S201" s="259"/>
      <c r="T201" s="198"/>
    </row>
    <row r="202" spans="1:20" ht="32.1" customHeight="1" thickBot="1">
      <c r="A202" s="55"/>
      <c r="B202" s="229"/>
      <c r="C202" s="232"/>
      <c r="D202" s="235"/>
      <c r="E202" s="238"/>
      <c r="F202" s="60" t="s">
        <v>158</v>
      </c>
      <c r="G202" s="61">
        <f t="shared" ref="G202" si="226">SUM(G196:G201)</f>
        <v>0</v>
      </c>
      <c r="H202" s="191" t="s">
        <v>158</v>
      </c>
      <c r="I202" s="61">
        <f t="shared" ref="I202" si="227">SUM(I196:I201)</f>
        <v>0</v>
      </c>
      <c r="J202" s="241"/>
      <c r="K202" s="60" t="s">
        <v>158</v>
      </c>
      <c r="L202" s="61">
        <f t="shared" ref="L202" si="228">SUM(L196:L201)</f>
        <v>0</v>
      </c>
      <c r="M202" s="62" t="s">
        <v>158</v>
      </c>
      <c r="N202" s="61">
        <f t="shared" ref="N202" si="229">SUM(N196:N201)</f>
        <v>0</v>
      </c>
      <c r="O202" s="62" t="s">
        <v>158</v>
      </c>
      <c r="P202" s="170">
        <f t="shared" ref="P202" si="230">SUM(P196:P201)</f>
        <v>0</v>
      </c>
      <c r="Q202" s="173">
        <f t="shared" ref="Q202" si="231">E196*J196+G202*J196+I202*J196+N202+P202+L202</f>
        <v>0</v>
      </c>
      <c r="R202" s="173">
        <f t="shared" ref="R202" si="232">(L202+N202+P202)*C196</f>
        <v>0</v>
      </c>
      <c r="S202" s="174">
        <f t="shared" ref="S202" si="233">Q202*C196</f>
        <v>0</v>
      </c>
      <c r="T202" s="198"/>
    </row>
    <row r="203" spans="1:20" ht="32.1" customHeight="1">
      <c r="A203" s="55">
        <v>29</v>
      </c>
      <c r="B203" s="227"/>
      <c r="C203" s="230">
        <v>0</v>
      </c>
      <c r="D203" s="233"/>
      <c r="E203" s="236"/>
      <c r="F203" s="58"/>
      <c r="G203" s="218">
        <f>VLOOKUP(F203,menuiserie_intérieure!$B$70:$C$110,2,0)</f>
        <v>0</v>
      </c>
      <c r="H203" s="58"/>
      <c r="I203" s="189">
        <f>VLOOKUP(H203,menuiserie_intérieure!$B$70:$C$104,2,0)</f>
        <v>0</v>
      </c>
      <c r="J203" s="239">
        <f t="shared" ref="J203:J234" si="234">$D$4</f>
        <v>1.1000000000000001</v>
      </c>
      <c r="K203" s="239"/>
      <c r="L203" s="254">
        <f>VLOOKUP(K203,menuiserie_intérieure!$B$144:$C$154,2,0)</f>
        <v>0</v>
      </c>
      <c r="M203" s="205"/>
      <c r="N203" s="59">
        <f>VLOOKUP(M203,menuiserie_intérieure!$B$70:$B$110:'menuiserie_intérieure'!$E$70:$E$110,4,0)</f>
        <v>0</v>
      </c>
      <c r="O203" s="205"/>
      <c r="P203" s="171">
        <f>VLOOKUP(O203,menuiserie_intérieure!$B$70:$B$104:'menuiserie_intérieure'!$E$70:$E$104,4,0)</f>
        <v>0</v>
      </c>
      <c r="Q203" s="256"/>
      <c r="R203" s="260"/>
      <c r="S203" s="258"/>
      <c r="T203" s="198"/>
    </row>
    <row r="204" spans="1:20" ht="32.1" customHeight="1">
      <c r="A204" s="55"/>
      <c r="B204" s="228"/>
      <c r="C204" s="231"/>
      <c r="D204" s="234"/>
      <c r="E204" s="237"/>
      <c r="F204" s="56"/>
      <c r="G204" s="57">
        <f>VLOOKUP(F204,menuiserie_intérieure!$B$70:$C$110,2,0)</f>
        <v>0</v>
      </c>
      <c r="H204" s="56"/>
      <c r="I204" s="190">
        <f>VLOOKUP(H204,menuiserie_intérieure!$B$70:$C$104,2,0)</f>
        <v>0</v>
      </c>
      <c r="J204" s="240"/>
      <c r="K204" s="240"/>
      <c r="L204" s="255"/>
      <c r="M204" s="56"/>
      <c r="N204" s="57">
        <f>VLOOKUP(M204,menuiserie_intérieure!$B$70:$B$104:'menuiserie_intérieure'!$E$70:$E$104,4,0)</f>
        <v>0</v>
      </c>
      <c r="O204" s="56"/>
      <c r="P204" s="172">
        <f>VLOOKUP(O204,menuiserie_intérieure!$B$70:$B$104:'menuiserie_intérieure'!$E$70:$E$104,4,0)</f>
        <v>0</v>
      </c>
      <c r="Q204" s="257"/>
      <c r="R204" s="261"/>
      <c r="S204" s="259"/>
      <c r="T204" s="198"/>
    </row>
    <row r="205" spans="1:20" ht="32.1" customHeight="1">
      <c r="A205" s="55"/>
      <c r="B205" s="228"/>
      <c r="C205" s="231"/>
      <c r="D205" s="234"/>
      <c r="E205" s="237"/>
      <c r="F205" s="56"/>
      <c r="G205" s="57">
        <f>VLOOKUP(F205,menuiserie_intérieure!$B$70:$C$110,2,0)</f>
        <v>0</v>
      </c>
      <c r="H205" s="56"/>
      <c r="I205" s="190">
        <f>VLOOKUP(H205,menuiserie_intérieure!$B$70:$C$104,2,0)</f>
        <v>0</v>
      </c>
      <c r="J205" s="240"/>
      <c r="K205" s="240"/>
      <c r="L205" s="255"/>
      <c r="M205" s="56"/>
      <c r="N205" s="57">
        <f>VLOOKUP(M205,menuiserie_intérieure!$B$70:$B$104:'menuiserie_intérieure'!$E$70:$E$104,4,0)</f>
        <v>0</v>
      </c>
      <c r="O205" s="56"/>
      <c r="P205" s="172">
        <f>VLOOKUP(O205,menuiserie_intérieure!$B$70:$B$104:'menuiserie_intérieure'!$E$70:$E$104,4,0)</f>
        <v>0</v>
      </c>
      <c r="Q205" s="257"/>
      <c r="R205" s="261"/>
      <c r="S205" s="259"/>
      <c r="T205" s="198"/>
    </row>
    <row r="206" spans="1:20" ht="32.1" customHeight="1">
      <c r="A206" s="55"/>
      <c r="B206" s="228"/>
      <c r="C206" s="231"/>
      <c r="D206" s="234"/>
      <c r="E206" s="237"/>
      <c r="F206" s="56"/>
      <c r="G206" s="57">
        <f>VLOOKUP(F206,menuiserie_intérieure!$B$70:$C$104,2,0)</f>
        <v>0</v>
      </c>
      <c r="H206" s="56"/>
      <c r="I206" s="190">
        <f>VLOOKUP(H206,menuiserie_intérieure!$B$70:$C$104,2,0)</f>
        <v>0</v>
      </c>
      <c r="J206" s="240"/>
      <c r="K206" s="240"/>
      <c r="L206" s="255"/>
      <c r="M206" s="56"/>
      <c r="N206" s="57">
        <f>VLOOKUP(M206,menuiserie_intérieure!$B$70:$B$104:'menuiserie_intérieure'!$E$70:$E$104,4,0)</f>
        <v>0</v>
      </c>
      <c r="O206" s="56"/>
      <c r="P206" s="172">
        <f>VLOOKUP(O206,menuiserie_intérieure!$B$70:$B$104:'menuiserie_intérieure'!$E$70:$E$104,4,0)</f>
        <v>0</v>
      </c>
      <c r="Q206" s="257"/>
      <c r="R206" s="261"/>
      <c r="S206" s="259"/>
      <c r="T206" s="198"/>
    </row>
    <row r="207" spans="1:20" ht="32.1" customHeight="1">
      <c r="A207" s="49"/>
      <c r="B207" s="228"/>
      <c r="C207" s="231"/>
      <c r="D207" s="234"/>
      <c r="E207" s="237"/>
      <c r="F207" s="56"/>
      <c r="G207" s="57">
        <f>VLOOKUP(F207,menuiserie_intérieure!$B$70:$C$104,2,0)</f>
        <v>0</v>
      </c>
      <c r="H207" s="56"/>
      <c r="I207" s="190">
        <f>VLOOKUP(H207,menuiserie_intérieure!$B$70:$C$104,2,0)</f>
        <v>0</v>
      </c>
      <c r="J207" s="240"/>
      <c r="K207" s="240"/>
      <c r="L207" s="255"/>
      <c r="M207" s="56"/>
      <c r="N207" s="57">
        <f>VLOOKUP(M207,menuiserie_intérieure!$B$70:$B$104:'menuiserie_intérieure'!$E$70:$E$104,4,0)</f>
        <v>0</v>
      </c>
      <c r="O207" s="56"/>
      <c r="P207" s="172">
        <f>VLOOKUP(O207,menuiserie_intérieure!$B$70:$B$104:'menuiserie_intérieure'!$E$70:$E$104,4,0)</f>
        <v>0</v>
      </c>
      <c r="Q207" s="257"/>
      <c r="R207" s="261"/>
      <c r="S207" s="259"/>
      <c r="T207" s="198"/>
    </row>
    <row r="208" spans="1:20" ht="32.1" customHeight="1">
      <c r="A208" s="55"/>
      <c r="B208" s="228"/>
      <c r="C208" s="231"/>
      <c r="D208" s="234"/>
      <c r="E208" s="237"/>
      <c r="F208" s="56"/>
      <c r="G208" s="172">
        <f>VLOOKUP(F208,menuiserie_intérieure!$B$70:$C$104,2,0)</f>
        <v>0</v>
      </c>
      <c r="H208" s="56"/>
      <c r="I208" s="190">
        <f>VLOOKUP(H208,menuiserie_intérieure!$B$70:$C$104,2,0)</f>
        <v>0</v>
      </c>
      <c r="J208" s="240"/>
      <c r="K208" s="240"/>
      <c r="L208" s="255"/>
      <c r="M208" s="206"/>
      <c r="N208" s="57">
        <f>VLOOKUP(M208,menuiserie_intérieure!$B$70:$B$104:'menuiserie_intérieure'!$E$70:$E$104,4,0)</f>
        <v>0</v>
      </c>
      <c r="O208" s="206"/>
      <c r="P208" s="172">
        <f>VLOOKUP(O208,menuiserie_intérieure!$B$70:$B$104:'menuiserie_intérieure'!$E$70:$E$104,4,0)</f>
        <v>0</v>
      </c>
      <c r="Q208" s="257"/>
      <c r="R208" s="261"/>
      <c r="S208" s="259"/>
      <c r="T208" s="198"/>
    </row>
    <row r="209" spans="1:20" ht="32.1" customHeight="1" thickBot="1">
      <c r="A209" s="55"/>
      <c r="B209" s="229"/>
      <c r="C209" s="232"/>
      <c r="D209" s="235"/>
      <c r="E209" s="238"/>
      <c r="F209" s="60" t="s">
        <v>158</v>
      </c>
      <c r="G209" s="61">
        <f t="shared" ref="G209" si="235">SUM(G203:G208)</f>
        <v>0</v>
      </c>
      <c r="H209" s="191" t="s">
        <v>158</v>
      </c>
      <c r="I209" s="61">
        <f t="shared" ref="I209" si="236">SUM(I203:I208)</f>
        <v>0</v>
      </c>
      <c r="J209" s="241"/>
      <c r="K209" s="60" t="s">
        <v>158</v>
      </c>
      <c r="L209" s="61">
        <f t="shared" ref="L209" si="237">SUM(L203:L208)</f>
        <v>0</v>
      </c>
      <c r="M209" s="62" t="s">
        <v>158</v>
      </c>
      <c r="N209" s="61">
        <f t="shared" ref="N209" si="238">SUM(N203:N208)</f>
        <v>0</v>
      </c>
      <c r="O209" s="62" t="s">
        <v>158</v>
      </c>
      <c r="P209" s="170">
        <f t="shared" ref="P209" si="239">SUM(P203:P208)</f>
        <v>0</v>
      </c>
      <c r="Q209" s="173">
        <f t="shared" ref="Q209" si="240">E203*J203+G209*J203+I209*J203+N209+P209+L209</f>
        <v>0</v>
      </c>
      <c r="R209" s="173">
        <f t="shared" ref="R209" si="241">(L209+N209+P209)*C203</f>
        <v>0</v>
      </c>
      <c r="S209" s="174">
        <f t="shared" ref="S209" si="242">Q209*C203</f>
        <v>0</v>
      </c>
      <c r="T209" s="198"/>
    </row>
    <row r="210" spans="1:20" ht="32.1" customHeight="1">
      <c r="A210" s="55">
        <v>30</v>
      </c>
      <c r="B210" s="227"/>
      <c r="C210" s="230">
        <v>0</v>
      </c>
      <c r="D210" s="233"/>
      <c r="E210" s="236"/>
      <c r="F210" s="58"/>
      <c r="G210" s="218">
        <f>VLOOKUP(F210,menuiserie_intérieure!$B$70:$C$110,2,0)</f>
        <v>0</v>
      </c>
      <c r="H210" s="58"/>
      <c r="I210" s="189">
        <f>VLOOKUP(H210,menuiserie_intérieure!$B$70:$C$104,2,0)</f>
        <v>0</v>
      </c>
      <c r="J210" s="239">
        <f t="shared" ref="J210:J241" si="243">$D$4</f>
        <v>1.1000000000000001</v>
      </c>
      <c r="K210" s="239"/>
      <c r="L210" s="254">
        <f>VLOOKUP(K210,menuiserie_intérieure!$B$144:$C$154,2,0)</f>
        <v>0</v>
      </c>
      <c r="M210" s="205"/>
      <c r="N210" s="59">
        <f>VLOOKUP(M210,menuiserie_intérieure!$B$70:$B$110:'menuiserie_intérieure'!$E$70:$E$110,4,0)</f>
        <v>0</v>
      </c>
      <c r="O210" s="205"/>
      <c r="P210" s="171">
        <f>VLOOKUP(O210,menuiserie_intérieure!$B$70:$B$104:'menuiserie_intérieure'!$E$70:$E$104,4,0)</f>
        <v>0</v>
      </c>
      <c r="Q210" s="256"/>
      <c r="R210" s="260"/>
      <c r="S210" s="258"/>
      <c r="T210" s="198"/>
    </row>
    <row r="211" spans="1:20" ht="32.1" customHeight="1">
      <c r="A211" s="55"/>
      <c r="B211" s="228"/>
      <c r="C211" s="231"/>
      <c r="D211" s="234"/>
      <c r="E211" s="237"/>
      <c r="F211" s="56"/>
      <c r="G211" s="57">
        <f>VLOOKUP(F211,menuiserie_intérieure!$B$70:$C$110,2,0)</f>
        <v>0</v>
      </c>
      <c r="H211" s="56"/>
      <c r="I211" s="190">
        <f>VLOOKUP(H211,menuiserie_intérieure!$B$70:$C$104,2,0)</f>
        <v>0</v>
      </c>
      <c r="J211" s="240"/>
      <c r="K211" s="240"/>
      <c r="L211" s="255"/>
      <c r="M211" s="56"/>
      <c r="N211" s="57">
        <f>VLOOKUP(M211,menuiserie_intérieure!$B$70:$B$104:'menuiserie_intérieure'!$E$70:$E$104,4,0)</f>
        <v>0</v>
      </c>
      <c r="O211" s="56"/>
      <c r="P211" s="172">
        <f>VLOOKUP(O211,menuiserie_intérieure!$B$70:$B$104:'menuiserie_intérieure'!$E$70:$E$104,4,0)</f>
        <v>0</v>
      </c>
      <c r="Q211" s="257"/>
      <c r="R211" s="261"/>
      <c r="S211" s="259"/>
      <c r="T211" s="198"/>
    </row>
    <row r="212" spans="1:20" ht="32.1" customHeight="1">
      <c r="A212" s="55"/>
      <c r="B212" s="228"/>
      <c r="C212" s="231"/>
      <c r="D212" s="234"/>
      <c r="E212" s="237"/>
      <c r="F212" s="56"/>
      <c r="G212" s="57">
        <f>VLOOKUP(F212,menuiserie_intérieure!$B$70:$C$110,2,0)</f>
        <v>0</v>
      </c>
      <c r="H212" s="56"/>
      <c r="I212" s="190">
        <f>VLOOKUP(H212,menuiserie_intérieure!$B$70:$C$104,2,0)</f>
        <v>0</v>
      </c>
      <c r="J212" s="240"/>
      <c r="K212" s="240"/>
      <c r="L212" s="255"/>
      <c r="M212" s="56"/>
      <c r="N212" s="57">
        <f>VLOOKUP(M212,menuiserie_intérieure!$B$70:$B$104:'menuiserie_intérieure'!$E$70:$E$104,4,0)</f>
        <v>0</v>
      </c>
      <c r="O212" s="56"/>
      <c r="P212" s="172">
        <f>VLOOKUP(O212,menuiserie_intérieure!$B$70:$B$104:'menuiserie_intérieure'!$E$70:$E$104,4,0)</f>
        <v>0</v>
      </c>
      <c r="Q212" s="257"/>
      <c r="R212" s="261"/>
      <c r="S212" s="259"/>
      <c r="T212" s="198"/>
    </row>
    <row r="213" spans="1:20" ht="32.1" customHeight="1">
      <c r="A213" s="55"/>
      <c r="B213" s="228"/>
      <c r="C213" s="231"/>
      <c r="D213" s="234"/>
      <c r="E213" s="237"/>
      <c r="F213" s="56"/>
      <c r="G213" s="57">
        <f>VLOOKUP(F213,menuiserie_intérieure!$B$70:$C$104,2,0)</f>
        <v>0</v>
      </c>
      <c r="H213" s="56"/>
      <c r="I213" s="190">
        <f>VLOOKUP(H213,menuiserie_intérieure!$B$70:$C$104,2,0)</f>
        <v>0</v>
      </c>
      <c r="J213" s="240"/>
      <c r="K213" s="240"/>
      <c r="L213" s="255"/>
      <c r="M213" s="56"/>
      <c r="N213" s="57">
        <f>VLOOKUP(M213,menuiserie_intérieure!$B$70:$B$104:'menuiserie_intérieure'!$E$70:$E$104,4,0)</f>
        <v>0</v>
      </c>
      <c r="O213" s="56"/>
      <c r="P213" s="172">
        <f>VLOOKUP(O213,menuiserie_intérieure!$B$70:$B$104:'menuiserie_intérieure'!$E$70:$E$104,4,0)</f>
        <v>0</v>
      </c>
      <c r="Q213" s="257"/>
      <c r="R213" s="261"/>
      <c r="S213" s="259"/>
      <c r="T213" s="198"/>
    </row>
    <row r="214" spans="1:20" ht="32.1" customHeight="1">
      <c r="A214" s="49"/>
      <c r="B214" s="228"/>
      <c r="C214" s="231"/>
      <c r="D214" s="234"/>
      <c r="E214" s="237"/>
      <c r="F214" s="56"/>
      <c r="G214" s="57">
        <f>VLOOKUP(F214,menuiserie_intérieure!$B$70:$C$104,2,0)</f>
        <v>0</v>
      </c>
      <c r="H214" s="56"/>
      <c r="I214" s="190">
        <f>VLOOKUP(H214,menuiserie_intérieure!$B$70:$C$104,2,0)</f>
        <v>0</v>
      </c>
      <c r="J214" s="240"/>
      <c r="K214" s="240"/>
      <c r="L214" s="255"/>
      <c r="M214" s="56"/>
      <c r="N214" s="57">
        <f>VLOOKUP(M214,menuiserie_intérieure!$B$70:$B$104:'menuiserie_intérieure'!$E$70:$E$104,4,0)</f>
        <v>0</v>
      </c>
      <c r="O214" s="56"/>
      <c r="P214" s="172">
        <f>VLOOKUP(O214,menuiserie_intérieure!$B$70:$B$104:'menuiserie_intérieure'!$E$70:$E$104,4,0)</f>
        <v>0</v>
      </c>
      <c r="Q214" s="257"/>
      <c r="R214" s="261"/>
      <c r="S214" s="259"/>
      <c r="T214" s="198"/>
    </row>
    <row r="215" spans="1:20" ht="32.1" customHeight="1">
      <c r="A215" s="55"/>
      <c r="B215" s="228"/>
      <c r="C215" s="231"/>
      <c r="D215" s="234"/>
      <c r="E215" s="237"/>
      <c r="F215" s="56"/>
      <c r="G215" s="172">
        <f>VLOOKUP(F215,menuiserie_intérieure!$B$70:$C$104,2,0)</f>
        <v>0</v>
      </c>
      <c r="H215" s="56"/>
      <c r="I215" s="190">
        <f>VLOOKUP(H215,menuiserie_intérieure!$B$70:$C$104,2,0)</f>
        <v>0</v>
      </c>
      <c r="J215" s="240"/>
      <c r="K215" s="240"/>
      <c r="L215" s="255"/>
      <c r="M215" s="206"/>
      <c r="N215" s="57">
        <f>VLOOKUP(M215,menuiserie_intérieure!$B$70:$B$104:'menuiserie_intérieure'!$E$70:$E$104,4,0)</f>
        <v>0</v>
      </c>
      <c r="O215" s="206"/>
      <c r="P215" s="172">
        <f>VLOOKUP(O215,menuiserie_intérieure!$B$70:$B$104:'menuiserie_intérieure'!$E$70:$E$104,4,0)</f>
        <v>0</v>
      </c>
      <c r="Q215" s="257"/>
      <c r="R215" s="261"/>
      <c r="S215" s="259"/>
      <c r="T215" s="198"/>
    </row>
    <row r="216" spans="1:20" ht="32.1" customHeight="1" thickBot="1">
      <c r="A216" s="55"/>
      <c r="B216" s="229"/>
      <c r="C216" s="232"/>
      <c r="D216" s="235"/>
      <c r="E216" s="238"/>
      <c r="F216" s="60" t="s">
        <v>158</v>
      </c>
      <c r="G216" s="61">
        <f t="shared" ref="G216" si="244">SUM(G210:G215)</f>
        <v>0</v>
      </c>
      <c r="H216" s="191" t="s">
        <v>158</v>
      </c>
      <c r="I216" s="61">
        <f t="shared" ref="I216" si="245">SUM(I210:I215)</f>
        <v>0</v>
      </c>
      <c r="J216" s="241"/>
      <c r="K216" s="60" t="s">
        <v>158</v>
      </c>
      <c r="L216" s="61">
        <f t="shared" ref="L216" si="246">SUM(L210:L215)</f>
        <v>0</v>
      </c>
      <c r="M216" s="62" t="s">
        <v>158</v>
      </c>
      <c r="N216" s="61">
        <f t="shared" ref="N216" si="247">SUM(N210:N215)</f>
        <v>0</v>
      </c>
      <c r="O216" s="62" t="s">
        <v>158</v>
      </c>
      <c r="P216" s="170">
        <f t="shared" ref="P216" si="248">SUM(P210:P215)</f>
        <v>0</v>
      </c>
      <c r="Q216" s="173">
        <f t="shared" ref="Q216" si="249">E210*J210+G216*J210+I216*J210+N216+P216+L216</f>
        <v>0</v>
      </c>
      <c r="R216" s="173">
        <f t="shared" ref="R216" si="250">(L216+N216+P216)*C210</f>
        <v>0</v>
      </c>
      <c r="S216" s="174">
        <f t="shared" ref="S216" si="251">Q216*C210</f>
        <v>0</v>
      </c>
      <c r="T216" s="198"/>
    </row>
    <row r="217" spans="1:20" ht="32.1" customHeight="1">
      <c r="A217" s="55">
        <v>31</v>
      </c>
      <c r="B217" s="227"/>
      <c r="C217" s="230">
        <v>0</v>
      </c>
      <c r="D217" s="233"/>
      <c r="E217" s="236"/>
      <c r="F217" s="58"/>
      <c r="G217" s="218">
        <f>VLOOKUP(F217,menuiserie_intérieure!$B$70:$C$110,2,0)</f>
        <v>0</v>
      </c>
      <c r="H217" s="58"/>
      <c r="I217" s="189">
        <f>VLOOKUP(H217,menuiserie_intérieure!$B$70:$C$104,2,0)</f>
        <v>0</v>
      </c>
      <c r="J217" s="239">
        <f t="shared" ref="J217:J248" si="252">$D$4</f>
        <v>1.1000000000000001</v>
      </c>
      <c r="K217" s="239"/>
      <c r="L217" s="254">
        <f>VLOOKUP(K217,menuiserie_intérieure!$B$144:$C$154,2,0)</f>
        <v>0</v>
      </c>
      <c r="M217" s="205"/>
      <c r="N217" s="59">
        <f>VLOOKUP(M217,menuiserie_intérieure!$B$70:$B$110:'menuiserie_intérieure'!$E$70:$E$110,4,0)</f>
        <v>0</v>
      </c>
      <c r="O217" s="205"/>
      <c r="P217" s="171">
        <f>VLOOKUP(O217,menuiserie_intérieure!$B$70:$B$104:'menuiserie_intérieure'!$E$70:$E$104,4,0)</f>
        <v>0</v>
      </c>
      <c r="Q217" s="256"/>
      <c r="R217" s="260"/>
      <c r="S217" s="258"/>
      <c r="T217" s="198"/>
    </row>
    <row r="218" spans="1:20" ht="32.1" customHeight="1">
      <c r="A218" s="55"/>
      <c r="B218" s="228"/>
      <c r="C218" s="231"/>
      <c r="D218" s="234"/>
      <c r="E218" s="237"/>
      <c r="F218" s="56"/>
      <c r="G218" s="57">
        <f>VLOOKUP(F218,menuiserie_intérieure!$B$70:$C$110,2,0)</f>
        <v>0</v>
      </c>
      <c r="H218" s="56"/>
      <c r="I218" s="190">
        <f>VLOOKUP(H218,menuiserie_intérieure!$B$70:$C$104,2,0)</f>
        <v>0</v>
      </c>
      <c r="J218" s="240"/>
      <c r="K218" s="240"/>
      <c r="L218" s="255"/>
      <c r="M218" s="56"/>
      <c r="N218" s="57">
        <f>VLOOKUP(M218,menuiserie_intérieure!$B$70:$B$104:'menuiserie_intérieure'!$E$70:$E$104,4,0)</f>
        <v>0</v>
      </c>
      <c r="O218" s="56"/>
      <c r="P218" s="172">
        <f>VLOOKUP(O218,menuiserie_intérieure!$B$70:$B$104:'menuiserie_intérieure'!$E$70:$E$104,4,0)</f>
        <v>0</v>
      </c>
      <c r="Q218" s="257"/>
      <c r="R218" s="261"/>
      <c r="S218" s="259"/>
      <c r="T218" s="198"/>
    </row>
    <row r="219" spans="1:20" ht="32.1" customHeight="1">
      <c r="A219" s="55"/>
      <c r="B219" s="228"/>
      <c r="C219" s="231"/>
      <c r="D219" s="234"/>
      <c r="E219" s="237"/>
      <c r="F219" s="56"/>
      <c r="G219" s="57">
        <f>VLOOKUP(F219,menuiserie_intérieure!$B$70:$C$110,2,0)</f>
        <v>0</v>
      </c>
      <c r="H219" s="56"/>
      <c r="I219" s="190">
        <f>VLOOKUP(H219,menuiserie_intérieure!$B$70:$C$104,2,0)</f>
        <v>0</v>
      </c>
      <c r="J219" s="240"/>
      <c r="K219" s="240"/>
      <c r="L219" s="255"/>
      <c r="M219" s="56"/>
      <c r="N219" s="57">
        <f>VLOOKUP(M219,menuiserie_intérieure!$B$70:$B$104:'menuiserie_intérieure'!$E$70:$E$104,4,0)</f>
        <v>0</v>
      </c>
      <c r="O219" s="56"/>
      <c r="P219" s="172">
        <f>VLOOKUP(O219,menuiserie_intérieure!$B$70:$B$104:'menuiserie_intérieure'!$E$70:$E$104,4,0)</f>
        <v>0</v>
      </c>
      <c r="Q219" s="257"/>
      <c r="R219" s="261"/>
      <c r="S219" s="259"/>
      <c r="T219" s="198"/>
    </row>
    <row r="220" spans="1:20" ht="32.1" customHeight="1">
      <c r="A220" s="55"/>
      <c r="B220" s="228"/>
      <c r="C220" s="231"/>
      <c r="D220" s="234"/>
      <c r="E220" s="237"/>
      <c r="F220" s="56"/>
      <c r="G220" s="57">
        <f>VLOOKUP(F220,menuiserie_intérieure!$B$70:$C$104,2,0)</f>
        <v>0</v>
      </c>
      <c r="H220" s="56"/>
      <c r="I220" s="190">
        <f>VLOOKUP(H220,menuiserie_intérieure!$B$70:$C$104,2,0)</f>
        <v>0</v>
      </c>
      <c r="J220" s="240"/>
      <c r="K220" s="240"/>
      <c r="L220" s="255"/>
      <c r="M220" s="56"/>
      <c r="N220" s="57">
        <f>VLOOKUP(M220,menuiserie_intérieure!$B$70:$B$104:'menuiserie_intérieure'!$E$70:$E$104,4,0)</f>
        <v>0</v>
      </c>
      <c r="O220" s="56"/>
      <c r="P220" s="172">
        <f>VLOOKUP(O220,menuiserie_intérieure!$B$70:$B$104:'menuiserie_intérieure'!$E$70:$E$104,4,0)</f>
        <v>0</v>
      </c>
      <c r="Q220" s="257"/>
      <c r="R220" s="261"/>
      <c r="S220" s="259"/>
      <c r="T220" s="198"/>
    </row>
    <row r="221" spans="1:20" ht="32.1" customHeight="1">
      <c r="A221" s="49"/>
      <c r="B221" s="228"/>
      <c r="C221" s="231"/>
      <c r="D221" s="234"/>
      <c r="E221" s="237"/>
      <c r="F221" s="56"/>
      <c r="G221" s="57">
        <f>VLOOKUP(F221,menuiserie_intérieure!$B$70:$C$104,2,0)</f>
        <v>0</v>
      </c>
      <c r="H221" s="56"/>
      <c r="I221" s="190">
        <f>VLOOKUP(H221,menuiserie_intérieure!$B$70:$C$104,2,0)</f>
        <v>0</v>
      </c>
      <c r="J221" s="240"/>
      <c r="K221" s="240"/>
      <c r="L221" s="255"/>
      <c r="M221" s="56"/>
      <c r="N221" s="57">
        <f>VLOOKUP(M221,menuiserie_intérieure!$B$70:$B$104:'menuiserie_intérieure'!$E$70:$E$104,4,0)</f>
        <v>0</v>
      </c>
      <c r="O221" s="56"/>
      <c r="P221" s="172">
        <f>VLOOKUP(O221,menuiserie_intérieure!$B$70:$B$104:'menuiserie_intérieure'!$E$70:$E$104,4,0)</f>
        <v>0</v>
      </c>
      <c r="Q221" s="257"/>
      <c r="R221" s="261"/>
      <c r="S221" s="259"/>
      <c r="T221" s="198"/>
    </row>
    <row r="222" spans="1:20" ht="32.1" customHeight="1">
      <c r="A222" s="55"/>
      <c r="B222" s="228"/>
      <c r="C222" s="231"/>
      <c r="D222" s="234"/>
      <c r="E222" s="237"/>
      <c r="F222" s="56"/>
      <c r="G222" s="172">
        <f>VLOOKUP(F222,menuiserie_intérieure!$B$70:$C$104,2,0)</f>
        <v>0</v>
      </c>
      <c r="H222" s="56"/>
      <c r="I222" s="190">
        <f>VLOOKUP(H222,menuiserie_intérieure!$B$70:$C$104,2,0)</f>
        <v>0</v>
      </c>
      <c r="J222" s="240"/>
      <c r="K222" s="240"/>
      <c r="L222" s="255"/>
      <c r="M222" s="206"/>
      <c r="N222" s="57">
        <f>VLOOKUP(M222,menuiserie_intérieure!$B$70:$B$104:'menuiserie_intérieure'!$E$70:$E$104,4,0)</f>
        <v>0</v>
      </c>
      <c r="O222" s="206"/>
      <c r="P222" s="172">
        <f>VLOOKUP(O222,menuiserie_intérieure!$B$70:$B$104:'menuiserie_intérieure'!$E$70:$E$104,4,0)</f>
        <v>0</v>
      </c>
      <c r="Q222" s="257"/>
      <c r="R222" s="261"/>
      <c r="S222" s="259"/>
      <c r="T222" s="198"/>
    </row>
    <row r="223" spans="1:20" ht="32.1" customHeight="1" thickBot="1">
      <c r="A223" s="55"/>
      <c r="B223" s="229"/>
      <c r="C223" s="232"/>
      <c r="D223" s="235"/>
      <c r="E223" s="238"/>
      <c r="F223" s="60" t="s">
        <v>158</v>
      </c>
      <c r="G223" s="61">
        <f t="shared" ref="G223" si="253">SUM(G217:G222)</f>
        <v>0</v>
      </c>
      <c r="H223" s="191" t="s">
        <v>158</v>
      </c>
      <c r="I223" s="61">
        <f t="shared" ref="I223" si="254">SUM(I217:I222)</f>
        <v>0</v>
      </c>
      <c r="J223" s="241"/>
      <c r="K223" s="60" t="s">
        <v>158</v>
      </c>
      <c r="L223" s="61">
        <f t="shared" ref="L223" si="255">SUM(L217:L222)</f>
        <v>0</v>
      </c>
      <c r="M223" s="62" t="s">
        <v>158</v>
      </c>
      <c r="N223" s="61">
        <f t="shared" ref="N223" si="256">SUM(N217:N222)</f>
        <v>0</v>
      </c>
      <c r="O223" s="62" t="s">
        <v>158</v>
      </c>
      <c r="P223" s="170">
        <f t="shared" ref="P223" si="257">SUM(P217:P222)</f>
        <v>0</v>
      </c>
      <c r="Q223" s="173">
        <f t="shared" ref="Q223" si="258">E217*J217+G223*J217+I223*J217+N223+P223+L223</f>
        <v>0</v>
      </c>
      <c r="R223" s="173">
        <f t="shared" ref="R223" si="259">(L223+N223+P223)*C217</f>
        <v>0</v>
      </c>
      <c r="S223" s="174">
        <f t="shared" ref="S223" si="260">Q223*C217</f>
        <v>0</v>
      </c>
      <c r="T223" s="198"/>
    </row>
    <row r="224" spans="1:20" ht="32.1" customHeight="1">
      <c r="A224" s="55">
        <v>32</v>
      </c>
      <c r="B224" s="227"/>
      <c r="C224" s="230">
        <v>0</v>
      </c>
      <c r="D224" s="233"/>
      <c r="E224" s="236"/>
      <c r="F224" s="58"/>
      <c r="G224" s="218">
        <f>VLOOKUP(F224,menuiserie_intérieure!$B$70:$C$110,2,0)</f>
        <v>0</v>
      </c>
      <c r="H224" s="58"/>
      <c r="I224" s="189">
        <f>VLOOKUP(H224,menuiserie_intérieure!$B$70:$C$104,2,0)</f>
        <v>0</v>
      </c>
      <c r="J224" s="239">
        <f t="shared" ref="J224:J255" si="261">$D$4</f>
        <v>1.1000000000000001</v>
      </c>
      <c r="K224" s="239"/>
      <c r="L224" s="254">
        <f>VLOOKUP(K224,menuiserie_intérieure!$B$144:$C$154,2,0)</f>
        <v>0</v>
      </c>
      <c r="M224" s="205"/>
      <c r="N224" s="59">
        <f>VLOOKUP(M224,menuiserie_intérieure!$B$70:$B$110:'menuiserie_intérieure'!$E$70:$E$110,4,0)</f>
        <v>0</v>
      </c>
      <c r="O224" s="205"/>
      <c r="P224" s="171">
        <f>VLOOKUP(O224,menuiserie_intérieure!$B$70:$B$104:'menuiserie_intérieure'!$E$70:$E$104,4,0)</f>
        <v>0</v>
      </c>
      <c r="Q224" s="256"/>
      <c r="R224" s="260"/>
      <c r="S224" s="258"/>
      <c r="T224" s="198"/>
    </row>
    <row r="225" spans="1:20" ht="32.1" customHeight="1">
      <c r="A225" s="55"/>
      <c r="B225" s="228"/>
      <c r="C225" s="231"/>
      <c r="D225" s="234"/>
      <c r="E225" s="237"/>
      <c r="F225" s="56"/>
      <c r="G225" s="57">
        <f>VLOOKUP(F225,menuiserie_intérieure!$B$70:$C$110,2,0)</f>
        <v>0</v>
      </c>
      <c r="H225" s="56"/>
      <c r="I225" s="190">
        <f>VLOOKUP(H225,menuiserie_intérieure!$B$70:$C$104,2,0)</f>
        <v>0</v>
      </c>
      <c r="J225" s="240"/>
      <c r="K225" s="240"/>
      <c r="L225" s="255"/>
      <c r="M225" s="56"/>
      <c r="N225" s="57">
        <f>VLOOKUP(M225,menuiserie_intérieure!$B$70:$B$104:'menuiserie_intérieure'!$E$70:$E$104,4,0)</f>
        <v>0</v>
      </c>
      <c r="O225" s="56"/>
      <c r="P225" s="172">
        <f>VLOOKUP(O225,menuiserie_intérieure!$B$70:$B$104:'menuiserie_intérieure'!$E$70:$E$104,4,0)</f>
        <v>0</v>
      </c>
      <c r="Q225" s="257"/>
      <c r="R225" s="261"/>
      <c r="S225" s="259"/>
      <c r="T225" s="198"/>
    </row>
    <row r="226" spans="1:20" ht="32.1" customHeight="1">
      <c r="A226" s="55"/>
      <c r="B226" s="228"/>
      <c r="C226" s="231"/>
      <c r="D226" s="234"/>
      <c r="E226" s="237"/>
      <c r="F226" s="56"/>
      <c r="G226" s="57">
        <f>VLOOKUP(F226,menuiserie_intérieure!$B$70:$C$110,2,0)</f>
        <v>0</v>
      </c>
      <c r="H226" s="56"/>
      <c r="I226" s="190">
        <f>VLOOKUP(H226,menuiserie_intérieure!$B$70:$C$104,2,0)</f>
        <v>0</v>
      </c>
      <c r="J226" s="240"/>
      <c r="K226" s="240"/>
      <c r="L226" s="255"/>
      <c r="M226" s="56"/>
      <c r="N226" s="57">
        <f>VLOOKUP(M226,menuiserie_intérieure!$B$70:$B$104:'menuiserie_intérieure'!$E$70:$E$104,4,0)</f>
        <v>0</v>
      </c>
      <c r="O226" s="56"/>
      <c r="P226" s="172">
        <f>VLOOKUP(O226,menuiserie_intérieure!$B$70:$B$104:'menuiserie_intérieure'!$E$70:$E$104,4,0)</f>
        <v>0</v>
      </c>
      <c r="Q226" s="257"/>
      <c r="R226" s="261"/>
      <c r="S226" s="259"/>
      <c r="T226" s="198"/>
    </row>
    <row r="227" spans="1:20" ht="32.1" customHeight="1">
      <c r="A227" s="55"/>
      <c r="B227" s="228"/>
      <c r="C227" s="231"/>
      <c r="D227" s="234"/>
      <c r="E227" s="237"/>
      <c r="F227" s="56"/>
      <c r="G227" s="57">
        <f>VLOOKUP(F227,menuiserie_intérieure!$B$70:$C$104,2,0)</f>
        <v>0</v>
      </c>
      <c r="H227" s="56"/>
      <c r="I227" s="190">
        <f>VLOOKUP(H227,menuiserie_intérieure!$B$70:$C$104,2,0)</f>
        <v>0</v>
      </c>
      <c r="J227" s="240"/>
      <c r="K227" s="240"/>
      <c r="L227" s="255"/>
      <c r="M227" s="56"/>
      <c r="N227" s="57">
        <f>VLOOKUP(M227,menuiserie_intérieure!$B$70:$B$104:'menuiserie_intérieure'!$E$70:$E$104,4,0)</f>
        <v>0</v>
      </c>
      <c r="O227" s="56"/>
      <c r="P227" s="172">
        <f>VLOOKUP(O227,menuiserie_intérieure!$B$70:$B$104:'menuiserie_intérieure'!$E$70:$E$104,4,0)</f>
        <v>0</v>
      </c>
      <c r="Q227" s="257"/>
      <c r="R227" s="261"/>
      <c r="S227" s="259"/>
      <c r="T227" s="198"/>
    </row>
    <row r="228" spans="1:20" ht="32.1" customHeight="1">
      <c r="A228" s="49"/>
      <c r="B228" s="228"/>
      <c r="C228" s="231"/>
      <c r="D228" s="234"/>
      <c r="E228" s="237"/>
      <c r="F228" s="56"/>
      <c r="G228" s="57">
        <f>VLOOKUP(F228,menuiserie_intérieure!$B$70:$C$104,2,0)</f>
        <v>0</v>
      </c>
      <c r="H228" s="56"/>
      <c r="I228" s="190">
        <f>VLOOKUP(H228,menuiserie_intérieure!$B$70:$C$104,2,0)</f>
        <v>0</v>
      </c>
      <c r="J228" s="240"/>
      <c r="K228" s="240"/>
      <c r="L228" s="255"/>
      <c r="M228" s="56"/>
      <c r="N228" s="57">
        <f>VLOOKUP(M228,menuiserie_intérieure!$B$70:$B$104:'menuiserie_intérieure'!$E$70:$E$104,4,0)</f>
        <v>0</v>
      </c>
      <c r="O228" s="56"/>
      <c r="P228" s="172">
        <f>VLOOKUP(O228,menuiserie_intérieure!$B$70:$B$104:'menuiserie_intérieure'!$E$70:$E$104,4,0)</f>
        <v>0</v>
      </c>
      <c r="Q228" s="257"/>
      <c r="R228" s="261"/>
      <c r="S228" s="259"/>
      <c r="T228" s="198"/>
    </row>
    <row r="229" spans="1:20" ht="32.1" customHeight="1">
      <c r="A229" s="55"/>
      <c r="B229" s="228"/>
      <c r="C229" s="231"/>
      <c r="D229" s="234"/>
      <c r="E229" s="237"/>
      <c r="F229" s="56"/>
      <c r="G229" s="172">
        <f>VLOOKUP(F229,menuiserie_intérieure!$B$70:$C$104,2,0)</f>
        <v>0</v>
      </c>
      <c r="H229" s="56"/>
      <c r="I229" s="190">
        <f>VLOOKUP(H229,menuiserie_intérieure!$B$70:$C$104,2,0)</f>
        <v>0</v>
      </c>
      <c r="J229" s="240"/>
      <c r="K229" s="240"/>
      <c r="L229" s="255"/>
      <c r="M229" s="206"/>
      <c r="N229" s="57">
        <f>VLOOKUP(M229,menuiserie_intérieure!$B$70:$B$104:'menuiserie_intérieure'!$E$70:$E$104,4,0)</f>
        <v>0</v>
      </c>
      <c r="O229" s="206"/>
      <c r="P229" s="172">
        <f>VLOOKUP(O229,menuiserie_intérieure!$B$70:$B$104:'menuiserie_intérieure'!$E$70:$E$104,4,0)</f>
        <v>0</v>
      </c>
      <c r="Q229" s="257"/>
      <c r="R229" s="261"/>
      <c r="S229" s="259"/>
      <c r="T229" s="198"/>
    </row>
    <row r="230" spans="1:20" ht="32.1" customHeight="1" thickBot="1">
      <c r="A230" s="55"/>
      <c r="B230" s="229"/>
      <c r="C230" s="232"/>
      <c r="D230" s="235"/>
      <c r="E230" s="238"/>
      <c r="F230" s="60" t="s">
        <v>158</v>
      </c>
      <c r="G230" s="61">
        <f t="shared" ref="G230" si="262">SUM(G224:G229)</f>
        <v>0</v>
      </c>
      <c r="H230" s="191" t="s">
        <v>158</v>
      </c>
      <c r="I230" s="61">
        <f t="shared" ref="I230" si="263">SUM(I224:I229)</f>
        <v>0</v>
      </c>
      <c r="J230" s="241"/>
      <c r="K230" s="60" t="s">
        <v>158</v>
      </c>
      <c r="L230" s="61">
        <f t="shared" ref="L230" si="264">SUM(L224:L229)</f>
        <v>0</v>
      </c>
      <c r="M230" s="62" t="s">
        <v>158</v>
      </c>
      <c r="N230" s="61">
        <f t="shared" ref="N230" si="265">SUM(N224:N229)</f>
        <v>0</v>
      </c>
      <c r="O230" s="62" t="s">
        <v>158</v>
      </c>
      <c r="P230" s="170">
        <f t="shared" ref="P230" si="266">SUM(P224:P229)</f>
        <v>0</v>
      </c>
      <c r="Q230" s="173">
        <f t="shared" ref="Q230" si="267">E224*J224+G230*J224+I230*J224+N230+P230+L230</f>
        <v>0</v>
      </c>
      <c r="R230" s="173">
        <f t="shared" ref="R230" si="268">(L230+N230+P230)*C224</f>
        <v>0</v>
      </c>
      <c r="S230" s="174">
        <f t="shared" ref="S230" si="269">Q230*C224</f>
        <v>0</v>
      </c>
      <c r="T230" s="198"/>
    </row>
    <row r="231" spans="1:20" ht="32.1" customHeight="1">
      <c r="A231" s="55">
        <v>33</v>
      </c>
      <c r="B231" s="227"/>
      <c r="C231" s="230">
        <v>0</v>
      </c>
      <c r="D231" s="233"/>
      <c r="E231" s="236"/>
      <c r="F231" s="58"/>
      <c r="G231" s="218">
        <f>VLOOKUP(F231,menuiserie_intérieure!$B$70:$C$110,2,0)</f>
        <v>0</v>
      </c>
      <c r="H231" s="58"/>
      <c r="I231" s="189">
        <f>VLOOKUP(H231,menuiserie_intérieure!$B$70:$C$104,2,0)</f>
        <v>0</v>
      </c>
      <c r="J231" s="239">
        <f t="shared" ref="J231:J262" si="270">$D$4</f>
        <v>1.1000000000000001</v>
      </c>
      <c r="K231" s="239"/>
      <c r="L231" s="254">
        <f>VLOOKUP(K231,menuiserie_intérieure!$B$144:$C$154,2,0)</f>
        <v>0</v>
      </c>
      <c r="M231" s="205"/>
      <c r="N231" s="59">
        <f>VLOOKUP(M231,menuiserie_intérieure!$B$70:$B$110:'menuiserie_intérieure'!$E$70:$E$110,4,0)</f>
        <v>0</v>
      </c>
      <c r="O231" s="205"/>
      <c r="P231" s="171">
        <f>VLOOKUP(O231,menuiserie_intérieure!$B$70:$B$104:'menuiserie_intérieure'!$E$70:$E$104,4,0)</f>
        <v>0</v>
      </c>
      <c r="Q231" s="256"/>
      <c r="R231" s="260"/>
      <c r="S231" s="258"/>
      <c r="T231" s="198"/>
    </row>
    <row r="232" spans="1:20" ht="32.1" customHeight="1">
      <c r="A232" s="55"/>
      <c r="B232" s="228"/>
      <c r="C232" s="231"/>
      <c r="D232" s="234"/>
      <c r="E232" s="237"/>
      <c r="F232" s="56"/>
      <c r="G232" s="57">
        <f>VLOOKUP(F232,menuiserie_intérieure!$B$70:$C$110,2,0)</f>
        <v>0</v>
      </c>
      <c r="H232" s="56"/>
      <c r="I232" s="190">
        <f>VLOOKUP(H232,menuiserie_intérieure!$B$70:$C$104,2,0)</f>
        <v>0</v>
      </c>
      <c r="J232" s="240"/>
      <c r="K232" s="240"/>
      <c r="L232" s="255"/>
      <c r="M232" s="56"/>
      <c r="N232" s="57">
        <f>VLOOKUP(M232,menuiserie_intérieure!$B$70:$B$104:'menuiserie_intérieure'!$E$70:$E$104,4,0)</f>
        <v>0</v>
      </c>
      <c r="O232" s="56"/>
      <c r="P232" s="172">
        <f>VLOOKUP(O232,menuiserie_intérieure!$B$70:$B$104:'menuiserie_intérieure'!$E$70:$E$104,4,0)</f>
        <v>0</v>
      </c>
      <c r="Q232" s="257"/>
      <c r="R232" s="261"/>
      <c r="S232" s="259"/>
      <c r="T232" s="198"/>
    </row>
    <row r="233" spans="1:20" ht="32.1" customHeight="1">
      <c r="A233" s="55"/>
      <c r="B233" s="228"/>
      <c r="C233" s="231"/>
      <c r="D233" s="234"/>
      <c r="E233" s="237"/>
      <c r="F233" s="56"/>
      <c r="G233" s="57">
        <f>VLOOKUP(F233,menuiserie_intérieure!$B$70:$C$110,2,0)</f>
        <v>0</v>
      </c>
      <c r="H233" s="56"/>
      <c r="I233" s="190">
        <f>VLOOKUP(H233,menuiserie_intérieure!$B$70:$C$104,2,0)</f>
        <v>0</v>
      </c>
      <c r="J233" s="240"/>
      <c r="K233" s="240"/>
      <c r="L233" s="255"/>
      <c r="M233" s="56"/>
      <c r="N233" s="57">
        <f>VLOOKUP(M233,menuiserie_intérieure!$B$70:$B$104:'menuiserie_intérieure'!$E$70:$E$104,4,0)</f>
        <v>0</v>
      </c>
      <c r="O233" s="56"/>
      <c r="P233" s="172">
        <f>VLOOKUP(O233,menuiserie_intérieure!$B$70:$B$104:'menuiserie_intérieure'!$E$70:$E$104,4,0)</f>
        <v>0</v>
      </c>
      <c r="Q233" s="257"/>
      <c r="R233" s="261"/>
      <c r="S233" s="259"/>
      <c r="T233" s="198"/>
    </row>
    <row r="234" spans="1:20" ht="32.1" customHeight="1">
      <c r="A234" s="55"/>
      <c r="B234" s="228"/>
      <c r="C234" s="231"/>
      <c r="D234" s="234"/>
      <c r="E234" s="237"/>
      <c r="F234" s="56"/>
      <c r="G234" s="57">
        <f>VLOOKUP(F234,menuiserie_intérieure!$B$70:$C$104,2,0)</f>
        <v>0</v>
      </c>
      <c r="H234" s="56"/>
      <c r="I234" s="190">
        <f>VLOOKUP(H234,menuiserie_intérieure!$B$70:$C$104,2,0)</f>
        <v>0</v>
      </c>
      <c r="J234" s="240"/>
      <c r="K234" s="240"/>
      <c r="L234" s="255"/>
      <c r="M234" s="56"/>
      <c r="N234" s="57">
        <f>VLOOKUP(M234,menuiserie_intérieure!$B$70:$B$104:'menuiserie_intérieure'!$E$70:$E$104,4,0)</f>
        <v>0</v>
      </c>
      <c r="O234" s="56"/>
      <c r="P234" s="172">
        <f>VLOOKUP(O234,menuiserie_intérieure!$B$70:$B$104:'menuiserie_intérieure'!$E$70:$E$104,4,0)</f>
        <v>0</v>
      </c>
      <c r="Q234" s="257"/>
      <c r="R234" s="261"/>
      <c r="S234" s="259"/>
      <c r="T234" s="198"/>
    </row>
    <row r="235" spans="1:20" ht="32.1" customHeight="1">
      <c r="A235" s="49"/>
      <c r="B235" s="228"/>
      <c r="C235" s="231"/>
      <c r="D235" s="234"/>
      <c r="E235" s="237"/>
      <c r="F235" s="56"/>
      <c r="G235" s="57">
        <f>VLOOKUP(F235,menuiserie_intérieure!$B$70:$C$104,2,0)</f>
        <v>0</v>
      </c>
      <c r="H235" s="56"/>
      <c r="I235" s="190">
        <f>VLOOKUP(H235,menuiserie_intérieure!$B$70:$C$104,2,0)</f>
        <v>0</v>
      </c>
      <c r="J235" s="240"/>
      <c r="K235" s="240"/>
      <c r="L235" s="255"/>
      <c r="M235" s="56"/>
      <c r="N235" s="57">
        <f>VLOOKUP(M235,menuiserie_intérieure!$B$70:$B$104:'menuiserie_intérieure'!$E$70:$E$104,4,0)</f>
        <v>0</v>
      </c>
      <c r="O235" s="56"/>
      <c r="P235" s="172">
        <f>VLOOKUP(O235,menuiserie_intérieure!$B$70:$B$104:'menuiserie_intérieure'!$E$70:$E$104,4,0)</f>
        <v>0</v>
      </c>
      <c r="Q235" s="257"/>
      <c r="R235" s="261"/>
      <c r="S235" s="259"/>
      <c r="T235" s="198"/>
    </row>
    <row r="236" spans="1:20" ht="32.1" customHeight="1">
      <c r="A236" s="55"/>
      <c r="B236" s="228"/>
      <c r="C236" s="231"/>
      <c r="D236" s="234"/>
      <c r="E236" s="237"/>
      <c r="F236" s="56"/>
      <c r="G236" s="172">
        <f>VLOOKUP(F236,menuiserie_intérieure!$B$70:$C$104,2,0)</f>
        <v>0</v>
      </c>
      <c r="H236" s="56"/>
      <c r="I236" s="190">
        <f>VLOOKUP(H236,menuiserie_intérieure!$B$70:$C$104,2,0)</f>
        <v>0</v>
      </c>
      <c r="J236" s="240"/>
      <c r="K236" s="240"/>
      <c r="L236" s="255"/>
      <c r="M236" s="206"/>
      <c r="N236" s="57">
        <f>VLOOKUP(M236,menuiserie_intérieure!$B$70:$B$104:'menuiserie_intérieure'!$E$70:$E$104,4,0)</f>
        <v>0</v>
      </c>
      <c r="O236" s="206"/>
      <c r="P236" s="172">
        <f>VLOOKUP(O236,menuiserie_intérieure!$B$70:$B$104:'menuiserie_intérieure'!$E$70:$E$104,4,0)</f>
        <v>0</v>
      </c>
      <c r="Q236" s="257"/>
      <c r="R236" s="261"/>
      <c r="S236" s="259"/>
      <c r="T236" s="198"/>
    </row>
    <row r="237" spans="1:20" ht="32.1" customHeight="1" thickBot="1">
      <c r="A237" s="55"/>
      <c r="B237" s="229"/>
      <c r="C237" s="232"/>
      <c r="D237" s="235"/>
      <c r="E237" s="238"/>
      <c r="F237" s="60" t="s">
        <v>158</v>
      </c>
      <c r="G237" s="61">
        <f t="shared" ref="G237" si="271">SUM(G231:G236)</f>
        <v>0</v>
      </c>
      <c r="H237" s="191" t="s">
        <v>158</v>
      </c>
      <c r="I237" s="61">
        <f t="shared" ref="I237" si="272">SUM(I231:I236)</f>
        <v>0</v>
      </c>
      <c r="J237" s="241"/>
      <c r="K237" s="60" t="s">
        <v>158</v>
      </c>
      <c r="L237" s="61">
        <f t="shared" ref="L237" si="273">SUM(L231:L236)</f>
        <v>0</v>
      </c>
      <c r="M237" s="62" t="s">
        <v>158</v>
      </c>
      <c r="N237" s="61">
        <f t="shared" ref="N237" si="274">SUM(N231:N236)</f>
        <v>0</v>
      </c>
      <c r="O237" s="62" t="s">
        <v>158</v>
      </c>
      <c r="P237" s="170">
        <f t="shared" ref="P237" si="275">SUM(P231:P236)</f>
        <v>0</v>
      </c>
      <c r="Q237" s="173">
        <f t="shared" ref="Q237" si="276">E231*J231+G237*J231+I237*J231+N237+P237+L237</f>
        <v>0</v>
      </c>
      <c r="R237" s="173">
        <f t="shared" ref="R237" si="277">(L237+N237+P237)*C231</f>
        <v>0</v>
      </c>
      <c r="S237" s="174">
        <f t="shared" ref="S237" si="278">Q237*C231</f>
        <v>0</v>
      </c>
      <c r="T237" s="198"/>
    </row>
    <row r="238" spans="1:20" ht="32.1" customHeight="1">
      <c r="A238" s="55">
        <v>34</v>
      </c>
      <c r="B238" s="227"/>
      <c r="C238" s="230">
        <v>0</v>
      </c>
      <c r="D238" s="233"/>
      <c r="E238" s="236"/>
      <c r="F238" s="58"/>
      <c r="G238" s="218">
        <f>VLOOKUP(F238,menuiserie_intérieure!$B$70:$C$110,2,0)</f>
        <v>0</v>
      </c>
      <c r="H238" s="58"/>
      <c r="I238" s="189">
        <f>VLOOKUP(H238,menuiserie_intérieure!$B$70:$C$104,2,0)</f>
        <v>0</v>
      </c>
      <c r="J238" s="239">
        <f t="shared" ref="J238:J269" si="279">$D$4</f>
        <v>1.1000000000000001</v>
      </c>
      <c r="K238" s="239"/>
      <c r="L238" s="254">
        <f>VLOOKUP(K238,menuiserie_intérieure!$B$144:$C$154,2,0)</f>
        <v>0</v>
      </c>
      <c r="M238" s="205"/>
      <c r="N238" s="59">
        <f>VLOOKUP(M238,menuiserie_intérieure!$B$70:$B$110:'menuiserie_intérieure'!$E$70:$E$110,4,0)</f>
        <v>0</v>
      </c>
      <c r="O238" s="205"/>
      <c r="P238" s="171">
        <f>VLOOKUP(O238,menuiserie_intérieure!$B$70:$B$104:'menuiserie_intérieure'!$E$70:$E$104,4,0)</f>
        <v>0</v>
      </c>
      <c r="Q238" s="256"/>
      <c r="R238" s="260"/>
      <c r="S238" s="258"/>
      <c r="T238" s="198"/>
    </row>
    <row r="239" spans="1:20" ht="32.1" customHeight="1">
      <c r="A239" s="55"/>
      <c r="B239" s="228"/>
      <c r="C239" s="231"/>
      <c r="D239" s="234"/>
      <c r="E239" s="237"/>
      <c r="F239" s="56"/>
      <c r="G239" s="57">
        <f>VLOOKUP(F239,menuiserie_intérieure!$B$70:$C$110,2,0)</f>
        <v>0</v>
      </c>
      <c r="H239" s="56"/>
      <c r="I239" s="190">
        <f>VLOOKUP(H239,menuiserie_intérieure!$B$70:$C$104,2,0)</f>
        <v>0</v>
      </c>
      <c r="J239" s="240"/>
      <c r="K239" s="240"/>
      <c r="L239" s="255"/>
      <c r="M239" s="56"/>
      <c r="N239" s="57">
        <f>VLOOKUP(M239,menuiserie_intérieure!$B$70:$B$104:'menuiserie_intérieure'!$E$70:$E$104,4,0)</f>
        <v>0</v>
      </c>
      <c r="O239" s="56"/>
      <c r="P239" s="172">
        <f>VLOOKUP(O239,menuiserie_intérieure!$B$70:$B$104:'menuiserie_intérieure'!$E$70:$E$104,4,0)</f>
        <v>0</v>
      </c>
      <c r="Q239" s="257"/>
      <c r="R239" s="261"/>
      <c r="S239" s="259"/>
      <c r="T239" s="198"/>
    </row>
    <row r="240" spans="1:20" ht="32.1" customHeight="1">
      <c r="A240" s="55"/>
      <c r="B240" s="228"/>
      <c r="C240" s="231"/>
      <c r="D240" s="234"/>
      <c r="E240" s="237"/>
      <c r="F240" s="56"/>
      <c r="G240" s="57">
        <f>VLOOKUP(F240,menuiserie_intérieure!$B$70:$C$110,2,0)</f>
        <v>0</v>
      </c>
      <c r="H240" s="56"/>
      <c r="I240" s="190">
        <f>VLOOKUP(H240,menuiserie_intérieure!$B$70:$C$104,2,0)</f>
        <v>0</v>
      </c>
      <c r="J240" s="240"/>
      <c r="K240" s="240"/>
      <c r="L240" s="255"/>
      <c r="M240" s="56"/>
      <c r="N240" s="57">
        <f>VLOOKUP(M240,menuiserie_intérieure!$B$70:$B$104:'menuiserie_intérieure'!$E$70:$E$104,4,0)</f>
        <v>0</v>
      </c>
      <c r="O240" s="56"/>
      <c r="P240" s="172">
        <f>VLOOKUP(O240,menuiserie_intérieure!$B$70:$B$104:'menuiserie_intérieure'!$E$70:$E$104,4,0)</f>
        <v>0</v>
      </c>
      <c r="Q240" s="257"/>
      <c r="R240" s="261"/>
      <c r="S240" s="259"/>
      <c r="T240" s="198"/>
    </row>
    <row r="241" spans="1:20" ht="32.1" customHeight="1">
      <c r="A241" s="55"/>
      <c r="B241" s="228"/>
      <c r="C241" s="231"/>
      <c r="D241" s="234"/>
      <c r="E241" s="237"/>
      <c r="F241" s="56"/>
      <c r="G241" s="57">
        <f>VLOOKUP(F241,menuiserie_intérieure!$B$70:$C$104,2,0)</f>
        <v>0</v>
      </c>
      <c r="H241" s="56"/>
      <c r="I241" s="190">
        <f>VLOOKUP(H241,menuiserie_intérieure!$B$70:$C$104,2,0)</f>
        <v>0</v>
      </c>
      <c r="J241" s="240"/>
      <c r="K241" s="240"/>
      <c r="L241" s="255"/>
      <c r="M241" s="56"/>
      <c r="N241" s="57">
        <f>VLOOKUP(M241,menuiserie_intérieure!$B$70:$B$104:'menuiserie_intérieure'!$E$70:$E$104,4,0)</f>
        <v>0</v>
      </c>
      <c r="O241" s="56"/>
      <c r="P241" s="172">
        <f>VLOOKUP(O241,menuiserie_intérieure!$B$70:$B$104:'menuiserie_intérieure'!$E$70:$E$104,4,0)</f>
        <v>0</v>
      </c>
      <c r="Q241" s="257"/>
      <c r="R241" s="261"/>
      <c r="S241" s="259"/>
      <c r="T241" s="198"/>
    </row>
    <row r="242" spans="1:20" ht="32.1" customHeight="1">
      <c r="A242" s="49"/>
      <c r="B242" s="228"/>
      <c r="C242" s="231"/>
      <c r="D242" s="234"/>
      <c r="E242" s="237"/>
      <c r="F242" s="56"/>
      <c r="G242" s="57">
        <f>VLOOKUP(F242,menuiserie_intérieure!$B$70:$C$104,2,0)</f>
        <v>0</v>
      </c>
      <c r="H242" s="56"/>
      <c r="I242" s="190">
        <f>VLOOKUP(H242,menuiserie_intérieure!$B$70:$C$104,2,0)</f>
        <v>0</v>
      </c>
      <c r="J242" s="240"/>
      <c r="K242" s="240"/>
      <c r="L242" s="255"/>
      <c r="M242" s="56"/>
      <c r="N242" s="57">
        <f>VLOOKUP(M242,menuiserie_intérieure!$B$70:$B$104:'menuiserie_intérieure'!$E$70:$E$104,4,0)</f>
        <v>0</v>
      </c>
      <c r="O242" s="56"/>
      <c r="P242" s="172">
        <f>VLOOKUP(O242,menuiserie_intérieure!$B$70:$B$104:'menuiserie_intérieure'!$E$70:$E$104,4,0)</f>
        <v>0</v>
      </c>
      <c r="Q242" s="257"/>
      <c r="R242" s="261"/>
      <c r="S242" s="259"/>
      <c r="T242" s="198"/>
    </row>
    <row r="243" spans="1:20" ht="32.1" customHeight="1">
      <c r="A243" s="55"/>
      <c r="B243" s="228"/>
      <c r="C243" s="231"/>
      <c r="D243" s="234"/>
      <c r="E243" s="237"/>
      <c r="F243" s="56"/>
      <c r="G243" s="172">
        <f>VLOOKUP(F243,menuiserie_intérieure!$B$70:$C$104,2,0)</f>
        <v>0</v>
      </c>
      <c r="H243" s="56"/>
      <c r="I243" s="190">
        <f>VLOOKUP(H243,menuiserie_intérieure!$B$70:$C$104,2,0)</f>
        <v>0</v>
      </c>
      <c r="J243" s="240"/>
      <c r="K243" s="240"/>
      <c r="L243" s="255"/>
      <c r="M243" s="206"/>
      <c r="N243" s="57">
        <f>VLOOKUP(M243,menuiserie_intérieure!$B$70:$B$104:'menuiserie_intérieure'!$E$70:$E$104,4,0)</f>
        <v>0</v>
      </c>
      <c r="O243" s="206"/>
      <c r="P243" s="172">
        <f>VLOOKUP(O243,menuiserie_intérieure!$B$70:$B$104:'menuiserie_intérieure'!$E$70:$E$104,4,0)</f>
        <v>0</v>
      </c>
      <c r="Q243" s="257"/>
      <c r="R243" s="261"/>
      <c r="S243" s="259"/>
      <c r="T243" s="198"/>
    </row>
    <row r="244" spans="1:20" ht="32.1" customHeight="1" thickBot="1">
      <c r="A244" s="55"/>
      <c r="B244" s="229"/>
      <c r="C244" s="232"/>
      <c r="D244" s="235"/>
      <c r="E244" s="238"/>
      <c r="F244" s="60" t="s">
        <v>158</v>
      </c>
      <c r="G244" s="61">
        <f t="shared" ref="G244" si="280">SUM(G238:G243)</f>
        <v>0</v>
      </c>
      <c r="H244" s="191" t="s">
        <v>158</v>
      </c>
      <c r="I244" s="61">
        <f t="shared" ref="I244" si="281">SUM(I238:I243)</f>
        <v>0</v>
      </c>
      <c r="J244" s="241"/>
      <c r="K244" s="60" t="s">
        <v>158</v>
      </c>
      <c r="L244" s="61">
        <f t="shared" ref="L244" si="282">SUM(L238:L243)</f>
        <v>0</v>
      </c>
      <c r="M244" s="62" t="s">
        <v>158</v>
      </c>
      <c r="N244" s="61">
        <f t="shared" ref="N244" si="283">SUM(N238:N243)</f>
        <v>0</v>
      </c>
      <c r="O244" s="62" t="s">
        <v>158</v>
      </c>
      <c r="P244" s="170">
        <f t="shared" ref="P244" si="284">SUM(P238:P243)</f>
        <v>0</v>
      </c>
      <c r="Q244" s="173">
        <f t="shared" ref="Q244" si="285">E238*J238+G244*J238+I244*J238+N244+P244+L244</f>
        <v>0</v>
      </c>
      <c r="R244" s="173">
        <f t="shared" ref="R244" si="286">(L244+N244+P244)*C238</f>
        <v>0</v>
      </c>
      <c r="S244" s="174">
        <f t="shared" ref="S244" si="287">Q244*C238</f>
        <v>0</v>
      </c>
      <c r="T244" s="198"/>
    </row>
    <row r="245" spans="1:20" ht="32.1" customHeight="1">
      <c r="A245" s="55">
        <v>35</v>
      </c>
      <c r="B245" s="227"/>
      <c r="C245" s="230">
        <v>0</v>
      </c>
      <c r="D245" s="233"/>
      <c r="E245" s="236"/>
      <c r="F245" s="58"/>
      <c r="G245" s="218">
        <f>VLOOKUP(F245,menuiserie_intérieure!$B$70:$C$110,2,0)</f>
        <v>0</v>
      </c>
      <c r="H245" s="58"/>
      <c r="I245" s="189">
        <f>VLOOKUP(H245,menuiserie_intérieure!$B$70:$C$104,2,0)</f>
        <v>0</v>
      </c>
      <c r="J245" s="239">
        <f t="shared" ref="J245:J276" si="288">$D$4</f>
        <v>1.1000000000000001</v>
      </c>
      <c r="K245" s="239"/>
      <c r="L245" s="254">
        <f>VLOOKUP(K245,menuiserie_intérieure!$B$144:$C$154,2,0)</f>
        <v>0</v>
      </c>
      <c r="M245" s="205"/>
      <c r="N245" s="59">
        <f>VLOOKUP(M245,menuiserie_intérieure!$B$70:$B$110:'menuiserie_intérieure'!$E$70:$E$110,4,0)</f>
        <v>0</v>
      </c>
      <c r="O245" s="205"/>
      <c r="P245" s="171">
        <f>VLOOKUP(O245,menuiserie_intérieure!$B$70:$B$104:'menuiserie_intérieure'!$E$70:$E$104,4,0)</f>
        <v>0</v>
      </c>
      <c r="Q245" s="256"/>
      <c r="R245" s="260"/>
      <c r="S245" s="258"/>
      <c r="T245" s="198"/>
    </row>
    <row r="246" spans="1:20" ht="32.1" customHeight="1">
      <c r="A246" s="55"/>
      <c r="B246" s="228"/>
      <c r="C246" s="231"/>
      <c r="D246" s="234"/>
      <c r="E246" s="237"/>
      <c r="F246" s="56"/>
      <c r="G246" s="57">
        <f>VLOOKUP(F246,menuiserie_intérieure!$B$70:$C$110,2,0)</f>
        <v>0</v>
      </c>
      <c r="H246" s="56"/>
      <c r="I246" s="190">
        <f>VLOOKUP(H246,menuiserie_intérieure!$B$70:$C$104,2,0)</f>
        <v>0</v>
      </c>
      <c r="J246" s="240"/>
      <c r="K246" s="240"/>
      <c r="L246" s="255"/>
      <c r="M246" s="56"/>
      <c r="N246" s="57">
        <f>VLOOKUP(M246,menuiserie_intérieure!$B$70:$B$104:'menuiserie_intérieure'!$E$70:$E$104,4,0)</f>
        <v>0</v>
      </c>
      <c r="O246" s="56"/>
      <c r="P246" s="172">
        <f>VLOOKUP(O246,menuiserie_intérieure!$B$70:$B$104:'menuiserie_intérieure'!$E$70:$E$104,4,0)</f>
        <v>0</v>
      </c>
      <c r="Q246" s="257"/>
      <c r="R246" s="261"/>
      <c r="S246" s="259"/>
      <c r="T246" s="198"/>
    </row>
    <row r="247" spans="1:20" ht="32.1" customHeight="1">
      <c r="A247" s="55"/>
      <c r="B247" s="228"/>
      <c r="C247" s="231"/>
      <c r="D247" s="234"/>
      <c r="E247" s="237"/>
      <c r="F247" s="56"/>
      <c r="G247" s="57">
        <f>VLOOKUP(F247,menuiserie_intérieure!$B$70:$C$110,2,0)</f>
        <v>0</v>
      </c>
      <c r="H247" s="56"/>
      <c r="I247" s="190">
        <f>VLOOKUP(H247,menuiserie_intérieure!$B$70:$C$104,2,0)</f>
        <v>0</v>
      </c>
      <c r="J247" s="240"/>
      <c r="K247" s="240"/>
      <c r="L247" s="255"/>
      <c r="M247" s="56"/>
      <c r="N247" s="57">
        <f>VLOOKUP(M247,menuiserie_intérieure!$B$70:$B$104:'menuiserie_intérieure'!$E$70:$E$104,4,0)</f>
        <v>0</v>
      </c>
      <c r="O247" s="56"/>
      <c r="P247" s="172">
        <f>VLOOKUP(O247,menuiserie_intérieure!$B$70:$B$104:'menuiserie_intérieure'!$E$70:$E$104,4,0)</f>
        <v>0</v>
      </c>
      <c r="Q247" s="257"/>
      <c r="R247" s="261"/>
      <c r="S247" s="259"/>
      <c r="T247" s="198"/>
    </row>
    <row r="248" spans="1:20" ht="32.1" customHeight="1">
      <c r="A248" s="55"/>
      <c r="B248" s="228"/>
      <c r="C248" s="231"/>
      <c r="D248" s="234"/>
      <c r="E248" s="237"/>
      <c r="F248" s="56"/>
      <c r="G248" s="57">
        <f>VLOOKUP(F248,menuiserie_intérieure!$B$70:$C$104,2,0)</f>
        <v>0</v>
      </c>
      <c r="H248" s="56"/>
      <c r="I248" s="190">
        <f>VLOOKUP(H248,menuiserie_intérieure!$B$70:$C$104,2,0)</f>
        <v>0</v>
      </c>
      <c r="J248" s="240"/>
      <c r="K248" s="240"/>
      <c r="L248" s="255"/>
      <c r="M248" s="56"/>
      <c r="N248" s="57">
        <f>VLOOKUP(M248,menuiserie_intérieure!$B$70:$B$104:'menuiserie_intérieure'!$E$70:$E$104,4,0)</f>
        <v>0</v>
      </c>
      <c r="O248" s="56"/>
      <c r="P248" s="172">
        <f>VLOOKUP(O248,menuiserie_intérieure!$B$70:$B$104:'menuiserie_intérieure'!$E$70:$E$104,4,0)</f>
        <v>0</v>
      </c>
      <c r="Q248" s="257"/>
      <c r="R248" s="261"/>
      <c r="S248" s="259"/>
      <c r="T248" s="198"/>
    </row>
    <row r="249" spans="1:20" ht="32.1" customHeight="1">
      <c r="A249" s="49"/>
      <c r="B249" s="228"/>
      <c r="C249" s="231"/>
      <c r="D249" s="234"/>
      <c r="E249" s="237"/>
      <c r="F249" s="56"/>
      <c r="G249" s="57">
        <f>VLOOKUP(F249,menuiserie_intérieure!$B$70:$C$104,2,0)</f>
        <v>0</v>
      </c>
      <c r="H249" s="56"/>
      <c r="I249" s="190">
        <f>VLOOKUP(H249,menuiserie_intérieure!$B$70:$C$104,2,0)</f>
        <v>0</v>
      </c>
      <c r="J249" s="240"/>
      <c r="K249" s="240"/>
      <c r="L249" s="255"/>
      <c r="M249" s="56"/>
      <c r="N249" s="57">
        <f>VLOOKUP(M249,menuiserie_intérieure!$B$70:$B$104:'menuiserie_intérieure'!$E$70:$E$104,4,0)</f>
        <v>0</v>
      </c>
      <c r="O249" s="56"/>
      <c r="P249" s="172">
        <f>VLOOKUP(O249,menuiserie_intérieure!$B$70:$B$104:'menuiserie_intérieure'!$E$70:$E$104,4,0)</f>
        <v>0</v>
      </c>
      <c r="Q249" s="257"/>
      <c r="R249" s="261"/>
      <c r="S249" s="259"/>
      <c r="T249" s="198"/>
    </row>
    <row r="250" spans="1:20" ht="32.1" customHeight="1">
      <c r="A250" s="55"/>
      <c r="B250" s="228"/>
      <c r="C250" s="231"/>
      <c r="D250" s="234"/>
      <c r="E250" s="237"/>
      <c r="F250" s="56"/>
      <c r="G250" s="172">
        <f>VLOOKUP(F250,menuiserie_intérieure!$B$70:$C$104,2,0)</f>
        <v>0</v>
      </c>
      <c r="H250" s="56"/>
      <c r="I250" s="190">
        <f>VLOOKUP(H250,menuiserie_intérieure!$B$70:$C$104,2,0)</f>
        <v>0</v>
      </c>
      <c r="J250" s="240"/>
      <c r="K250" s="240"/>
      <c r="L250" s="255"/>
      <c r="M250" s="206"/>
      <c r="N250" s="57">
        <f>VLOOKUP(M250,menuiserie_intérieure!$B$70:$B$104:'menuiserie_intérieure'!$E$70:$E$104,4,0)</f>
        <v>0</v>
      </c>
      <c r="O250" s="206"/>
      <c r="P250" s="172">
        <f>VLOOKUP(O250,menuiserie_intérieure!$B$70:$B$104:'menuiserie_intérieure'!$E$70:$E$104,4,0)</f>
        <v>0</v>
      </c>
      <c r="Q250" s="257"/>
      <c r="R250" s="261"/>
      <c r="S250" s="259"/>
      <c r="T250" s="198"/>
    </row>
    <row r="251" spans="1:20" ht="32.1" customHeight="1" thickBot="1">
      <c r="A251" s="55"/>
      <c r="B251" s="229"/>
      <c r="C251" s="232"/>
      <c r="D251" s="235"/>
      <c r="E251" s="238"/>
      <c r="F251" s="60" t="s">
        <v>158</v>
      </c>
      <c r="G251" s="61">
        <f t="shared" ref="G251" si="289">SUM(G245:G250)</f>
        <v>0</v>
      </c>
      <c r="H251" s="191" t="s">
        <v>158</v>
      </c>
      <c r="I251" s="61">
        <f t="shared" ref="I251" si="290">SUM(I245:I250)</f>
        <v>0</v>
      </c>
      <c r="J251" s="241"/>
      <c r="K251" s="60" t="s">
        <v>158</v>
      </c>
      <c r="L251" s="61">
        <f t="shared" ref="L251" si="291">SUM(L245:L250)</f>
        <v>0</v>
      </c>
      <c r="M251" s="62" t="s">
        <v>158</v>
      </c>
      <c r="N251" s="61">
        <f t="shared" ref="N251" si="292">SUM(N245:N250)</f>
        <v>0</v>
      </c>
      <c r="O251" s="62" t="s">
        <v>158</v>
      </c>
      <c r="P251" s="170">
        <f t="shared" ref="P251" si="293">SUM(P245:P250)</f>
        <v>0</v>
      </c>
      <c r="Q251" s="173">
        <f t="shared" ref="Q251" si="294">E245*J245+G251*J245+I251*J245+N251+P251+L251</f>
        <v>0</v>
      </c>
      <c r="R251" s="173">
        <f t="shared" ref="R251" si="295">(L251+N251+P251)*C245</f>
        <v>0</v>
      </c>
      <c r="S251" s="174">
        <f t="shared" ref="S251" si="296">Q251*C245</f>
        <v>0</v>
      </c>
      <c r="T251" s="198"/>
    </row>
    <row r="252" spans="1:20" ht="32.1" customHeight="1">
      <c r="A252" s="55">
        <v>36</v>
      </c>
      <c r="B252" s="227"/>
      <c r="C252" s="230">
        <v>0</v>
      </c>
      <c r="D252" s="233"/>
      <c r="E252" s="236"/>
      <c r="F252" s="58"/>
      <c r="G252" s="218">
        <f>VLOOKUP(F252,menuiserie_intérieure!$B$70:$C$110,2,0)</f>
        <v>0</v>
      </c>
      <c r="H252" s="58"/>
      <c r="I252" s="189">
        <f>VLOOKUP(H252,menuiserie_intérieure!$B$70:$C$104,2,0)</f>
        <v>0</v>
      </c>
      <c r="J252" s="239">
        <f t="shared" ref="J252:J283" si="297">$D$4</f>
        <v>1.1000000000000001</v>
      </c>
      <c r="K252" s="239"/>
      <c r="L252" s="254">
        <f>VLOOKUP(K252,menuiserie_intérieure!$B$144:$C$154,2,0)</f>
        <v>0</v>
      </c>
      <c r="M252" s="205"/>
      <c r="N252" s="59">
        <f>VLOOKUP(M252,menuiserie_intérieure!$B$70:$B$110:'menuiserie_intérieure'!$E$70:$E$110,4,0)</f>
        <v>0</v>
      </c>
      <c r="O252" s="205"/>
      <c r="P252" s="171">
        <f>VLOOKUP(O252,menuiserie_intérieure!$B$70:$B$104:'menuiserie_intérieure'!$E$70:$E$104,4,0)</f>
        <v>0</v>
      </c>
      <c r="Q252" s="256"/>
      <c r="R252" s="260"/>
      <c r="S252" s="258"/>
      <c r="T252" s="198"/>
    </row>
    <row r="253" spans="1:20" ht="32.1" customHeight="1">
      <c r="A253" s="55"/>
      <c r="B253" s="228"/>
      <c r="C253" s="231"/>
      <c r="D253" s="234"/>
      <c r="E253" s="237"/>
      <c r="F253" s="56"/>
      <c r="G253" s="57">
        <f>VLOOKUP(F253,menuiserie_intérieure!$B$70:$C$110,2,0)</f>
        <v>0</v>
      </c>
      <c r="H253" s="56"/>
      <c r="I253" s="190">
        <f>VLOOKUP(H253,menuiserie_intérieure!$B$70:$C$104,2,0)</f>
        <v>0</v>
      </c>
      <c r="J253" s="240"/>
      <c r="K253" s="240"/>
      <c r="L253" s="255"/>
      <c r="M253" s="56"/>
      <c r="N253" s="57">
        <f>VLOOKUP(M253,menuiserie_intérieure!$B$70:$B$104:'menuiserie_intérieure'!$E$70:$E$104,4,0)</f>
        <v>0</v>
      </c>
      <c r="O253" s="56"/>
      <c r="P253" s="172">
        <f>VLOOKUP(O253,menuiserie_intérieure!$B$70:$B$104:'menuiserie_intérieure'!$E$70:$E$104,4,0)</f>
        <v>0</v>
      </c>
      <c r="Q253" s="257"/>
      <c r="R253" s="261"/>
      <c r="S253" s="259"/>
      <c r="T253" s="198"/>
    </row>
    <row r="254" spans="1:20" ht="32.1" customHeight="1">
      <c r="A254" s="55"/>
      <c r="B254" s="228"/>
      <c r="C254" s="231"/>
      <c r="D254" s="234"/>
      <c r="E254" s="237"/>
      <c r="F254" s="56"/>
      <c r="G254" s="57">
        <f>VLOOKUP(F254,menuiserie_intérieure!$B$70:$C$110,2,0)</f>
        <v>0</v>
      </c>
      <c r="H254" s="56"/>
      <c r="I254" s="190">
        <f>VLOOKUP(H254,menuiserie_intérieure!$B$70:$C$104,2,0)</f>
        <v>0</v>
      </c>
      <c r="J254" s="240"/>
      <c r="K254" s="240"/>
      <c r="L254" s="255"/>
      <c r="M254" s="56"/>
      <c r="N254" s="57">
        <f>VLOOKUP(M254,menuiserie_intérieure!$B$70:$B$104:'menuiserie_intérieure'!$E$70:$E$104,4,0)</f>
        <v>0</v>
      </c>
      <c r="O254" s="56"/>
      <c r="P254" s="172">
        <f>VLOOKUP(O254,menuiserie_intérieure!$B$70:$B$104:'menuiserie_intérieure'!$E$70:$E$104,4,0)</f>
        <v>0</v>
      </c>
      <c r="Q254" s="257"/>
      <c r="R254" s="261"/>
      <c r="S254" s="259"/>
      <c r="T254" s="198"/>
    </row>
    <row r="255" spans="1:20" ht="32.1" customHeight="1">
      <c r="A255" s="55"/>
      <c r="B255" s="228"/>
      <c r="C255" s="231"/>
      <c r="D255" s="234"/>
      <c r="E255" s="237"/>
      <c r="F255" s="56"/>
      <c r="G255" s="57">
        <f>VLOOKUP(F255,menuiserie_intérieure!$B$70:$C$104,2,0)</f>
        <v>0</v>
      </c>
      <c r="H255" s="56"/>
      <c r="I255" s="190">
        <f>VLOOKUP(H255,menuiserie_intérieure!$B$70:$C$104,2,0)</f>
        <v>0</v>
      </c>
      <c r="J255" s="240"/>
      <c r="K255" s="240"/>
      <c r="L255" s="255"/>
      <c r="M255" s="56"/>
      <c r="N255" s="57">
        <f>VLOOKUP(M255,menuiserie_intérieure!$B$70:$B$104:'menuiserie_intérieure'!$E$70:$E$104,4,0)</f>
        <v>0</v>
      </c>
      <c r="O255" s="56"/>
      <c r="P255" s="172">
        <f>VLOOKUP(O255,menuiserie_intérieure!$B$70:$B$104:'menuiserie_intérieure'!$E$70:$E$104,4,0)</f>
        <v>0</v>
      </c>
      <c r="Q255" s="257"/>
      <c r="R255" s="261"/>
      <c r="S255" s="259"/>
      <c r="T255" s="198"/>
    </row>
    <row r="256" spans="1:20" ht="32.1" customHeight="1">
      <c r="A256" s="49"/>
      <c r="B256" s="228"/>
      <c r="C256" s="231"/>
      <c r="D256" s="234"/>
      <c r="E256" s="237"/>
      <c r="F256" s="56"/>
      <c r="G256" s="57">
        <f>VLOOKUP(F256,menuiserie_intérieure!$B$70:$C$104,2,0)</f>
        <v>0</v>
      </c>
      <c r="H256" s="56"/>
      <c r="I256" s="190">
        <f>VLOOKUP(H256,menuiserie_intérieure!$B$70:$C$104,2,0)</f>
        <v>0</v>
      </c>
      <c r="J256" s="240"/>
      <c r="K256" s="240"/>
      <c r="L256" s="255"/>
      <c r="M256" s="56"/>
      <c r="N256" s="57">
        <f>VLOOKUP(M256,menuiserie_intérieure!$B$70:$B$104:'menuiserie_intérieure'!$E$70:$E$104,4,0)</f>
        <v>0</v>
      </c>
      <c r="O256" s="56"/>
      <c r="P256" s="172">
        <f>VLOOKUP(O256,menuiserie_intérieure!$B$70:$B$104:'menuiserie_intérieure'!$E$70:$E$104,4,0)</f>
        <v>0</v>
      </c>
      <c r="Q256" s="257"/>
      <c r="R256" s="261"/>
      <c r="S256" s="259"/>
      <c r="T256" s="198"/>
    </row>
    <row r="257" spans="1:20" ht="32.1" customHeight="1">
      <c r="A257" s="55"/>
      <c r="B257" s="228"/>
      <c r="C257" s="231"/>
      <c r="D257" s="234"/>
      <c r="E257" s="237"/>
      <c r="F257" s="56"/>
      <c r="G257" s="172">
        <f>VLOOKUP(F257,menuiserie_intérieure!$B$70:$C$104,2,0)</f>
        <v>0</v>
      </c>
      <c r="H257" s="56"/>
      <c r="I257" s="190">
        <f>VLOOKUP(H257,menuiserie_intérieure!$B$70:$C$104,2,0)</f>
        <v>0</v>
      </c>
      <c r="J257" s="240"/>
      <c r="K257" s="240"/>
      <c r="L257" s="255"/>
      <c r="M257" s="206"/>
      <c r="N257" s="57">
        <f>VLOOKUP(M257,menuiserie_intérieure!$B$70:$B$104:'menuiserie_intérieure'!$E$70:$E$104,4,0)</f>
        <v>0</v>
      </c>
      <c r="O257" s="206"/>
      <c r="P257" s="172">
        <f>VLOOKUP(O257,menuiserie_intérieure!$B$70:$B$104:'menuiserie_intérieure'!$E$70:$E$104,4,0)</f>
        <v>0</v>
      </c>
      <c r="Q257" s="257"/>
      <c r="R257" s="261"/>
      <c r="S257" s="259"/>
      <c r="T257" s="198"/>
    </row>
    <row r="258" spans="1:20" ht="32.1" customHeight="1" thickBot="1">
      <c r="A258" s="55"/>
      <c r="B258" s="229"/>
      <c r="C258" s="232"/>
      <c r="D258" s="235"/>
      <c r="E258" s="238"/>
      <c r="F258" s="60" t="s">
        <v>158</v>
      </c>
      <c r="G258" s="61">
        <f t="shared" ref="G258" si="298">SUM(G252:G257)</f>
        <v>0</v>
      </c>
      <c r="H258" s="191" t="s">
        <v>158</v>
      </c>
      <c r="I258" s="61">
        <f t="shared" ref="I258" si="299">SUM(I252:I257)</f>
        <v>0</v>
      </c>
      <c r="J258" s="241"/>
      <c r="K258" s="60" t="s">
        <v>158</v>
      </c>
      <c r="L258" s="61">
        <f t="shared" ref="L258" si="300">SUM(L252:L257)</f>
        <v>0</v>
      </c>
      <c r="M258" s="62" t="s">
        <v>158</v>
      </c>
      <c r="N258" s="61">
        <f t="shared" ref="N258" si="301">SUM(N252:N257)</f>
        <v>0</v>
      </c>
      <c r="O258" s="62" t="s">
        <v>158</v>
      </c>
      <c r="P258" s="170">
        <f t="shared" ref="P258" si="302">SUM(P252:P257)</f>
        <v>0</v>
      </c>
      <c r="Q258" s="173">
        <f t="shared" ref="Q258" si="303">E252*J252+G258*J252+I258*J252+N258+P258+L258</f>
        <v>0</v>
      </c>
      <c r="R258" s="173">
        <f t="shared" ref="R258" si="304">(L258+N258+P258)*C252</f>
        <v>0</v>
      </c>
      <c r="S258" s="174">
        <f t="shared" ref="S258" si="305">Q258*C252</f>
        <v>0</v>
      </c>
      <c r="T258" s="198"/>
    </row>
    <row r="259" spans="1:20" ht="32.1" customHeight="1">
      <c r="A259" s="55">
        <v>37</v>
      </c>
      <c r="B259" s="227"/>
      <c r="C259" s="230">
        <v>0</v>
      </c>
      <c r="D259" s="233"/>
      <c r="E259" s="236"/>
      <c r="F259" s="58"/>
      <c r="G259" s="218">
        <f>VLOOKUP(F259,menuiserie_intérieure!$B$70:$C$110,2,0)</f>
        <v>0</v>
      </c>
      <c r="H259" s="58"/>
      <c r="I259" s="189">
        <f>VLOOKUP(H259,menuiserie_intérieure!$B$70:$C$104,2,0)</f>
        <v>0</v>
      </c>
      <c r="J259" s="239">
        <f t="shared" ref="J259:J290" si="306">$D$4</f>
        <v>1.1000000000000001</v>
      </c>
      <c r="K259" s="239"/>
      <c r="L259" s="254">
        <f>VLOOKUP(K259,menuiserie_intérieure!$B$144:$C$154,2,0)</f>
        <v>0</v>
      </c>
      <c r="M259" s="205"/>
      <c r="N259" s="59">
        <f>VLOOKUP(M259,menuiserie_intérieure!$B$70:$B$110:'menuiserie_intérieure'!$E$70:$E$110,4,0)</f>
        <v>0</v>
      </c>
      <c r="O259" s="205"/>
      <c r="P259" s="171">
        <f>VLOOKUP(O259,menuiserie_intérieure!$B$70:$B$104:'menuiserie_intérieure'!$E$70:$E$104,4,0)</f>
        <v>0</v>
      </c>
      <c r="Q259" s="256"/>
      <c r="R259" s="260"/>
      <c r="S259" s="258"/>
      <c r="T259" s="198"/>
    </row>
    <row r="260" spans="1:20" ht="32.1" customHeight="1">
      <c r="A260" s="55"/>
      <c r="B260" s="228"/>
      <c r="C260" s="231"/>
      <c r="D260" s="234"/>
      <c r="E260" s="237"/>
      <c r="F260" s="56"/>
      <c r="G260" s="57">
        <f>VLOOKUP(F260,menuiserie_intérieure!$B$70:$C$110,2,0)</f>
        <v>0</v>
      </c>
      <c r="H260" s="56"/>
      <c r="I260" s="190">
        <f>VLOOKUP(H260,menuiserie_intérieure!$B$70:$C$104,2,0)</f>
        <v>0</v>
      </c>
      <c r="J260" s="240"/>
      <c r="K260" s="240"/>
      <c r="L260" s="255"/>
      <c r="M260" s="56"/>
      <c r="N260" s="57">
        <f>VLOOKUP(M260,menuiserie_intérieure!$B$70:$B$104:'menuiserie_intérieure'!$E$70:$E$104,4,0)</f>
        <v>0</v>
      </c>
      <c r="O260" s="56"/>
      <c r="P260" s="172">
        <f>VLOOKUP(O260,menuiserie_intérieure!$B$70:$B$104:'menuiserie_intérieure'!$E$70:$E$104,4,0)</f>
        <v>0</v>
      </c>
      <c r="Q260" s="257"/>
      <c r="R260" s="261"/>
      <c r="S260" s="259"/>
      <c r="T260" s="198"/>
    </row>
    <row r="261" spans="1:20" ht="32.1" customHeight="1">
      <c r="A261" s="55"/>
      <c r="B261" s="228"/>
      <c r="C261" s="231"/>
      <c r="D261" s="234"/>
      <c r="E261" s="237"/>
      <c r="F261" s="56"/>
      <c r="G261" s="57">
        <f>VLOOKUP(F261,menuiserie_intérieure!$B$70:$C$110,2,0)</f>
        <v>0</v>
      </c>
      <c r="H261" s="56"/>
      <c r="I261" s="190">
        <f>VLOOKUP(H261,menuiserie_intérieure!$B$70:$C$104,2,0)</f>
        <v>0</v>
      </c>
      <c r="J261" s="240"/>
      <c r="K261" s="240"/>
      <c r="L261" s="255"/>
      <c r="M261" s="56"/>
      <c r="N261" s="57">
        <f>VLOOKUP(M261,menuiserie_intérieure!$B$70:$B$104:'menuiserie_intérieure'!$E$70:$E$104,4,0)</f>
        <v>0</v>
      </c>
      <c r="O261" s="56"/>
      <c r="P261" s="172">
        <f>VLOOKUP(O261,menuiserie_intérieure!$B$70:$B$104:'menuiserie_intérieure'!$E$70:$E$104,4,0)</f>
        <v>0</v>
      </c>
      <c r="Q261" s="257"/>
      <c r="R261" s="261"/>
      <c r="S261" s="259"/>
      <c r="T261" s="198"/>
    </row>
    <row r="262" spans="1:20" ht="32.1" customHeight="1">
      <c r="A262" s="55"/>
      <c r="B262" s="228"/>
      <c r="C262" s="231"/>
      <c r="D262" s="234"/>
      <c r="E262" s="237"/>
      <c r="F262" s="56"/>
      <c r="G262" s="57">
        <f>VLOOKUP(F262,menuiserie_intérieure!$B$70:$C$104,2,0)</f>
        <v>0</v>
      </c>
      <c r="H262" s="56"/>
      <c r="I262" s="190">
        <f>VLOOKUP(H262,menuiserie_intérieure!$B$70:$C$104,2,0)</f>
        <v>0</v>
      </c>
      <c r="J262" s="240"/>
      <c r="K262" s="240"/>
      <c r="L262" s="255"/>
      <c r="M262" s="56"/>
      <c r="N262" s="57">
        <f>VLOOKUP(M262,menuiserie_intérieure!$B$70:$B$104:'menuiserie_intérieure'!$E$70:$E$104,4,0)</f>
        <v>0</v>
      </c>
      <c r="O262" s="56"/>
      <c r="P262" s="172">
        <f>VLOOKUP(O262,menuiserie_intérieure!$B$70:$B$104:'menuiserie_intérieure'!$E$70:$E$104,4,0)</f>
        <v>0</v>
      </c>
      <c r="Q262" s="257"/>
      <c r="R262" s="261"/>
      <c r="S262" s="259"/>
      <c r="T262" s="198"/>
    </row>
    <row r="263" spans="1:20" ht="32.1" customHeight="1">
      <c r="A263" s="49"/>
      <c r="B263" s="228"/>
      <c r="C263" s="231"/>
      <c r="D263" s="234"/>
      <c r="E263" s="237"/>
      <c r="F263" s="56"/>
      <c r="G263" s="57">
        <f>VLOOKUP(F263,menuiserie_intérieure!$B$70:$C$104,2,0)</f>
        <v>0</v>
      </c>
      <c r="H263" s="56"/>
      <c r="I263" s="190">
        <f>VLOOKUP(H263,menuiserie_intérieure!$B$70:$C$104,2,0)</f>
        <v>0</v>
      </c>
      <c r="J263" s="240"/>
      <c r="K263" s="240"/>
      <c r="L263" s="255"/>
      <c r="M263" s="56"/>
      <c r="N263" s="57">
        <f>VLOOKUP(M263,menuiserie_intérieure!$B$70:$B$104:'menuiserie_intérieure'!$E$70:$E$104,4,0)</f>
        <v>0</v>
      </c>
      <c r="O263" s="56"/>
      <c r="P263" s="172">
        <f>VLOOKUP(O263,menuiserie_intérieure!$B$70:$B$104:'menuiserie_intérieure'!$E$70:$E$104,4,0)</f>
        <v>0</v>
      </c>
      <c r="Q263" s="257"/>
      <c r="R263" s="261"/>
      <c r="S263" s="259"/>
      <c r="T263" s="198"/>
    </row>
    <row r="264" spans="1:20" ht="32.1" customHeight="1">
      <c r="A264" s="55"/>
      <c r="B264" s="228"/>
      <c r="C264" s="231"/>
      <c r="D264" s="234"/>
      <c r="E264" s="237"/>
      <c r="F264" s="56"/>
      <c r="G264" s="172">
        <f>VLOOKUP(F264,menuiserie_intérieure!$B$70:$C$104,2,0)</f>
        <v>0</v>
      </c>
      <c r="H264" s="56"/>
      <c r="I264" s="190">
        <f>VLOOKUP(H264,menuiserie_intérieure!$B$70:$C$104,2,0)</f>
        <v>0</v>
      </c>
      <c r="J264" s="240"/>
      <c r="K264" s="240"/>
      <c r="L264" s="255"/>
      <c r="M264" s="206"/>
      <c r="N264" s="57">
        <f>VLOOKUP(M264,menuiserie_intérieure!$B$70:$B$104:'menuiserie_intérieure'!$E$70:$E$104,4,0)</f>
        <v>0</v>
      </c>
      <c r="O264" s="206"/>
      <c r="P264" s="172">
        <f>VLOOKUP(O264,menuiserie_intérieure!$B$70:$B$104:'menuiserie_intérieure'!$E$70:$E$104,4,0)</f>
        <v>0</v>
      </c>
      <c r="Q264" s="257"/>
      <c r="R264" s="261"/>
      <c r="S264" s="259"/>
      <c r="T264" s="198"/>
    </row>
    <row r="265" spans="1:20" ht="32.1" customHeight="1" thickBot="1">
      <c r="A265" s="55"/>
      <c r="B265" s="229"/>
      <c r="C265" s="232"/>
      <c r="D265" s="235"/>
      <c r="E265" s="238"/>
      <c r="F265" s="60" t="s">
        <v>158</v>
      </c>
      <c r="G265" s="61">
        <f t="shared" ref="G265" si="307">SUM(G259:G264)</f>
        <v>0</v>
      </c>
      <c r="H265" s="191" t="s">
        <v>158</v>
      </c>
      <c r="I265" s="61">
        <f t="shared" ref="I265" si="308">SUM(I259:I264)</f>
        <v>0</v>
      </c>
      <c r="J265" s="241"/>
      <c r="K265" s="60" t="s">
        <v>158</v>
      </c>
      <c r="L265" s="61">
        <f t="shared" ref="L265" si="309">SUM(L259:L264)</f>
        <v>0</v>
      </c>
      <c r="M265" s="62" t="s">
        <v>158</v>
      </c>
      <c r="N265" s="61">
        <f t="shared" ref="N265" si="310">SUM(N259:N264)</f>
        <v>0</v>
      </c>
      <c r="O265" s="62" t="s">
        <v>158</v>
      </c>
      <c r="P265" s="170">
        <f t="shared" ref="P265" si="311">SUM(P259:P264)</f>
        <v>0</v>
      </c>
      <c r="Q265" s="173">
        <f t="shared" ref="Q265" si="312">E259*J259+G265*J259+I265*J259+N265+P265+L265</f>
        <v>0</v>
      </c>
      <c r="R265" s="173">
        <f t="shared" ref="R265" si="313">(L265+N265+P265)*C259</f>
        <v>0</v>
      </c>
      <c r="S265" s="174">
        <f t="shared" ref="S265" si="314">Q265*C259</f>
        <v>0</v>
      </c>
      <c r="T265" s="198"/>
    </row>
    <row r="266" spans="1:20" ht="32.1" customHeight="1">
      <c r="A266" s="55">
        <v>38</v>
      </c>
      <c r="B266" s="227"/>
      <c r="C266" s="230">
        <v>0</v>
      </c>
      <c r="D266" s="233"/>
      <c r="E266" s="236"/>
      <c r="F266" s="58"/>
      <c r="G266" s="218">
        <f>VLOOKUP(F266,menuiserie_intérieure!$B$70:$C$110,2,0)</f>
        <v>0</v>
      </c>
      <c r="H266" s="58"/>
      <c r="I266" s="189">
        <f>VLOOKUP(H266,menuiserie_intérieure!$B$70:$C$104,2,0)</f>
        <v>0</v>
      </c>
      <c r="J266" s="239">
        <f t="shared" ref="J266:J297" si="315">$D$4</f>
        <v>1.1000000000000001</v>
      </c>
      <c r="K266" s="239"/>
      <c r="L266" s="254">
        <f>VLOOKUP(K266,menuiserie_intérieure!$B$144:$C$154,2,0)</f>
        <v>0</v>
      </c>
      <c r="M266" s="205"/>
      <c r="N266" s="59">
        <f>VLOOKUP(M266,menuiserie_intérieure!$B$70:$B$110:'menuiserie_intérieure'!$E$70:$E$110,4,0)</f>
        <v>0</v>
      </c>
      <c r="O266" s="205"/>
      <c r="P266" s="171">
        <f>VLOOKUP(O266,menuiserie_intérieure!$B$70:$B$104:'menuiserie_intérieure'!$E$70:$E$104,4,0)</f>
        <v>0</v>
      </c>
      <c r="Q266" s="256"/>
      <c r="R266" s="260"/>
      <c r="S266" s="258"/>
      <c r="T266" s="198"/>
    </row>
    <row r="267" spans="1:20" ht="32.1" customHeight="1">
      <c r="A267" s="55"/>
      <c r="B267" s="228"/>
      <c r="C267" s="231"/>
      <c r="D267" s="234"/>
      <c r="E267" s="237"/>
      <c r="F267" s="56"/>
      <c r="G267" s="57">
        <f>VLOOKUP(F267,menuiserie_intérieure!$B$70:$C$110,2,0)</f>
        <v>0</v>
      </c>
      <c r="H267" s="56"/>
      <c r="I267" s="190">
        <f>VLOOKUP(H267,menuiserie_intérieure!$B$70:$C$104,2,0)</f>
        <v>0</v>
      </c>
      <c r="J267" s="240"/>
      <c r="K267" s="240"/>
      <c r="L267" s="255"/>
      <c r="M267" s="56"/>
      <c r="N267" s="57">
        <f>VLOOKUP(M267,menuiserie_intérieure!$B$70:$B$104:'menuiserie_intérieure'!$E$70:$E$104,4,0)</f>
        <v>0</v>
      </c>
      <c r="O267" s="56"/>
      <c r="P267" s="172">
        <f>VLOOKUP(O267,menuiserie_intérieure!$B$70:$B$104:'menuiserie_intérieure'!$E$70:$E$104,4,0)</f>
        <v>0</v>
      </c>
      <c r="Q267" s="257"/>
      <c r="R267" s="261"/>
      <c r="S267" s="259"/>
      <c r="T267" s="198"/>
    </row>
    <row r="268" spans="1:20" ht="32.1" customHeight="1">
      <c r="A268" s="55"/>
      <c r="B268" s="228"/>
      <c r="C268" s="231"/>
      <c r="D268" s="234"/>
      <c r="E268" s="237"/>
      <c r="F268" s="56"/>
      <c r="G268" s="57">
        <f>VLOOKUP(F268,menuiserie_intérieure!$B$70:$C$110,2,0)</f>
        <v>0</v>
      </c>
      <c r="H268" s="56"/>
      <c r="I268" s="190">
        <f>VLOOKUP(H268,menuiserie_intérieure!$B$70:$C$104,2,0)</f>
        <v>0</v>
      </c>
      <c r="J268" s="240"/>
      <c r="K268" s="240"/>
      <c r="L268" s="255"/>
      <c r="M268" s="56"/>
      <c r="N268" s="57">
        <f>VLOOKUP(M268,menuiserie_intérieure!$B$70:$B$104:'menuiserie_intérieure'!$E$70:$E$104,4,0)</f>
        <v>0</v>
      </c>
      <c r="O268" s="56"/>
      <c r="P268" s="172">
        <f>VLOOKUP(O268,menuiserie_intérieure!$B$70:$B$104:'menuiserie_intérieure'!$E$70:$E$104,4,0)</f>
        <v>0</v>
      </c>
      <c r="Q268" s="257"/>
      <c r="R268" s="261"/>
      <c r="S268" s="259"/>
      <c r="T268" s="198"/>
    </row>
    <row r="269" spans="1:20" ht="32.1" customHeight="1">
      <c r="A269" s="55"/>
      <c r="B269" s="228"/>
      <c r="C269" s="231"/>
      <c r="D269" s="234"/>
      <c r="E269" s="237"/>
      <c r="F269" s="56"/>
      <c r="G269" s="57">
        <f>VLOOKUP(F269,menuiserie_intérieure!$B$70:$C$104,2,0)</f>
        <v>0</v>
      </c>
      <c r="H269" s="56"/>
      <c r="I269" s="190">
        <f>VLOOKUP(H269,menuiserie_intérieure!$B$70:$C$104,2,0)</f>
        <v>0</v>
      </c>
      <c r="J269" s="240"/>
      <c r="K269" s="240"/>
      <c r="L269" s="255"/>
      <c r="M269" s="56"/>
      <c r="N269" s="57">
        <f>VLOOKUP(M269,menuiserie_intérieure!$B$70:$B$104:'menuiserie_intérieure'!$E$70:$E$104,4,0)</f>
        <v>0</v>
      </c>
      <c r="O269" s="56"/>
      <c r="P269" s="172">
        <f>VLOOKUP(O269,menuiserie_intérieure!$B$70:$B$104:'menuiserie_intérieure'!$E$70:$E$104,4,0)</f>
        <v>0</v>
      </c>
      <c r="Q269" s="257"/>
      <c r="R269" s="261"/>
      <c r="S269" s="259"/>
      <c r="T269" s="198"/>
    </row>
    <row r="270" spans="1:20" ht="32.1" customHeight="1">
      <c r="A270" s="49"/>
      <c r="B270" s="228"/>
      <c r="C270" s="231"/>
      <c r="D270" s="234"/>
      <c r="E270" s="237"/>
      <c r="F270" s="56"/>
      <c r="G270" s="57">
        <f>VLOOKUP(F270,menuiserie_intérieure!$B$70:$C$104,2,0)</f>
        <v>0</v>
      </c>
      <c r="H270" s="56"/>
      <c r="I270" s="190">
        <f>VLOOKUP(H270,menuiserie_intérieure!$B$70:$C$104,2,0)</f>
        <v>0</v>
      </c>
      <c r="J270" s="240"/>
      <c r="K270" s="240"/>
      <c r="L270" s="255"/>
      <c r="M270" s="56"/>
      <c r="N270" s="57">
        <f>VLOOKUP(M270,menuiserie_intérieure!$B$70:$B$104:'menuiserie_intérieure'!$E$70:$E$104,4,0)</f>
        <v>0</v>
      </c>
      <c r="O270" s="56"/>
      <c r="P270" s="172">
        <f>VLOOKUP(O270,menuiserie_intérieure!$B$70:$B$104:'menuiserie_intérieure'!$E$70:$E$104,4,0)</f>
        <v>0</v>
      </c>
      <c r="Q270" s="257"/>
      <c r="R270" s="261"/>
      <c r="S270" s="259"/>
      <c r="T270" s="198"/>
    </row>
    <row r="271" spans="1:20" ht="32.1" customHeight="1">
      <c r="A271" s="55"/>
      <c r="B271" s="228"/>
      <c r="C271" s="231"/>
      <c r="D271" s="234"/>
      <c r="E271" s="237"/>
      <c r="F271" s="56"/>
      <c r="G271" s="172">
        <f>VLOOKUP(F271,menuiserie_intérieure!$B$70:$C$104,2,0)</f>
        <v>0</v>
      </c>
      <c r="H271" s="56"/>
      <c r="I271" s="190">
        <f>VLOOKUP(H271,menuiserie_intérieure!$B$70:$C$104,2,0)</f>
        <v>0</v>
      </c>
      <c r="J271" s="240"/>
      <c r="K271" s="240"/>
      <c r="L271" s="255"/>
      <c r="M271" s="206"/>
      <c r="N271" s="57">
        <f>VLOOKUP(M271,menuiserie_intérieure!$B$70:$B$104:'menuiserie_intérieure'!$E$70:$E$104,4,0)</f>
        <v>0</v>
      </c>
      <c r="O271" s="206"/>
      <c r="P271" s="172">
        <f>VLOOKUP(O271,menuiserie_intérieure!$B$70:$B$104:'menuiserie_intérieure'!$E$70:$E$104,4,0)</f>
        <v>0</v>
      </c>
      <c r="Q271" s="257"/>
      <c r="R271" s="261"/>
      <c r="S271" s="259"/>
      <c r="T271" s="198"/>
    </row>
    <row r="272" spans="1:20" ht="32.1" customHeight="1" thickBot="1">
      <c r="A272" s="55"/>
      <c r="B272" s="229"/>
      <c r="C272" s="232"/>
      <c r="D272" s="235"/>
      <c r="E272" s="238"/>
      <c r="F272" s="60" t="s">
        <v>158</v>
      </c>
      <c r="G272" s="61">
        <f t="shared" ref="G272" si="316">SUM(G266:G271)</f>
        <v>0</v>
      </c>
      <c r="H272" s="191" t="s">
        <v>158</v>
      </c>
      <c r="I272" s="61">
        <f t="shared" ref="I272" si="317">SUM(I266:I271)</f>
        <v>0</v>
      </c>
      <c r="J272" s="241"/>
      <c r="K272" s="60" t="s">
        <v>158</v>
      </c>
      <c r="L272" s="61">
        <f t="shared" ref="L272" si="318">SUM(L266:L271)</f>
        <v>0</v>
      </c>
      <c r="M272" s="62" t="s">
        <v>158</v>
      </c>
      <c r="N272" s="61">
        <f t="shared" ref="N272" si="319">SUM(N266:N271)</f>
        <v>0</v>
      </c>
      <c r="O272" s="62" t="s">
        <v>158</v>
      </c>
      <c r="P272" s="170">
        <f t="shared" ref="P272" si="320">SUM(P266:P271)</f>
        <v>0</v>
      </c>
      <c r="Q272" s="173">
        <f t="shared" ref="Q272" si="321">E266*J266+G272*J266+I272*J266+N272+P272+L272</f>
        <v>0</v>
      </c>
      <c r="R272" s="173">
        <f t="shared" ref="R272" si="322">(L272+N272+P272)*C266</f>
        <v>0</v>
      </c>
      <c r="S272" s="174">
        <f t="shared" ref="S272" si="323">Q272*C266</f>
        <v>0</v>
      </c>
      <c r="T272" s="198"/>
    </row>
    <row r="273" spans="1:20" ht="32.1" customHeight="1">
      <c r="A273" s="55">
        <v>39</v>
      </c>
      <c r="B273" s="227"/>
      <c r="C273" s="230">
        <v>0</v>
      </c>
      <c r="D273" s="233"/>
      <c r="E273" s="236"/>
      <c r="F273" s="58"/>
      <c r="G273" s="218">
        <f>VLOOKUP(F273,menuiserie_intérieure!$B$70:$C$110,2,0)</f>
        <v>0</v>
      </c>
      <c r="H273" s="58"/>
      <c r="I273" s="189">
        <f>VLOOKUP(H273,menuiserie_intérieure!$B$70:$C$104,2,0)</f>
        <v>0</v>
      </c>
      <c r="J273" s="239">
        <f t="shared" ref="J273:J304" si="324">$D$4</f>
        <v>1.1000000000000001</v>
      </c>
      <c r="K273" s="239"/>
      <c r="L273" s="254">
        <f>VLOOKUP(K273,menuiserie_intérieure!$B$144:$C$154,2,0)</f>
        <v>0</v>
      </c>
      <c r="M273" s="205"/>
      <c r="N273" s="59">
        <f>VLOOKUP(M273,menuiserie_intérieure!$B$70:$B$110:'menuiserie_intérieure'!$E$70:$E$110,4,0)</f>
        <v>0</v>
      </c>
      <c r="O273" s="205"/>
      <c r="P273" s="171">
        <f>VLOOKUP(O273,menuiserie_intérieure!$B$70:$B$104:'menuiserie_intérieure'!$E$70:$E$104,4,0)</f>
        <v>0</v>
      </c>
      <c r="Q273" s="256"/>
      <c r="R273" s="260"/>
      <c r="S273" s="258"/>
      <c r="T273" s="198"/>
    </row>
    <row r="274" spans="1:20" ht="32.1" customHeight="1">
      <c r="A274" s="55"/>
      <c r="B274" s="228"/>
      <c r="C274" s="231"/>
      <c r="D274" s="234"/>
      <c r="E274" s="237"/>
      <c r="F274" s="56"/>
      <c r="G274" s="57">
        <f>VLOOKUP(F274,menuiserie_intérieure!$B$70:$C$110,2,0)</f>
        <v>0</v>
      </c>
      <c r="H274" s="56"/>
      <c r="I274" s="190">
        <f>VLOOKUP(H274,menuiserie_intérieure!$B$70:$C$104,2,0)</f>
        <v>0</v>
      </c>
      <c r="J274" s="240"/>
      <c r="K274" s="240"/>
      <c r="L274" s="255"/>
      <c r="M274" s="56"/>
      <c r="N274" s="57">
        <f>VLOOKUP(M274,menuiserie_intérieure!$B$70:$B$104:'menuiserie_intérieure'!$E$70:$E$104,4,0)</f>
        <v>0</v>
      </c>
      <c r="O274" s="56"/>
      <c r="P274" s="172">
        <f>VLOOKUP(O274,menuiserie_intérieure!$B$70:$B$104:'menuiserie_intérieure'!$E$70:$E$104,4,0)</f>
        <v>0</v>
      </c>
      <c r="Q274" s="257"/>
      <c r="R274" s="261"/>
      <c r="S274" s="259"/>
      <c r="T274" s="198"/>
    </row>
    <row r="275" spans="1:20" ht="32.1" customHeight="1">
      <c r="A275" s="55"/>
      <c r="B275" s="228"/>
      <c r="C275" s="231"/>
      <c r="D275" s="234"/>
      <c r="E275" s="237"/>
      <c r="F275" s="56"/>
      <c r="G275" s="57">
        <f>VLOOKUP(F275,menuiserie_intérieure!$B$70:$C$110,2,0)</f>
        <v>0</v>
      </c>
      <c r="H275" s="56"/>
      <c r="I275" s="190">
        <f>VLOOKUP(H275,menuiserie_intérieure!$B$70:$C$104,2,0)</f>
        <v>0</v>
      </c>
      <c r="J275" s="240"/>
      <c r="K275" s="240"/>
      <c r="L275" s="255"/>
      <c r="M275" s="56"/>
      <c r="N275" s="57">
        <f>VLOOKUP(M275,menuiserie_intérieure!$B$70:$B$104:'menuiserie_intérieure'!$E$70:$E$104,4,0)</f>
        <v>0</v>
      </c>
      <c r="O275" s="56"/>
      <c r="P275" s="172">
        <f>VLOOKUP(O275,menuiserie_intérieure!$B$70:$B$104:'menuiserie_intérieure'!$E$70:$E$104,4,0)</f>
        <v>0</v>
      </c>
      <c r="Q275" s="257"/>
      <c r="R275" s="261"/>
      <c r="S275" s="259"/>
      <c r="T275" s="198"/>
    </row>
    <row r="276" spans="1:20" ht="32.1" customHeight="1">
      <c r="A276" s="55"/>
      <c r="B276" s="228"/>
      <c r="C276" s="231"/>
      <c r="D276" s="234"/>
      <c r="E276" s="237"/>
      <c r="F276" s="56"/>
      <c r="G276" s="57">
        <f>VLOOKUP(F276,menuiserie_intérieure!$B$70:$C$104,2,0)</f>
        <v>0</v>
      </c>
      <c r="H276" s="56"/>
      <c r="I276" s="190">
        <f>VLOOKUP(H276,menuiserie_intérieure!$B$70:$C$104,2,0)</f>
        <v>0</v>
      </c>
      <c r="J276" s="240"/>
      <c r="K276" s="240"/>
      <c r="L276" s="255"/>
      <c r="M276" s="56"/>
      <c r="N276" s="57">
        <f>VLOOKUP(M276,menuiserie_intérieure!$B$70:$B$104:'menuiserie_intérieure'!$E$70:$E$104,4,0)</f>
        <v>0</v>
      </c>
      <c r="O276" s="56"/>
      <c r="P276" s="172">
        <f>VLOOKUP(O276,menuiserie_intérieure!$B$70:$B$104:'menuiserie_intérieure'!$E$70:$E$104,4,0)</f>
        <v>0</v>
      </c>
      <c r="Q276" s="257"/>
      <c r="R276" s="261"/>
      <c r="S276" s="259"/>
      <c r="T276" s="198"/>
    </row>
    <row r="277" spans="1:20" ht="32.1" customHeight="1">
      <c r="A277" s="49"/>
      <c r="B277" s="228"/>
      <c r="C277" s="231"/>
      <c r="D277" s="234"/>
      <c r="E277" s="237"/>
      <c r="F277" s="56"/>
      <c r="G277" s="57">
        <f>VLOOKUP(F277,menuiserie_intérieure!$B$70:$C$104,2,0)</f>
        <v>0</v>
      </c>
      <c r="H277" s="56"/>
      <c r="I277" s="190">
        <f>VLOOKUP(H277,menuiserie_intérieure!$B$70:$C$104,2,0)</f>
        <v>0</v>
      </c>
      <c r="J277" s="240"/>
      <c r="K277" s="240"/>
      <c r="L277" s="255"/>
      <c r="M277" s="56"/>
      <c r="N277" s="57">
        <f>VLOOKUP(M277,menuiserie_intérieure!$B$70:$B$104:'menuiserie_intérieure'!$E$70:$E$104,4,0)</f>
        <v>0</v>
      </c>
      <c r="O277" s="56"/>
      <c r="P277" s="172">
        <f>VLOOKUP(O277,menuiserie_intérieure!$B$70:$B$104:'menuiserie_intérieure'!$E$70:$E$104,4,0)</f>
        <v>0</v>
      </c>
      <c r="Q277" s="257"/>
      <c r="R277" s="261"/>
      <c r="S277" s="259"/>
      <c r="T277" s="198"/>
    </row>
    <row r="278" spans="1:20" ht="32.1" customHeight="1">
      <c r="A278" s="55"/>
      <c r="B278" s="228"/>
      <c r="C278" s="231"/>
      <c r="D278" s="234"/>
      <c r="E278" s="237"/>
      <c r="F278" s="56"/>
      <c r="G278" s="172">
        <f>VLOOKUP(F278,menuiserie_intérieure!$B$70:$C$104,2,0)</f>
        <v>0</v>
      </c>
      <c r="H278" s="56"/>
      <c r="I278" s="190">
        <f>VLOOKUP(H278,menuiserie_intérieure!$B$70:$C$104,2,0)</f>
        <v>0</v>
      </c>
      <c r="J278" s="240"/>
      <c r="K278" s="240"/>
      <c r="L278" s="255"/>
      <c r="M278" s="206"/>
      <c r="N278" s="57">
        <f>VLOOKUP(M278,menuiserie_intérieure!$B$70:$B$104:'menuiserie_intérieure'!$E$70:$E$104,4,0)</f>
        <v>0</v>
      </c>
      <c r="O278" s="206"/>
      <c r="P278" s="172">
        <f>VLOOKUP(O278,menuiserie_intérieure!$B$70:$B$104:'menuiserie_intérieure'!$E$70:$E$104,4,0)</f>
        <v>0</v>
      </c>
      <c r="Q278" s="257"/>
      <c r="R278" s="261"/>
      <c r="S278" s="259"/>
      <c r="T278" s="198"/>
    </row>
    <row r="279" spans="1:20" ht="32.1" customHeight="1" thickBot="1">
      <c r="A279" s="55"/>
      <c r="B279" s="229"/>
      <c r="C279" s="232"/>
      <c r="D279" s="235"/>
      <c r="E279" s="238"/>
      <c r="F279" s="60" t="s">
        <v>158</v>
      </c>
      <c r="G279" s="61">
        <f t="shared" ref="G279" si="325">SUM(G273:G278)</f>
        <v>0</v>
      </c>
      <c r="H279" s="191" t="s">
        <v>158</v>
      </c>
      <c r="I279" s="61">
        <f t="shared" ref="I279" si="326">SUM(I273:I278)</f>
        <v>0</v>
      </c>
      <c r="J279" s="241"/>
      <c r="K279" s="60" t="s">
        <v>158</v>
      </c>
      <c r="L279" s="61">
        <f t="shared" ref="L279" si="327">SUM(L273:L278)</f>
        <v>0</v>
      </c>
      <c r="M279" s="62" t="s">
        <v>158</v>
      </c>
      <c r="N279" s="61">
        <f t="shared" ref="N279" si="328">SUM(N273:N278)</f>
        <v>0</v>
      </c>
      <c r="O279" s="62" t="s">
        <v>158</v>
      </c>
      <c r="P279" s="170">
        <f t="shared" ref="P279" si="329">SUM(P273:P278)</f>
        <v>0</v>
      </c>
      <c r="Q279" s="173">
        <f t="shared" ref="Q279" si="330">E273*J273+G279*J273+I279*J273+N279+P279+L279</f>
        <v>0</v>
      </c>
      <c r="R279" s="173">
        <f t="shared" ref="R279" si="331">(L279+N279+P279)*C273</f>
        <v>0</v>
      </c>
      <c r="S279" s="174">
        <f t="shared" ref="S279" si="332">Q279*C273</f>
        <v>0</v>
      </c>
      <c r="T279" s="198"/>
    </row>
    <row r="280" spans="1:20" ht="32.1" customHeight="1">
      <c r="A280" s="55">
        <v>40</v>
      </c>
      <c r="B280" s="227"/>
      <c r="C280" s="230">
        <v>0</v>
      </c>
      <c r="D280" s="233"/>
      <c r="E280" s="236"/>
      <c r="F280" s="58"/>
      <c r="G280" s="218">
        <f>VLOOKUP(F280,menuiserie_intérieure!$B$70:$C$110,2,0)</f>
        <v>0</v>
      </c>
      <c r="H280" s="58"/>
      <c r="I280" s="189">
        <f>VLOOKUP(H280,menuiserie_intérieure!$B$70:$C$104,2,0)</f>
        <v>0</v>
      </c>
      <c r="J280" s="239">
        <f t="shared" ref="J280:J311" si="333">$D$4</f>
        <v>1.1000000000000001</v>
      </c>
      <c r="K280" s="239"/>
      <c r="L280" s="254">
        <f>VLOOKUP(K280,menuiserie_intérieure!$B$144:$C$154,2,0)</f>
        <v>0</v>
      </c>
      <c r="M280" s="205"/>
      <c r="N280" s="59">
        <f>VLOOKUP(M280,menuiserie_intérieure!$B$70:$B$110:'menuiserie_intérieure'!$E$70:$E$110,4,0)</f>
        <v>0</v>
      </c>
      <c r="O280" s="205"/>
      <c r="P280" s="171">
        <f>VLOOKUP(O280,menuiserie_intérieure!$B$70:$B$104:'menuiserie_intérieure'!$E$70:$E$104,4,0)</f>
        <v>0</v>
      </c>
      <c r="Q280" s="256"/>
      <c r="R280" s="260"/>
      <c r="S280" s="258"/>
      <c r="T280" s="198"/>
    </row>
    <row r="281" spans="1:20" ht="32.1" customHeight="1">
      <c r="A281" s="55"/>
      <c r="B281" s="228"/>
      <c r="C281" s="231"/>
      <c r="D281" s="234"/>
      <c r="E281" s="237"/>
      <c r="F281" s="56"/>
      <c r="G281" s="57">
        <f>VLOOKUP(F281,menuiserie_intérieure!$B$70:$C$110,2,0)</f>
        <v>0</v>
      </c>
      <c r="H281" s="56"/>
      <c r="I281" s="190">
        <f>VLOOKUP(H281,menuiserie_intérieure!$B$70:$C$104,2,0)</f>
        <v>0</v>
      </c>
      <c r="J281" s="240"/>
      <c r="K281" s="240"/>
      <c r="L281" s="255"/>
      <c r="M281" s="56"/>
      <c r="N281" s="57">
        <f>VLOOKUP(M281,menuiserie_intérieure!$B$70:$B$104:'menuiserie_intérieure'!$E$70:$E$104,4,0)</f>
        <v>0</v>
      </c>
      <c r="O281" s="56"/>
      <c r="P281" s="172">
        <f>VLOOKUP(O281,menuiserie_intérieure!$B$70:$B$104:'menuiserie_intérieure'!$E$70:$E$104,4,0)</f>
        <v>0</v>
      </c>
      <c r="Q281" s="257"/>
      <c r="R281" s="261"/>
      <c r="S281" s="259"/>
      <c r="T281" s="198"/>
    </row>
    <row r="282" spans="1:20" ht="32.1" customHeight="1">
      <c r="A282" s="55"/>
      <c r="B282" s="228"/>
      <c r="C282" s="231"/>
      <c r="D282" s="234"/>
      <c r="E282" s="237"/>
      <c r="F282" s="56"/>
      <c r="G282" s="57">
        <f>VLOOKUP(F282,menuiserie_intérieure!$B$70:$C$110,2,0)</f>
        <v>0</v>
      </c>
      <c r="H282" s="56"/>
      <c r="I282" s="190">
        <f>VLOOKUP(H282,menuiserie_intérieure!$B$70:$C$104,2,0)</f>
        <v>0</v>
      </c>
      <c r="J282" s="240"/>
      <c r="K282" s="240"/>
      <c r="L282" s="255"/>
      <c r="M282" s="56"/>
      <c r="N282" s="57">
        <f>VLOOKUP(M282,menuiserie_intérieure!$B$70:$B$104:'menuiserie_intérieure'!$E$70:$E$104,4,0)</f>
        <v>0</v>
      </c>
      <c r="O282" s="56"/>
      <c r="P282" s="172">
        <f>VLOOKUP(O282,menuiserie_intérieure!$B$70:$B$104:'menuiserie_intérieure'!$E$70:$E$104,4,0)</f>
        <v>0</v>
      </c>
      <c r="Q282" s="257"/>
      <c r="R282" s="261"/>
      <c r="S282" s="259"/>
      <c r="T282" s="198"/>
    </row>
    <row r="283" spans="1:20" ht="32.1" customHeight="1">
      <c r="A283" s="55"/>
      <c r="B283" s="228"/>
      <c r="C283" s="231"/>
      <c r="D283" s="234"/>
      <c r="E283" s="237"/>
      <c r="F283" s="56"/>
      <c r="G283" s="57">
        <f>VLOOKUP(F283,menuiserie_intérieure!$B$70:$C$104,2,0)</f>
        <v>0</v>
      </c>
      <c r="H283" s="56"/>
      <c r="I283" s="190">
        <f>VLOOKUP(H283,menuiserie_intérieure!$B$70:$C$104,2,0)</f>
        <v>0</v>
      </c>
      <c r="J283" s="240"/>
      <c r="K283" s="240"/>
      <c r="L283" s="255"/>
      <c r="M283" s="56"/>
      <c r="N283" s="57">
        <f>VLOOKUP(M283,menuiserie_intérieure!$B$70:$B$104:'menuiserie_intérieure'!$E$70:$E$104,4,0)</f>
        <v>0</v>
      </c>
      <c r="O283" s="56"/>
      <c r="P283" s="172">
        <f>VLOOKUP(O283,menuiserie_intérieure!$B$70:$B$104:'menuiserie_intérieure'!$E$70:$E$104,4,0)</f>
        <v>0</v>
      </c>
      <c r="Q283" s="257"/>
      <c r="R283" s="261"/>
      <c r="S283" s="259"/>
      <c r="T283" s="198"/>
    </row>
    <row r="284" spans="1:20" ht="32.1" customHeight="1">
      <c r="A284" s="49"/>
      <c r="B284" s="228"/>
      <c r="C284" s="231"/>
      <c r="D284" s="234"/>
      <c r="E284" s="237"/>
      <c r="F284" s="56"/>
      <c r="G284" s="57">
        <f>VLOOKUP(F284,menuiserie_intérieure!$B$70:$C$104,2,0)</f>
        <v>0</v>
      </c>
      <c r="H284" s="56"/>
      <c r="I284" s="190">
        <f>VLOOKUP(H284,menuiserie_intérieure!$B$70:$C$104,2,0)</f>
        <v>0</v>
      </c>
      <c r="J284" s="240"/>
      <c r="K284" s="240"/>
      <c r="L284" s="255"/>
      <c r="M284" s="56"/>
      <c r="N284" s="57">
        <f>VLOOKUP(M284,menuiserie_intérieure!$B$70:$B$104:'menuiserie_intérieure'!$E$70:$E$104,4,0)</f>
        <v>0</v>
      </c>
      <c r="O284" s="56"/>
      <c r="P284" s="172">
        <f>VLOOKUP(O284,menuiserie_intérieure!$B$70:$B$104:'menuiserie_intérieure'!$E$70:$E$104,4,0)</f>
        <v>0</v>
      </c>
      <c r="Q284" s="257"/>
      <c r="R284" s="261"/>
      <c r="S284" s="259"/>
      <c r="T284" s="198"/>
    </row>
    <row r="285" spans="1:20" ht="32.1" customHeight="1">
      <c r="A285" s="55"/>
      <c r="B285" s="228"/>
      <c r="C285" s="231"/>
      <c r="D285" s="234"/>
      <c r="E285" s="237"/>
      <c r="F285" s="56"/>
      <c r="G285" s="172">
        <f>VLOOKUP(F285,menuiserie_intérieure!$B$70:$C$104,2,0)</f>
        <v>0</v>
      </c>
      <c r="H285" s="56"/>
      <c r="I285" s="190">
        <f>VLOOKUP(H285,menuiserie_intérieure!$B$70:$C$104,2,0)</f>
        <v>0</v>
      </c>
      <c r="J285" s="240"/>
      <c r="K285" s="240"/>
      <c r="L285" s="255"/>
      <c r="M285" s="206"/>
      <c r="N285" s="57">
        <f>VLOOKUP(M285,menuiserie_intérieure!$B$70:$B$104:'menuiserie_intérieure'!$E$70:$E$104,4,0)</f>
        <v>0</v>
      </c>
      <c r="O285" s="206"/>
      <c r="P285" s="172">
        <f>VLOOKUP(O285,menuiserie_intérieure!$B$70:$B$104:'menuiserie_intérieure'!$E$70:$E$104,4,0)</f>
        <v>0</v>
      </c>
      <c r="Q285" s="257"/>
      <c r="R285" s="261"/>
      <c r="S285" s="259"/>
      <c r="T285" s="198"/>
    </row>
    <row r="286" spans="1:20" ht="32.1" customHeight="1" thickBot="1">
      <c r="A286" s="55"/>
      <c r="B286" s="229"/>
      <c r="C286" s="232"/>
      <c r="D286" s="235"/>
      <c r="E286" s="238"/>
      <c r="F286" s="60" t="s">
        <v>158</v>
      </c>
      <c r="G286" s="61">
        <f t="shared" ref="G286" si="334">SUM(G280:G285)</f>
        <v>0</v>
      </c>
      <c r="H286" s="191" t="s">
        <v>158</v>
      </c>
      <c r="I286" s="61">
        <f t="shared" ref="I286" si="335">SUM(I280:I285)</f>
        <v>0</v>
      </c>
      <c r="J286" s="241"/>
      <c r="K286" s="60" t="s">
        <v>158</v>
      </c>
      <c r="L286" s="61">
        <f t="shared" ref="L286" si="336">SUM(L280:L285)</f>
        <v>0</v>
      </c>
      <c r="M286" s="62" t="s">
        <v>158</v>
      </c>
      <c r="N286" s="61">
        <f t="shared" ref="N286" si="337">SUM(N280:N285)</f>
        <v>0</v>
      </c>
      <c r="O286" s="62" t="s">
        <v>158</v>
      </c>
      <c r="P286" s="170">
        <f t="shared" ref="P286" si="338">SUM(P280:P285)</f>
        <v>0</v>
      </c>
      <c r="Q286" s="173">
        <f t="shared" ref="Q286" si="339">E280*J280+G286*J280+I286*J280+N286+P286+L286</f>
        <v>0</v>
      </c>
      <c r="R286" s="173">
        <f t="shared" ref="R286" si="340">(L286+N286+P286)*C280</f>
        <v>0</v>
      </c>
      <c r="S286" s="174">
        <f t="shared" ref="S286" si="341">Q286*C280</f>
        <v>0</v>
      </c>
      <c r="T286" s="198"/>
    </row>
    <row r="287" spans="1:20" ht="32.1" customHeight="1">
      <c r="A287" s="55">
        <v>41</v>
      </c>
      <c r="B287" s="227"/>
      <c r="C287" s="230">
        <v>0</v>
      </c>
      <c r="D287" s="233"/>
      <c r="E287" s="236"/>
      <c r="F287" s="58"/>
      <c r="G287" s="218">
        <f>VLOOKUP(F287,menuiserie_intérieure!$B$70:$C$110,2,0)</f>
        <v>0</v>
      </c>
      <c r="H287" s="58"/>
      <c r="I287" s="189">
        <f>VLOOKUP(H287,menuiserie_intérieure!$B$70:$C$104,2,0)</f>
        <v>0</v>
      </c>
      <c r="J287" s="239">
        <f t="shared" ref="J287:J318" si="342">$D$4</f>
        <v>1.1000000000000001</v>
      </c>
      <c r="K287" s="239"/>
      <c r="L287" s="254">
        <f>VLOOKUP(K287,menuiserie_intérieure!$B$144:$C$154,2,0)</f>
        <v>0</v>
      </c>
      <c r="M287" s="205"/>
      <c r="N287" s="59">
        <f>VLOOKUP(M287,menuiserie_intérieure!$B$70:$B$110:'menuiserie_intérieure'!$E$70:$E$110,4,0)</f>
        <v>0</v>
      </c>
      <c r="O287" s="205"/>
      <c r="P287" s="171">
        <f>VLOOKUP(O287,menuiserie_intérieure!$B$70:$B$104:'menuiserie_intérieure'!$E$70:$E$104,4,0)</f>
        <v>0</v>
      </c>
      <c r="Q287" s="256"/>
      <c r="R287" s="260"/>
      <c r="S287" s="258"/>
      <c r="T287" s="198"/>
    </row>
    <row r="288" spans="1:20" ht="32.1" customHeight="1">
      <c r="A288" s="55"/>
      <c r="B288" s="228"/>
      <c r="C288" s="231"/>
      <c r="D288" s="234"/>
      <c r="E288" s="237"/>
      <c r="F288" s="56"/>
      <c r="G288" s="57">
        <f>VLOOKUP(F288,menuiserie_intérieure!$B$70:$C$110,2,0)</f>
        <v>0</v>
      </c>
      <c r="H288" s="56"/>
      <c r="I288" s="190">
        <f>VLOOKUP(H288,menuiserie_intérieure!$B$70:$C$104,2,0)</f>
        <v>0</v>
      </c>
      <c r="J288" s="240"/>
      <c r="K288" s="240"/>
      <c r="L288" s="255"/>
      <c r="M288" s="56"/>
      <c r="N288" s="57">
        <f>VLOOKUP(M288,menuiserie_intérieure!$B$70:$B$104:'menuiserie_intérieure'!$E$70:$E$104,4,0)</f>
        <v>0</v>
      </c>
      <c r="O288" s="56"/>
      <c r="P288" s="172">
        <f>VLOOKUP(O288,menuiserie_intérieure!$B$70:$B$104:'menuiserie_intérieure'!$E$70:$E$104,4,0)</f>
        <v>0</v>
      </c>
      <c r="Q288" s="257"/>
      <c r="R288" s="261"/>
      <c r="S288" s="259"/>
      <c r="T288" s="198"/>
    </row>
    <row r="289" spans="1:20" ht="32.1" customHeight="1">
      <c r="A289" s="55"/>
      <c r="B289" s="228"/>
      <c r="C289" s="231"/>
      <c r="D289" s="234"/>
      <c r="E289" s="237"/>
      <c r="F289" s="56"/>
      <c r="G289" s="57">
        <f>VLOOKUP(F289,menuiserie_intérieure!$B$70:$C$110,2,0)</f>
        <v>0</v>
      </c>
      <c r="H289" s="56"/>
      <c r="I289" s="190">
        <f>VLOOKUP(H289,menuiserie_intérieure!$B$70:$C$104,2,0)</f>
        <v>0</v>
      </c>
      <c r="J289" s="240"/>
      <c r="K289" s="240"/>
      <c r="L289" s="255"/>
      <c r="M289" s="56"/>
      <c r="N289" s="57">
        <f>VLOOKUP(M289,menuiserie_intérieure!$B$70:$B$104:'menuiserie_intérieure'!$E$70:$E$104,4,0)</f>
        <v>0</v>
      </c>
      <c r="O289" s="56"/>
      <c r="P289" s="172">
        <f>VLOOKUP(O289,menuiserie_intérieure!$B$70:$B$104:'menuiserie_intérieure'!$E$70:$E$104,4,0)</f>
        <v>0</v>
      </c>
      <c r="Q289" s="257"/>
      <c r="R289" s="261"/>
      <c r="S289" s="259"/>
      <c r="T289" s="198"/>
    </row>
    <row r="290" spans="1:20" ht="32.1" customHeight="1">
      <c r="A290" s="55"/>
      <c r="B290" s="228"/>
      <c r="C290" s="231"/>
      <c r="D290" s="234"/>
      <c r="E290" s="237"/>
      <c r="F290" s="56"/>
      <c r="G290" s="57">
        <f>VLOOKUP(F290,menuiserie_intérieure!$B$70:$C$104,2,0)</f>
        <v>0</v>
      </c>
      <c r="H290" s="56"/>
      <c r="I290" s="190">
        <f>VLOOKUP(H290,menuiserie_intérieure!$B$70:$C$104,2,0)</f>
        <v>0</v>
      </c>
      <c r="J290" s="240"/>
      <c r="K290" s="240"/>
      <c r="L290" s="255"/>
      <c r="M290" s="56"/>
      <c r="N290" s="57">
        <f>VLOOKUP(M290,menuiserie_intérieure!$B$70:$B$104:'menuiserie_intérieure'!$E$70:$E$104,4,0)</f>
        <v>0</v>
      </c>
      <c r="O290" s="56"/>
      <c r="P290" s="172">
        <f>VLOOKUP(O290,menuiserie_intérieure!$B$70:$B$104:'menuiserie_intérieure'!$E$70:$E$104,4,0)</f>
        <v>0</v>
      </c>
      <c r="Q290" s="257"/>
      <c r="R290" s="261"/>
      <c r="S290" s="259"/>
      <c r="T290" s="198"/>
    </row>
    <row r="291" spans="1:20" ht="32.1" customHeight="1">
      <c r="A291" s="49"/>
      <c r="B291" s="228"/>
      <c r="C291" s="231"/>
      <c r="D291" s="234"/>
      <c r="E291" s="237"/>
      <c r="F291" s="56"/>
      <c r="G291" s="57">
        <f>VLOOKUP(F291,menuiserie_intérieure!$B$70:$C$104,2,0)</f>
        <v>0</v>
      </c>
      <c r="H291" s="56"/>
      <c r="I291" s="190">
        <f>VLOOKUP(H291,menuiserie_intérieure!$B$70:$C$104,2,0)</f>
        <v>0</v>
      </c>
      <c r="J291" s="240"/>
      <c r="K291" s="240"/>
      <c r="L291" s="255"/>
      <c r="M291" s="56"/>
      <c r="N291" s="57">
        <f>VLOOKUP(M291,menuiserie_intérieure!$B$70:$B$104:'menuiserie_intérieure'!$E$70:$E$104,4,0)</f>
        <v>0</v>
      </c>
      <c r="O291" s="56"/>
      <c r="P291" s="172">
        <f>VLOOKUP(O291,menuiserie_intérieure!$B$70:$B$104:'menuiserie_intérieure'!$E$70:$E$104,4,0)</f>
        <v>0</v>
      </c>
      <c r="Q291" s="257"/>
      <c r="R291" s="261"/>
      <c r="S291" s="259"/>
      <c r="T291" s="198"/>
    </row>
    <row r="292" spans="1:20" ht="32.1" customHeight="1">
      <c r="A292" s="55"/>
      <c r="B292" s="228"/>
      <c r="C292" s="231"/>
      <c r="D292" s="234"/>
      <c r="E292" s="237"/>
      <c r="F292" s="56"/>
      <c r="G292" s="172">
        <f>VLOOKUP(F292,menuiserie_intérieure!$B$70:$C$104,2,0)</f>
        <v>0</v>
      </c>
      <c r="H292" s="56"/>
      <c r="I292" s="190">
        <f>VLOOKUP(H292,menuiserie_intérieure!$B$70:$C$104,2,0)</f>
        <v>0</v>
      </c>
      <c r="J292" s="240"/>
      <c r="K292" s="240"/>
      <c r="L292" s="255"/>
      <c r="M292" s="206"/>
      <c r="N292" s="57">
        <f>VLOOKUP(M292,menuiserie_intérieure!$B$70:$B$104:'menuiserie_intérieure'!$E$70:$E$104,4,0)</f>
        <v>0</v>
      </c>
      <c r="O292" s="206"/>
      <c r="P292" s="172">
        <f>VLOOKUP(O292,menuiserie_intérieure!$B$70:$B$104:'menuiserie_intérieure'!$E$70:$E$104,4,0)</f>
        <v>0</v>
      </c>
      <c r="Q292" s="257"/>
      <c r="R292" s="261"/>
      <c r="S292" s="259"/>
      <c r="T292" s="198"/>
    </row>
    <row r="293" spans="1:20" ht="32.1" customHeight="1" thickBot="1">
      <c r="A293" s="55"/>
      <c r="B293" s="229"/>
      <c r="C293" s="232"/>
      <c r="D293" s="235"/>
      <c r="E293" s="238"/>
      <c r="F293" s="60" t="s">
        <v>158</v>
      </c>
      <c r="G293" s="61">
        <f t="shared" ref="G293" si="343">SUM(G287:G292)</f>
        <v>0</v>
      </c>
      <c r="H293" s="191" t="s">
        <v>158</v>
      </c>
      <c r="I293" s="61">
        <f t="shared" ref="I293" si="344">SUM(I287:I292)</f>
        <v>0</v>
      </c>
      <c r="J293" s="241"/>
      <c r="K293" s="60" t="s">
        <v>158</v>
      </c>
      <c r="L293" s="61">
        <f t="shared" ref="L293" si="345">SUM(L287:L292)</f>
        <v>0</v>
      </c>
      <c r="M293" s="62" t="s">
        <v>158</v>
      </c>
      <c r="N293" s="61">
        <f t="shared" ref="N293" si="346">SUM(N287:N292)</f>
        <v>0</v>
      </c>
      <c r="O293" s="62" t="s">
        <v>158</v>
      </c>
      <c r="P293" s="170">
        <f t="shared" ref="P293" si="347">SUM(P287:P292)</f>
        <v>0</v>
      </c>
      <c r="Q293" s="173">
        <f t="shared" ref="Q293" si="348">E287*J287+G293*J287+I293*J287+N293+P293+L293</f>
        <v>0</v>
      </c>
      <c r="R293" s="173">
        <f t="shared" ref="R293" si="349">(L293+N293+P293)*C287</f>
        <v>0</v>
      </c>
      <c r="S293" s="174">
        <f t="shared" ref="S293" si="350">Q293*C287</f>
        <v>0</v>
      </c>
      <c r="T293" s="198"/>
    </row>
    <row r="294" spans="1:20" ht="32.1" customHeight="1">
      <c r="A294" s="55">
        <v>42</v>
      </c>
      <c r="B294" s="227"/>
      <c r="C294" s="230">
        <v>0</v>
      </c>
      <c r="D294" s="233"/>
      <c r="E294" s="236"/>
      <c r="F294" s="58"/>
      <c r="G294" s="218">
        <f>VLOOKUP(F294,menuiserie_intérieure!$B$70:$C$110,2,0)</f>
        <v>0</v>
      </c>
      <c r="H294" s="58"/>
      <c r="I294" s="189">
        <f>VLOOKUP(H294,menuiserie_intérieure!$B$70:$C$104,2,0)</f>
        <v>0</v>
      </c>
      <c r="J294" s="239">
        <f t="shared" ref="J294:J325" si="351">$D$4</f>
        <v>1.1000000000000001</v>
      </c>
      <c r="K294" s="239"/>
      <c r="L294" s="254">
        <f>VLOOKUP(K294,menuiserie_intérieure!$B$144:$C$154,2,0)</f>
        <v>0</v>
      </c>
      <c r="M294" s="205"/>
      <c r="N294" s="59">
        <f>VLOOKUP(M294,menuiserie_intérieure!$B$70:$B$110:'menuiserie_intérieure'!$E$70:$E$110,4,0)</f>
        <v>0</v>
      </c>
      <c r="O294" s="205"/>
      <c r="P294" s="171">
        <f>VLOOKUP(O294,menuiserie_intérieure!$B$70:$B$104:'menuiserie_intérieure'!$E$70:$E$104,4,0)</f>
        <v>0</v>
      </c>
      <c r="Q294" s="256"/>
      <c r="R294" s="260"/>
      <c r="S294" s="258"/>
      <c r="T294" s="198"/>
    </row>
    <row r="295" spans="1:20" ht="32.1" customHeight="1">
      <c r="A295" s="55"/>
      <c r="B295" s="228"/>
      <c r="C295" s="231"/>
      <c r="D295" s="234"/>
      <c r="E295" s="237"/>
      <c r="F295" s="56"/>
      <c r="G295" s="57">
        <f>VLOOKUP(F295,menuiserie_intérieure!$B$70:$C$110,2,0)</f>
        <v>0</v>
      </c>
      <c r="H295" s="56"/>
      <c r="I295" s="190">
        <f>VLOOKUP(H295,menuiserie_intérieure!$B$70:$C$104,2,0)</f>
        <v>0</v>
      </c>
      <c r="J295" s="240"/>
      <c r="K295" s="240"/>
      <c r="L295" s="255"/>
      <c r="M295" s="56"/>
      <c r="N295" s="57">
        <f>VLOOKUP(M295,menuiserie_intérieure!$B$70:$B$104:'menuiserie_intérieure'!$E$70:$E$104,4,0)</f>
        <v>0</v>
      </c>
      <c r="O295" s="56"/>
      <c r="P295" s="172">
        <f>VLOOKUP(O295,menuiserie_intérieure!$B$70:$B$104:'menuiserie_intérieure'!$E$70:$E$104,4,0)</f>
        <v>0</v>
      </c>
      <c r="Q295" s="257"/>
      <c r="R295" s="261"/>
      <c r="S295" s="259"/>
      <c r="T295" s="198"/>
    </row>
    <row r="296" spans="1:20" ht="32.1" customHeight="1">
      <c r="A296" s="55"/>
      <c r="B296" s="228"/>
      <c r="C296" s="231"/>
      <c r="D296" s="234"/>
      <c r="E296" s="237"/>
      <c r="F296" s="56"/>
      <c r="G296" s="57">
        <f>VLOOKUP(F296,menuiserie_intérieure!$B$70:$C$110,2,0)</f>
        <v>0</v>
      </c>
      <c r="H296" s="56"/>
      <c r="I296" s="190">
        <f>VLOOKUP(H296,menuiserie_intérieure!$B$70:$C$104,2,0)</f>
        <v>0</v>
      </c>
      <c r="J296" s="240"/>
      <c r="K296" s="240"/>
      <c r="L296" s="255"/>
      <c r="M296" s="56"/>
      <c r="N296" s="57">
        <f>VLOOKUP(M296,menuiserie_intérieure!$B$70:$B$104:'menuiserie_intérieure'!$E$70:$E$104,4,0)</f>
        <v>0</v>
      </c>
      <c r="O296" s="56"/>
      <c r="P296" s="172">
        <f>VLOOKUP(O296,menuiserie_intérieure!$B$70:$B$104:'menuiserie_intérieure'!$E$70:$E$104,4,0)</f>
        <v>0</v>
      </c>
      <c r="Q296" s="257"/>
      <c r="R296" s="261"/>
      <c r="S296" s="259"/>
      <c r="T296" s="198"/>
    </row>
    <row r="297" spans="1:20" ht="32.1" customHeight="1">
      <c r="A297" s="55"/>
      <c r="B297" s="228"/>
      <c r="C297" s="231"/>
      <c r="D297" s="234"/>
      <c r="E297" s="237"/>
      <c r="F297" s="56"/>
      <c r="G297" s="57">
        <f>VLOOKUP(F297,menuiserie_intérieure!$B$70:$C$104,2,0)</f>
        <v>0</v>
      </c>
      <c r="H297" s="56"/>
      <c r="I297" s="190">
        <f>VLOOKUP(H297,menuiserie_intérieure!$B$70:$C$104,2,0)</f>
        <v>0</v>
      </c>
      <c r="J297" s="240"/>
      <c r="K297" s="240"/>
      <c r="L297" s="255"/>
      <c r="M297" s="56"/>
      <c r="N297" s="57">
        <f>VLOOKUP(M297,menuiserie_intérieure!$B$70:$B$104:'menuiserie_intérieure'!$E$70:$E$104,4,0)</f>
        <v>0</v>
      </c>
      <c r="O297" s="56"/>
      <c r="P297" s="172">
        <f>VLOOKUP(O297,menuiserie_intérieure!$B$70:$B$104:'menuiserie_intérieure'!$E$70:$E$104,4,0)</f>
        <v>0</v>
      </c>
      <c r="Q297" s="257"/>
      <c r="R297" s="261"/>
      <c r="S297" s="259"/>
      <c r="T297" s="198"/>
    </row>
    <row r="298" spans="1:20" ht="32.1" customHeight="1">
      <c r="A298" s="49"/>
      <c r="B298" s="228"/>
      <c r="C298" s="231"/>
      <c r="D298" s="234"/>
      <c r="E298" s="237"/>
      <c r="F298" s="56"/>
      <c r="G298" s="57">
        <f>VLOOKUP(F298,menuiserie_intérieure!$B$70:$C$104,2,0)</f>
        <v>0</v>
      </c>
      <c r="H298" s="56"/>
      <c r="I298" s="190">
        <f>VLOOKUP(H298,menuiserie_intérieure!$B$70:$C$104,2,0)</f>
        <v>0</v>
      </c>
      <c r="J298" s="240"/>
      <c r="K298" s="240"/>
      <c r="L298" s="255"/>
      <c r="M298" s="56"/>
      <c r="N298" s="57">
        <f>VLOOKUP(M298,menuiserie_intérieure!$B$70:$B$104:'menuiserie_intérieure'!$E$70:$E$104,4,0)</f>
        <v>0</v>
      </c>
      <c r="O298" s="56"/>
      <c r="P298" s="172">
        <f>VLOOKUP(O298,menuiserie_intérieure!$B$70:$B$104:'menuiserie_intérieure'!$E$70:$E$104,4,0)</f>
        <v>0</v>
      </c>
      <c r="Q298" s="257"/>
      <c r="R298" s="261"/>
      <c r="S298" s="259"/>
      <c r="T298" s="198"/>
    </row>
    <row r="299" spans="1:20" ht="32.1" customHeight="1">
      <c r="A299" s="55"/>
      <c r="B299" s="228"/>
      <c r="C299" s="231"/>
      <c r="D299" s="234"/>
      <c r="E299" s="237"/>
      <c r="F299" s="56"/>
      <c r="G299" s="172">
        <f>VLOOKUP(F299,menuiserie_intérieure!$B$70:$C$104,2,0)</f>
        <v>0</v>
      </c>
      <c r="H299" s="56"/>
      <c r="I299" s="190">
        <f>VLOOKUP(H299,menuiserie_intérieure!$B$70:$C$104,2,0)</f>
        <v>0</v>
      </c>
      <c r="J299" s="240"/>
      <c r="K299" s="240"/>
      <c r="L299" s="255"/>
      <c r="M299" s="206"/>
      <c r="N299" s="57">
        <f>VLOOKUP(M299,menuiserie_intérieure!$B$70:$B$104:'menuiserie_intérieure'!$E$70:$E$104,4,0)</f>
        <v>0</v>
      </c>
      <c r="O299" s="206"/>
      <c r="P299" s="172">
        <f>VLOOKUP(O299,menuiserie_intérieure!$B$70:$B$104:'menuiserie_intérieure'!$E$70:$E$104,4,0)</f>
        <v>0</v>
      </c>
      <c r="Q299" s="257"/>
      <c r="R299" s="261"/>
      <c r="S299" s="259"/>
      <c r="T299" s="198"/>
    </row>
    <row r="300" spans="1:20" ht="32.1" customHeight="1" thickBot="1">
      <c r="A300" s="55"/>
      <c r="B300" s="229"/>
      <c r="C300" s="232"/>
      <c r="D300" s="235"/>
      <c r="E300" s="238"/>
      <c r="F300" s="60" t="s">
        <v>158</v>
      </c>
      <c r="G300" s="61">
        <f t="shared" ref="G300" si="352">SUM(G294:G299)</f>
        <v>0</v>
      </c>
      <c r="H300" s="191" t="s">
        <v>158</v>
      </c>
      <c r="I300" s="61">
        <f t="shared" ref="I300" si="353">SUM(I294:I299)</f>
        <v>0</v>
      </c>
      <c r="J300" s="241"/>
      <c r="K300" s="60" t="s">
        <v>158</v>
      </c>
      <c r="L300" s="61">
        <f t="shared" ref="L300" si="354">SUM(L294:L299)</f>
        <v>0</v>
      </c>
      <c r="M300" s="62" t="s">
        <v>158</v>
      </c>
      <c r="N300" s="61">
        <f t="shared" ref="N300" si="355">SUM(N294:N299)</f>
        <v>0</v>
      </c>
      <c r="O300" s="62" t="s">
        <v>158</v>
      </c>
      <c r="P300" s="170">
        <f t="shared" ref="P300" si="356">SUM(P294:P299)</f>
        <v>0</v>
      </c>
      <c r="Q300" s="173">
        <f t="shared" ref="Q300" si="357">E294*J294+G300*J294+I300*J294+N300+P300+L300</f>
        <v>0</v>
      </c>
      <c r="R300" s="173">
        <f t="shared" ref="R300" si="358">(L300+N300+P300)*C294</f>
        <v>0</v>
      </c>
      <c r="S300" s="174">
        <f t="shared" ref="S300" si="359">Q300*C294</f>
        <v>0</v>
      </c>
      <c r="T300" s="198"/>
    </row>
    <row r="301" spans="1:20" ht="32.1" customHeight="1">
      <c r="A301" s="55">
        <v>43</v>
      </c>
      <c r="B301" s="227"/>
      <c r="C301" s="230">
        <v>0</v>
      </c>
      <c r="D301" s="233"/>
      <c r="E301" s="236"/>
      <c r="F301" s="58"/>
      <c r="G301" s="218">
        <f>VLOOKUP(F301,menuiserie_intérieure!$B$70:$C$110,2,0)</f>
        <v>0</v>
      </c>
      <c r="H301" s="58"/>
      <c r="I301" s="189">
        <f>VLOOKUP(H301,menuiserie_intérieure!$B$70:$C$104,2,0)</f>
        <v>0</v>
      </c>
      <c r="J301" s="239">
        <f t="shared" ref="J301:J332" si="360">$D$4</f>
        <v>1.1000000000000001</v>
      </c>
      <c r="K301" s="239"/>
      <c r="L301" s="254">
        <f>VLOOKUP(K301,menuiserie_intérieure!$B$144:$C$154,2,0)</f>
        <v>0</v>
      </c>
      <c r="M301" s="205"/>
      <c r="N301" s="59">
        <f>VLOOKUP(M301,menuiserie_intérieure!$B$70:$B$110:'menuiserie_intérieure'!$E$70:$E$110,4,0)</f>
        <v>0</v>
      </c>
      <c r="O301" s="205"/>
      <c r="P301" s="171">
        <f>VLOOKUP(O301,menuiserie_intérieure!$B$70:$B$104:'menuiserie_intérieure'!$E$70:$E$104,4,0)</f>
        <v>0</v>
      </c>
      <c r="Q301" s="256"/>
      <c r="R301" s="260"/>
      <c r="S301" s="258"/>
      <c r="T301" s="198"/>
    </row>
    <row r="302" spans="1:20" ht="32.1" customHeight="1">
      <c r="A302" s="55"/>
      <c r="B302" s="228"/>
      <c r="C302" s="231"/>
      <c r="D302" s="234"/>
      <c r="E302" s="237"/>
      <c r="F302" s="56"/>
      <c r="G302" s="57">
        <f>VLOOKUP(F302,menuiserie_intérieure!$B$70:$C$110,2,0)</f>
        <v>0</v>
      </c>
      <c r="H302" s="56"/>
      <c r="I302" s="190">
        <f>VLOOKUP(H302,menuiserie_intérieure!$B$70:$C$104,2,0)</f>
        <v>0</v>
      </c>
      <c r="J302" s="240"/>
      <c r="K302" s="240"/>
      <c r="L302" s="255"/>
      <c r="M302" s="56"/>
      <c r="N302" s="57">
        <f>VLOOKUP(M302,menuiserie_intérieure!$B$70:$B$104:'menuiserie_intérieure'!$E$70:$E$104,4,0)</f>
        <v>0</v>
      </c>
      <c r="O302" s="56"/>
      <c r="P302" s="172">
        <f>VLOOKUP(O302,menuiserie_intérieure!$B$70:$B$104:'menuiserie_intérieure'!$E$70:$E$104,4,0)</f>
        <v>0</v>
      </c>
      <c r="Q302" s="257"/>
      <c r="R302" s="261"/>
      <c r="S302" s="259"/>
      <c r="T302" s="198"/>
    </row>
    <row r="303" spans="1:20" ht="32.1" customHeight="1">
      <c r="A303" s="55"/>
      <c r="B303" s="228"/>
      <c r="C303" s="231"/>
      <c r="D303" s="234"/>
      <c r="E303" s="237"/>
      <c r="F303" s="56"/>
      <c r="G303" s="57">
        <f>VLOOKUP(F303,menuiserie_intérieure!$B$70:$C$110,2,0)</f>
        <v>0</v>
      </c>
      <c r="H303" s="56"/>
      <c r="I303" s="190">
        <f>VLOOKUP(H303,menuiserie_intérieure!$B$70:$C$104,2,0)</f>
        <v>0</v>
      </c>
      <c r="J303" s="240"/>
      <c r="K303" s="240"/>
      <c r="L303" s="255"/>
      <c r="M303" s="56"/>
      <c r="N303" s="57">
        <f>VLOOKUP(M303,menuiserie_intérieure!$B$70:$B$104:'menuiserie_intérieure'!$E$70:$E$104,4,0)</f>
        <v>0</v>
      </c>
      <c r="O303" s="56"/>
      <c r="P303" s="172">
        <f>VLOOKUP(O303,menuiserie_intérieure!$B$70:$B$104:'menuiserie_intérieure'!$E$70:$E$104,4,0)</f>
        <v>0</v>
      </c>
      <c r="Q303" s="257"/>
      <c r="R303" s="261"/>
      <c r="S303" s="259"/>
      <c r="T303" s="198"/>
    </row>
    <row r="304" spans="1:20" ht="32.1" customHeight="1">
      <c r="A304" s="55"/>
      <c r="B304" s="228"/>
      <c r="C304" s="231"/>
      <c r="D304" s="234"/>
      <c r="E304" s="237"/>
      <c r="F304" s="56"/>
      <c r="G304" s="57">
        <f>VLOOKUP(F304,menuiserie_intérieure!$B$70:$C$104,2,0)</f>
        <v>0</v>
      </c>
      <c r="H304" s="56"/>
      <c r="I304" s="190">
        <f>VLOOKUP(H304,menuiserie_intérieure!$B$70:$C$104,2,0)</f>
        <v>0</v>
      </c>
      <c r="J304" s="240"/>
      <c r="K304" s="240"/>
      <c r="L304" s="255"/>
      <c r="M304" s="56"/>
      <c r="N304" s="57">
        <f>VLOOKUP(M304,menuiserie_intérieure!$B$70:$B$104:'menuiserie_intérieure'!$E$70:$E$104,4,0)</f>
        <v>0</v>
      </c>
      <c r="O304" s="56"/>
      <c r="P304" s="172">
        <f>VLOOKUP(O304,menuiserie_intérieure!$B$70:$B$104:'menuiserie_intérieure'!$E$70:$E$104,4,0)</f>
        <v>0</v>
      </c>
      <c r="Q304" s="257"/>
      <c r="R304" s="261"/>
      <c r="S304" s="259"/>
      <c r="T304" s="198"/>
    </row>
    <row r="305" spans="1:20" ht="32.1" customHeight="1">
      <c r="A305" s="49"/>
      <c r="B305" s="228"/>
      <c r="C305" s="231"/>
      <c r="D305" s="234"/>
      <c r="E305" s="237"/>
      <c r="F305" s="56"/>
      <c r="G305" s="57">
        <f>VLOOKUP(F305,menuiserie_intérieure!$B$70:$C$104,2,0)</f>
        <v>0</v>
      </c>
      <c r="H305" s="56"/>
      <c r="I305" s="190">
        <f>VLOOKUP(H305,menuiserie_intérieure!$B$70:$C$104,2,0)</f>
        <v>0</v>
      </c>
      <c r="J305" s="240"/>
      <c r="K305" s="240"/>
      <c r="L305" s="255"/>
      <c r="M305" s="56"/>
      <c r="N305" s="57">
        <f>VLOOKUP(M305,menuiserie_intérieure!$B$70:$B$104:'menuiserie_intérieure'!$E$70:$E$104,4,0)</f>
        <v>0</v>
      </c>
      <c r="O305" s="56"/>
      <c r="P305" s="172">
        <f>VLOOKUP(O305,menuiserie_intérieure!$B$70:$B$104:'menuiserie_intérieure'!$E$70:$E$104,4,0)</f>
        <v>0</v>
      </c>
      <c r="Q305" s="257"/>
      <c r="R305" s="261"/>
      <c r="S305" s="259"/>
      <c r="T305" s="198"/>
    </row>
    <row r="306" spans="1:20" ht="32.1" customHeight="1">
      <c r="A306" s="55"/>
      <c r="B306" s="228"/>
      <c r="C306" s="231"/>
      <c r="D306" s="234"/>
      <c r="E306" s="237"/>
      <c r="F306" s="56"/>
      <c r="G306" s="172">
        <f>VLOOKUP(F306,menuiserie_intérieure!$B$70:$C$104,2,0)</f>
        <v>0</v>
      </c>
      <c r="H306" s="56"/>
      <c r="I306" s="190">
        <f>VLOOKUP(H306,menuiserie_intérieure!$B$70:$C$104,2,0)</f>
        <v>0</v>
      </c>
      <c r="J306" s="240"/>
      <c r="K306" s="240"/>
      <c r="L306" s="255"/>
      <c r="M306" s="206"/>
      <c r="N306" s="57">
        <f>VLOOKUP(M306,menuiserie_intérieure!$B$70:$B$104:'menuiserie_intérieure'!$E$70:$E$104,4,0)</f>
        <v>0</v>
      </c>
      <c r="O306" s="206"/>
      <c r="P306" s="172">
        <f>VLOOKUP(O306,menuiserie_intérieure!$B$70:$B$104:'menuiserie_intérieure'!$E$70:$E$104,4,0)</f>
        <v>0</v>
      </c>
      <c r="Q306" s="257"/>
      <c r="R306" s="261"/>
      <c r="S306" s="259"/>
      <c r="T306" s="198"/>
    </row>
    <row r="307" spans="1:20" ht="32.1" customHeight="1" thickBot="1">
      <c r="A307" s="55"/>
      <c r="B307" s="229"/>
      <c r="C307" s="232"/>
      <c r="D307" s="235"/>
      <c r="E307" s="238"/>
      <c r="F307" s="60" t="s">
        <v>158</v>
      </c>
      <c r="G307" s="61">
        <f t="shared" ref="G307" si="361">SUM(G301:G306)</f>
        <v>0</v>
      </c>
      <c r="H307" s="191" t="s">
        <v>158</v>
      </c>
      <c r="I307" s="61">
        <f t="shared" ref="I307" si="362">SUM(I301:I306)</f>
        <v>0</v>
      </c>
      <c r="J307" s="241"/>
      <c r="K307" s="60" t="s">
        <v>158</v>
      </c>
      <c r="L307" s="61">
        <f t="shared" ref="L307" si="363">SUM(L301:L306)</f>
        <v>0</v>
      </c>
      <c r="M307" s="62" t="s">
        <v>158</v>
      </c>
      <c r="N307" s="61">
        <f t="shared" ref="N307" si="364">SUM(N301:N306)</f>
        <v>0</v>
      </c>
      <c r="O307" s="62" t="s">
        <v>158</v>
      </c>
      <c r="P307" s="170">
        <f t="shared" ref="P307" si="365">SUM(P301:P306)</f>
        <v>0</v>
      </c>
      <c r="Q307" s="173">
        <f t="shared" ref="Q307" si="366">E301*J301+G307*J301+I307*J301+N307+P307+L307</f>
        <v>0</v>
      </c>
      <c r="R307" s="173">
        <f t="shared" ref="R307" si="367">(L307+N307+P307)*C301</f>
        <v>0</v>
      </c>
      <c r="S307" s="174">
        <f t="shared" ref="S307" si="368">Q307*C301</f>
        <v>0</v>
      </c>
      <c r="T307" s="198"/>
    </row>
    <row r="308" spans="1:20" ht="32.1" customHeight="1">
      <c r="A308" s="55">
        <v>44</v>
      </c>
      <c r="B308" s="227"/>
      <c r="C308" s="230">
        <v>0</v>
      </c>
      <c r="D308" s="233"/>
      <c r="E308" s="236"/>
      <c r="F308" s="58"/>
      <c r="G308" s="218">
        <f>VLOOKUP(F308,menuiserie_intérieure!$B$70:$C$110,2,0)</f>
        <v>0</v>
      </c>
      <c r="H308" s="58"/>
      <c r="I308" s="189">
        <f>VLOOKUP(H308,menuiserie_intérieure!$B$70:$C$104,2,0)</f>
        <v>0</v>
      </c>
      <c r="J308" s="239">
        <f t="shared" ref="J308:J339" si="369">$D$4</f>
        <v>1.1000000000000001</v>
      </c>
      <c r="K308" s="239"/>
      <c r="L308" s="254">
        <f>VLOOKUP(K308,menuiserie_intérieure!$B$144:$C$154,2,0)</f>
        <v>0</v>
      </c>
      <c r="M308" s="205"/>
      <c r="N308" s="59">
        <f>VLOOKUP(M308,menuiserie_intérieure!$B$70:$B$110:'menuiserie_intérieure'!$E$70:$E$110,4,0)</f>
        <v>0</v>
      </c>
      <c r="O308" s="205"/>
      <c r="P308" s="171">
        <f>VLOOKUP(O308,menuiserie_intérieure!$B$70:$B$104:'menuiserie_intérieure'!$E$70:$E$104,4,0)</f>
        <v>0</v>
      </c>
      <c r="Q308" s="256"/>
      <c r="R308" s="260"/>
      <c r="S308" s="258"/>
      <c r="T308" s="198"/>
    </row>
    <row r="309" spans="1:20" ht="32.1" customHeight="1">
      <c r="A309" s="55"/>
      <c r="B309" s="228"/>
      <c r="C309" s="231"/>
      <c r="D309" s="234"/>
      <c r="E309" s="237"/>
      <c r="F309" s="56"/>
      <c r="G309" s="57">
        <f>VLOOKUP(F309,menuiserie_intérieure!$B$70:$C$110,2,0)</f>
        <v>0</v>
      </c>
      <c r="H309" s="56"/>
      <c r="I309" s="190">
        <f>VLOOKUP(H309,menuiserie_intérieure!$B$70:$C$104,2,0)</f>
        <v>0</v>
      </c>
      <c r="J309" s="240"/>
      <c r="K309" s="240"/>
      <c r="L309" s="255"/>
      <c r="M309" s="56"/>
      <c r="N309" s="57">
        <f>VLOOKUP(M309,menuiserie_intérieure!$B$70:$B$104:'menuiserie_intérieure'!$E$70:$E$104,4,0)</f>
        <v>0</v>
      </c>
      <c r="O309" s="56"/>
      <c r="P309" s="172">
        <f>VLOOKUP(O309,menuiserie_intérieure!$B$70:$B$104:'menuiserie_intérieure'!$E$70:$E$104,4,0)</f>
        <v>0</v>
      </c>
      <c r="Q309" s="257"/>
      <c r="R309" s="261"/>
      <c r="S309" s="259"/>
      <c r="T309" s="198"/>
    </row>
    <row r="310" spans="1:20" ht="32.1" customHeight="1">
      <c r="A310" s="55"/>
      <c r="B310" s="228"/>
      <c r="C310" s="231"/>
      <c r="D310" s="234"/>
      <c r="E310" s="237"/>
      <c r="F310" s="56"/>
      <c r="G310" s="57">
        <f>VLOOKUP(F310,menuiserie_intérieure!$B$70:$C$110,2,0)</f>
        <v>0</v>
      </c>
      <c r="H310" s="56"/>
      <c r="I310" s="190">
        <f>VLOOKUP(H310,menuiserie_intérieure!$B$70:$C$104,2,0)</f>
        <v>0</v>
      </c>
      <c r="J310" s="240"/>
      <c r="K310" s="240"/>
      <c r="L310" s="255"/>
      <c r="M310" s="56"/>
      <c r="N310" s="57">
        <f>VLOOKUP(M310,menuiserie_intérieure!$B$70:$B$104:'menuiserie_intérieure'!$E$70:$E$104,4,0)</f>
        <v>0</v>
      </c>
      <c r="O310" s="56"/>
      <c r="P310" s="172">
        <f>VLOOKUP(O310,menuiserie_intérieure!$B$70:$B$104:'menuiserie_intérieure'!$E$70:$E$104,4,0)</f>
        <v>0</v>
      </c>
      <c r="Q310" s="257"/>
      <c r="R310" s="261"/>
      <c r="S310" s="259"/>
      <c r="T310" s="198"/>
    </row>
    <row r="311" spans="1:20" ht="32.1" customHeight="1">
      <c r="A311" s="55"/>
      <c r="B311" s="228"/>
      <c r="C311" s="231"/>
      <c r="D311" s="234"/>
      <c r="E311" s="237"/>
      <c r="F311" s="56"/>
      <c r="G311" s="57">
        <f>VLOOKUP(F311,menuiserie_intérieure!$B$70:$C$104,2,0)</f>
        <v>0</v>
      </c>
      <c r="H311" s="56"/>
      <c r="I311" s="190">
        <f>VLOOKUP(H311,menuiserie_intérieure!$B$70:$C$104,2,0)</f>
        <v>0</v>
      </c>
      <c r="J311" s="240"/>
      <c r="K311" s="240"/>
      <c r="L311" s="255"/>
      <c r="M311" s="56"/>
      <c r="N311" s="57">
        <f>VLOOKUP(M311,menuiserie_intérieure!$B$70:$B$104:'menuiserie_intérieure'!$E$70:$E$104,4,0)</f>
        <v>0</v>
      </c>
      <c r="O311" s="56"/>
      <c r="P311" s="172">
        <f>VLOOKUP(O311,menuiserie_intérieure!$B$70:$B$104:'menuiserie_intérieure'!$E$70:$E$104,4,0)</f>
        <v>0</v>
      </c>
      <c r="Q311" s="257"/>
      <c r="R311" s="261"/>
      <c r="S311" s="259"/>
      <c r="T311" s="198"/>
    </row>
    <row r="312" spans="1:20" ht="32.1" customHeight="1">
      <c r="A312" s="49"/>
      <c r="B312" s="228"/>
      <c r="C312" s="231"/>
      <c r="D312" s="234"/>
      <c r="E312" s="237"/>
      <c r="F312" s="56"/>
      <c r="G312" s="57">
        <f>VLOOKUP(F312,menuiserie_intérieure!$B$70:$C$104,2,0)</f>
        <v>0</v>
      </c>
      <c r="H312" s="56"/>
      <c r="I312" s="190">
        <f>VLOOKUP(H312,menuiserie_intérieure!$B$70:$C$104,2,0)</f>
        <v>0</v>
      </c>
      <c r="J312" s="240"/>
      <c r="K312" s="240"/>
      <c r="L312" s="255"/>
      <c r="M312" s="56"/>
      <c r="N312" s="57">
        <f>VLOOKUP(M312,menuiserie_intérieure!$B$70:$B$104:'menuiserie_intérieure'!$E$70:$E$104,4,0)</f>
        <v>0</v>
      </c>
      <c r="O312" s="56"/>
      <c r="P312" s="172">
        <f>VLOOKUP(O312,menuiserie_intérieure!$B$70:$B$104:'menuiserie_intérieure'!$E$70:$E$104,4,0)</f>
        <v>0</v>
      </c>
      <c r="Q312" s="257"/>
      <c r="R312" s="261"/>
      <c r="S312" s="259"/>
      <c r="T312" s="198"/>
    </row>
    <row r="313" spans="1:20" ht="32.1" customHeight="1">
      <c r="A313" s="55"/>
      <c r="B313" s="228"/>
      <c r="C313" s="231"/>
      <c r="D313" s="234"/>
      <c r="E313" s="237"/>
      <c r="F313" s="56"/>
      <c r="G313" s="172">
        <f>VLOOKUP(F313,menuiserie_intérieure!$B$70:$C$104,2,0)</f>
        <v>0</v>
      </c>
      <c r="H313" s="56"/>
      <c r="I313" s="190">
        <f>VLOOKUP(H313,menuiserie_intérieure!$B$70:$C$104,2,0)</f>
        <v>0</v>
      </c>
      <c r="J313" s="240"/>
      <c r="K313" s="240"/>
      <c r="L313" s="255"/>
      <c r="M313" s="206"/>
      <c r="N313" s="57">
        <f>VLOOKUP(M313,menuiserie_intérieure!$B$70:$B$104:'menuiserie_intérieure'!$E$70:$E$104,4,0)</f>
        <v>0</v>
      </c>
      <c r="O313" s="206"/>
      <c r="P313" s="172">
        <f>VLOOKUP(O313,menuiserie_intérieure!$B$70:$B$104:'menuiserie_intérieure'!$E$70:$E$104,4,0)</f>
        <v>0</v>
      </c>
      <c r="Q313" s="257"/>
      <c r="R313" s="261"/>
      <c r="S313" s="259"/>
      <c r="T313" s="198"/>
    </row>
    <row r="314" spans="1:20" ht="32.1" customHeight="1" thickBot="1">
      <c r="A314" s="55"/>
      <c r="B314" s="229"/>
      <c r="C314" s="232"/>
      <c r="D314" s="235"/>
      <c r="E314" s="238"/>
      <c r="F314" s="60" t="s">
        <v>158</v>
      </c>
      <c r="G314" s="61">
        <f t="shared" ref="G314" si="370">SUM(G308:G313)</f>
        <v>0</v>
      </c>
      <c r="H314" s="191" t="s">
        <v>158</v>
      </c>
      <c r="I314" s="61">
        <f t="shared" ref="I314" si="371">SUM(I308:I313)</f>
        <v>0</v>
      </c>
      <c r="J314" s="241"/>
      <c r="K314" s="60" t="s">
        <v>158</v>
      </c>
      <c r="L314" s="61">
        <f t="shared" ref="L314" si="372">SUM(L308:L313)</f>
        <v>0</v>
      </c>
      <c r="M314" s="62" t="s">
        <v>158</v>
      </c>
      <c r="N314" s="61">
        <f t="shared" ref="N314" si="373">SUM(N308:N313)</f>
        <v>0</v>
      </c>
      <c r="O314" s="62" t="s">
        <v>158</v>
      </c>
      <c r="P314" s="170">
        <f t="shared" ref="P314" si="374">SUM(P308:P313)</f>
        <v>0</v>
      </c>
      <c r="Q314" s="173">
        <f t="shared" ref="Q314" si="375">E308*J308+G314*J308+I314*J308+N314+P314+L314</f>
        <v>0</v>
      </c>
      <c r="R314" s="173">
        <f t="shared" ref="R314" si="376">(L314+N314+P314)*C308</f>
        <v>0</v>
      </c>
      <c r="S314" s="174">
        <f t="shared" ref="S314" si="377">Q314*C308</f>
        <v>0</v>
      </c>
      <c r="T314" s="198"/>
    </row>
    <row r="315" spans="1:20" ht="32.1" customHeight="1">
      <c r="A315" s="55">
        <v>45</v>
      </c>
      <c r="B315" s="227"/>
      <c r="C315" s="230">
        <v>0</v>
      </c>
      <c r="D315" s="233"/>
      <c r="E315" s="236"/>
      <c r="F315" s="58"/>
      <c r="G315" s="218">
        <f>VLOOKUP(F315,menuiserie_intérieure!$B$70:$C$110,2,0)</f>
        <v>0</v>
      </c>
      <c r="H315" s="58"/>
      <c r="I315" s="189">
        <f>VLOOKUP(H315,menuiserie_intérieure!$B$70:$C$104,2,0)</f>
        <v>0</v>
      </c>
      <c r="J315" s="239">
        <f t="shared" ref="J315:J356" si="378">$D$4</f>
        <v>1.1000000000000001</v>
      </c>
      <c r="K315" s="239"/>
      <c r="L315" s="254">
        <f>VLOOKUP(K315,menuiserie_intérieure!$B$144:$C$154,2,0)</f>
        <v>0</v>
      </c>
      <c r="M315" s="205"/>
      <c r="N315" s="59">
        <f>VLOOKUP(M315,menuiserie_intérieure!$B$70:$B$110:'menuiserie_intérieure'!$E$70:$E$110,4,0)</f>
        <v>0</v>
      </c>
      <c r="O315" s="205"/>
      <c r="P315" s="171">
        <f>VLOOKUP(O315,menuiserie_intérieure!$B$70:$B$104:'menuiserie_intérieure'!$E$70:$E$104,4,0)</f>
        <v>0</v>
      </c>
      <c r="Q315" s="256"/>
      <c r="R315" s="260"/>
      <c r="S315" s="258"/>
      <c r="T315" s="198"/>
    </row>
    <row r="316" spans="1:20" ht="32.1" customHeight="1">
      <c r="A316" s="55"/>
      <c r="B316" s="228"/>
      <c r="C316" s="231"/>
      <c r="D316" s="234"/>
      <c r="E316" s="237"/>
      <c r="F316" s="56"/>
      <c r="G316" s="57">
        <f>VLOOKUP(F316,menuiserie_intérieure!$B$70:$C$110,2,0)</f>
        <v>0</v>
      </c>
      <c r="H316" s="56"/>
      <c r="I316" s="190">
        <f>VLOOKUP(H316,menuiserie_intérieure!$B$70:$C$104,2,0)</f>
        <v>0</v>
      </c>
      <c r="J316" s="240"/>
      <c r="K316" s="240"/>
      <c r="L316" s="255"/>
      <c r="M316" s="56"/>
      <c r="N316" s="57">
        <f>VLOOKUP(M316,menuiserie_intérieure!$B$70:$B$104:'menuiserie_intérieure'!$E$70:$E$104,4,0)</f>
        <v>0</v>
      </c>
      <c r="O316" s="56"/>
      <c r="P316" s="172">
        <f>VLOOKUP(O316,menuiserie_intérieure!$B$70:$B$104:'menuiserie_intérieure'!$E$70:$E$104,4,0)</f>
        <v>0</v>
      </c>
      <c r="Q316" s="257"/>
      <c r="R316" s="261"/>
      <c r="S316" s="259"/>
      <c r="T316" s="198"/>
    </row>
    <row r="317" spans="1:20" ht="32.1" customHeight="1">
      <c r="A317" s="55"/>
      <c r="B317" s="228"/>
      <c r="C317" s="231"/>
      <c r="D317" s="234"/>
      <c r="E317" s="237"/>
      <c r="F317" s="56"/>
      <c r="G317" s="57">
        <f>VLOOKUP(F317,menuiserie_intérieure!$B$70:$C$110,2,0)</f>
        <v>0</v>
      </c>
      <c r="H317" s="56"/>
      <c r="I317" s="190">
        <f>VLOOKUP(H317,menuiserie_intérieure!$B$70:$C$104,2,0)</f>
        <v>0</v>
      </c>
      <c r="J317" s="240"/>
      <c r="K317" s="240"/>
      <c r="L317" s="255"/>
      <c r="M317" s="56"/>
      <c r="N317" s="57">
        <f>VLOOKUP(M317,menuiserie_intérieure!$B$70:$B$104:'menuiserie_intérieure'!$E$70:$E$104,4,0)</f>
        <v>0</v>
      </c>
      <c r="O317" s="56"/>
      <c r="P317" s="172">
        <f>VLOOKUP(O317,menuiserie_intérieure!$B$70:$B$104:'menuiserie_intérieure'!$E$70:$E$104,4,0)</f>
        <v>0</v>
      </c>
      <c r="Q317" s="257"/>
      <c r="R317" s="261"/>
      <c r="S317" s="259"/>
      <c r="T317" s="198"/>
    </row>
    <row r="318" spans="1:20" ht="32.1" customHeight="1">
      <c r="A318" s="55"/>
      <c r="B318" s="228"/>
      <c r="C318" s="231"/>
      <c r="D318" s="234"/>
      <c r="E318" s="237"/>
      <c r="F318" s="56"/>
      <c r="G318" s="57">
        <f>VLOOKUP(F318,menuiserie_intérieure!$B$70:$C$104,2,0)</f>
        <v>0</v>
      </c>
      <c r="H318" s="56"/>
      <c r="I318" s="190">
        <f>VLOOKUP(H318,menuiserie_intérieure!$B$70:$C$104,2,0)</f>
        <v>0</v>
      </c>
      <c r="J318" s="240"/>
      <c r="K318" s="240"/>
      <c r="L318" s="255"/>
      <c r="M318" s="56"/>
      <c r="N318" s="57">
        <f>VLOOKUP(M318,menuiserie_intérieure!$B$70:$B$104:'menuiserie_intérieure'!$E$70:$E$104,4,0)</f>
        <v>0</v>
      </c>
      <c r="O318" s="56"/>
      <c r="P318" s="172">
        <f>VLOOKUP(O318,menuiserie_intérieure!$B$70:$B$104:'menuiserie_intérieure'!$E$70:$E$104,4,0)</f>
        <v>0</v>
      </c>
      <c r="Q318" s="257"/>
      <c r="R318" s="261"/>
      <c r="S318" s="259"/>
      <c r="T318" s="198"/>
    </row>
    <row r="319" spans="1:20" ht="32.1" customHeight="1">
      <c r="A319" s="49"/>
      <c r="B319" s="228"/>
      <c r="C319" s="231"/>
      <c r="D319" s="234"/>
      <c r="E319" s="237"/>
      <c r="F319" s="56"/>
      <c r="G319" s="57">
        <f>VLOOKUP(F319,menuiserie_intérieure!$B$70:$C$104,2,0)</f>
        <v>0</v>
      </c>
      <c r="H319" s="56"/>
      <c r="I319" s="190">
        <f>VLOOKUP(H319,menuiserie_intérieure!$B$70:$C$104,2,0)</f>
        <v>0</v>
      </c>
      <c r="J319" s="240"/>
      <c r="K319" s="240"/>
      <c r="L319" s="255"/>
      <c r="M319" s="56"/>
      <c r="N319" s="57">
        <f>VLOOKUP(M319,menuiserie_intérieure!$B$70:$B$104:'menuiserie_intérieure'!$E$70:$E$104,4,0)</f>
        <v>0</v>
      </c>
      <c r="O319" s="56"/>
      <c r="P319" s="172">
        <f>VLOOKUP(O319,menuiserie_intérieure!$B$70:$B$104:'menuiserie_intérieure'!$E$70:$E$104,4,0)</f>
        <v>0</v>
      </c>
      <c r="Q319" s="257"/>
      <c r="R319" s="261"/>
      <c r="S319" s="259"/>
      <c r="T319" s="198"/>
    </row>
    <row r="320" spans="1:20" ht="32.1" customHeight="1">
      <c r="A320" s="55"/>
      <c r="B320" s="228"/>
      <c r="C320" s="231"/>
      <c r="D320" s="234"/>
      <c r="E320" s="237"/>
      <c r="F320" s="56"/>
      <c r="G320" s="172">
        <f>VLOOKUP(F320,menuiserie_intérieure!$B$70:$C$104,2,0)</f>
        <v>0</v>
      </c>
      <c r="H320" s="56"/>
      <c r="I320" s="190">
        <f>VLOOKUP(H320,menuiserie_intérieure!$B$70:$C$104,2,0)</f>
        <v>0</v>
      </c>
      <c r="J320" s="240"/>
      <c r="K320" s="240"/>
      <c r="L320" s="255"/>
      <c r="M320" s="206"/>
      <c r="N320" s="57">
        <f>VLOOKUP(M320,menuiserie_intérieure!$B$70:$B$104:'menuiserie_intérieure'!$E$70:$E$104,4,0)</f>
        <v>0</v>
      </c>
      <c r="O320" s="206"/>
      <c r="P320" s="172">
        <f>VLOOKUP(O320,menuiserie_intérieure!$B$70:$B$104:'menuiserie_intérieure'!$E$70:$E$104,4,0)</f>
        <v>0</v>
      </c>
      <c r="Q320" s="257"/>
      <c r="R320" s="261"/>
      <c r="S320" s="259"/>
      <c r="T320" s="198"/>
    </row>
    <row r="321" spans="1:20" ht="32.1" customHeight="1" thickBot="1">
      <c r="A321" s="55"/>
      <c r="B321" s="229"/>
      <c r="C321" s="232"/>
      <c r="D321" s="235"/>
      <c r="E321" s="238"/>
      <c r="F321" s="60" t="s">
        <v>158</v>
      </c>
      <c r="G321" s="61">
        <f t="shared" ref="G321" si="379">SUM(G315:G320)</f>
        <v>0</v>
      </c>
      <c r="H321" s="191" t="s">
        <v>158</v>
      </c>
      <c r="I321" s="61">
        <f t="shared" ref="I321" si="380">SUM(I315:I320)</f>
        <v>0</v>
      </c>
      <c r="J321" s="241"/>
      <c r="K321" s="60" t="s">
        <v>158</v>
      </c>
      <c r="L321" s="61">
        <f t="shared" ref="L321" si="381">SUM(L315:L320)</f>
        <v>0</v>
      </c>
      <c r="M321" s="62" t="s">
        <v>158</v>
      </c>
      <c r="N321" s="61">
        <f t="shared" ref="N321" si="382">SUM(N315:N320)</f>
        <v>0</v>
      </c>
      <c r="O321" s="62" t="s">
        <v>158</v>
      </c>
      <c r="P321" s="170">
        <f t="shared" ref="P321" si="383">SUM(P315:P320)</f>
        <v>0</v>
      </c>
      <c r="Q321" s="173">
        <f t="shared" ref="Q321" si="384">E315*J315+G321*J315+I321*J315+N321+P321+L321</f>
        <v>0</v>
      </c>
      <c r="R321" s="173">
        <f t="shared" ref="R321" si="385">(L321+N321+P321)*C315</f>
        <v>0</v>
      </c>
      <c r="S321" s="174">
        <f t="shared" ref="S321" si="386">Q321*C315</f>
        <v>0</v>
      </c>
      <c r="T321" s="198"/>
    </row>
    <row r="322" spans="1:20" ht="32.1" customHeight="1">
      <c r="A322" s="55">
        <v>46</v>
      </c>
      <c r="B322" s="227"/>
      <c r="C322" s="230">
        <v>0</v>
      </c>
      <c r="D322" s="233"/>
      <c r="E322" s="236"/>
      <c r="F322" s="58"/>
      <c r="G322" s="218">
        <f>VLOOKUP(F322,menuiserie_intérieure!$B$70:$C$110,2,0)</f>
        <v>0</v>
      </c>
      <c r="H322" s="58"/>
      <c r="I322" s="189">
        <f>VLOOKUP(H322,menuiserie_intérieure!$B$70:$C$104,2,0)</f>
        <v>0</v>
      </c>
      <c r="J322" s="239">
        <f t="shared" ref="J322:J356" si="387">$D$4</f>
        <v>1.1000000000000001</v>
      </c>
      <c r="K322" s="239"/>
      <c r="L322" s="254">
        <f>VLOOKUP(K322,menuiserie_intérieure!$B$144:$C$154,2,0)</f>
        <v>0</v>
      </c>
      <c r="M322" s="205"/>
      <c r="N322" s="59">
        <f>VLOOKUP(M322,menuiserie_intérieure!$B$70:$B$110:'menuiserie_intérieure'!$E$70:$E$110,4,0)</f>
        <v>0</v>
      </c>
      <c r="O322" s="205"/>
      <c r="P322" s="171">
        <f>VLOOKUP(O322,menuiserie_intérieure!$B$70:$B$104:'menuiserie_intérieure'!$E$70:$E$104,4,0)</f>
        <v>0</v>
      </c>
      <c r="Q322" s="256"/>
      <c r="R322" s="260"/>
      <c r="S322" s="258"/>
      <c r="T322" s="198"/>
    </row>
    <row r="323" spans="1:20" ht="32.1" customHeight="1">
      <c r="A323" s="55"/>
      <c r="B323" s="228"/>
      <c r="C323" s="231"/>
      <c r="D323" s="234"/>
      <c r="E323" s="237"/>
      <c r="F323" s="56"/>
      <c r="G323" s="57">
        <f>VLOOKUP(F323,menuiserie_intérieure!$B$70:$C$110,2,0)</f>
        <v>0</v>
      </c>
      <c r="H323" s="56"/>
      <c r="I323" s="190">
        <f>VLOOKUP(H323,menuiserie_intérieure!$B$70:$C$104,2,0)</f>
        <v>0</v>
      </c>
      <c r="J323" s="240"/>
      <c r="K323" s="240"/>
      <c r="L323" s="255"/>
      <c r="M323" s="56"/>
      <c r="N323" s="57">
        <f>VLOOKUP(M323,menuiserie_intérieure!$B$70:$B$104:'menuiserie_intérieure'!$E$70:$E$104,4,0)</f>
        <v>0</v>
      </c>
      <c r="O323" s="56"/>
      <c r="P323" s="172">
        <f>VLOOKUP(O323,menuiserie_intérieure!$B$70:$B$104:'menuiserie_intérieure'!$E$70:$E$104,4,0)</f>
        <v>0</v>
      </c>
      <c r="Q323" s="257"/>
      <c r="R323" s="261"/>
      <c r="S323" s="259"/>
      <c r="T323" s="198"/>
    </row>
    <row r="324" spans="1:20" ht="32.1" customHeight="1">
      <c r="A324" s="55"/>
      <c r="B324" s="228"/>
      <c r="C324" s="231"/>
      <c r="D324" s="234"/>
      <c r="E324" s="237"/>
      <c r="F324" s="56"/>
      <c r="G324" s="57">
        <f>VLOOKUP(F324,menuiserie_intérieure!$B$70:$C$110,2,0)</f>
        <v>0</v>
      </c>
      <c r="H324" s="56"/>
      <c r="I324" s="190">
        <f>VLOOKUP(H324,menuiserie_intérieure!$B$70:$C$104,2,0)</f>
        <v>0</v>
      </c>
      <c r="J324" s="240"/>
      <c r="K324" s="240"/>
      <c r="L324" s="255"/>
      <c r="M324" s="56"/>
      <c r="N324" s="57">
        <f>VLOOKUP(M324,menuiserie_intérieure!$B$70:$B$104:'menuiserie_intérieure'!$E$70:$E$104,4,0)</f>
        <v>0</v>
      </c>
      <c r="O324" s="56"/>
      <c r="P324" s="172">
        <f>VLOOKUP(O324,menuiserie_intérieure!$B$70:$B$104:'menuiserie_intérieure'!$E$70:$E$104,4,0)</f>
        <v>0</v>
      </c>
      <c r="Q324" s="257"/>
      <c r="R324" s="261"/>
      <c r="S324" s="259"/>
      <c r="T324" s="198"/>
    </row>
    <row r="325" spans="1:20" ht="32.1" customHeight="1">
      <c r="A325" s="55"/>
      <c r="B325" s="228"/>
      <c r="C325" s="231"/>
      <c r="D325" s="234"/>
      <c r="E325" s="237"/>
      <c r="F325" s="56"/>
      <c r="G325" s="57">
        <f>VLOOKUP(F325,menuiserie_intérieure!$B$70:$C$104,2,0)</f>
        <v>0</v>
      </c>
      <c r="H325" s="56"/>
      <c r="I325" s="190">
        <f>VLOOKUP(H325,menuiserie_intérieure!$B$70:$C$104,2,0)</f>
        <v>0</v>
      </c>
      <c r="J325" s="240"/>
      <c r="K325" s="240"/>
      <c r="L325" s="255"/>
      <c r="M325" s="56"/>
      <c r="N325" s="57">
        <f>VLOOKUP(M325,menuiserie_intérieure!$B$70:$B$104:'menuiserie_intérieure'!$E$70:$E$104,4,0)</f>
        <v>0</v>
      </c>
      <c r="O325" s="56"/>
      <c r="P325" s="172">
        <f>VLOOKUP(O325,menuiserie_intérieure!$B$70:$B$104:'menuiserie_intérieure'!$E$70:$E$104,4,0)</f>
        <v>0</v>
      </c>
      <c r="Q325" s="257"/>
      <c r="R325" s="261"/>
      <c r="S325" s="259"/>
      <c r="T325" s="198"/>
    </row>
    <row r="326" spans="1:20" ht="32.1" customHeight="1">
      <c r="A326" s="49"/>
      <c r="B326" s="228"/>
      <c r="C326" s="231"/>
      <c r="D326" s="234"/>
      <c r="E326" s="237"/>
      <c r="F326" s="56"/>
      <c r="G326" s="57">
        <f>VLOOKUP(F326,menuiserie_intérieure!$B$70:$C$104,2,0)</f>
        <v>0</v>
      </c>
      <c r="H326" s="56"/>
      <c r="I326" s="190">
        <f>VLOOKUP(H326,menuiserie_intérieure!$B$70:$C$104,2,0)</f>
        <v>0</v>
      </c>
      <c r="J326" s="240"/>
      <c r="K326" s="240"/>
      <c r="L326" s="255"/>
      <c r="M326" s="56"/>
      <c r="N326" s="57">
        <f>VLOOKUP(M326,menuiserie_intérieure!$B$70:$B$104:'menuiserie_intérieure'!$E$70:$E$104,4,0)</f>
        <v>0</v>
      </c>
      <c r="O326" s="56"/>
      <c r="P326" s="172">
        <f>VLOOKUP(O326,menuiserie_intérieure!$B$70:$B$104:'menuiserie_intérieure'!$E$70:$E$104,4,0)</f>
        <v>0</v>
      </c>
      <c r="Q326" s="257"/>
      <c r="R326" s="261"/>
      <c r="S326" s="259"/>
      <c r="T326" s="198"/>
    </row>
    <row r="327" spans="1:20" ht="32.1" customHeight="1">
      <c r="A327" s="55"/>
      <c r="B327" s="228"/>
      <c r="C327" s="231"/>
      <c r="D327" s="234"/>
      <c r="E327" s="237"/>
      <c r="F327" s="56"/>
      <c r="G327" s="172">
        <f>VLOOKUP(F327,menuiserie_intérieure!$B$70:$C$104,2,0)</f>
        <v>0</v>
      </c>
      <c r="H327" s="56"/>
      <c r="I327" s="190">
        <f>VLOOKUP(H327,menuiserie_intérieure!$B$70:$C$104,2,0)</f>
        <v>0</v>
      </c>
      <c r="J327" s="240"/>
      <c r="K327" s="240"/>
      <c r="L327" s="255"/>
      <c r="M327" s="206"/>
      <c r="N327" s="57">
        <f>VLOOKUP(M327,menuiserie_intérieure!$B$70:$B$104:'menuiserie_intérieure'!$E$70:$E$104,4,0)</f>
        <v>0</v>
      </c>
      <c r="O327" s="206"/>
      <c r="P327" s="172">
        <f>VLOOKUP(O327,menuiserie_intérieure!$B$70:$B$104:'menuiserie_intérieure'!$E$70:$E$104,4,0)</f>
        <v>0</v>
      </c>
      <c r="Q327" s="257"/>
      <c r="R327" s="261"/>
      <c r="S327" s="259"/>
      <c r="T327" s="198"/>
    </row>
    <row r="328" spans="1:20" ht="32.1" customHeight="1" thickBot="1">
      <c r="A328" s="55"/>
      <c r="B328" s="229"/>
      <c r="C328" s="232"/>
      <c r="D328" s="235"/>
      <c r="E328" s="238"/>
      <c r="F328" s="60" t="s">
        <v>158</v>
      </c>
      <c r="G328" s="61">
        <f t="shared" ref="G328" si="388">SUM(G322:G327)</f>
        <v>0</v>
      </c>
      <c r="H328" s="191" t="s">
        <v>158</v>
      </c>
      <c r="I328" s="61">
        <f t="shared" ref="I328" si="389">SUM(I322:I327)</f>
        <v>0</v>
      </c>
      <c r="J328" s="241"/>
      <c r="K328" s="60" t="s">
        <v>158</v>
      </c>
      <c r="L328" s="61">
        <f t="shared" ref="L328" si="390">SUM(L322:L327)</f>
        <v>0</v>
      </c>
      <c r="M328" s="62" t="s">
        <v>158</v>
      </c>
      <c r="N328" s="61">
        <f t="shared" ref="N328" si="391">SUM(N322:N327)</f>
        <v>0</v>
      </c>
      <c r="O328" s="62" t="s">
        <v>158</v>
      </c>
      <c r="P328" s="170">
        <f t="shared" ref="P328" si="392">SUM(P322:P327)</f>
        <v>0</v>
      </c>
      <c r="Q328" s="173">
        <f t="shared" ref="Q328" si="393">E322*J322+G328*J322+I328*J322+N328+P328+L328</f>
        <v>0</v>
      </c>
      <c r="R328" s="173">
        <f t="shared" ref="R328" si="394">(L328+N328+P328)*C322</f>
        <v>0</v>
      </c>
      <c r="S328" s="174">
        <f t="shared" ref="S328" si="395">Q328*C322</f>
        <v>0</v>
      </c>
      <c r="T328" s="198"/>
    </row>
    <row r="329" spans="1:20" ht="32.1" customHeight="1">
      <c r="A329" s="55">
        <v>47</v>
      </c>
      <c r="B329" s="227"/>
      <c r="C329" s="230">
        <v>0</v>
      </c>
      <c r="D329" s="233"/>
      <c r="E329" s="236"/>
      <c r="F329" s="58"/>
      <c r="G329" s="218">
        <f>VLOOKUP(F329,menuiserie_intérieure!$B$70:$C$110,2,0)</f>
        <v>0</v>
      </c>
      <c r="H329" s="58"/>
      <c r="I329" s="189">
        <f>VLOOKUP(H329,menuiserie_intérieure!$B$70:$C$104,2,0)</f>
        <v>0</v>
      </c>
      <c r="J329" s="239">
        <f t="shared" ref="J329:J356" si="396">$D$4</f>
        <v>1.1000000000000001</v>
      </c>
      <c r="K329" s="239"/>
      <c r="L329" s="254">
        <f>VLOOKUP(K329,menuiserie_intérieure!$B$144:$C$154,2,0)</f>
        <v>0</v>
      </c>
      <c r="M329" s="205"/>
      <c r="N329" s="59">
        <f>VLOOKUP(M329,menuiserie_intérieure!$B$70:$B$110:'menuiserie_intérieure'!$E$70:$E$110,4,0)</f>
        <v>0</v>
      </c>
      <c r="O329" s="205"/>
      <c r="P329" s="171">
        <f>VLOOKUP(O329,menuiserie_intérieure!$B$70:$B$104:'menuiserie_intérieure'!$E$70:$E$104,4,0)</f>
        <v>0</v>
      </c>
      <c r="Q329" s="256"/>
      <c r="R329" s="260"/>
      <c r="S329" s="258"/>
      <c r="T329" s="198"/>
    </row>
    <row r="330" spans="1:20" ht="32.1" customHeight="1">
      <c r="A330" s="55"/>
      <c r="B330" s="228"/>
      <c r="C330" s="231"/>
      <c r="D330" s="234"/>
      <c r="E330" s="237"/>
      <c r="F330" s="56"/>
      <c r="G330" s="57">
        <f>VLOOKUP(F330,menuiserie_intérieure!$B$70:$C$110,2,0)</f>
        <v>0</v>
      </c>
      <c r="H330" s="56"/>
      <c r="I330" s="190">
        <f>VLOOKUP(H330,menuiserie_intérieure!$B$70:$C$104,2,0)</f>
        <v>0</v>
      </c>
      <c r="J330" s="240"/>
      <c r="K330" s="240"/>
      <c r="L330" s="255"/>
      <c r="M330" s="56"/>
      <c r="N330" s="57">
        <f>VLOOKUP(M330,menuiserie_intérieure!$B$70:$B$104:'menuiserie_intérieure'!$E$70:$E$104,4,0)</f>
        <v>0</v>
      </c>
      <c r="O330" s="56"/>
      <c r="P330" s="172">
        <f>VLOOKUP(O330,menuiserie_intérieure!$B$70:$B$104:'menuiserie_intérieure'!$E$70:$E$104,4,0)</f>
        <v>0</v>
      </c>
      <c r="Q330" s="257"/>
      <c r="R330" s="261"/>
      <c r="S330" s="259"/>
      <c r="T330" s="198"/>
    </row>
    <row r="331" spans="1:20" ht="32.1" customHeight="1">
      <c r="A331" s="55"/>
      <c r="B331" s="228"/>
      <c r="C331" s="231"/>
      <c r="D331" s="234"/>
      <c r="E331" s="237"/>
      <c r="F331" s="56"/>
      <c r="G331" s="57">
        <f>VLOOKUP(F331,menuiserie_intérieure!$B$70:$C$110,2,0)</f>
        <v>0</v>
      </c>
      <c r="H331" s="56"/>
      <c r="I331" s="190">
        <f>VLOOKUP(H331,menuiserie_intérieure!$B$70:$C$104,2,0)</f>
        <v>0</v>
      </c>
      <c r="J331" s="240"/>
      <c r="K331" s="240"/>
      <c r="L331" s="255"/>
      <c r="M331" s="56"/>
      <c r="N331" s="57">
        <f>VLOOKUP(M331,menuiserie_intérieure!$B$70:$B$104:'menuiserie_intérieure'!$E$70:$E$104,4,0)</f>
        <v>0</v>
      </c>
      <c r="O331" s="56"/>
      <c r="P331" s="172">
        <f>VLOOKUP(O331,menuiserie_intérieure!$B$70:$B$104:'menuiserie_intérieure'!$E$70:$E$104,4,0)</f>
        <v>0</v>
      </c>
      <c r="Q331" s="257"/>
      <c r="R331" s="261"/>
      <c r="S331" s="259"/>
      <c r="T331" s="198"/>
    </row>
    <row r="332" spans="1:20" ht="32.1" customHeight="1">
      <c r="A332" s="55"/>
      <c r="B332" s="228"/>
      <c r="C332" s="231"/>
      <c r="D332" s="234"/>
      <c r="E332" s="237"/>
      <c r="F332" s="56"/>
      <c r="G332" s="57">
        <f>VLOOKUP(F332,menuiserie_intérieure!$B$70:$C$104,2,0)</f>
        <v>0</v>
      </c>
      <c r="H332" s="56"/>
      <c r="I332" s="190">
        <f>VLOOKUP(H332,menuiserie_intérieure!$B$70:$C$104,2,0)</f>
        <v>0</v>
      </c>
      <c r="J332" s="240"/>
      <c r="K332" s="240"/>
      <c r="L332" s="255"/>
      <c r="M332" s="56"/>
      <c r="N332" s="57">
        <f>VLOOKUP(M332,menuiserie_intérieure!$B$70:$B$104:'menuiserie_intérieure'!$E$70:$E$104,4,0)</f>
        <v>0</v>
      </c>
      <c r="O332" s="56"/>
      <c r="P332" s="172">
        <f>VLOOKUP(O332,menuiserie_intérieure!$B$70:$B$104:'menuiserie_intérieure'!$E$70:$E$104,4,0)</f>
        <v>0</v>
      </c>
      <c r="Q332" s="257"/>
      <c r="R332" s="261"/>
      <c r="S332" s="259"/>
      <c r="T332" s="198"/>
    </row>
    <row r="333" spans="1:20" ht="32.1" customHeight="1">
      <c r="A333" s="49"/>
      <c r="B333" s="228"/>
      <c r="C333" s="231"/>
      <c r="D333" s="234"/>
      <c r="E333" s="237"/>
      <c r="F333" s="56"/>
      <c r="G333" s="57">
        <f>VLOOKUP(F333,menuiserie_intérieure!$B$70:$C$104,2,0)</f>
        <v>0</v>
      </c>
      <c r="H333" s="56"/>
      <c r="I333" s="190">
        <f>VLOOKUP(H333,menuiserie_intérieure!$B$70:$C$104,2,0)</f>
        <v>0</v>
      </c>
      <c r="J333" s="240"/>
      <c r="K333" s="240"/>
      <c r="L333" s="255"/>
      <c r="M333" s="56"/>
      <c r="N333" s="57">
        <f>VLOOKUP(M333,menuiserie_intérieure!$B$70:$B$104:'menuiserie_intérieure'!$E$70:$E$104,4,0)</f>
        <v>0</v>
      </c>
      <c r="O333" s="56"/>
      <c r="P333" s="172">
        <f>VLOOKUP(O333,menuiserie_intérieure!$B$70:$B$104:'menuiserie_intérieure'!$E$70:$E$104,4,0)</f>
        <v>0</v>
      </c>
      <c r="Q333" s="257"/>
      <c r="R333" s="261"/>
      <c r="S333" s="259"/>
      <c r="T333" s="198"/>
    </row>
    <row r="334" spans="1:20" ht="32.1" customHeight="1">
      <c r="A334" s="55"/>
      <c r="B334" s="228"/>
      <c r="C334" s="231"/>
      <c r="D334" s="234"/>
      <c r="E334" s="237"/>
      <c r="F334" s="56"/>
      <c r="G334" s="172">
        <f>VLOOKUP(F334,menuiserie_intérieure!$B$70:$C$104,2,0)</f>
        <v>0</v>
      </c>
      <c r="H334" s="56"/>
      <c r="I334" s="190">
        <f>VLOOKUP(H334,menuiserie_intérieure!$B$70:$C$104,2,0)</f>
        <v>0</v>
      </c>
      <c r="J334" s="240"/>
      <c r="K334" s="240"/>
      <c r="L334" s="255"/>
      <c r="M334" s="206"/>
      <c r="N334" s="57">
        <f>VLOOKUP(M334,menuiserie_intérieure!$B$70:$B$104:'menuiserie_intérieure'!$E$70:$E$104,4,0)</f>
        <v>0</v>
      </c>
      <c r="O334" s="206"/>
      <c r="P334" s="172">
        <f>VLOOKUP(O334,menuiserie_intérieure!$B$70:$B$104:'menuiserie_intérieure'!$E$70:$E$104,4,0)</f>
        <v>0</v>
      </c>
      <c r="Q334" s="257"/>
      <c r="R334" s="261"/>
      <c r="S334" s="259"/>
      <c r="T334" s="198"/>
    </row>
    <row r="335" spans="1:20" ht="32.1" customHeight="1" thickBot="1">
      <c r="A335" s="55"/>
      <c r="B335" s="229"/>
      <c r="C335" s="232"/>
      <c r="D335" s="235"/>
      <c r="E335" s="238"/>
      <c r="F335" s="60" t="s">
        <v>158</v>
      </c>
      <c r="G335" s="61">
        <f t="shared" ref="G335" si="397">SUM(G329:G334)</f>
        <v>0</v>
      </c>
      <c r="H335" s="191" t="s">
        <v>158</v>
      </c>
      <c r="I335" s="61">
        <f t="shared" ref="I335" si="398">SUM(I329:I334)</f>
        <v>0</v>
      </c>
      <c r="J335" s="241"/>
      <c r="K335" s="60" t="s">
        <v>158</v>
      </c>
      <c r="L335" s="61">
        <f t="shared" ref="L335" si="399">SUM(L329:L334)</f>
        <v>0</v>
      </c>
      <c r="M335" s="62" t="s">
        <v>158</v>
      </c>
      <c r="N335" s="61">
        <f t="shared" ref="N335" si="400">SUM(N329:N334)</f>
        <v>0</v>
      </c>
      <c r="O335" s="62" t="s">
        <v>158</v>
      </c>
      <c r="P335" s="170">
        <f t="shared" ref="P335" si="401">SUM(P329:P334)</f>
        <v>0</v>
      </c>
      <c r="Q335" s="173">
        <f t="shared" ref="Q335" si="402">E329*J329+G335*J329+I335*J329+N335+P335+L335</f>
        <v>0</v>
      </c>
      <c r="R335" s="173">
        <f t="shared" ref="R335" si="403">(L335+N335+P335)*C329</f>
        <v>0</v>
      </c>
      <c r="S335" s="174">
        <f t="shared" ref="S335" si="404">Q335*C329</f>
        <v>0</v>
      </c>
      <c r="T335" s="198"/>
    </row>
    <row r="336" spans="1:20" ht="32.1" customHeight="1">
      <c r="A336" s="55">
        <v>48</v>
      </c>
      <c r="B336" s="227"/>
      <c r="C336" s="230">
        <v>0</v>
      </c>
      <c r="D336" s="233"/>
      <c r="E336" s="236"/>
      <c r="F336" s="58"/>
      <c r="G336" s="218">
        <f>VLOOKUP(F336,menuiserie_intérieure!$B$70:$C$110,2,0)</f>
        <v>0</v>
      </c>
      <c r="H336" s="58"/>
      <c r="I336" s="189">
        <f>VLOOKUP(H336,menuiserie_intérieure!$B$70:$C$104,2,0)</f>
        <v>0</v>
      </c>
      <c r="J336" s="239">
        <f t="shared" ref="J336:J356" si="405">$D$4</f>
        <v>1.1000000000000001</v>
      </c>
      <c r="K336" s="239"/>
      <c r="L336" s="254">
        <f>VLOOKUP(K336,menuiserie_intérieure!$B$144:$C$154,2,0)</f>
        <v>0</v>
      </c>
      <c r="M336" s="205"/>
      <c r="N336" s="59">
        <f>VLOOKUP(M336,menuiserie_intérieure!$B$70:$B$110:'menuiserie_intérieure'!$E$70:$E$110,4,0)</f>
        <v>0</v>
      </c>
      <c r="O336" s="205"/>
      <c r="P336" s="171">
        <f>VLOOKUP(O336,menuiserie_intérieure!$B$70:$B$104:'menuiserie_intérieure'!$E$70:$E$104,4,0)</f>
        <v>0</v>
      </c>
      <c r="Q336" s="256"/>
      <c r="R336" s="260"/>
      <c r="S336" s="258"/>
      <c r="T336" s="198"/>
    </row>
    <row r="337" spans="1:20" ht="32.1" customHeight="1">
      <c r="A337" s="55"/>
      <c r="B337" s="228"/>
      <c r="C337" s="231"/>
      <c r="D337" s="234"/>
      <c r="E337" s="237"/>
      <c r="F337" s="56"/>
      <c r="G337" s="57">
        <f>VLOOKUP(F337,menuiserie_intérieure!$B$70:$C$110,2,0)</f>
        <v>0</v>
      </c>
      <c r="H337" s="56"/>
      <c r="I337" s="190">
        <f>VLOOKUP(H337,menuiserie_intérieure!$B$70:$C$104,2,0)</f>
        <v>0</v>
      </c>
      <c r="J337" s="240"/>
      <c r="K337" s="240"/>
      <c r="L337" s="255"/>
      <c r="M337" s="56"/>
      <c r="N337" s="57">
        <f>VLOOKUP(M337,menuiserie_intérieure!$B$70:$B$104:'menuiserie_intérieure'!$E$70:$E$104,4,0)</f>
        <v>0</v>
      </c>
      <c r="O337" s="56"/>
      <c r="P337" s="172">
        <f>VLOOKUP(O337,menuiserie_intérieure!$B$70:$B$104:'menuiserie_intérieure'!$E$70:$E$104,4,0)</f>
        <v>0</v>
      </c>
      <c r="Q337" s="257"/>
      <c r="R337" s="261"/>
      <c r="S337" s="259"/>
      <c r="T337" s="198"/>
    </row>
    <row r="338" spans="1:20" ht="32.1" customHeight="1">
      <c r="A338" s="55"/>
      <c r="B338" s="228"/>
      <c r="C338" s="231"/>
      <c r="D338" s="234"/>
      <c r="E338" s="237"/>
      <c r="F338" s="56"/>
      <c r="G338" s="57">
        <f>VLOOKUP(F338,menuiserie_intérieure!$B$70:$C$110,2,0)</f>
        <v>0</v>
      </c>
      <c r="H338" s="56"/>
      <c r="I338" s="190">
        <f>VLOOKUP(H338,menuiserie_intérieure!$B$70:$C$104,2,0)</f>
        <v>0</v>
      </c>
      <c r="J338" s="240"/>
      <c r="K338" s="240"/>
      <c r="L338" s="255"/>
      <c r="M338" s="56"/>
      <c r="N338" s="57">
        <f>VLOOKUP(M338,menuiserie_intérieure!$B$70:$B$104:'menuiserie_intérieure'!$E$70:$E$104,4,0)</f>
        <v>0</v>
      </c>
      <c r="O338" s="56"/>
      <c r="P338" s="172">
        <f>VLOOKUP(O338,menuiserie_intérieure!$B$70:$B$104:'menuiserie_intérieure'!$E$70:$E$104,4,0)</f>
        <v>0</v>
      </c>
      <c r="Q338" s="257"/>
      <c r="R338" s="261"/>
      <c r="S338" s="259"/>
      <c r="T338" s="198"/>
    </row>
    <row r="339" spans="1:20" ht="32.1" customHeight="1">
      <c r="A339" s="55"/>
      <c r="B339" s="228"/>
      <c r="C339" s="231"/>
      <c r="D339" s="234"/>
      <c r="E339" s="237"/>
      <c r="F339" s="56"/>
      <c r="G339" s="57">
        <f>VLOOKUP(F339,menuiserie_intérieure!$B$70:$C$104,2,0)</f>
        <v>0</v>
      </c>
      <c r="H339" s="56"/>
      <c r="I339" s="190">
        <f>VLOOKUP(H339,menuiserie_intérieure!$B$70:$C$104,2,0)</f>
        <v>0</v>
      </c>
      <c r="J339" s="240"/>
      <c r="K339" s="240"/>
      <c r="L339" s="255"/>
      <c r="M339" s="56"/>
      <c r="N339" s="57">
        <f>VLOOKUP(M339,menuiserie_intérieure!$B$70:$B$104:'menuiserie_intérieure'!$E$70:$E$104,4,0)</f>
        <v>0</v>
      </c>
      <c r="O339" s="56"/>
      <c r="P339" s="172">
        <f>VLOOKUP(O339,menuiserie_intérieure!$B$70:$B$104:'menuiserie_intérieure'!$E$70:$E$104,4,0)</f>
        <v>0</v>
      </c>
      <c r="Q339" s="257"/>
      <c r="R339" s="261"/>
      <c r="S339" s="259"/>
      <c r="T339" s="198"/>
    </row>
    <row r="340" spans="1:20" ht="32.1" customHeight="1">
      <c r="A340" s="49"/>
      <c r="B340" s="228"/>
      <c r="C340" s="231"/>
      <c r="D340" s="234"/>
      <c r="E340" s="237"/>
      <c r="F340" s="56"/>
      <c r="G340" s="57">
        <f>VLOOKUP(F340,menuiserie_intérieure!$B$70:$C$104,2,0)</f>
        <v>0</v>
      </c>
      <c r="H340" s="56"/>
      <c r="I340" s="190">
        <f>VLOOKUP(H340,menuiserie_intérieure!$B$70:$C$104,2,0)</f>
        <v>0</v>
      </c>
      <c r="J340" s="240"/>
      <c r="K340" s="240"/>
      <c r="L340" s="255"/>
      <c r="M340" s="56"/>
      <c r="N340" s="57">
        <f>VLOOKUP(M340,menuiserie_intérieure!$B$70:$B$104:'menuiserie_intérieure'!$E$70:$E$104,4,0)</f>
        <v>0</v>
      </c>
      <c r="O340" s="56"/>
      <c r="P340" s="172">
        <f>VLOOKUP(O340,menuiserie_intérieure!$B$70:$B$104:'menuiserie_intérieure'!$E$70:$E$104,4,0)</f>
        <v>0</v>
      </c>
      <c r="Q340" s="257"/>
      <c r="R340" s="261"/>
      <c r="S340" s="259"/>
      <c r="T340" s="198"/>
    </row>
    <row r="341" spans="1:20" ht="32.1" customHeight="1">
      <c r="A341" s="55"/>
      <c r="B341" s="228"/>
      <c r="C341" s="231"/>
      <c r="D341" s="234"/>
      <c r="E341" s="237"/>
      <c r="F341" s="56"/>
      <c r="G341" s="172">
        <f>VLOOKUP(F341,menuiserie_intérieure!$B$70:$C$104,2,0)</f>
        <v>0</v>
      </c>
      <c r="H341" s="56"/>
      <c r="I341" s="190">
        <f>VLOOKUP(H341,menuiserie_intérieure!$B$70:$C$104,2,0)</f>
        <v>0</v>
      </c>
      <c r="J341" s="240"/>
      <c r="K341" s="240"/>
      <c r="L341" s="255"/>
      <c r="M341" s="206"/>
      <c r="N341" s="57">
        <f>VLOOKUP(M341,menuiserie_intérieure!$B$70:$B$104:'menuiserie_intérieure'!$E$70:$E$104,4,0)</f>
        <v>0</v>
      </c>
      <c r="O341" s="206"/>
      <c r="P341" s="172">
        <f>VLOOKUP(O341,menuiserie_intérieure!$B$70:$B$104:'menuiserie_intérieure'!$E$70:$E$104,4,0)</f>
        <v>0</v>
      </c>
      <c r="Q341" s="257"/>
      <c r="R341" s="261"/>
      <c r="S341" s="259"/>
      <c r="T341" s="198"/>
    </row>
    <row r="342" spans="1:20" ht="32.1" customHeight="1" thickBot="1">
      <c r="A342" s="55"/>
      <c r="B342" s="229"/>
      <c r="C342" s="232"/>
      <c r="D342" s="235"/>
      <c r="E342" s="238"/>
      <c r="F342" s="60" t="s">
        <v>158</v>
      </c>
      <c r="G342" s="61">
        <f t="shared" ref="G342" si="406">SUM(G336:G341)</f>
        <v>0</v>
      </c>
      <c r="H342" s="191" t="s">
        <v>158</v>
      </c>
      <c r="I342" s="61">
        <f t="shared" ref="I342" si="407">SUM(I336:I341)</f>
        <v>0</v>
      </c>
      <c r="J342" s="241"/>
      <c r="K342" s="60" t="s">
        <v>158</v>
      </c>
      <c r="L342" s="61">
        <f t="shared" ref="L342" si="408">SUM(L336:L341)</f>
        <v>0</v>
      </c>
      <c r="M342" s="62" t="s">
        <v>158</v>
      </c>
      <c r="N342" s="61">
        <f t="shared" ref="N342" si="409">SUM(N336:N341)</f>
        <v>0</v>
      </c>
      <c r="O342" s="62" t="s">
        <v>158</v>
      </c>
      <c r="P342" s="170">
        <f t="shared" ref="P342" si="410">SUM(P336:P341)</f>
        <v>0</v>
      </c>
      <c r="Q342" s="173">
        <f t="shared" ref="Q342" si="411">E336*J336+G342*J336+I342*J336+N342+P342+L342</f>
        <v>0</v>
      </c>
      <c r="R342" s="173">
        <f t="shared" ref="R342" si="412">(L342+N342+P342)*C336</f>
        <v>0</v>
      </c>
      <c r="S342" s="174">
        <f t="shared" ref="S342" si="413">Q342*C336</f>
        <v>0</v>
      </c>
      <c r="T342" s="198"/>
    </row>
    <row r="343" spans="1:20" ht="32.1" customHeight="1">
      <c r="A343" s="55">
        <v>49</v>
      </c>
      <c r="B343" s="227"/>
      <c r="C343" s="230">
        <v>0</v>
      </c>
      <c r="D343" s="233"/>
      <c r="E343" s="236"/>
      <c r="F343" s="58"/>
      <c r="G343" s="218">
        <f>VLOOKUP(F343,menuiserie_intérieure!$B$70:$C$110,2,0)</f>
        <v>0</v>
      </c>
      <c r="H343" s="58"/>
      <c r="I343" s="189">
        <f>VLOOKUP(H343,menuiserie_intérieure!$B$70:$C$104,2,0)</f>
        <v>0</v>
      </c>
      <c r="J343" s="239">
        <f t="shared" ref="J343:J356" si="414">$D$4</f>
        <v>1.1000000000000001</v>
      </c>
      <c r="K343" s="239"/>
      <c r="L343" s="254">
        <f>VLOOKUP(K343,menuiserie_intérieure!$B$144:$C$154,2,0)</f>
        <v>0</v>
      </c>
      <c r="M343" s="205"/>
      <c r="N343" s="59">
        <f>VLOOKUP(M343,menuiserie_intérieure!$B$70:$B$110:'menuiserie_intérieure'!$E$70:$E$110,4,0)</f>
        <v>0</v>
      </c>
      <c r="O343" s="205"/>
      <c r="P343" s="171">
        <f>VLOOKUP(O343,menuiserie_intérieure!$B$70:$B$104:'menuiserie_intérieure'!$E$70:$E$104,4,0)</f>
        <v>0</v>
      </c>
      <c r="Q343" s="256"/>
      <c r="R343" s="260"/>
      <c r="S343" s="258"/>
      <c r="T343" s="198"/>
    </row>
    <row r="344" spans="1:20" ht="32.1" customHeight="1">
      <c r="A344" s="55"/>
      <c r="B344" s="228"/>
      <c r="C344" s="231"/>
      <c r="D344" s="234"/>
      <c r="E344" s="237"/>
      <c r="F344" s="56"/>
      <c r="G344" s="57">
        <f>VLOOKUP(F344,menuiserie_intérieure!$B$70:$C$110,2,0)</f>
        <v>0</v>
      </c>
      <c r="H344" s="56"/>
      <c r="I344" s="190">
        <f>VLOOKUP(H344,menuiserie_intérieure!$B$70:$C$104,2,0)</f>
        <v>0</v>
      </c>
      <c r="J344" s="240"/>
      <c r="K344" s="240"/>
      <c r="L344" s="255"/>
      <c r="M344" s="56"/>
      <c r="N344" s="57">
        <f>VLOOKUP(M344,menuiserie_intérieure!$B$70:$B$104:'menuiserie_intérieure'!$E$70:$E$104,4,0)</f>
        <v>0</v>
      </c>
      <c r="O344" s="56"/>
      <c r="P344" s="172">
        <f>VLOOKUP(O344,menuiserie_intérieure!$B$70:$B$104:'menuiserie_intérieure'!$E$70:$E$104,4,0)</f>
        <v>0</v>
      </c>
      <c r="Q344" s="257"/>
      <c r="R344" s="261"/>
      <c r="S344" s="259"/>
      <c r="T344" s="198"/>
    </row>
    <row r="345" spans="1:20" ht="32.1" customHeight="1">
      <c r="A345" s="55"/>
      <c r="B345" s="228"/>
      <c r="C345" s="231"/>
      <c r="D345" s="234"/>
      <c r="E345" s="237"/>
      <c r="F345" s="56"/>
      <c r="G345" s="57">
        <f>VLOOKUP(F345,menuiserie_intérieure!$B$70:$C$110,2,0)</f>
        <v>0</v>
      </c>
      <c r="H345" s="56"/>
      <c r="I345" s="190">
        <f>VLOOKUP(H345,menuiserie_intérieure!$B$70:$C$104,2,0)</f>
        <v>0</v>
      </c>
      <c r="J345" s="240"/>
      <c r="K345" s="240"/>
      <c r="L345" s="255"/>
      <c r="M345" s="56"/>
      <c r="N345" s="57">
        <f>VLOOKUP(M345,menuiserie_intérieure!$B$70:$B$104:'menuiserie_intérieure'!$E$70:$E$104,4,0)</f>
        <v>0</v>
      </c>
      <c r="O345" s="56"/>
      <c r="P345" s="172">
        <f>VLOOKUP(O345,menuiserie_intérieure!$B$70:$B$104:'menuiserie_intérieure'!$E$70:$E$104,4,0)</f>
        <v>0</v>
      </c>
      <c r="Q345" s="257"/>
      <c r="R345" s="261"/>
      <c r="S345" s="259"/>
      <c r="T345" s="198"/>
    </row>
    <row r="346" spans="1:20" ht="32.1" customHeight="1">
      <c r="A346" s="55"/>
      <c r="B346" s="228"/>
      <c r="C346" s="231"/>
      <c r="D346" s="234"/>
      <c r="E346" s="237"/>
      <c r="F346" s="56"/>
      <c r="G346" s="57">
        <f>VLOOKUP(F346,menuiserie_intérieure!$B$70:$C$104,2,0)</f>
        <v>0</v>
      </c>
      <c r="H346" s="56"/>
      <c r="I346" s="190">
        <f>VLOOKUP(H346,menuiserie_intérieure!$B$70:$C$104,2,0)</f>
        <v>0</v>
      </c>
      <c r="J346" s="240"/>
      <c r="K346" s="240"/>
      <c r="L346" s="255"/>
      <c r="M346" s="56"/>
      <c r="N346" s="57">
        <f>VLOOKUP(M346,menuiserie_intérieure!$B$70:$B$104:'menuiserie_intérieure'!$E$70:$E$104,4,0)</f>
        <v>0</v>
      </c>
      <c r="O346" s="56"/>
      <c r="P346" s="172">
        <f>VLOOKUP(O346,menuiserie_intérieure!$B$70:$B$104:'menuiserie_intérieure'!$E$70:$E$104,4,0)</f>
        <v>0</v>
      </c>
      <c r="Q346" s="257"/>
      <c r="R346" s="261"/>
      <c r="S346" s="259"/>
      <c r="T346" s="198"/>
    </row>
    <row r="347" spans="1:20" ht="32.1" customHeight="1">
      <c r="A347" s="49"/>
      <c r="B347" s="228"/>
      <c r="C347" s="231"/>
      <c r="D347" s="234"/>
      <c r="E347" s="237"/>
      <c r="F347" s="56"/>
      <c r="G347" s="57">
        <f>VLOOKUP(F347,menuiserie_intérieure!$B$70:$C$104,2,0)</f>
        <v>0</v>
      </c>
      <c r="H347" s="56"/>
      <c r="I347" s="190">
        <f>VLOOKUP(H347,menuiserie_intérieure!$B$70:$C$104,2,0)</f>
        <v>0</v>
      </c>
      <c r="J347" s="240"/>
      <c r="K347" s="240"/>
      <c r="L347" s="255"/>
      <c r="M347" s="56"/>
      <c r="N347" s="57">
        <f>VLOOKUP(M347,menuiserie_intérieure!$B$70:$B$104:'menuiserie_intérieure'!$E$70:$E$104,4,0)</f>
        <v>0</v>
      </c>
      <c r="O347" s="56"/>
      <c r="P347" s="172">
        <f>VLOOKUP(O347,menuiserie_intérieure!$B$70:$B$104:'menuiserie_intérieure'!$E$70:$E$104,4,0)</f>
        <v>0</v>
      </c>
      <c r="Q347" s="257"/>
      <c r="R347" s="261"/>
      <c r="S347" s="259"/>
      <c r="T347" s="198"/>
    </row>
    <row r="348" spans="1:20" ht="32.1" customHeight="1">
      <c r="A348" s="55"/>
      <c r="B348" s="228"/>
      <c r="C348" s="231"/>
      <c r="D348" s="234"/>
      <c r="E348" s="237"/>
      <c r="F348" s="56"/>
      <c r="G348" s="172">
        <f>VLOOKUP(F348,menuiserie_intérieure!$B$70:$C$104,2,0)</f>
        <v>0</v>
      </c>
      <c r="H348" s="56"/>
      <c r="I348" s="190">
        <f>VLOOKUP(H348,menuiserie_intérieure!$B$70:$C$104,2,0)</f>
        <v>0</v>
      </c>
      <c r="J348" s="240"/>
      <c r="K348" s="240"/>
      <c r="L348" s="255"/>
      <c r="M348" s="206"/>
      <c r="N348" s="57">
        <f>VLOOKUP(M348,menuiserie_intérieure!$B$70:$B$104:'menuiserie_intérieure'!$E$70:$E$104,4,0)</f>
        <v>0</v>
      </c>
      <c r="O348" s="206"/>
      <c r="P348" s="172">
        <f>VLOOKUP(O348,menuiserie_intérieure!$B$70:$B$104:'menuiserie_intérieure'!$E$70:$E$104,4,0)</f>
        <v>0</v>
      </c>
      <c r="Q348" s="257"/>
      <c r="R348" s="261"/>
      <c r="S348" s="259"/>
      <c r="T348" s="198"/>
    </row>
    <row r="349" spans="1:20" ht="32.1" customHeight="1" thickBot="1">
      <c r="A349" s="55"/>
      <c r="B349" s="229"/>
      <c r="C349" s="232"/>
      <c r="D349" s="235"/>
      <c r="E349" s="238"/>
      <c r="F349" s="60" t="s">
        <v>158</v>
      </c>
      <c r="G349" s="61">
        <f t="shared" ref="G349" si="415">SUM(G343:G348)</f>
        <v>0</v>
      </c>
      <c r="H349" s="191" t="s">
        <v>158</v>
      </c>
      <c r="I349" s="61">
        <f t="shared" ref="I349" si="416">SUM(I343:I348)</f>
        <v>0</v>
      </c>
      <c r="J349" s="241"/>
      <c r="K349" s="60" t="s">
        <v>158</v>
      </c>
      <c r="L349" s="61">
        <f t="shared" ref="L349" si="417">SUM(L343:L348)</f>
        <v>0</v>
      </c>
      <c r="M349" s="62" t="s">
        <v>158</v>
      </c>
      <c r="N349" s="61">
        <f t="shared" ref="N349" si="418">SUM(N343:N348)</f>
        <v>0</v>
      </c>
      <c r="O349" s="62" t="s">
        <v>158</v>
      </c>
      <c r="P349" s="170">
        <f t="shared" ref="P349" si="419">SUM(P343:P348)</f>
        <v>0</v>
      </c>
      <c r="Q349" s="173">
        <f t="shared" ref="Q349" si="420">E343*J343+G349*J343+I349*J343+N349+P349+L349</f>
        <v>0</v>
      </c>
      <c r="R349" s="173">
        <f t="shared" ref="R349" si="421">(L349+N349+P349)*C343</f>
        <v>0</v>
      </c>
      <c r="S349" s="174">
        <f t="shared" ref="S349" si="422">Q349*C343</f>
        <v>0</v>
      </c>
      <c r="T349" s="198"/>
    </row>
    <row r="350" spans="1:20" ht="32.1" customHeight="1">
      <c r="A350" s="55">
        <v>50</v>
      </c>
      <c r="B350" s="227"/>
      <c r="C350" s="230">
        <v>0</v>
      </c>
      <c r="D350" s="233"/>
      <c r="E350" s="236"/>
      <c r="F350" s="58"/>
      <c r="G350" s="218">
        <f>VLOOKUP(F350,menuiserie_intérieure!$B$70:$C$110,2,0)</f>
        <v>0</v>
      </c>
      <c r="H350" s="58"/>
      <c r="I350" s="189">
        <f>VLOOKUP(H350,menuiserie_intérieure!$B$70:$C$104,2,0)</f>
        <v>0</v>
      </c>
      <c r="J350" s="239">
        <f t="shared" ref="J350:J356" si="423">$D$4</f>
        <v>1.1000000000000001</v>
      </c>
      <c r="K350" s="239"/>
      <c r="L350" s="254">
        <f>VLOOKUP(K350,menuiserie_intérieure!$B$144:$C$154,2,0)</f>
        <v>0</v>
      </c>
      <c r="M350" s="205"/>
      <c r="N350" s="59">
        <f>VLOOKUP(M350,menuiserie_intérieure!$B$70:$B$110:'menuiserie_intérieure'!$E$70:$E$110,4,0)</f>
        <v>0</v>
      </c>
      <c r="O350" s="205"/>
      <c r="P350" s="171">
        <f>VLOOKUP(O350,menuiserie_intérieure!$B$70:$B$104:'menuiserie_intérieure'!$E$70:$E$104,4,0)</f>
        <v>0</v>
      </c>
      <c r="Q350" s="256"/>
      <c r="R350" s="260"/>
      <c r="S350" s="258"/>
      <c r="T350" s="198"/>
    </row>
    <row r="351" spans="1:20" ht="32.1" customHeight="1">
      <c r="A351" s="55"/>
      <c r="B351" s="228"/>
      <c r="C351" s="231"/>
      <c r="D351" s="234"/>
      <c r="E351" s="237"/>
      <c r="F351" s="56"/>
      <c r="G351" s="57">
        <f>VLOOKUP(F351,menuiserie_intérieure!$B$70:$C$110,2,0)</f>
        <v>0</v>
      </c>
      <c r="H351" s="56"/>
      <c r="I351" s="190">
        <f>VLOOKUP(H351,menuiserie_intérieure!$B$70:$C$104,2,0)</f>
        <v>0</v>
      </c>
      <c r="J351" s="240"/>
      <c r="K351" s="240"/>
      <c r="L351" s="255"/>
      <c r="M351" s="56"/>
      <c r="N351" s="57">
        <f>VLOOKUP(M351,menuiserie_intérieure!$B$70:$B$104:'menuiserie_intérieure'!$E$70:$E$104,4,0)</f>
        <v>0</v>
      </c>
      <c r="O351" s="56"/>
      <c r="P351" s="172">
        <f>VLOOKUP(O351,menuiserie_intérieure!$B$70:$B$104:'menuiserie_intérieure'!$E$70:$E$104,4,0)</f>
        <v>0</v>
      </c>
      <c r="Q351" s="257"/>
      <c r="R351" s="261"/>
      <c r="S351" s="259"/>
      <c r="T351" s="198"/>
    </row>
    <row r="352" spans="1:20" ht="32.1" customHeight="1">
      <c r="A352" s="55"/>
      <c r="B352" s="228"/>
      <c r="C352" s="231"/>
      <c r="D352" s="234"/>
      <c r="E352" s="237"/>
      <c r="F352" s="56"/>
      <c r="G352" s="57">
        <f>VLOOKUP(F352,menuiserie_intérieure!$B$70:$C$110,2,0)</f>
        <v>0</v>
      </c>
      <c r="H352" s="56"/>
      <c r="I352" s="190">
        <f>VLOOKUP(H352,menuiserie_intérieure!$B$70:$C$104,2,0)</f>
        <v>0</v>
      </c>
      <c r="J352" s="240"/>
      <c r="K352" s="240"/>
      <c r="L352" s="255"/>
      <c r="M352" s="56"/>
      <c r="N352" s="57">
        <f>VLOOKUP(M352,menuiserie_intérieure!$B$70:$B$104:'menuiserie_intérieure'!$E$70:$E$104,4,0)</f>
        <v>0</v>
      </c>
      <c r="O352" s="56"/>
      <c r="P352" s="172">
        <f>VLOOKUP(O352,menuiserie_intérieure!$B$70:$B$104:'menuiserie_intérieure'!$E$70:$E$104,4,0)</f>
        <v>0</v>
      </c>
      <c r="Q352" s="257"/>
      <c r="R352" s="261"/>
      <c r="S352" s="259"/>
      <c r="T352" s="198"/>
    </row>
    <row r="353" spans="1:20" ht="32.1" customHeight="1">
      <c r="A353" s="55"/>
      <c r="B353" s="228"/>
      <c r="C353" s="231"/>
      <c r="D353" s="234"/>
      <c r="E353" s="237"/>
      <c r="F353" s="56"/>
      <c r="G353" s="57">
        <f>VLOOKUP(F353,menuiserie_intérieure!$B$70:$C$104,2,0)</f>
        <v>0</v>
      </c>
      <c r="H353" s="56"/>
      <c r="I353" s="190">
        <f>VLOOKUP(H353,menuiserie_intérieure!$B$70:$C$104,2,0)</f>
        <v>0</v>
      </c>
      <c r="J353" s="240"/>
      <c r="K353" s="240"/>
      <c r="L353" s="255"/>
      <c r="M353" s="56"/>
      <c r="N353" s="57">
        <f>VLOOKUP(M353,menuiserie_intérieure!$B$70:$B$104:'menuiserie_intérieure'!$E$70:$E$104,4,0)</f>
        <v>0</v>
      </c>
      <c r="O353" s="56"/>
      <c r="P353" s="172">
        <f>VLOOKUP(O353,menuiserie_intérieure!$B$70:$B$104:'menuiserie_intérieure'!$E$70:$E$104,4,0)</f>
        <v>0</v>
      </c>
      <c r="Q353" s="257"/>
      <c r="R353" s="261"/>
      <c r="S353" s="259"/>
      <c r="T353" s="198"/>
    </row>
    <row r="354" spans="1:20" ht="32.1" customHeight="1">
      <c r="A354" s="49"/>
      <c r="B354" s="228"/>
      <c r="C354" s="231"/>
      <c r="D354" s="234"/>
      <c r="E354" s="237"/>
      <c r="F354" s="56"/>
      <c r="G354" s="57">
        <f>VLOOKUP(F354,menuiserie_intérieure!$B$70:$C$104,2,0)</f>
        <v>0</v>
      </c>
      <c r="H354" s="56"/>
      <c r="I354" s="190">
        <f>VLOOKUP(H354,menuiserie_intérieure!$B$70:$C$104,2,0)</f>
        <v>0</v>
      </c>
      <c r="J354" s="240"/>
      <c r="K354" s="240"/>
      <c r="L354" s="255"/>
      <c r="M354" s="56"/>
      <c r="N354" s="57">
        <f>VLOOKUP(M354,menuiserie_intérieure!$B$70:$B$104:'menuiserie_intérieure'!$E$70:$E$104,4,0)</f>
        <v>0</v>
      </c>
      <c r="O354" s="56"/>
      <c r="P354" s="172">
        <f>VLOOKUP(O354,menuiserie_intérieure!$B$70:$B$104:'menuiserie_intérieure'!$E$70:$E$104,4,0)</f>
        <v>0</v>
      </c>
      <c r="Q354" s="257"/>
      <c r="R354" s="261"/>
      <c r="S354" s="259"/>
      <c r="T354" s="198"/>
    </row>
    <row r="355" spans="1:20" ht="32.1" customHeight="1">
      <c r="A355" s="55"/>
      <c r="B355" s="228"/>
      <c r="C355" s="231"/>
      <c r="D355" s="234"/>
      <c r="E355" s="237"/>
      <c r="F355" s="56"/>
      <c r="G355" s="172">
        <f>VLOOKUP(F355,menuiserie_intérieure!$B$70:$C$104,2,0)</f>
        <v>0</v>
      </c>
      <c r="H355" s="56"/>
      <c r="I355" s="190">
        <f>VLOOKUP(H355,menuiserie_intérieure!$B$70:$C$104,2,0)</f>
        <v>0</v>
      </c>
      <c r="J355" s="240"/>
      <c r="K355" s="240"/>
      <c r="L355" s="255"/>
      <c r="M355" s="206"/>
      <c r="N355" s="57">
        <f>VLOOKUP(M355,menuiserie_intérieure!$B$70:$B$104:'menuiserie_intérieure'!$E$70:$E$104,4,0)</f>
        <v>0</v>
      </c>
      <c r="O355" s="206"/>
      <c r="P355" s="172">
        <f>VLOOKUP(O355,menuiserie_intérieure!$B$70:$B$104:'menuiserie_intérieure'!$E$70:$E$104,4,0)</f>
        <v>0</v>
      </c>
      <c r="Q355" s="257"/>
      <c r="R355" s="261"/>
      <c r="S355" s="259"/>
      <c r="T355" s="198"/>
    </row>
    <row r="356" spans="1:20" ht="32.1" customHeight="1" thickBot="1">
      <c r="A356" s="55"/>
      <c r="B356" s="229"/>
      <c r="C356" s="232"/>
      <c r="D356" s="235"/>
      <c r="E356" s="238"/>
      <c r="F356" s="60" t="s">
        <v>158</v>
      </c>
      <c r="G356" s="61">
        <f t="shared" ref="G356" si="424">SUM(G350:G355)</f>
        <v>0</v>
      </c>
      <c r="H356" s="191" t="s">
        <v>158</v>
      </c>
      <c r="I356" s="61">
        <f t="shared" ref="I356" si="425">SUM(I350:I355)</f>
        <v>0</v>
      </c>
      <c r="J356" s="241"/>
      <c r="K356" s="60" t="s">
        <v>158</v>
      </c>
      <c r="L356" s="61">
        <f t="shared" ref="L356" si="426">SUM(L350:L355)</f>
        <v>0</v>
      </c>
      <c r="M356" s="62" t="s">
        <v>158</v>
      </c>
      <c r="N356" s="61">
        <f t="shared" ref="N356" si="427">SUM(N350:N355)</f>
        <v>0</v>
      </c>
      <c r="O356" s="62" t="s">
        <v>158</v>
      </c>
      <c r="P356" s="170">
        <f t="shared" ref="P356" si="428">SUM(P350:P355)</f>
        <v>0</v>
      </c>
      <c r="Q356" s="173">
        <f t="shared" ref="Q356" si="429">E350*J350+G356*J350+I356*J350+N356+P356+L356</f>
        <v>0</v>
      </c>
      <c r="R356" s="173">
        <f t="shared" ref="R356" si="430">(L356+N356+P356)*C350</f>
        <v>0</v>
      </c>
      <c r="S356" s="174">
        <f t="shared" ref="S356" si="431">Q356*C350</f>
        <v>0</v>
      </c>
      <c r="T356" s="198"/>
    </row>
    <row r="357" spans="1:20" ht="32.1" customHeight="1" thickBot="1">
      <c r="A357" s="49"/>
      <c r="B357" s="91"/>
      <c r="C357" s="91"/>
      <c r="D357" s="77"/>
      <c r="E357" s="202"/>
      <c r="F357" s="64"/>
      <c r="G357" s="133"/>
      <c r="H357" s="64"/>
      <c r="I357" s="77"/>
      <c r="J357" s="77"/>
      <c r="K357" s="134"/>
      <c r="L357" s="133"/>
      <c r="M357" s="64"/>
      <c r="N357" s="133"/>
      <c r="O357" s="64"/>
      <c r="P357" s="63"/>
      <c r="Q357" s="63"/>
      <c r="R357" s="176"/>
      <c r="S357" s="49"/>
    </row>
    <row r="358" spans="1:20" ht="32.25" thickBot="1">
      <c r="A358" s="49"/>
      <c r="B358" s="91"/>
      <c r="C358" s="91"/>
      <c r="D358" s="77"/>
      <c r="E358" s="202"/>
      <c r="F358" s="64"/>
      <c r="G358" s="133"/>
      <c r="H358" s="64"/>
      <c r="I358" s="77"/>
      <c r="J358" s="77"/>
      <c r="K358" s="134"/>
      <c r="L358" s="133"/>
      <c r="N358" s="175" t="s">
        <v>229</v>
      </c>
      <c r="Q358" s="137"/>
      <c r="R358" s="181" t="s">
        <v>228</v>
      </c>
      <c r="S358" s="131" t="s">
        <v>230</v>
      </c>
    </row>
    <row r="359" spans="1:20" ht="17.100000000000001" customHeight="1" thickBot="1">
      <c r="A359" s="49"/>
      <c r="B359" s="91"/>
      <c r="C359" s="91"/>
      <c r="D359" s="77"/>
      <c r="E359" s="202"/>
      <c r="F359" s="64"/>
      <c r="G359" s="133"/>
      <c r="H359" s="64"/>
      <c r="I359" s="77"/>
      <c r="J359" s="77"/>
      <c r="K359" s="134"/>
      <c r="L359" s="49"/>
      <c r="N359" s="169">
        <f>$R$359/menuiserie_intérieure!$F$65</f>
        <v>0</v>
      </c>
      <c r="O359" s="166" t="s">
        <v>234</v>
      </c>
      <c r="Q359" s="137"/>
      <c r="R359" s="165">
        <f>SUM(R13,R20,R27,R34,R41,R48,R55,R62,R69,R76,R83,R90,R97,R104,R111,R118,R125,R132,R139,R146,R153,R160,R167,R174,R181,R188,R195,R202,R209,R216,R223,R230,R237,R244,R251,R258,R265,R272,R279,R286,R293,R300,R307,R314,R321,R328,R335,R342,R349,R356)</f>
        <v>0</v>
      </c>
      <c r="S359" s="165">
        <f>SUM(S13,S20,S27,S34,S41,S48,S55,S62,S69,S76,S83,S90,S97,S104,S111,S118,S125,S132,S139,S146,S153,S160,S167,S174,S181,S188,S195,S202,S209,S216,S223,S230,S237,S244,S251,S258,S265,S272,S279,S286,S293,S300,S307,S314,S321,S328,S335,S342,S349,S356)</f>
        <v>0</v>
      </c>
    </row>
    <row r="360" spans="1:20" ht="17.100000000000001" customHeight="1" thickBot="1">
      <c r="A360" s="49"/>
      <c r="B360" s="91"/>
      <c r="C360" s="91"/>
      <c r="D360" s="77"/>
      <c r="E360" s="202"/>
      <c r="F360" s="64"/>
      <c r="G360" s="133"/>
      <c r="H360" s="64"/>
      <c r="I360" s="77"/>
      <c r="J360" s="77"/>
      <c r="K360" s="134"/>
      <c r="N360" s="168">
        <f>N359/8</f>
        <v>0</v>
      </c>
      <c r="O360" s="167" t="s">
        <v>233</v>
      </c>
      <c r="Q360" s="137"/>
      <c r="S360" s="49"/>
    </row>
    <row r="361" spans="1:20" ht="17.100000000000001" customHeight="1">
      <c r="A361" s="49"/>
      <c r="B361" s="91"/>
      <c r="C361" s="91"/>
      <c r="D361" s="77"/>
      <c r="E361" s="202"/>
      <c r="F361" s="64"/>
      <c r="G361" s="133"/>
      <c r="H361" s="64"/>
      <c r="I361" s="77"/>
      <c r="J361" s="77"/>
      <c r="K361" s="134"/>
      <c r="L361" s="133"/>
      <c r="M361" s="64"/>
      <c r="N361" s="133"/>
      <c r="Q361" s="63"/>
      <c r="S361" s="49"/>
    </row>
    <row r="362" spans="1:20" ht="14.25" customHeight="1">
      <c r="A362" s="49"/>
      <c r="B362" s="91"/>
      <c r="C362" s="91"/>
      <c r="D362" s="77"/>
      <c r="E362" s="203"/>
      <c r="F362" s="64"/>
      <c r="G362" s="133"/>
      <c r="H362" s="64"/>
      <c r="I362" s="77"/>
      <c r="J362" s="77"/>
      <c r="K362" s="134"/>
      <c r="L362" s="133"/>
      <c r="M362" s="64"/>
      <c r="N362" s="133"/>
      <c r="Q362" s="63"/>
    </row>
    <row r="363" spans="1:20" ht="15" customHeight="1">
      <c r="A363" s="49"/>
      <c r="B363" s="91"/>
      <c r="C363" s="91"/>
      <c r="D363" s="77"/>
      <c r="E363" s="204"/>
      <c r="F363" s="64"/>
      <c r="G363" s="115"/>
      <c r="H363" s="64"/>
      <c r="I363" s="77"/>
      <c r="J363" s="115"/>
      <c r="K363" s="64"/>
      <c r="L363" s="65"/>
      <c r="M363" s="64"/>
      <c r="N363" s="65"/>
      <c r="O363" s="64"/>
      <c r="P363" s="64"/>
      <c r="Q363" s="64"/>
    </row>
    <row r="364" spans="1:20">
      <c r="A364" s="49"/>
      <c r="B364" s="91"/>
      <c r="C364" s="91"/>
      <c r="D364" s="77"/>
      <c r="E364" s="202"/>
      <c r="F364" s="64"/>
      <c r="G364" s="133"/>
      <c r="H364" s="64"/>
      <c r="I364" s="77"/>
      <c r="J364" s="77"/>
      <c r="K364" s="134"/>
      <c r="L364" s="133"/>
      <c r="M364" s="64"/>
      <c r="N364" s="133"/>
      <c r="O364" s="64"/>
      <c r="P364" s="63"/>
    </row>
    <row r="365" spans="1:20">
      <c r="A365" s="49"/>
      <c r="B365" s="91"/>
      <c r="C365" s="91"/>
      <c r="D365" s="77"/>
      <c r="E365" s="202"/>
      <c r="F365" s="64"/>
      <c r="G365" s="133"/>
      <c r="H365" s="64"/>
      <c r="I365" s="77"/>
      <c r="J365" s="77"/>
      <c r="K365" s="134"/>
      <c r="L365" s="133"/>
      <c r="M365" s="64"/>
      <c r="N365" s="133"/>
      <c r="O365" s="64"/>
      <c r="P365" s="63"/>
    </row>
    <row r="366" spans="1:20">
      <c r="A366" s="49"/>
      <c r="B366" s="91"/>
      <c r="C366" s="91"/>
      <c r="D366" s="77"/>
      <c r="E366" s="202"/>
      <c r="F366" s="64"/>
      <c r="G366" s="133"/>
      <c r="H366" s="64"/>
      <c r="I366" s="77"/>
      <c r="J366" s="77"/>
      <c r="K366" s="134"/>
      <c r="L366" s="133"/>
      <c r="M366" s="64"/>
      <c r="N366" s="133"/>
      <c r="O366" s="64"/>
      <c r="P366" s="63"/>
      <c r="Q366" s="63"/>
      <c r="R366" s="48"/>
      <c r="S366" s="49"/>
    </row>
    <row r="367" spans="1:20">
      <c r="A367" s="49"/>
      <c r="B367" s="91"/>
      <c r="C367" s="91"/>
      <c r="D367" s="77"/>
      <c r="E367" s="202"/>
      <c r="F367" s="64"/>
      <c r="G367" s="133"/>
      <c r="H367" s="64"/>
      <c r="I367" s="77"/>
      <c r="J367" s="77"/>
      <c r="K367" s="134"/>
      <c r="L367" s="133"/>
      <c r="M367" s="64"/>
      <c r="N367" s="133"/>
      <c r="O367" s="64"/>
      <c r="P367" s="63"/>
      <c r="Q367" s="63"/>
      <c r="R367" s="48"/>
      <c r="S367" s="49"/>
    </row>
    <row r="368" spans="1:20">
      <c r="A368" s="49"/>
      <c r="B368" s="91"/>
      <c r="C368" s="91"/>
      <c r="D368" s="77"/>
      <c r="E368" s="202"/>
      <c r="F368" s="64"/>
      <c r="G368" s="133"/>
      <c r="H368" s="64"/>
      <c r="I368" s="77"/>
      <c r="J368" s="77"/>
      <c r="K368" s="134"/>
      <c r="L368" s="133"/>
      <c r="M368" s="64"/>
      <c r="N368" s="133"/>
      <c r="O368" s="64"/>
      <c r="P368" s="63"/>
      <c r="Q368" s="63"/>
      <c r="R368" s="48"/>
      <c r="S368" s="49"/>
    </row>
    <row r="369" spans="1:19">
      <c r="A369" s="49"/>
      <c r="B369" s="91"/>
      <c r="C369" s="91"/>
      <c r="D369" s="77"/>
      <c r="E369" s="203"/>
      <c r="F369" s="64"/>
      <c r="G369" s="133"/>
      <c r="H369" s="64"/>
      <c r="I369" s="77"/>
      <c r="J369" s="77"/>
      <c r="K369" s="134"/>
      <c r="L369" s="133"/>
      <c r="M369" s="64"/>
      <c r="N369" s="133"/>
      <c r="O369" s="64"/>
      <c r="P369" s="63"/>
      <c r="Q369" s="63"/>
      <c r="R369" s="48"/>
      <c r="S369" s="49"/>
    </row>
    <row r="370" spans="1:19">
      <c r="A370" s="49"/>
      <c r="B370" s="91"/>
      <c r="C370" s="91"/>
      <c r="D370" s="77"/>
      <c r="E370" s="204"/>
      <c r="F370" s="64"/>
      <c r="G370" s="115"/>
      <c r="H370" s="64"/>
      <c r="I370" s="77"/>
      <c r="J370" s="115"/>
      <c r="K370" s="64"/>
      <c r="L370" s="65"/>
      <c r="M370" s="64"/>
      <c r="N370" s="65"/>
      <c r="O370" s="64"/>
      <c r="P370" s="64"/>
      <c r="Q370" s="64"/>
      <c r="R370" s="48"/>
      <c r="S370" s="49"/>
    </row>
    <row r="371" spans="1:19">
      <c r="A371" s="49"/>
      <c r="B371" s="91"/>
      <c r="C371" s="91"/>
      <c r="D371" s="77"/>
      <c r="E371" s="202"/>
      <c r="F371" s="64"/>
      <c r="G371" s="133"/>
      <c r="H371" s="64"/>
      <c r="I371" s="77"/>
      <c r="J371" s="77"/>
      <c r="K371" s="134"/>
      <c r="L371" s="133"/>
      <c r="M371" s="64"/>
      <c r="N371" s="133"/>
      <c r="O371" s="64"/>
      <c r="P371" s="63"/>
      <c r="Q371" s="63"/>
      <c r="R371" s="48"/>
      <c r="S371" s="49"/>
    </row>
    <row r="372" spans="1:19">
      <c r="A372" s="49"/>
      <c r="B372" s="91"/>
      <c r="C372" s="91"/>
      <c r="D372" s="77"/>
      <c r="E372" s="202"/>
      <c r="F372" s="64"/>
      <c r="G372" s="133"/>
      <c r="H372" s="64"/>
      <c r="I372" s="77"/>
      <c r="J372" s="77"/>
      <c r="K372" s="134"/>
      <c r="L372" s="133"/>
      <c r="M372" s="64"/>
      <c r="N372" s="133"/>
      <c r="O372" s="64"/>
      <c r="P372" s="63"/>
      <c r="Q372" s="63"/>
      <c r="R372" s="48"/>
      <c r="S372" s="49"/>
    </row>
    <row r="373" spans="1:19">
      <c r="A373" s="49"/>
      <c r="B373" s="91"/>
      <c r="C373" s="91"/>
      <c r="D373" s="77"/>
      <c r="E373" s="202"/>
      <c r="F373" s="64"/>
      <c r="G373" s="133"/>
      <c r="H373" s="64"/>
      <c r="I373" s="77"/>
      <c r="J373" s="77"/>
      <c r="K373" s="134"/>
      <c r="L373" s="133"/>
      <c r="M373" s="64"/>
      <c r="N373" s="133"/>
      <c r="O373" s="64"/>
      <c r="P373" s="63"/>
      <c r="Q373" s="63"/>
      <c r="R373" s="48"/>
      <c r="S373" s="49"/>
    </row>
    <row r="374" spans="1:19">
      <c r="A374" s="49"/>
      <c r="B374" s="91"/>
      <c r="C374" s="91"/>
      <c r="D374" s="77"/>
      <c r="E374" s="202"/>
      <c r="F374" s="64"/>
      <c r="G374" s="133"/>
      <c r="H374" s="64"/>
      <c r="I374" s="77"/>
      <c r="J374" s="77"/>
      <c r="K374" s="134"/>
      <c r="L374" s="133"/>
      <c r="M374" s="64"/>
      <c r="N374" s="133"/>
      <c r="O374" s="64"/>
      <c r="P374" s="63"/>
      <c r="Q374" s="63"/>
      <c r="R374" s="48"/>
      <c r="S374" s="49"/>
    </row>
    <row r="375" spans="1:19">
      <c r="A375" s="49"/>
      <c r="B375" s="91"/>
      <c r="C375" s="91"/>
      <c r="D375" s="77"/>
      <c r="E375" s="202"/>
      <c r="F375" s="64"/>
      <c r="G375" s="133"/>
      <c r="H375" s="64"/>
      <c r="I375" s="77"/>
      <c r="J375" s="77"/>
      <c r="K375" s="134"/>
      <c r="L375" s="133"/>
      <c r="M375" s="64"/>
      <c r="N375" s="133"/>
      <c r="O375" s="64"/>
      <c r="P375" s="63"/>
      <c r="Q375" s="63"/>
      <c r="R375" s="48"/>
      <c r="S375" s="49"/>
    </row>
    <row r="376" spans="1:19">
      <c r="A376" s="49"/>
      <c r="B376" s="91"/>
      <c r="C376" s="91"/>
      <c r="D376" s="77"/>
      <c r="E376" s="203"/>
      <c r="F376" s="64"/>
      <c r="G376" s="133"/>
      <c r="H376" s="64"/>
      <c r="I376" s="77"/>
      <c r="J376" s="77"/>
      <c r="K376" s="134"/>
      <c r="L376" s="133"/>
      <c r="M376" s="64"/>
      <c r="N376" s="133"/>
      <c r="O376" s="64"/>
      <c r="P376" s="63"/>
      <c r="Q376" s="63"/>
      <c r="R376" s="48"/>
      <c r="S376" s="49"/>
    </row>
    <row r="377" spans="1:19">
      <c r="A377" s="49"/>
      <c r="B377" s="91"/>
      <c r="C377" s="91"/>
      <c r="D377" s="77"/>
      <c r="E377" s="204"/>
      <c r="F377" s="64"/>
      <c r="G377" s="115"/>
      <c r="H377" s="64"/>
      <c r="I377" s="77"/>
      <c r="J377" s="115"/>
      <c r="K377" s="64"/>
      <c r="L377" s="65"/>
      <c r="M377" s="64"/>
      <c r="N377" s="65"/>
      <c r="O377" s="64"/>
      <c r="P377" s="64"/>
      <c r="Q377" s="64"/>
      <c r="R377" s="48"/>
      <c r="S377" s="49"/>
    </row>
    <row r="378" spans="1:19">
      <c r="A378" s="49"/>
      <c r="B378" s="91"/>
      <c r="C378" s="91"/>
      <c r="D378" s="77"/>
      <c r="E378" s="202"/>
      <c r="F378" s="64"/>
      <c r="G378" s="133"/>
      <c r="H378" s="64"/>
      <c r="I378" s="77"/>
      <c r="J378" s="77"/>
      <c r="K378" s="134"/>
      <c r="L378" s="133"/>
      <c r="M378" s="64"/>
      <c r="N378" s="133"/>
      <c r="O378" s="64"/>
      <c r="P378" s="63"/>
      <c r="Q378" s="63"/>
      <c r="R378" s="48"/>
      <c r="S378" s="49"/>
    </row>
    <row r="379" spans="1:19">
      <c r="A379" s="49"/>
      <c r="B379" s="91"/>
      <c r="C379" s="91"/>
      <c r="D379" s="77"/>
      <c r="E379" s="202"/>
      <c r="F379" s="64"/>
      <c r="G379" s="133"/>
      <c r="H379" s="64"/>
      <c r="I379" s="77"/>
      <c r="J379" s="77"/>
      <c r="K379" s="134"/>
      <c r="L379" s="133"/>
      <c r="M379" s="64"/>
      <c r="N379" s="133"/>
      <c r="O379" s="64"/>
      <c r="P379" s="63"/>
      <c r="Q379" s="63"/>
      <c r="R379" s="48"/>
      <c r="S379" s="49"/>
    </row>
    <row r="380" spans="1:19">
      <c r="A380" s="49"/>
      <c r="B380" s="91"/>
      <c r="C380" s="91"/>
      <c r="D380" s="77"/>
      <c r="E380" s="202"/>
      <c r="F380" s="64"/>
      <c r="G380" s="133"/>
      <c r="H380" s="64"/>
      <c r="I380" s="77"/>
      <c r="J380" s="77"/>
      <c r="K380" s="134"/>
      <c r="L380" s="133"/>
      <c r="M380" s="64"/>
      <c r="N380" s="133"/>
      <c r="O380" s="64"/>
      <c r="P380" s="63"/>
      <c r="Q380" s="63"/>
      <c r="R380" s="48"/>
      <c r="S380" s="49"/>
    </row>
    <row r="381" spans="1:19">
      <c r="A381" s="49"/>
      <c r="B381" s="91"/>
      <c r="C381" s="91"/>
      <c r="D381" s="77"/>
      <c r="E381" s="202"/>
      <c r="F381" s="64"/>
      <c r="G381" s="133"/>
      <c r="H381" s="64"/>
      <c r="I381" s="77"/>
      <c r="J381" s="77"/>
      <c r="K381" s="134"/>
      <c r="L381" s="133"/>
      <c r="M381" s="64"/>
      <c r="N381" s="133"/>
      <c r="O381" s="64"/>
      <c r="P381" s="63"/>
      <c r="Q381" s="63"/>
      <c r="R381" s="48"/>
      <c r="S381" s="49"/>
    </row>
    <row r="382" spans="1:19">
      <c r="A382" s="49"/>
      <c r="B382" s="91"/>
      <c r="C382" s="91"/>
      <c r="D382" s="77"/>
      <c r="E382" s="202"/>
      <c r="F382" s="64"/>
      <c r="G382" s="133"/>
      <c r="H382" s="64"/>
      <c r="I382" s="77"/>
      <c r="J382" s="77"/>
      <c r="K382" s="134"/>
      <c r="L382" s="133"/>
      <c r="M382" s="64"/>
      <c r="N382" s="133"/>
      <c r="O382" s="64"/>
      <c r="P382" s="63"/>
      <c r="Q382" s="63"/>
      <c r="R382" s="48"/>
      <c r="S382" s="49"/>
    </row>
    <row r="383" spans="1:19">
      <c r="A383" s="49"/>
      <c r="B383" s="91"/>
      <c r="C383" s="91"/>
      <c r="D383" s="77"/>
      <c r="E383" s="203"/>
      <c r="F383" s="64"/>
      <c r="G383" s="133"/>
      <c r="H383" s="64"/>
      <c r="I383" s="77"/>
      <c r="J383" s="77"/>
      <c r="K383" s="134"/>
      <c r="L383" s="133"/>
      <c r="M383" s="64"/>
      <c r="N383" s="133"/>
      <c r="O383" s="64"/>
      <c r="P383" s="63"/>
      <c r="Q383" s="63"/>
      <c r="R383" s="48"/>
      <c r="S383" s="49"/>
    </row>
    <row r="384" spans="1:19">
      <c r="A384" s="49"/>
      <c r="B384" s="91"/>
      <c r="C384" s="91"/>
      <c r="D384" s="77"/>
      <c r="E384" s="204"/>
      <c r="F384" s="64"/>
      <c r="G384" s="115"/>
      <c r="H384" s="64"/>
      <c r="I384" s="77"/>
      <c r="J384" s="115"/>
      <c r="K384" s="64"/>
      <c r="L384" s="65"/>
      <c r="M384" s="64"/>
      <c r="N384" s="65"/>
      <c r="O384" s="64"/>
      <c r="P384" s="64"/>
      <c r="Q384" s="64"/>
      <c r="R384" s="48"/>
    </row>
    <row r="385" spans="1:18">
      <c r="A385" s="49"/>
      <c r="B385" s="91"/>
      <c r="C385" s="91"/>
      <c r="D385" s="77"/>
      <c r="E385" s="202"/>
      <c r="F385" s="64"/>
      <c r="G385" s="133"/>
      <c r="H385" s="64"/>
      <c r="I385" s="77"/>
      <c r="J385" s="77"/>
      <c r="K385" s="134"/>
      <c r="L385" s="133"/>
      <c r="M385" s="64"/>
      <c r="N385" s="133"/>
      <c r="O385" s="64"/>
      <c r="P385" s="63"/>
      <c r="Q385" s="63"/>
      <c r="R385" s="48"/>
    </row>
    <row r="386" spans="1:18">
      <c r="A386" s="49"/>
      <c r="B386" s="91"/>
      <c r="C386" s="91"/>
      <c r="D386" s="77"/>
      <c r="E386" s="202"/>
      <c r="F386" s="64"/>
      <c r="G386" s="133"/>
      <c r="H386" s="64"/>
      <c r="I386" s="77"/>
      <c r="J386" s="77"/>
      <c r="K386" s="134"/>
      <c r="L386" s="133"/>
      <c r="M386" s="64"/>
      <c r="N386" s="133"/>
      <c r="O386" s="64"/>
      <c r="P386" s="63"/>
      <c r="Q386" s="63"/>
      <c r="R386" s="48"/>
    </row>
    <row r="387" spans="1:18">
      <c r="A387" s="49"/>
      <c r="B387" s="91"/>
      <c r="C387" s="91"/>
      <c r="D387" s="77"/>
      <c r="E387" s="202"/>
      <c r="F387" s="64"/>
      <c r="G387" s="133"/>
      <c r="H387" s="64"/>
      <c r="I387" s="77"/>
      <c r="J387" s="77"/>
      <c r="K387" s="134"/>
      <c r="L387" s="133"/>
      <c r="M387" s="64"/>
      <c r="N387" s="133"/>
      <c r="O387" s="64"/>
      <c r="P387" s="63"/>
      <c r="Q387" s="63"/>
      <c r="R387" s="48"/>
    </row>
    <row r="388" spans="1:18">
      <c r="A388" s="49"/>
      <c r="B388" s="91"/>
      <c r="C388" s="91"/>
      <c r="D388" s="77"/>
      <c r="E388" s="202"/>
      <c r="F388" s="64"/>
      <c r="G388" s="133"/>
      <c r="H388" s="64"/>
      <c r="I388" s="77"/>
      <c r="J388" s="77"/>
      <c r="K388" s="134"/>
      <c r="L388" s="133"/>
      <c r="M388" s="64"/>
      <c r="N388" s="133"/>
      <c r="O388" s="64"/>
      <c r="P388" s="63"/>
      <c r="Q388" s="63"/>
      <c r="R388" s="48"/>
    </row>
    <row r="389" spans="1:18">
      <c r="A389" s="49"/>
      <c r="B389" s="91"/>
      <c r="C389" s="91"/>
      <c r="D389" s="77"/>
      <c r="E389" s="202"/>
      <c r="F389" s="64"/>
      <c r="G389" s="133"/>
      <c r="H389" s="64"/>
      <c r="I389" s="77"/>
      <c r="J389" s="77"/>
      <c r="K389" s="134"/>
      <c r="L389" s="133"/>
      <c r="M389" s="64"/>
      <c r="N389" s="133"/>
      <c r="O389" s="64"/>
      <c r="P389" s="63"/>
      <c r="Q389" s="63"/>
      <c r="R389" s="48"/>
    </row>
    <row r="390" spans="1:18">
      <c r="A390" s="49"/>
      <c r="B390" s="91"/>
      <c r="C390" s="91"/>
      <c r="D390" s="77"/>
      <c r="E390" s="203"/>
      <c r="F390" s="64"/>
      <c r="G390" s="133"/>
      <c r="H390" s="64"/>
      <c r="I390" s="77"/>
      <c r="J390" s="77"/>
      <c r="K390" s="134"/>
      <c r="L390" s="133"/>
      <c r="M390" s="64"/>
      <c r="N390" s="133"/>
      <c r="O390" s="64"/>
      <c r="P390" s="63"/>
      <c r="Q390" s="63"/>
      <c r="R390" s="48"/>
    </row>
    <row r="391" spans="1:18">
      <c r="A391" s="49"/>
      <c r="B391" s="91"/>
      <c r="C391" s="91"/>
      <c r="D391" s="77"/>
      <c r="E391" s="204"/>
      <c r="F391" s="64"/>
      <c r="G391" s="115"/>
      <c r="H391" s="64"/>
      <c r="I391" s="77"/>
      <c r="J391" s="115"/>
      <c r="K391" s="64"/>
      <c r="L391" s="65"/>
      <c r="M391" s="64"/>
      <c r="N391" s="65"/>
      <c r="O391" s="64"/>
      <c r="P391" s="64"/>
      <c r="Q391" s="64"/>
      <c r="R391" s="48"/>
    </row>
    <row r="392" spans="1:18">
      <c r="A392" s="49"/>
      <c r="B392" s="91"/>
      <c r="C392" s="91"/>
      <c r="D392" s="77"/>
      <c r="E392" s="202"/>
      <c r="F392" s="64"/>
      <c r="G392" s="133"/>
      <c r="H392" s="64"/>
      <c r="I392" s="77"/>
      <c r="J392" s="77"/>
      <c r="K392" s="134"/>
      <c r="L392" s="133"/>
      <c r="M392" s="64"/>
      <c r="N392" s="133"/>
      <c r="O392" s="64"/>
      <c r="P392" s="63"/>
      <c r="Q392" s="63"/>
      <c r="R392" s="48"/>
    </row>
    <row r="393" spans="1:18">
      <c r="A393" s="49"/>
      <c r="B393" s="91"/>
      <c r="C393" s="91"/>
      <c r="D393" s="77"/>
      <c r="E393" s="202"/>
      <c r="F393" s="64"/>
      <c r="G393" s="133"/>
      <c r="H393" s="64"/>
      <c r="I393" s="77"/>
      <c r="J393" s="77"/>
      <c r="K393" s="134"/>
      <c r="L393" s="133"/>
      <c r="M393" s="64"/>
      <c r="N393" s="133"/>
      <c r="O393" s="64"/>
      <c r="P393" s="63"/>
      <c r="Q393" s="63"/>
      <c r="R393" s="48"/>
    </row>
    <row r="394" spans="1:18">
      <c r="A394" s="49"/>
      <c r="B394" s="91"/>
      <c r="C394" s="91"/>
      <c r="D394" s="77"/>
      <c r="E394" s="202"/>
      <c r="F394" s="64"/>
      <c r="G394" s="133"/>
      <c r="H394" s="64"/>
      <c r="I394" s="77"/>
      <c r="J394" s="77"/>
      <c r="K394" s="134"/>
      <c r="L394" s="133"/>
      <c r="M394" s="64"/>
      <c r="N394" s="133"/>
      <c r="O394" s="64"/>
      <c r="P394" s="63"/>
      <c r="Q394" s="63"/>
      <c r="R394" s="48"/>
    </row>
    <row r="395" spans="1:18">
      <c r="A395" s="49"/>
      <c r="B395" s="91"/>
      <c r="C395" s="91"/>
      <c r="D395" s="77"/>
      <c r="E395" s="202"/>
      <c r="F395" s="64"/>
      <c r="G395" s="133"/>
      <c r="H395" s="64"/>
      <c r="I395" s="77"/>
      <c r="J395" s="77"/>
      <c r="K395" s="134"/>
      <c r="L395" s="133"/>
      <c r="M395" s="64"/>
      <c r="N395" s="133"/>
      <c r="O395" s="64"/>
      <c r="P395" s="63"/>
      <c r="Q395" s="63"/>
      <c r="R395" s="48"/>
    </row>
    <row r="396" spans="1:18">
      <c r="A396" s="49"/>
      <c r="B396" s="91"/>
      <c r="C396" s="91"/>
      <c r="D396" s="77"/>
      <c r="E396" s="202"/>
      <c r="F396" s="64"/>
      <c r="G396" s="133"/>
      <c r="H396" s="64"/>
      <c r="I396" s="77"/>
      <c r="J396" s="77"/>
      <c r="K396" s="134"/>
      <c r="L396" s="133"/>
      <c r="M396" s="64"/>
      <c r="N396" s="133"/>
      <c r="O396" s="64"/>
      <c r="P396" s="63"/>
      <c r="Q396" s="63"/>
      <c r="R396" s="48"/>
    </row>
    <row r="397" spans="1:18">
      <c r="A397" s="49"/>
      <c r="B397" s="91"/>
      <c r="C397" s="91"/>
      <c r="D397" s="77"/>
      <c r="E397" s="203"/>
      <c r="F397" s="64"/>
      <c r="G397" s="133"/>
      <c r="H397" s="64"/>
      <c r="I397" s="77"/>
      <c r="J397" s="77"/>
      <c r="K397" s="134"/>
      <c r="L397" s="133"/>
      <c r="M397" s="64"/>
      <c r="N397" s="133"/>
      <c r="O397" s="64"/>
      <c r="P397" s="63"/>
      <c r="Q397" s="63"/>
      <c r="R397" s="48"/>
    </row>
    <row r="398" spans="1:18">
      <c r="A398" s="49"/>
      <c r="B398" s="91"/>
      <c r="C398" s="91"/>
      <c r="D398" s="77"/>
      <c r="E398" s="204"/>
      <c r="F398" s="64"/>
      <c r="G398" s="115"/>
      <c r="H398" s="64"/>
      <c r="I398" s="77"/>
      <c r="J398" s="115"/>
      <c r="K398" s="64"/>
      <c r="L398" s="65"/>
      <c r="M398" s="64"/>
      <c r="N398" s="65"/>
      <c r="O398" s="64"/>
      <c r="P398" s="64"/>
      <c r="Q398" s="64"/>
      <c r="R398" s="48"/>
    </row>
    <row r="399" spans="1:18">
      <c r="A399" s="49"/>
      <c r="B399" s="91"/>
      <c r="C399" s="91"/>
      <c r="D399" s="77"/>
      <c r="E399" s="202"/>
      <c r="F399" s="64"/>
      <c r="G399" s="133"/>
      <c r="H399" s="64"/>
      <c r="I399" s="77"/>
      <c r="J399" s="77"/>
      <c r="K399" s="134"/>
      <c r="L399" s="133"/>
      <c r="M399" s="64"/>
      <c r="N399" s="133"/>
      <c r="O399" s="64"/>
      <c r="P399" s="63"/>
      <c r="Q399" s="63"/>
      <c r="R399" s="48"/>
    </row>
    <row r="400" spans="1:18">
      <c r="A400" s="49"/>
      <c r="B400" s="91"/>
      <c r="C400" s="91"/>
      <c r="D400" s="77"/>
      <c r="E400" s="202"/>
      <c r="F400" s="64"/>
      <c r="G400" s="133"/>
      <c r="H400" s="64"/>
      <c r="I400" s="77"/>
      <c r="J400" s="77"/>
      <c r="K400" s="134"/>
      <c r="L400" s="133"/>
      <c r="M400" s="64"/>
      <c r="N400" s="133"/>
      <c r="O400" s="64"/>
      <c r="P400" s="63"/>
      <c r="Q400" s="63"/>
      <c r="R400" s="48"/>
    </row>
    <row r="401" spans="2:18">
      <c r="B401" s="91"/>
      <c r="C401" s="91"/>
      <c r="D401" s="77"/>
      <c r="E401" s="202"/>
      <c r="F401" s="64"/>
      <c r="G401" s="133"/>
      <c r="H401" s="64"/>
      <c r="I401" s="77"/>
      <c r="J401" s="77"/>
      <c r="K401" s="134"/>
      <c r="L401" s="133"/>
      <c r="M401" s="64"/>
      <c r="N401" s="133"/>
      <c r="O401" s="64"/>
      <c r="P401" s="63"/>
      <c r="Q401" s="63"/>
      <c r="R401" s="48"/>
    </row>
    <row r="402" spans="2:18">
      <c r="B402" s="91"/>
      <c r="C402" s="91"/>
      <c r="D402" s="77"/>
      <c r="E402" s="202"/>
      <c r="F402" s="64"/>
      <c r="G402" s="133"/>
      <c r="H402" s="64"/>
      <c r="I402" s="77"/>
      <c r="J402" s="77"/>
      <c r="K402" s="134"/>
      <c r="L402" s="133"/>
      <c r="M402" s="64"/>
      <c r="N402" s="133"/>
      <c r="O402" s="64"/>
      <c r="P402" s="63"/>
      <c r="Q402" s="63"/>
      <c r="R402" s="48"/>
    </row>
    <row r="403" spans="2:18">
      <c r="B403" s="91"/>
      <c r="C403" s="91"/>
      <c r="D403" s="77"/>
      <c r="E403" s="202"/>
      <c r="F403" s="64"/>
      <c r="G403" s="133"/>
      <c r="H403" s="64"/>
      <c r="I403" s="77"/>
      <c r="J403" s="77"/>
      <c r="K403" s="134"/>
      <c r="L403" s="133"/>
      <c r="M403" s="64"/>
      <c r="N403" s="133"/>
      <c r="O403" s="64"/>
      <c r="P403" s="63"/>
      <c r="Q403" s="63"/>
      <c r="R403" s="48"/>
    </row>
    <row r="404" spans="2:18">
      <c r="B404" s="91"/>
      <c r="C404" s="91"/>
      <c r="D404" s="77"/>
      <c r="E404" s="203"/>
      <c r="F404" s="64"/>
      <c r="G404" s="133"/>
      <c r="H404" s="64"/>
      <c r="I404" s="77"/>
      <c r="J404" s="77"/>
      <c r="K404" s="134"/>
      <c r="L404" s="133"/>
      <c r="M404" s="64"/>
      <c r="N404" s="133"/>
      <c r="O404" s="64"/>
      <c r="P404" s="63"/>
      <c r="Q404" s="63"/>
      <c r="R404" s="48"/>
    </row>
    <row r="405" spans="2:18">
      <c r="B405" s="91"/>
      <c r="C405" s="91"/>
      <c r="D405" s="77"/>
      <c r="E405" s="204"/>
      <c r="F405" s="64"/>
      <c r="G405" s="115"/>
      <c r="H405" s="64"/>
      <c r="I405" s="77"/>
      <c r="J405" s="115"/>
      <c r="K405" s="64"/>
      <c r="L405" s="65"/>
      <c r="M405" s="64"/>
      <c r="N405" s="65"/>
      <c r="O405" s="64"/>
      <c r="P405" s="64"/>
      <c r="Q405" s="64"/>
      <c r="R405" s="48"/>
    </row>
    <row r="406" spans="2:18">
      <c r="B406" s="91"/>
      <c r="C406" s="91"/>
      <c r="D406" s="77"/>
      <c r="E406" s="202"/>
      <c r="F406" s="64"/>
      <c r="G406" s="133"/>
      <c r="H406" s="64"/>
      <c r="I406" s="77"/>
      <c r="J406" s="77"/>
      <c r="K406" s="134"/>
      <c r="L406" s="133"/>
      <c r="M406" s="64"/>
      <c r="N406" s="133"/>
      <c r="O406" s="64"/>
      <c r="P406" s="63"/>
      <c r="Q406" s="63"/>
      <c r="R406" s="48"/>
    </row>
    <row r="407" spans="2:18">
      <c r="B407" s="91"/>
      <c r="C407" s="91"/>
      <c r="D407" s="77"/>
      <c r="E407" s="202"/>
      <c r="F407" s="64"/>
      <c r="G407" s="133"/>
      <c r="H407" s="64"/>
      <c r="I407" s="77"/>
      <c r="J407" s="77"/>
      <c r="K407" s="134"/>
      <c r="L407" s="133"/>
      <c r="M407" s="64"/>
      <c r="N407" s="133"/>
      <c r="O407" s="64"/>
      <c r="P407" s="63"/>
      <c r="Q407" s="63"/>
      <c r="R407" s="48"/>
    </row>
    <row r="408" spans="2:18">
      <c r="B408" s="91"/>
      <c r="C408" s="91"/>
      <c r="D408" s="77"/>
      <c r="E408" s="202"/>
      <c r="F408" s="64"/>
      <c r="G408" s="133"/>
      <c r="H408" s="64"/>
      <c r="I408" s="77"/>
      <c r="J408" s="77"/>
      <c r="K408" s="134"/>
      <c r="L408" s="133"/>
      <c r="M408" s="64"/>
      <c r="N408" s="133"/>
      <c r="O408" s="64"/>
      <c r="P408" s="63"/>
      <c r="Q408" s="63"/>
      <c r="R408" s="48"/>
    </row>
    <row r="409" spans="2:18">
      <c r="B409" s="91"/>
      <c r="C409" s="91"/>
      <c r="D409" s="77"/>
      <c r="E409" s="202"/>
      <c r="F409" s="64"/>
      <c r="G409" s="133"/>
      <c r="H409" s="64"/>
      <c r="I409" s="77"/>
      <c r="J409" s="77"/>
      <c r="K409" s="134"/>
      <c r="L409" s="133"/>
      <c r="M409" s="64"/>
      <c r="N409" s="133"/>
      <c r="O409" s="64"/>
      <c r="P409" s="63"/>
      <c r="Q409" s="63"/>
      <c r="R409" s="48"/>
    </row>
    <row r="410" spans="2:18">
      <c r="B410" s="91"/>
      <c r="C410" s="91"/>
      <c r="D410" s="77"/>
      <c r="E410" s="202"/>
      <c r="F410" s="64"/>
      <c r="G410" s="133"/>
      <c r="H410" s="64"/>
      <c r="I410" s="77"/>
      <c r="J410" s="77"/>
      <c r="K410" s="134"/>
      <c r="L410" s="133"/>
      <c r="M410" s="64"/>
      <c r="N410" s="133"/>
      <c r="O410" s="64"/>
      <c r="P410" s="63"/>
      <c r="Q410" s="63"/>
      <c r="R410" s="48"/>
    </row>
    <row r="411" spans="2:18">
      <c r="B411" s="91"/>
      <c r="C411" s="91"/>
      <c r="D411" s="77"/>
      <c r="E411" s="203"/>
      <c r="F411" s="64"/>
      <c r="G411" s="133"/>
      <c r="H411" s="64"/>
      <c r="I411" s="77"/>
      <c r="J411" s="77"/>
      <c r="K411" s="134"/>
      <c r="L411" s="133"/>
      <c r="M411" s="64"/>
      <c r="N411" s="133"/>
      <c r="O411" s="64"/>
      <c r="P411" s="63"/>
      <c r="Q411" s="63"/>
      <c r="R411" s="48"/>
    </row>
    <row r="412" spans="2:18">
      <c r="B412" s="91"/>
      <c r="C412" s="91"/>
      <c r="D412" s="77"/>
      <c r="E412" s="204"/>
      <c r="F412" s="64"/>
      <c r="G412" s="115"/>
      <c r="H412" s="64"/>
      <c r="I412" s="77"/>
      <c r="J412" s="115"/>
      <c r="K412" s="64"/>
      <c r="L412" s="65"/>
      <c r="M412" s="64"/>
      <c r="N412" s="65"/>
      <c r="O412" s="64"/>
      <c r="P412" s="64"/>
      <c r="Q412" s="64"/>
      <c r="R412" s="48"/>
    </row>
    <row r="413" spans="2:18">
      <c r="B413" s="91"/>
      <c r="C413" s="91"/>
      <c r="D413" s="77"/>
      <c r="E413" s="202"/>
      <c r="F413" s="64"/>
      <c r="G413" s="133"/>
      <c r="H413" s="64"/>
      <c r="I413" s="77"/>
      <c r="J413" s="77"/>
      <c r="K413" s="134"/>
      <c r="L413" s="133"/>
      <c r="M413" s="64"/>
      <c r="N413" s="133"/>
      <c r="O413" s="64"/>
      <c r="P413" s="63"/>
      <c r="Q413" s="63"/>
      <c r="R413" s="48"/>
    </row>
    <row r="414" spans="2:18">
      <c r="B414" s="91"/>
      <c r="C414" s="91"/>
      <c r="D414" s="77"/>
      <c r="E414" s="202"/>
      <c r="F414" s="64"/>
      <c r="G414" s="133"/>
      <c r="H414" s="64"/>
      <c r="I414" s="77"/>
      <c r="J414" s="77"/>
      <c r="K414" s="134"/>
      <c r="L414" s="133"/>
      <c r="M414" s="64"/>
      <c r="N414" s="133"/>
      <c r="O414" s="64"/>
      <c r="P414" s="63"/>
      <c r="Q414" s="63"/>
      <c r="R414" s="48"/>
    </row>
    <row r="415" spans="2:18">
      <c r="B415" s="91"/>
      <c r="C415" s="91"/>
      <c r="D415" s="77"/>
      <c r="E415" s="202"/>
      <c r="F415" s="64"/>
      <c r="G415" s="133"/>
      <c r="H415" s="64"/>
      <c r="I415" s="77"/>
      <c r="J415" s="77"/>
      <c r="K415" s="134"/>
      <c r="L415" s="133"/>
      <c r="M415" s="64"/>
      <c r="N415" s="133"/>
      <c r="O415" s="64"/>
      <c r="P415" s="63"/>
      <c r="Q415" s="63"/>
      <c r="R415" s="48"/>
    </row>
    <row r="416" spans="2:18">
      <c r="B416" s="91"/>
      <c r="C416" s="91"/>
      <c r="D416" s="77"/>
      <c r="E416" s="202"/>
      <c r="F416" s="64"/>
      <c r="G416" s="133"/>
      <c r="H416" s="64"/>
      <c r="I416" s="77"/>
      <c r="J416" s="77"/>
      <c r="K416" s="134"/>
      <c r="L416" s="133"/>
      <c r="M416" s="64"/>
      <c r="N416" s="133"/>
      <c r="O416" s="64"/>
      <c r="P416" s="63"/>
      <c r="Q416" s="63"/>
      <c r="R416" s="48"/>
    </row>
    <row r="417" spans="2:18">
      <c r="B417" s="91"/>
      <c r="C417" s="91"/>
      <c r="D417" s="77"/>
      <c r="E417" s="202"/>
      <c r="F417" s="64"/>
      <c r="G417" s="133"/>
      <c r="H417" s="64"/>
      <c r="I417" s="77"/>
      <c r="J417" s="77"/>
      <c r="K417" s="134"/>
      <c r="L417" s="133"/>
      <c r="M417" s="64"/>
      <c r="N417" s="133"/>
      <c r="O417" s="64"/>
      <c r="P417" s="63"/>
      <c r="Q417" s="63"/>
      <c r="R417" s="48"/>
    </row>
    <row r="418" spans="2:18">
      <c r="B418" s="91"/>
      <c r="C418" s="91"/>
      <c r="D418" s="77"/>
      <c r="E418" s="203"/>
      <c r="F418" s="64"/>
      <c r="G418" s="133"/>
      <c r="H418" s="64"/>
      <c r="I418" s="77"/>
      <c r="J418" s="77"/>
      <c r="K418" s="134"/>
      <c r="L418" s="133"/>
      <c r="M418" s="64"/>
      <c r="N418" s="133"/>
      <c r="O418" s="64"/>
      <c r="P418" s="63"/>
      <c r="Q418" s="63"/>
      <c r="R418" s="48"/>
    </row>
    <row r="419" spans="2:18">
      <c r="B419" s="91"/>
      <c r="C419" s="91"/>
      <c r="D419" s="77"/>
      <c r="E419" s="204"/>
      <c r="F419" s="64"/>
      <c r="G419" s="115"/>
      <c r="H419" s="64"/>
      <c r="I419" s="77"/>
      <c r="J419" s="115"/>
      <c r="K419" s="64"/>
      <c r="L419" s="65"/>
      <c r="M419" s="64"/>
      <c r="N419" s="65"/>
      <c r="O419" s="64"/>
      <c r="P419" s="64"/>
      <c r="Q419" s="64"/>
      <c r="R419" s="48"/>
    </row>
    <row r="420" spans="2:18">
      <c r="B420" s="91"/>
      <c r="C420" s="91"/>
      <c r="D420" s="77"/>
      <c r="E420" s="202"/>
      <c r="F420" s="64"/>
      <c r="G420" s="133"/>
      <c r="H420" s="64"/>
      <c r="I420" s="77"/>
      <c r="J420" s="77"/>
      <c r="K420" s="134"/>
      <c r="L420" s="133"/>
      <c r="M420" s="64"/>
      <c r="N420" s="133"/>
      <c r="O420" s="64"/>
      <c r="P420" s="63"/>
      <c r="Q420" s="63"/>
      <c r="R420" s="48"/>
    </row>
    <row r="421" spans="2:18">
      <c r="B421" s="91"/>
      <c r="C421" s="91"/>
      <c r="D421" s="77"/>
      <c r="E421" s="202"/>
      <c r="F421" s="64"/>
      <c r="G421" s="133"/>
      <c r="H421" s="64"/>
      <c r="I421" s="77"/>
      <c r="J421" s="77"/>
      <c r="K421" s="134"/>
      <c r="L421" s="133"/>
      <c r="M421" s="64"/>
      <c r="N421" s="133"/>
      <c r="O421" s="64"/>
      <c r="P421" s="63"/>
      <c r="Q421" s="63"/>
      <c r="R421" s="48"/>
    </row>
    <row r="422" spans="2:18">
      <c r="B422" s="91"/>
      <c r="C422" s="91"/>
      <c r="D422" s="77"/>
      <c r="E422" s="202"/>
      <c r="F422" s="64"/>
      <c r="G422" s="133"/>
      <c r="H422" s="64"/>
      <c r="I422" s="77"/>
      <c r="J422" s="77"/>
      <c r="K422" s="134"/>
      <c r="L422" s="133"/>
      <c r="M422" s="64"/>
      <c r="N422" s="133"/>
      <c r="O422" s="64"/>
      <c r="P422" s="63"/>
      <c r="Q422" s="63"/>
      <c r="R422" s="48"/>
    </row>
    <row r="423" spans="2:18">
      <c r="B423" s="91"/>
      <c r="C423" s="91"/>
      <c r="D423" s="77"/>
      <c r="E423" s="202"/>
      <c r="F423" s="64"/>
      <c r="G423" s="133"/>
      <c r="H423" s="64"/>
      <c r="I423" s="77"/>
      <c r="J423" s="77"/>
      <c r="K423" s="134"/>
      <c r="L423" s="133"/>
      <c r="M423" s="64"/>
      <c r="N423" s="133"/>
      <c r="O423" s="64"/>
      <c r="P423" s="63"/>
      <c r="Q423" s="63"/>
      <c r="R423" s="48"/>
    </row>
    <row r="424" spans="2:18">
      <c r="B424" s="91"/>
      <c r="C424" s="91"/>
      <c r="D424" s="77"/>
      <c r="E424" s="202"/>
      <c r="F424" s="64"/>
      <c r="G424" s="133"/>
      <c r="H424" s="64"/>
      <c r="I424" s="77"/>
      <c r="J424" s="77"/>
      <c r="K424" s="134"/>
      <c r="L424" s="133"/>
      <c r="M424" s="64"/>
      <c r="N424" s="133"/>
      <c r="O424" s="64"/>
      <c r="P424" s="63"/>
      <c r="Q424" s="63"/>
      <c r="R424" s="48"/>
    </row>
    <row r="425" spans="2:18">
      <c r="B425" s="91"/>
      <c r="C425" s="91"/>
      <c r="D425" s="77"/>
      <c r="E425" s="203"/>
      <c r="F425" s="64"/>
      <c r="G425" s="133"/>
      <c r="H425" s="64"/>
      <c r="I425" s="77"/>
      <c r="J425" s="77"/>
      <c r="K425" s="134"/>
      <c r="L425" s="133"/>
      <c r="M425" s="64"/>
      <c r="N425" s="133"/>
      <c r="O425" s="64"/>
      <c r="P425" s="63"/>
      <c r="Q425" s="63"/>
      <c r="R425" s="48"/>
    </row>
    <row r="426" spans="2:18">
      <c r="B426" s="91"/>
      <c r="C426" s="91"/>
      <c r="D426" s="77"/>
      <c r="E426" s="204"/>
      <c r="F426" s="64"/>
      <c r="G426" s="115"/>
      <c r="H426" s="64"/>
      <c r="I426" s="77"/>
      <c r="J426" s="115"/>
      <c r="K426" s="64"/>
      <c r="L426" s="65"/>
      <c r="M426" s="64"/>
      <c r="N426" s="65"/>
      <c r="O426" s="64"/>
      <c r="P426" s="64"/>
      <c r="Q426" s="64"/>
      <c r="R426" s="48"/>
    </row>
    <row r="427" spans="2:18">
      <c r="B427" s="91"/>
      <c r="C427" s="91"/>
      <c r="D427" s="77"/>
      <c r="E427" s="202"/>
      <c r="F427" s="64"/>
      <c r="G427" s="133"/>
      <c r="H427" s="64"/>
      <c r="I427" s="77"/>
      <c r="J427" s="77"/>
      <c r="K427" s="134"/>
      <c r="L427" s="133"/>
      <c r="M427" s="64"/>
      <c r="N427" s="133"/>
      <c r="O427" s="64"/>
      <c r="P427" s="63"/>
      <c r="Q427" s="63"/>
      <c r="R427" s="48"/>
    </row>
    <row r="428" spans="2:18">
      <c r="B428" s="91"/>
      <c r="C428" s="91"/>
      <c r="D428" s="77"/>
      <c r="E428" s="202"/>
      <c r="F428" s="64"/>
      <c r="G428" s="133"/>
      <c r="H428" s="64"/>
      <c r="I428" s="77"/>
      <c r="J428" s="77"/>
      <c r="K428" s="134"/>
      <c r="L428" s="133"/>
      <c r="M428" s="64"/>
      <c r="N428" s="133"/>
      <c r="O428" s="64"/>
      <c r="P428" s="63"/>
      <c r="Q428" s="63"/>
      <c r="R428" s="48"/>
    </row>
    <row r="429" spans="2:18">
      <c r="B429" s="91"/>
      <c r="C429" s="91"/>
      <c r="D429" s="77"/>
      <c r="E429" s="202"/>
      <c r="F429" s="64"/>
      <c r="G429" s="133"/>
      <c r="H429" s="64"/>
      <c r="I429" s="77"/>
      <c r="J429" s="77"/>
      <c r="K429" s="134"/>
      <c r="L429" s="133"/>
      <c r="M429" s="64"/>
      <c r="N429" s="133"/>
      <c r="O429" s="64"/>
      <c r="P429" s="63"/>
      <c r="Q429" s="63"/>
      <c r="R429" s="48"/>
    </row>
    <row r="430" spans="2:18">
      <c r="B430" s="91"/>
      <c r="C430" s="91"/>
      <c r="D430" s="77"/>
      <c r="E430" s="202"/>
      <c r="F430" s="64"/>
      <c r="G430" s="133"/>
      <c r="H430" s="64"/>
      <c r="I430" s="77"/>
      <c r="J430" s="77"/>
      <c r="K430" s="134"/>
      <c r="L430" s="133"/>
      <c r="M430" s="64"/>
      <c r="N430" s="133"/>
      <c r="O430" s="64"/>
      <c r="P430" s="63"/>
      <c r="Q430" s="63"/>
      <c r="R430" s="48"/>
    </row>
    <row r="431" spans="2:18">
      <c r="B431" s="91"/>
      <c r="C431" s="91"/>
      <c r="D431" s="77"/>
      <c r="E431" s="202"/>
      <c r="F431" s="64"/>
      <c r="G431" s="133"/>
      <c r="H431" s="64"/>
      <c r="I431" s="77"/>
      <c r="J431" s="77"/>
      <c r="K431" s="134"/>
      <c r="L431" s="133"/>
      <c r="M431" s="64"/>
      <c r="N431" s="133"/>
      <c r="O431" s="64"/>
      <c r="P431" s="63"/>
      <c r="Q431" s="63"/>
      <c r="R431" s="48"/>
    </row>
    <row r="432" spans="2:18">
      <c r="B432" s="91"/>
      <c r="C432" s="91"/>
      <c r="D432" s="77"/>
      <c r="E432" s="203"/>
      <c r="F432" s="64"/>
      <c r="G432" s="133"/>
      <c r="H432" s="64"/>
      <c r="I432" s="77"/>
      <c r="J432" s="77"/>
      <c r="K432" s="134"/>
      <c r="L432" s="133"/>
      <c r="M432" s="64"/>
      <c r="N432" s="133"/>
      <c r="O432" s="64"/>
      <c r="P432" s="63"/>
      <c r="Q432" s="63"/>
      <c r="R432" s="48"/>
    </row>
    <row r="433" spans="2:18">
      <c r="B433" s="91"/>
      <c r="C433" s="91"/>
      <c r="D433" s="77"/>
      <c r="E433" s="204"/>
      <c r="F433" s="64"/>
      <c r="G433" s="115"/>
      <c r="H433" s="64"/>
      <c r="I433" s="77"/>
      <c r="J433" s="115"/>
      <c r="K433" s="64"/>
      <c r="L433" s="65"/>
      <c r="M433" s="64"/>
      <c r="N433" s="65"/>
      <c r="O433" s="64"/>
      <c r="P433" s="64"/>
      <c r="Q433" s="64"/>
      <c r="R433" s="48"/>
    </row>
    <row r="434" spans="2:18">
      <c r="B434" s="91"/>
      <c r="C434" s="91"/>
      <c r="D434" s="77"/>
      <c r="E434" s="202"/>
      <c r="F434" s="64"/>
      <c r="G434" s="133"/>
      <c r="H434" s="64"/>
      <c r="I434" s="77"/>
      <c r="J434" s="77"/>
      <c r="K434" s="134"/>
      <c r="L434" s="133"/>
      <c r="M434" s="64"/>
      <c r="N434" s="133"/>
      <c r="O434" s="64"/>
      <c r="P434" s="63"/>
      <c r="Q434" s="63"/>
      <c r="R434" s="48"/>
    </row>
    <row r="435" spans="2:18">
      <c r="B435" s="91"/>
      <c r="C435" s="91"/>
      <c r="D435" s="77"/>
      <c r="E435" s="202"/>
      <c r="F435" s="64"/>
      <c r="G435" s="133"/>
      <c r="H435" s="64"/>
      <c r="I435" s="77"/>
      <c r="J435" s="77"/>
      <c r="K435" s="134"/>
      <c r="L435" s="133"/>
      <c r="M435" s="64"/>
      <c r="N435" s="133"/>
      <c r="O435" s="64"/>
      <c r="P435" s="63"/>
      <c r="Q435" s="63"/>
      <c r="R435" s="48"/>
    </row>
    <row r="436" spans="2:18">
      <c r="B436" s="91"/>
      <c r="C436" s="91"/>
      <c r="D436" s="77"/>
      <c r="E436" s="202"/>
      <c r="F436" s="64"/>
      <c r="G436" s="133"/>
      <c r="H436" s="64"/>
      <c r="I436" s="77"/>
      <c r="J436" s="77"/>
      <c r="K436" s="134"/>
      <c r="L436" s="133"/>
      <c r="M436" s="64"/>
      <c r="N436" s="133"/>
      <c r="O436" s="64"/>
      <c r="P436" s="63"/>
      <c r="Q436" s="63"/>
      <c r="R436" s="48"/>
    </row>
    <row r="437" spans="2:18">
      <c r="B437" s="91"/>
      <c r="C437" s="91"/>
      <c r="D437" s="77"/>
      <c r="E437" s="202"/>
      <c r="F437" s="64"/>
      <c r="G437" s="133"/>
      <c r="H437" s="64"/>
      <c r="I437" s="77"/>
      <c r="J437" s="77"/>
      <c r="K437" s="134"/>
      <c r="L437" s="133"/>
      <c r="M437" s="64"/>
      <c r="N437" s="133"/>
      <c r="O437" s="64"/>
      <c r="P437" s="63"/>
      <c r="Q437" s="63"/>
      <c r="R437" s="48"/>
    </row>
    <row r="438" spans="2:18">
      <c r="B438" s="91"/>
      <c r="C438" s="91"/>
      <c r="D438" s="77"/>
      <c r="E438" s="202"/>
      <c r="F438" s="64"/>
      <c r="G438" s="133"/>
      <c r="H438" s="64"/>
      <c r="I438" s="77"/>
      <c r="J438" s="77"/>
      <c r="K438" s="134"/>
      <c r="L438" s="133"/>
      <c r="M438" s="64"/>
      <c r="N438" s="133"/>
      <c r="O438" s="64"/>
      <c r="P438" s="63"/>
      <c r="Q438" s="63"/>
      <c r="R438" s="48"/>
    </row>
    <row r="439" spans="2:18">
      <c r="B439" s="91"/>
      <c r="C439" s="91"/>
      <c r="D439" s="77"/>
      <c r="E439" s="203"/>
      <c r="F439" s="64"/>
      <c r="G439" s="133"/>
      <c r="H439" s="64"/>
      <c r="I439" s="77"/>
      <c r="J439" s="77"/>
      <c r="K439" s="134"/>
      <c r="L439" s="133"/>
      <c r="M439" s="64"/>
      <c r="N439" s="133"/>
      <c r="O439" s="64"/>
      <c r="P439" s="63"/>
      <c r="Q439" s="63"/>
      <c r="R439" s="48"/>
    </row>
    <row r="440" spans="2:18">
      <c r="B440" s="91"/>
      <c r="C440" s="91"/>
      <c r="D440" s="77"/>
      <c r="E440" s="204"/>
      <c r="F440" s="64"/>
      <c r="G440" s="115"/>
      <c r="H440" s="64"/>
      <c r="I440" s="77"/>
      <c r="J440" s="115"/>
      <c r="K440" s="64"/>
      <c r="L440" s="65"/>
      <c r="M440" s="64"/>
      <c r="N440" s="65"/>
      <c r="O440" s="64"/>
      <c r="P440" s="64"/>
      <c r="Q440" s="64"/>
      <c r="R440" s="48"/>
    </row>
    <row r="441" spans="2:18">
      <c r="B441" s="91"/>
      <c r="C441" s="91"/>
      <c r="D441" s="77"/>
      <c r="E441" s="202"/>
      <c r="F441" s="64"/>
      <c r="G441" s="133"/>
      <c r="H441" s="64"/>
      <c r="I441" s="77"/>
      <c r="J441" s="77"/>
      <c r="K441" s="134"/>
      <c r="L441" s="133"/>
      <c r="M441" s="64"/>
      <c r="N441" s="133"/>
      <c r="O441" s="64"/>
      <c r="P441" s="63"/>
      <c r="Q441" s="63"/>
      <c r="R441" s="48"/>
    </row>
    <row r="442" spans="2:18">
      <c r="B442" s="91"/>
      <c r="C442" s="91"/>
      <c r="D442" s="77"/>
      <c r="E442" s="202"/>
      <c r="F442" s="64"/>
      <c r="G442" s="133"/>
      <c r="H442" s="64"/>
      <c r="I442" s="77"/>
      <c r="J442" s="77"/>
      <c r="K442" s="134"/>
      <c r="L442" s="133"/>
      <c r="M442" s="64"/>
      <c r="N442" s="133"/>
      <c r="O442" s="64"/>
      <c r="P442" s="63"/>
      <c r="Q442" s="63"/>
      <c r="R442" s="48"/>
    </row>
    <row r="443" spans="2:18">
      <c r="B443" s="91"/>
      <c r="C443" s="91"/>
      <c r="D443" s="77"/>
      <c r="E443" s="202"/>
      <c r="F443" s="64"/>
      <c r="G443" s="133"/>
      <c r="H443" s="64"/>
      <c r="I443" s="77"/>
      <c r="J443" s="77"/>
      <c r="K443" s="134"/>
      <c r="L443" s="133"/>
      <c r="M443" s="64"/>
      <c r="N443" s="133"/>
      <c r="O443" s="64"/>
      <c r="P443" s="63"/>
      <c r="Q443" s="63"/>
      <c r="R443" s="48"/>
    </row>
    <row r="444" spans="2:18">
      <c r="B444" s="91"/>
      <c r="C444" s="91"/>
      <c r="D444" s="77"/>
      <c r="E444" s="202"/>
      <c r="F444" s="64"/>
      <c r="G444" s="133"/>
      <c r="H444" s="64"/>
      <c r="I444" s="77"/>
      <c r="J444" s="77"/>
      <c r="K444" s="134"/>
      <c r="L444" s="133"/>
      <c r="M444" s="64"/>
      <c r="N444" s="133"/>
      <c r="O444" s="64"/>
      <c r="P444" s="63"/>
      <c r="Q444" s="63"/>
      <c r="R444" s="48"/>
    </row>
    <row r="445" spans="2:18">
      <c r="B445" s="91"/>
      <c r="C445" s="91"/>
      <c r="D445" s="77"/>
      <c r="E445" s="202"/>
      <c r="F445" s="64"/>
      <c r="G445" s="133"/>
      <c r="H445" s="64"/>
      <c r="I445" s="77"/>
      <c r="J445" s="77"/>
      <c r="K445" s="134"/>
      <c r="L445" s="133"/>
      <c r="M445" s="64"/>
      <c r="N445" s="133"/>
      <c r="O445" s="64"/>
      <c r="P445" s="63"/>
      <c r="Q445" s="63"/>
      <c r="R445" s="48"/>
    </row>
    <row r="446" spans="2:18">
      <c r="B446" s="91"/>
      <c r="C446" s="91"/>
      <c r="D446" s="77"/>
      <c r="E446" s="203"/>
      <c r="F446" s="64"/>
      <c r="G446" s="133"/>
      <c r="H446" s="64"/>
      <c r="I446" s="77"/>
      <c r="J446" s="77"/>
      <c r="K446" s="134"/>
      <c r="L446" s="133"/>
      <c r="M446" s="64"/>
      <c r="N446" s="133"/>
      <c r="O446" s="64"/>
      <c r="P446" s="63"/>
      <c r="Q446" s="63"/>
      <c r="R446" s="48"/>
    </row>
    <row r="447" spans="2:18">
      <c r="B447" s="91"/>
      <c r="C447" s="91"/>
      <c r="D447" s="77"/>
      <c r="E447" s="204"/>
      <c r="F447" s="64"/>
      <c r="G447" s="115"/>
      <c r="H447" s="64"/>
      <c r="I447" s="77"/>
      <c r="J447" s="115"/>
      <c r="K447" s="64"/>
      <c r="L447" s="65"/>
      <c r="M447" s="64"/>
      <c r="N447" s="65"/>
      <c r="O447" s="64"/>
      <c r="P447" s="64"/>
      <c r="Q447" s="64"/>
      <c r="R447" s="48"/>
    </row>
    <row r="448" spans="2:18">
      <c r="B448" s="91"/>
      <c r="C448" s="91"/>
      <c r="D448" s="77"/>
      <c r="E448" s="202"/>
      <c r="F448" s="64"/>
      <c r="G448" s="133"/>
      <c r="H448" s="64"/>
      <c r="I448" s="77"/>
      <c r="J448" s="77"/>
      <c r="K448" s="134"/>
      <c r="L448" s="133"/>
      <c r="M448" s="64"/>
      <c r="N448" s="133"/>
      <c r="O448" s="64"/>
      <c r="P448" s="63"/>
      <c r="Q448" s="63"/>
      <c r="R448" s="48"/>
    </row>
    <row r="449" spans="2:18">
      <c r="B449" s="91"/>
      <c r="C449" s="91"/>
      <c r="D449" s="77"/>
      <c r="E449" s="202"/>
      <c r="F449" s="64"/>
      <c r="G449" s="133"/>
      <c r="H449" s="64"/>
      <c r="I449" s="77"/>
      <c r="J449" s="77"/>
      <c r="K449" s="134"/>
      <c r="L449" s="133"/>
      <c r="M449" s="64"/>
      <c r="N449" s="133"/>
      <c r="O449" s="64"/>
      <c r="P449" s="63"/>
      <c r="Q449" s="63"/>
      <c r="R449" s="48"/>
    </row>
    <row r="450" spans="2:18">
      <c r="B450" s="91"/>
      <c r="C450" s="91"/>
      <c r="D450" s="77"/>
      <c r="E450" s="202"/>
      <c r="F450" s="64"/>
      <c r="G450" s="133"/>
      <c r="H450" s="64"/>
      <c r="I450" s="77"/>
      <c r="J450" s="77"/>
      <c r="K450" s="134"/>
      <c r="L450" s="133"/>
      <c r="M450" s="64"/>
      <c r="N450" s="133"/>
      <c r="O450" s="64"/>
      <c r="P450" s="63"/>
      <c r="Q450" s="63"/>
      <c r="R450" s="48"/>
    </row>
    <row r="451" spans="2:18">
      <c r="B451" s="91"/>
      <c r="C451" s="91"/>
      <c r="D451" s="77"/>
      <c r="E451" s="202"/>
      <c r="F451" s="64"/>
      <c r="G451" s="133"/>
      <c r="H451" s="64"/>
      <c r="I451" s="77"/>
      <c r="J451" s="77"/>
      <c r="K451" s="134"/>
      <c r="L451" s="133"/>
      <c r="M451" s="64"/>
      <c r="N451" s="133"/>
      <c r="O451" s="64"/>
      <c r="P451" s="63"/>
      <c r="Q451" s="63"/>
      <c r="R451" s="48"/>
    </row>
    <row r="452" spans="2:18">
      <c r="B452" s="91"/>
      <c r="C452" s="91"/>
      <c r="D452" s="77"/>
      <c r="E452" s="202"/>
      <c r="F452" s="64"/>
      <c r="G452" s="133"/>
      <c r="H452" s="64"/>
      <c r="I452" s="77"/>
      <c r="J452" s="77"/>
      <c r="K452" s="134"/>
      <c r="L452" s="133"/>
      <c r="M452" s="64"/>
      <c r="N452" s="133"/>
      <c r="O452" s="64"/>
      <c r="P452" s="63"/>
      <c r="Q452" s="63"/>
      <c r="R452" s="48"/>
    </row>
    <row r="453" spans="2:18">
      <c r="B453" s="91"/>
      <c r="C453" s="91"/>
      <c r="D453" s="77"/>
      <c r="E453" s="203"/>
      <c r="F453" s="64"/>
      <c r="G453" s="133"/>
      <c r="H453" s="64"/>
      <c r="I453" s="77"/>
      <c r="J453" s="77"/>
      <c r="K453" s="134"/>
      <c r="L453" s="133"/>
      <c r="M453" s="64"/>
      <c r="N453" s="133"/>
      <c r="O453" s="64"/>
      <c r="P453" s="63"/>
      <c r="Q453" s="63"/>
      <c r="R453" s="48"/>
    </row>
    <row r="454" spans="2:18">
      <c r="B454" s="91"/>
      <c r="C454" s="91"/>
      <c r="D454" s="77"/>
      <c r="E454" s="204"/>
      <c r="F454" s="64"/>
      <c r="G454" s="115"/>
      <c r="H454" s="64"/>
      <c r="I454" s="77"/>
      <c r="J454" s="115"/>
      <c r="K454" s="64"/>
      <c r="L454" s="65"/>
      <c r="M454" s="64"/>
      <c r="N454" s="65"/>
      <c r="O454" s="64"/>
      <c r="P454" s="64"/>
      <c r="Q454" s="64"/>
      <c r="R454" s="48"/>
    </row>
    <row r="455" spans="2:18">
      <c r="B455" s="91"/>
      <c r="C455" s="91"/>
      <c r="D455" s="77"/>
      <c r="E455" s="202"/>
      <c r="F455" s="64"/>
      <c r="G455" s="133"/>
      <c r="H455" s="64"/>
      <c r="I455" s="77"/>
      <c r="J455" s="77"/>
      <c r="K455" s="134"/>
      <c r="L455" s="133"/>
      <c r="M455" s="64"/>
      <c r="N455" s="133"/>
      <c r="O455" s="64"/>
      <c r="P455" s="63"/>
      <c r="Q455" s="63"/>
      <c r="R455" s="48"/>
    </row>
    <row r="456" spans="2:18">
      <c r="B456" s="91"/>
      <c r="C456" s="91"/>
      <c r="D456" s="77"/>
      <c r="E456" s="202"/>
      <c r="F456" s="64"/>
      <c r="G456" s="133"/>
      <c r="H456" s="64"/>
      <c r="I456" s="77"/>
      <c r="J456" s="77"/>
      <c r="K456" s="134"/>
      <c r="L456" s="133"/>
      <c r="M456" s="64"/>
      <c r="N456" s="133"/>
      <c r="O456" s="64"/>
      <c r="P456" s="63"/>
      <c r="Q456" s="63"/>
      <c r="R456" s="48"/>
    </row>
    <row r="457" spans="2:18">
      <c r="B457" s="91"/>
      <c r="C457" s="91"/>
      <c r="D457" s="77"/>
      <c r="E457" s="202"/>
      <c r="F457" s="64"/>
      <c r="G457" s="133"/>
      <c r="H457" s="64"/>
      <c r="I457" s="77"/>
      <c r="J457" s="77"/>
      <c r="K457" s="134"/>
      <c r="L457" s="133"/>
      <c r="M457" s="64"/>
      <c r="N457" s="133"/>
      <c r="O457" s="64"/>
      <c r="P457" s="63"/>
      <c r="Q457" s="63"/>
      <c r="R457" s="48"/>
    </row>
    <row r="458" spans="2:18">
      <c r="B458" s="91"/>
      <c r="C458" s="91"/>
      <c r="D458" s="77"/>
      <c r="E458" s="202"/>
      <c r="F458" s="64"/>
      <c r="G458" s="133"/>
      <c r="H458" s="64"/>
      <c r="I458" s="77"/>
      <c r="J458" s="77"/>
      <c r="K458" s="134"/>
      <c r="L458" s="133"/>
      <c r="M458" s="64"/>
      <c r="N458" s="133"/>
      <c r="O458" s="64"/>
      <c r="P458" s="63"/>
      <c r="Q458" s="63"/>
      <c r="R458" s="48"/>
    </row>
    <row r="459" spans="2:18">
      <c r="B459" s="91"/>
      <c r="C459" s="91"/>
      <c r="D459" s="77"/>
      <c r="E459" s="202"/>
      <c r="F459" s="64"/>
      <c r="G459" s="133"/>
      <c r="H459" s="64"/>
      <c r="I459" s="77"/>
      <c r="J459" s="77"/>
      <c r="K459" s="134"/>
      <c r="L459" s="133"/>
      <c r="M459" s="64"/>
      <c r="N459" s="133"/>
      <c r="O459" s="64"/>
      <c r="P459" s="63"/>
      <c r="Q459" s="63"/>
      <c r="R459" s="48"/>
    </row>
    <row r="460" spans="2:18">
      <c r="B460" s="91"/>
      <c r="C460" s="91"/>
      <c r="D460" s="77"/>
      <c r="E460" s="203"/>
      <c r="F460" s="64"/>
      <c r="G460" s="133"/>
      <c r="H460" s="64"/>
      <c r="I460" s="77"/>
      <c r="J460" s="77"/>
      <c r="K460" s="134"/>
      <c r="L460" s="133"/>
      <c r="M460" s="64"/>
      <c r="N460" s="133"/>
      <c r="O460" s="64"/>
      <c r="P460" s="63"/>
      <c r="Q460" s="63"/>
      <c r="R460" s="48"/>
    </row>
    <row r="461" spans="2:18">
      <c r="B461" s="91"/>
      <c r="C461" s="91"/>
      <c r="D461" s="77"/>
      <c r="E461" s="204"/>
      <c r="F461" s="64"/>
      <c r="G461" s="115"/>
      <c r="H461" s="64"/>
      <c r="I461" s="77"/>
      <c r="J461" s="115"/>
      <c r="K461" s="64"/>
      <c r="L461" s="65"/>
      <c r="M461" s="64"/>
      <c r="N461" s="65"/>
      <c r="O461" s="64"/>
      <c r="P461" s="64"/>
      <c r="Q461" s="64"/>
      <c r="R461" s="48"/>
    </row>
    <row r="462" spans="2:18">
      <c r="B462" s="91"/>
      <c r="C462" s="91"/>
      <c r="D462" s="77"/>
      <c r="E462" s="202"/>
      <c r="F462" s="64"/>
      <c r="G462" s="133"/>
      <c r="H462" s="64"/>
      <c r="I462" s="77"/>
      <c r="J462" s="77"/>
      <c r="K462" s="134"/>
      <c r="L462" s="133"/>
      <c r="M462" s="64"/>
      <c r="N462" s="133"/>
      <c r="O462" s="64"/>
      <c r="P462" s="63"/>
      <c r="Q462" s="63"/>
      <c r="R462" s="48"/>
    </row>
    <row r="463" spans="2:18">
      <c r="B463" s="91"/>
      <c r="C463" s="91"/>
      <c r="D463" s="77"/>
      <c r="E463" s="202"/>
      <c r="F463" s="64"/>
      <c r="G463" s="133"/>
      <c r="H463" s="64"/>
      <c r="I463" s="77"/>
      <c r="J463" s="77"/>
      <c r="K463" s="134"/>
      <c r="L463" s="133"/>
      <c r="M463" s="64"/>
      <c r="N463" s="133"/>
      <c r="O463" s="64"/>
      <c r="P463" s="63"/>
      <c r="Q463" s="63"/>
      <c r="R463" s="48"/>
    </row>
    <row r="464" spans="2:18">
      <c r="B464" s="91"/>
      <c r="C464" s="91"/>
      <c r="D464" s="77"/>
      <c r="E464" s="202"/>
      <c r="F464" s="64"/>
      <c r="G464" s="133"/>
      <c r="H464" s="64"/>
      <c r="I464" s="77"/>
      <c r="J464" s="77"/>
      <c r="K464" s="134"/>
      <c r="L464" s="133"/>
      <c r="M464" s="64"/>
      <c r="N464" s="133"/>
      <c r="O464" s="64"/>
      <c r="P464" s="63"/>
      <c r="Q464" s="63"/>
      <c r="R464" s="48"/>
    </row>
    <row r="465" spans="2:18">
      <c r="B465" s="91"/>
      <c r="C465" s="91"/>
      <c r="D465" s="77"/>
      <c r="E465" s="202"/>
      <c r="F465" s="64"/>
      <c r="G465" s="133"/>
      <c r="H465" s="64"/>
      <c r="I465" s="77"/>
      <c r="J465" s="77"/>
      <c r="K465" s="134"/>
      <c r="L465" s="133"/>
      <c r="M465" s="64"/>
      <c r="N465" s="133"/>
      <c r="O465" s="64"/>
      <c r="P465" s="63"/>
      <c r="Q465" s="63"/>
      <c r="R465" s="48"/>
    </row>
    <row r="466" spans="2:18">
      <c r="B466" s="91"/>
      <c r="C466" s="91"/>
      <c r="D466" s="77"/>
      <c r="E466" s="202"/>
      <c r="F466" s="64"/>
      <c r="G466" s="133"/>
      <c r="H466" s="64"/>
      <c r="I466" s="77"/>
      <c r="J466" s="77"/>
      <c r="K466" s="134"/>
      <c r="L466" s="133"/>
      <c r="M466" s="64"/>
      <c r="N466" s="133"/>
      <c r="O466" s="64"/>
      <c r="P466" s="63"/>
      <c r="Q466" s="63"/>
      <c r="R466" s="48"/>
    </row>
    <row r="467" spans="2:18">
      <c r="B467" s="91"/>
      <c r="C467" s="91"/>
      <c r="D467" s="77"/>
      <c r="E467" s="203"/>
      <c r="F467" s="64"/>
      <c r="G467" s="133"/>
      <c r="H467" s="64"/>
      <c r="I467" s="77"/>
      <c r="J467" s="77"/>
      <c r="K467" s="134"/>
      <c r="L467" s="133"/>
      <c r="M467" s="64"/>
      <c r="N467" s="133"/>
      <c r="O467" s="64"/>
      <c r="P467" s="63"/>
      <c r="Q467" s="63"/>
      <c r="R467" s="48"/>
    </row>
    <row r="468" spans="2:18">
      <c r="B468" s="91"/>
      <c r="C468" s="91"/>
      <c r="D468" s="77"/>
      <c r="E468" s="204"/>
      <c r="F468" s="64"/>
      <c r="G468" s="115"/>
      <c r="H468" s="64"/>
      <c r="I468" s="77"/>
      <c r="J468" s="115"/>
      <c r="K468" s="64"/>
      <c r="L468" s="65"/>
      <c r="M468" s="64"/>
      <c r="N468" s="65"/>
      <c r="O468" s="64"/>
      <c r="P468" s="64"/>
      <c r="Q468" s="64"/>
      <c r="R468" s="48"/>
    </row>
    <row r="469" spans="2:18">
      <c r="B469" s="91"/>
      <c r="C469" s="91"/>
      <c r="D469" s="77"/>
      <c r="E469" s="202"/>
      <c r="F469" s="64"/>
      <c r="G469" s="133"/>
      <c r="H469" s="64"/>
      <c r="I469" s="77"/>
      <c r="J469" s="77"/>
      <c r="K469" s="134"/>
      <c r="L469" s="133"/>
      <c r="M469" s="64"/>
      <c r="N469" s="133"/>
      <c r="O469" s="64"/>
      <c r="P469" s="63"/>
      <c r="Q469" s="63"/>
      <c r="R469" s="48"/>
    </row>
    <row r="470" spans="2:18">
      <c r="B470" s="91"/>
      <c r="C470" s="91"/>
      <c r="D470" s="77"/>
      <c r="E470" s="202"/>
      <c r="F470" s="64"/>
      <c r="G470" s="133"/>
      <c r="H470" s="64"/>
      <c r="I470" s="77"/>
      <c r="J470" s="77"/>
      <c r="K470" s="134"/>
      <c r="L470" s="133"/>
      <c r="M470" s="64"/>
      <c r="N470" s="133"/>
      <c r="O470" s="64"/>
      <c r="P470" s="63"/>
      <c r="Q470" s="63"/>
      <c r="R470" s="48"/>
    </row>
    <row r="471" spans="2:18">
      <c r="B471" s="91"/>
      <c r="C471" s="91"/>
      <c r="D471" s="77"/>
      <c r="E471" s="202"/>
      <c r="F471" s="64"/>
      <c r="G471" s="133"/>
      <c r="H471" s="64"/>
      <c r="I471" s="77"/>
      <c r="J471" s="77"/>
      <c r="K471" s="134"/>
      <c r="L471" s="133"/>
      <c r="M471" s="64"/>
      <c r="N471" s="133"/>
      <c r="O471" s="64"/>
      <c r="P471" s="63"/>
      <c r="Q471" s="63"/>
      <c r="R471" s="48"/>
    </row>
    <row r="472" spans="2:18">
      <c r="B472" s="91"/>
      <c r="C472" s="91"/>
      <c r="D472" s="77"/>
      <c r="E472" s="202"/>
      <c r="F472" s="64"/>
      <c r="G472" s="133"/>
      <c r="H472" s="64"/>
      <c r="I472" s="77"/>
      <c r="J472" s="77"/>
      <c r="K472" s="134"/>
      <c r="L472" s="133"/>
      <c r="M472" s="64"/>
      <c r="N472" s="133"/>
      <c r="O472" s="64"/>
      <c r="P472" s="63"/>
      <c r="Q472" s="63"/>
      <c r="R472" s="48"/>
    </row>
    <row r="473" spans="2:18">
      <c r="B473" s="91"/>
      <c r="C473" s="91"/>
      <c r="D473" s="77"/>
      <c r="E473" s="202"/>
      <c r="F473" s="64"/>
      <c r="G473" s="133"/>
      <c r="H473" s="64"/>
      <c r="I473" s="77"/>
      <c r="J473" s="77"/>
      <c r="K473" s="134"/>
      <c r="L473" s="133"/>
      <c r="M473" s="64"/>
      <c r="N473" s="133"/>
      <c r="O473" s="64"/>
      <c r="P473" s="63"/>
      <c r="Q473" s="63"/>
      <c r="R473" s="48"/>
    </row>
    <row r="474" spans="2:18">
      <c r="B474" s="91"/>
      <c r="C474" s="91"/>
      <c r="D474" s="77"/>
      <c r="E474" s="203"/>
      <c r="F474" s="64"/>
      <c r="G474" s="133"/>
      <c r="H474" s="64"/>
      <c r="I474" s="77"/>
      <c r="J474" s="77"/>
      <c r="K474" s="134"/>
      <c r="L474" s="133"/>
      <c r="M474" s="64"/>
      <c r="N474" s="133"/>
      <c r="O474" s="64"/>
      <c r="P474" s="63"/>
      <c r="Q474" s="63"/>
      <c r="R474" s="48"/>
    </row>
    <row r="475" spans="2:18">
      <c r="B475" s="91"/>
      <c r="C475" s="91"/>
      <c r="D475" s="77"/>
      <c r="E475" s="204"/>
      <c r="F475" s="64"/>
      <c r="G475" s="115"/>
      <c r="H475" s="64"/>
      <c r="I475" s="77"/>
      <c r="J475" s="115"/>
      <c r="K475" s="64"/>
      <c r="L475" s="65"/>
      <c r="M475" s="64"/>
      <c r="N475" s="65"/>
      <c r="O475" s="64"/>
      <c r="P475" s="64"/>
      <c r="Q475" s="64"/>
      <c r="R475" s="48"/>
    </row>
    <row r="476" spans="2:18">
      <c r="B476" s="91"/>
      <c r="C476" s="91"/>
      <c r="D476" s="77"/>
      <c r="E476" s="202"/>
      <c r="F476" s="64"/>
      <c r="G476" s="133"/>
      <c r="H476" s="64"/>
      <c r="I476" s="77"/>
      <c r="J476" s="77"/>
      <c r="K476" s="134"/>
      <c r="L476" s="133"/>
      <c r="M476" s="64"/>
      <c r="N476" s="133"/>
      <c r="O476" s="64"/>
      <c r="P476" s="63"/>
      <c r="Q476" s="63"/>
      <c r="R476" s="48"/>
    </row>
    <row r="477" spans="2:18">
      <c r="B477" s="91"/>
      <c r="C477" s="91"/>
      <c r="D477" s="77"/>
      <c r="E477" s="202"/>
      <c r="F477" s="64"/>
      <c r="G477" s="133"/>
      <c r="H477" s="64"/>
      <c r="I477" s="77"/>
      <c r="J477" s="77"/>
      <c r="K477" s="134"/>
      <c r="L477" s="133"/>
      <c r="M477" s="64"/>
      <c r="N477" s="133"/>
      <c r="O477" s="64"/>
      <c r="P477" s="63"/>
      <c r="Q477" s="63"/>
      <c r="R477" s="48"/>
    </row>
    <row r="478" spans="2:18">
      <c r="B478" s="91"/>
      <c r="C478" s="91"/>
      <c r="D478" s="77"/>
      <c r="E478" s="202"/>
      <c r="F478" s="64"/>
      <c r="G478" s="133"/>
      <c r="H478" s="64"/>
      <c r="I478" s="77"/>
      <c r="J478" s="77"/>
      <c r="K478" s="134"/>
      <c r="L478" s="133"/>
      <c r="M478" s="64"/>
      <c r="N478" s="133"/>
      <c r="O478" s="64"/>
      <c r="P478" s="63"/>
      <c r="Q478" s="63"/>
      <c r="R478" s="48"/>
    </row>
    <row r="479" spans="2:18">
      <c r="B479" s="91"/>
      <c r="C479" s="91"/>
      <c r="D479" s="77"/>
      <c r="E479" s="202"/>
      <c r="F479" s="64"/>
      <c r="G479" s="133"/>
      <c r="H479" s="64"/>
      <c r="I479" s="77"/>
      <c r="J479" s="77"/>
      <c r="K479" s="134"/>
      <c r="L479" s="133"/>
      <c r="M479" s="64"/>
      <c r="N479" s="133"/>
      <c r="O479" s="64"/>
      <c r="P479" s="63"/>
      <c r="Q479" s="63"/>
      <c r="R479" s="48"/>
    </row>
    <row r="480" spans="2:18">
      <c r="B480" s="91"/>
      <c r="C480" s="91"/>
      <c r="D480" s="77"/>
      <c r="E480" s="202"/>
      <c r="F480" s="64"/>
      <c r="G480" s="133"/>
      <c r="H480" s="64"/>
      <c r="I480" s="77"/>
      <c r="J480" s="77"/>
      <c r="K480" s="134"/>
      <c r="L480" s="133"/>
      <c r="M480" s="64"/>
      <c r="N480" s="133"/>
      <c r="O480" s="64"/>
      <c r="P480" s="63"/>
      <c r="Q480" s="63"/>
      <c r="R480" s="48"/>
    </row>
    <row r="481" spans="2:18">
      <c r="B481" s="91"/>
      <c r="C481" s="91"/>
      <c r="D481" s="77"/>
      <c r="E481" s="203"/>
      <c r="F481" s="64"/>
      <c r="G481" s="133"/>
      <c r="H481" s="64"/>
      <c r="I481" s="77"/>
      <c r="J481" s="77"/>
      <c r="K481" s="134"/>
      <c r="L481" s="133"/>
      <c r="M481" s="64"/>
      <c r="N481" s="133"/>
      <c r="O481" s="64"/>
      <c r="P481" s="63"/>
      <c r="Q481" s="63"/>
      <c r="R481" s="48"/>
    </row>
    <row r="482" spans="2:18">
      <c r="B482" s="91"/>
      <c r="C482" s="91"/>
      <c r="D482" s="77"/>
      <c r="E482" s="204"/>
      <c r="F482" s="64"/>
      <c r="G482" s="115"/>
      <c r="H482" s="64"/>
      <c r="I482" s="77"/>
      <c r="J482" s="115"/>
      <c r="K482" s="64"/>
      <c r="L482" s="65"/>
      <c r="M482" s="64"/>
      <c r="N482" s="65"/>
      <c r="O482" s="64"/>
      <c r="P482" s="64"/>
      <c r="Q482" s="64"/>
      <c r="R482" s="48"/>
    </row>
    <row r="483" spans="2:18">
      <c r="B483" s="91"/>
      <c r="C483" s="91"/>
      <c r="D483" s="77"/>
      <c r="E483" s="202"/>
      <c r="F483" s="64"/>
      <c r="G483" s="133"/>
      <c r="H483" s="64"/>
      <c r="I483" s="77"/>
      <c r="J483" s="77"/>
      <c r="K483" s="134"/>
      <c r="L483" s="133"/>
      <c r="M483" s="64"/>
      <c r="N483" s="133"/>
      <c r="O483" s="64"/>
      <c r="P483" s="63"/>
      <c r="Q483" s="63"/>
      <c r="R483" s="48"/>
    </row>
    <row r="484" spans="2:18">
      <c r="B484" s="91"/>
      <c r="C484" s="91"/>
      <c r="D484" s="77"/>
      <c r="E484" s="202"/>
      <c r="F484" s="64"/>
      <c r="G484" s="133"/>
      <c r="H484" s="64"/>
      <c r="I484" s="77"/>
      <c r="J484" s="77"/>
      <c r="K484" s="134"/>
      <c r="L484" s="133"/>
      <c r="M484" s="64"/>
      <c r="N484" s="133"/>
      <c r="O484" s="64"/>
      <c r="P484" s="63"/>
      <c r="Q484" s="63"/>
      <c r="R484" s="48"/>
    </row>
    <row r="485" spans="2:18">
      <c r="B485" s="91"/>
      <c r="C485" s="91"/>
      <c r="D485" s="77"/>
      <c r="E485" s="202"/>
      <c r="F485" s="64"/>
      <c r="G485" s="133"/>
      <c r="H485" s="64"/>
      <c r="I485" s="77"/>
      <c r="J485" s="77"/>
      <c r="K485" s="134"/>
      <c r="L485" s="133"/>
      <c r="M485" s="64"/>
      <c r="N485" s="133"/>
      <c r="O485" s="64"/>
      <c r="P485" s="63"/>
      <c r="Q485" s="63"/>
      <c r="R485" s="48"/>
    </row>
    <row r="486" spans="2:18">
      <c r="B486" s="91"/>
      <c r="C486" s="91"/>
      <c r="D486" s="77"/>
      <c r="E486" s="202"/>
      <c r="F486" s="64"/>
      <c r="G486" s="133"/>
      <c r="H486" s="64"/>
      <c r="I486" s="77"/>
      <c r="J486" s="77"/>
      <c r="K486" s="134"/>
      <c r="L486" s="133"/>
      <c r="M486" s="64"/>
      <c r="N486" s="133"/>
      <c r="O486" s="64"/>
      <c r="P486" s="63"/>
      <c r="Q486" s="63"/>
      <c r="R486" s="48"/>
    </row>
    <row r="487" spans="2:18">
      <c r="B487" s="91"/>
      <c r="C487" s="91"/>
      <c r="D487" s="77"/>
      <c r="E487" s="202"/>
      <c r="F487" s="64"/>
      <c r="G487" s="133"/>
      <c r="H487" s="64"/>
      <c r="I487" s="77"/>
      <c r="J487" s="77"/>
      <c r="K487" s="134"/>
      <c r="L487" s="133"/>
      <c r="M487" s="64"/>
      <c r="N487" s="133"/>
      <c r="O487" s="64"/>
      <c r="P487" s="63"/>
      <c r="Q487" s="63"/>
      <c r="R487" s="48"/>
    </row>
    <row r="488" spans="2:18">
      <c r="B488" s="91"/>
      <c r="C488" s="91"/>
      <c r="D488" s="77"/>
      <c r="E488" s="203"/>
      <c r="F488" s="64"/>
      <c r="G488" s="133"/>
      <c r="H488" s="64"/>
      <c r="I488" s="77"/>
      <c r="J488" s="77"/>
      <c r="K488" s="134"/>
      <c r="L488" s="133"/>
      <c r="M488" s="64"/>
      <c r="N488" s="133"/>
      <c r="O488" s="64"/>
      <c r="P488" s="63"/>
      <c r="Q488" s="63"/>
      <c r="R488" s="48"/>
    </row>
    <row r="489" spans="2:18">
      <c r="B489" s="91"/>
      <c r="C489" s="91"/>
      <c r="D489" s="77"/>
      <c r="E489" s="204"/>
      <c r="F489" s="64"/>
      <c r="G489" s="115"/>
      <c r="H489" s="64"/>
      <c r="I489" s="77"/>
      <c r="J489" s="115"/>
      <c r="K489" s="64"/>
      <c r="L489" s="65"/>
      <c r="M489" s="64"/>
      <c r="N489" s="65"/>
      <c r="O489" s="64"/>
      <c r="P489" s="64"/>
      <c r="Q489" s="64"/>
      <c r="R489" s="48"/>
    </row>
    <row r="490" spans="2:18">
      <c r="B490" s="91"/>
      <c r="C490" s="91"/>
      <c r="D490" s="77"/>
      <c r="E490" s="202"/>
      <c r="F490" s="64"/>
      <c r="G490" s="133"/>
      <c r="H490" s="64"/>
      <c r="I490" s="77"/>
      <c r="J490" s="77"/>
      <c r="K490" s="134"/>
      <c r="L490" s="133"/>
      <c r="M490" s="64"/>
      <c r="N490" s="133"/>
      <c r="O490" s="64"/>
      <c r="P490" s="63"/>
      <c r="Q490" s="63"/>
      <c r="R490" s="48"/>
    </row>
    <row r="491" spans="2:18">
      <c r="B491" s="91"/>
      <c r="C491" s="91"/>
      <c r="D491" s="77"/>
      <c r="E491" s="202"/>
      <c r="F491" s="64"/>
      <c r="G491" s="133"/>
      <c r="H491" s="64"/>
      <c r="I491" s="77"/>
      <c r="J491" s="77"/>
      <c r="K491" s="134"/>
      <c r="L491" s="133"/>
      <c r="M491" s="64"/>
      <c r="N491" s="133"/>
      <c r="O491" s="64"/>
      <c r="P491" s="63"/>
      <c r="Q491" s="63"/>
      <c r="R491" s="48"/>
    </row>
    <row r="492" spans="2:18">
      <c r="B492" s="91"/>
      <c r="C492" s="91"/>
      <c r="D492" s="77"/>
      <c r="E492" s="202"/>
      <c r="F492" s="64"/>
      <c r="G492" s="133"/>
      <c r="H492" s="64"/>
      <c r="I492" s="77"/>
      <c r="J492" s="77"/>
      <c r="K492" s="134"/>
      <c r="L492" s="133"/>
      <c r="M492" s="64"/>
      <c r="N492" s="133"/>
      <c r="O492" s="64"/>
      <c r="P492" s="63"/>
      <c r="Q492" s="63"/>
      <c r="R492" s="48"/>
    </row>
    <row r="493" spans="2:18">
      <c r="B493" s="91"/>
      <c r="C493" s="91"/>
      <c r="D493" s="77"/>
      <c r="E493" s="202"/>
      <c r="F493" s="64"/>
      <c r="G493" s="133"/>
      <c r="H493" s="64"/>
      <c r="I493" s="77"/>
      <c r="J493" s="77"/>
      <c r="K493" s="134"/>
      <c r="L493" s="133"/>
      <c r="M493" s="64"/>
      <c r="N493" s="133"/>
      <c r="O493" s="64"/>
      <c r="P493" s="63"/>
      <c r="Q493" s="63"/>
      <c r="R493" s="48"/>
    </row>
    <row r="494" spans="2:18">
      <c r="B494" s="91"/>
      <c r="C494" s="91"/>
      <c r="D494" s="77"/>
      <c r="E494" s="202"/>
      <c r="F494" s="64"/>
      <c r="G494" s="133"/>
      <c r="H494" s="64"/>
      <c r="I494" s="77"/>
      <c r="J494" s="77"/>
      <c r="K494" s="134"/>
      <c r="L494" s="133"/>
      <c r="M494" s="64"/>
      <c r="N494" s="133"/>
      <c r="O494" s="64"/>
      <c r="P494" s="63"/>
      <c r="Q494" s="63"/>
      <c r="R494" s="48"/>
    </row>
    <row r="495" spans="2:18">
      <c r="B495" s="91"/>
      <c r="C495" s="91"/>
      <c r="D495" s="77"/>
      <c r="E495" s="203"/>
      <c r="F495" s="64"/>
      <c r="G495" s="133"/>
      <c r="H495" s="64"/>
      <c r="I495" s="77"/>
      <c r="J495" s="77"/>
      <c r="K495" s="134"/>
      <c r="L495" s="133"/>
      <c r="M495" s="64"/>
      <c r="N495" s="133"/>
      <c r="O495" s="64"/>
      <c r="P495" s="63"/>
      <c r="Q495" s="63"/>
      <c r="R495" s="48"/>
    </row>
    <row r="496" spans="2:18">
      <c r="B496" s="91"/>
      <c r="C496" s="91"/>
      <c r="D496" s="77"/>
      <c r="E496" s="204"/>
      <c r="F496" s="64"/>
      <c r="G496" s="115"/>
      <c r="H496" s="64"/>
      <c r="I496" s="77"/>
      <c r="J496" s="115"/>
      <c r="K496" s="64"/>
      <c r="L496" s="65"/>
      <c r="M496" s="64"/>
      <c r="N496" s="65"/>
      <c r="O496" s="64"/>
      <c r="P496" s="64"/>
      <c r="Q496" s="64"/>
      <c r="R496" s="48"/>
    </row>
    <row r="497" spans="11:18">
      <c r="K497" s="50"/>
      <c r="L497" s="49"/>
      <c r="R497" s="48"/>
    </row>
    <row r="498" spans="11:18">
      <c r="K498" s="50"/>
      <c r="L498" s="49"/>
      <c r="R498" s="48"/>
    </row>
    <row r="499" spans="11:18">
      <c r="K499" s="50"/>
      <c r="L499" s="49"/>
      <c r="R499" s="48"/>
    </row>
    <row r="500" spans="11:18">
      <c r="K500" s="50"/>
      <c r="L500" s="49"/>
      <c r="R500" s="48"/>
    </row>
    <row r="501" spans="11:18">
      <c r="K501" s="50"/>
      <c r="L501" s="49"/>
      <c r="R501" s="48"/>
    </row>
    <row r="502" spans="11:18">
      <c r="K502" s="50"/>
      <c r="L502" s="49"/>
      <c r="R502" s="48"/>
    </row>
    <row r="503" spans="11:18">
      <c r="K503" s="50"/>
      <c r="L503" s="49"/>
      <c r="R503" s="48"/>
    </row>
    <row r="504" spans="11:18">
      <c r="K504" s="50"/>
      <c r="L504" s="49"/>
      <c r="R504" s="48"/>
    </row>
    <row r="505" spans="11:18">
      <c r="K505" s="50"/>
      <c r="L505" s="49"/>
      <c r="R505" s="48"/>
    </row>
    <row r="506" spans="11:18">
      <c r="K506" s="50"/>
      <c r="L506" s="49"/>
      <c r="R506" s="48"/>
    </row>
    <row r="507" spans="11:18">
      <c r="K507" s="50"/>
      <c r="L507" s="49"/>
      <c r="R507" s="48"/>
    </row>
    <row r="508" spans="11:18">
      <c r="K508" s="50"/>
      <c r="L508" s="49"/>
      <c r="R508" s="48"/>
    </row>
    <row r="509" spans="11:18">
      <c r="K509" s="50"/>
      <c r="L509" s="49"/>
      <c r="R509" s="48"/>
    </row>
    <row r="510" spans="11:18">
      <c r="K510" s="50"/>
      <c r="L510" s="49"/>
      <c r="R510" s="48"/>
    </row>
    <row r="511" spans="11:18">
      <c r="K511" s="50"/>
      <c r="L511" s="49"/>
      <c r="R511" s="48"/>
    </row>
    <row r="512" spans="11:18">
      <c r="K512" s="50"/>
      <c r="L512" s="49"/>
      <c r="R512" s="48"/>
    </row>
    <row r="513" spans="11:18">
      <c r="K513" s="50"/>
      <c r="L513" s="49"/>
      <c r="R513" s="48"/>
    </row>
    <row r="514" spans="11:18">
      <c r="K514" s="50"/>
      <c r="L514" s="49"/>
      <c r="R514" s="48"/>
    </row>
    <row r="515" spans="11:18">
      <c r="K515" s="50"/>
      <c r="L515" s="49"/>
      <c r="R515" s="48"/>
    </row>
    <row r="516" spans="11:18">
      <c r="K516" s="50"/>
      <c r="L516" s="49"/>
      <c r="R516" s="48"/>
    </row>
    <row r="517" spans="11:18">
      <c r="K517" s="50"/>
      <c r="L517" s="49"/>
      <c r="R517" s="48"/>
    </row>
    <row r="518" spans="11:18">
      <c r="K518" s="50"/>
      <c r="L518" s="49"/>
      <c r="R518" s="48"/>
    </row>
    <row r="519" spans="11:18">
      <c r="K519" s="50"/>
      <c r="L519" s="49"/>
      <c r="R519" s="48"/>
    </row>
    <row r="520" spans="11:18">
      <c r="K520" s="50"/>
      <c r="L520" s="49"/>
      <c r="R520" s="48"/>
    </row>
    <row r="521" spans="11:18">
      <c r="K521" s="50"/>
      <c r="L521" s="49"/>
      <c r="R521" s="48"/>
    </row>
    <row r="522" spans="11:18">
      <c r="K522" s="50"/>
      <c r="L522" s="49"/>
      <c r="R522" s="48"/>
    </row>
    <row r="523" spans="11:18">
      <c r="K523" s="50"/>
      <c r="L523" s="49"/>
      <c r="R523" s="48"/>
    </row>
    <row r="524" spans="11:18">
      <c r="K524" s="50"/>
      <c r="L524" s="49"/>
      <c r="R524" s="48"/>
    </row>
    <row r="525" spans="11:18">
      <c r="K525" s="50"/>
      <c r="L525" s="49"/>
      <c r="R525" s="48"/>
    </row>
    <row r="526" spans="11:18">
      <c r="K526" s="50"/>
      <c r="L526" s="49"/>
      <c r="R526" s="48"/>
    </row>
    <row r="527" spans="11:18">
      <c r="K527" s="50"/>
      <c r="L527" s="49"/>
      <c r="R527" s="48"/>
    </row>
    <row r="528" spans="11:18">
      <c r="K528" s="50"/>
      <c r="L528" s="49"/>
      <c r="R528" s="48"/>
    </row>
    <row r="529" spans="11:18">
      <c r="K529" s="50"/>
      <c r="L529" s="49"/>
      <c r="R529" s="48"/>
    </row>
    <row r="530" spans="11:18">
      <c r="K530" s="50"/>
      <c r="L530" s="49"/>
      <c r="R530" s="48"/>
    </row>
    <row r="531" spans="11:18">
      <c r="K531" s="50"/>
      <c r="L531" s="49"/>
      <c r="R531" s="48"/>
    </row>
    <row r="532" spans="11:18">
      <c r="K532" s="50"/>
      <c r="L532" s="49"/>
      <c r="R532" s="48"/>
    </row>
    <row r="533" spans="11:18">
      <c r="K533" s="50"/>
      <c r="L533" s="49"/>
      <c r="R533" s="48"/>
    </row>
    <row r="534" spans="11:18">
      <c r="K534" s="50"/>
      <c r="L534" s="49"/>
      <c r="R534" s="48"/>
    </row>
    <row r="535" spans="11:18">
      <c r="K535" s="50"/>
      <c r="L535" s="49"/>
      <c r="R535" s="48"/>
    </row>
    <row r="536" spans="11:18">
      <c r="K536" s="50"/>
      <c r="L536" s="49"/>
      <c r="R536" s="48"/>
    </row>
    <row r="537" spans="11:18">
      <c r="K537" s="50"/>
      <c r="L537" s="49"/>
      <c r="R537" s="48"/>
    </row>
    <row r="538" spans="11:18">
      <c r="K538" s="50"/>
      <c r="L538" s="49"/>
      <c r="R538" s="48"/>
    </row>
    <row r="539" spans="11:18">
      <c r="K539" s="50"/>
      <c r="L539" s="49"/>
      <c r="R539" s="48"/>
    </row>
    <row r="540" spans="11:18">
      <c r="K540" s="50"/>
      <c r="L540" s="49"/>
      <c r="R540" s="48"/>
    </row>
    <row r="541" spans="11:18">
      <c r="K541" s="50"/>
      <c r="L541" s="49"/>
      <c r="R541" s="48"/>
    </row>
    <row r="542" spans="11:18">
      <c r="K542" s="50"/>
      <c r="L542" s="49"/>
      <c r="R542" s="48"/>
    </row>
    <row r="543" spans="11:18">
      <c r="K543" s="50"/>
      <c r="L543" s="49"/>
      <c r="R543" s="48"/>
    </row>
    <row r="544" spans="11:18">
      <c r="K544" s="50"/>
      <c r="L544" s="49"/>
      <c r="R544" s="48"/>
    </row>
    <row r="545" spans="11:18">
      <c r="K545" s="50"/>
      <c r="L545" s="49"/>
      <c r="R545" s="48"/>
    </row>
    <row r="546" spans="11:18">
      <c r="K546" s="50"/>
      <c r="L546" s="49"/>
      <c r="R546" s="48"/>
    </row>
    <row r="547" spans="11:18">
      <c r="K547" s="50"/>
      <c r="L547" s="49"/>
      <c r="R547" s="48"/>
    </row>
    <row r="548" spans="11:18">
      <c r="K548" s="50"/>
      <c r="L548" s="49"/>
      <c r="R548" s="48"/>
    </row>
    <row r="549" spans="11:18">
      <c r="K549" s="50"/>
      <c r="L549" s="49"/>
      <c r="R549" s="48"/>
    </row>
    <row r="550" spans="11:18">
      <c r="K550" s="50"/>
      <c r="L550" s="49"/>
      <c r="R550" s="48"/>
    </row>
    <row r="551" spans="11:18">
      <c r="K551" s="50"/>
      <c r="L551" s="49"/>
      <c r="R551" s="48"/>
    </row>
    <row r="552" spans="11:18">
      <c r="K552" s="50"/>
      <c r="L552" s="49"/>
      <c r="R552" s="48"/>
    </row>
    <row r="553" spans="11:18">
      <c r="K553" s="50"/>
      <c r="L553" s="49"/>
      <c r="R553" s="48"/>
    </row>
    <row r="554" spans="11:18">
      <c r="K554" s="50"/>
      <c r="L554" s="49"/>
      <c r="R554" s="48"/>
    </row>
    <row r="555" spans="11:18">
      <c r="K555" s="50"/>
      <c r="L555" s="49"/>
      <c r="R555" s="48"/>
    </row>
    <row r="556" spans="11:18">
      <c r="K556" s="50"/>
      <c r="L556" s="49"/>
      <c r="R556" s="48"/>
    </row>
    <row r="557" spans="11:18">
      <c r="K557" s="50"/>
      <c r="L557" s="49"/>
      <c r="R557" s="48"/>
    </row>
    <row r="558" spans="11:18">
      <c r="K558" s="50"/>
      <c r="L558" s="49"/>
      <c r="R558" s="48"/>
    </row>
    <row r="559" spans="11:18">
      <c r="K559" s="50"/>
      <c r="L559" s="49"/>
      <c r="R559" s="48"/>
    </row>
    <row r="560" spans="11:18">
      <c r="K560" s="50"/>
      <c r="L560" s="49"/>
      <c r="R560" s="48"/>
    </row>
    <row r="561" spans="11:18">
      <c r="K561" s="50"/>
      <c r="L561" s="49"/>
      <c r="R561" s="48"/>
    </row>
    <row r="562" spans="11:18">
      <c r="K562" s="50"/>
      <c r="L562" s="49"/>
      <c r="R562" s="48"/>
    </row>
    <row r="563" spans="11:18">
      <c r="K563" s="50"/>
      <c r="L563" s="49"/>
      <c r="R563" s="48"/>
    </row>
    <row r="564" spans="11:18">
      <c r="K564" s="50"/>
      <c r="L564" s="49"/>
      <c r="R564" s="48"/>
    </row>
    <row r="565" spans="11:18">
      <c r="K565" s="50"/>
      <c r="L565" s="49"/>
      <c r="R565" s="48"/>
    </row>
    <row r="566" spans="11:18">
      <c r="K566" s="50"/>
      <c r="L566" s="49"/>
      <c r="R566" s="48"/>
    </row>
    <row r="567" spans="11:18">
      <c r="K567" s="50"/>
      <c r="L567" s="49"/>
      <c r="R567" s="48"/>
    </row>
    <row r="568" spans="11:18">
      <c r="K568" s="50"/>
      <c r="L568" s="49"/>
      <c r="R568" s="48"/>
    </row>
    <row r="569" spans="11:18">
      <c r="K569" s="50"/>
      <c r="L569" s="49"/>
      <c r="R569" s="48"/>
    </row>
    <row r="570" spans="11:18">
      <c r="K570" s="50"/>
      <c r="L570" s="49"/>
      <c r="R570" s="48"/>
    </row>
    <row r="571" spans="11:18">
      <c r="K571" s="50"/>
      <c r="L571" s="49"/>
      <c r="R571" s="48"/>
    </row>
    <row r="572" spans="11:18">
      <c r="K572" s="50"/>
      <c r="L572" s="49"/>
      <c r="R572" s="48"/>
    </row>
    <row r="573" spans="11:18">
      <c r="K573" s="50"/>
      <c r="L573" s="49"/>
      <c r="R573" s="48"/>
    </row>
    <row r="574" spans="11:18">
      <c r="K574" s="50"/>
      <c r="L574" s="49"/>
      <c r="R574" s="48"/>
    </row>
    <row r="575" spans="11:18">
      <c r="K575" s="50"/>
      <c r="L575" s="49"/>
      <c r="R575" s="48"/>
    </row>
    <row r="576" spans="11:18">
      <c r="K576" s="50"/>
      <c r="L576" s="49"/>
      <c r="R576" s="48"/>
    </row>
    <row r="577" spans="11:18">
      <c r="K577" s="50"/>
      <c r="L577" s="49"/>
      <c r="R577" s="48"/>
    </row>
    <row r="578" spans="11:18">
      <c r="K578" s="50"/>
      <c r="L578" s="49"/>
      <c r="R578" s="48"/>
    </row>
    <row r="579" spans="11:18">
      <c r="K579" s="50"/>
      <c r="L579" s="49"/>
      <c r="R579" s="48"/>
    </row>
    <row r="580" spans="11:18">
      <c r="K580" s="50"/>
      <c r="L580" s="49"/>
      <c r="R580" s="48"/>
    </row>
    <row r="581" spans="11:18">
      <c r="K581" s="50"/>
      <c r="L581" s="49"/>
      <c r="R581" s="48"/>
    </row>
    <row r="582" spans="11:18">
      <c r="K582" s="50"/>
      <c r="L582" s="49"/>
      <c r="R582" s="48"/>
    </row>
    <row r="583" spans="11:18">
      <c r="K583" s="50"/>
      <c r="L583" s="49"/>
      <c r="R583" s="48"/>
    </row>
    <row r="584" spans="11:18">
      <c r="K584" s="50"/>
      <c r="L584" s="49"/>
      <c r="R584" s="48"/>
    </row>
    <row r="585" spans="11:18">
      <c r="K585" s="50"/>
      <c r="L585" s="49"/>
      <c r="R585" s="48"/>
    </row>
    <row r="586" spans="11:18">
      <c r="K586" s="50"/>
      <c r="L586" s="49"/>
      <c r="R586" s="48"/>
    </row>
    <row r="587" spans="11:18">
      <c r="K587" s="50"/>
      <c r="L587" s="49"/>
      <c r="R587" s="48"/>
    </row>
    <row r="588" spans="11:18">
      <c r="K588" s="50"/>
      <c r="L588" s="49"/>
      <c r="R588" s="48"/>
    </row>
    <row r="589" spans="11:18">
      <c r="K589" s="50"/>
      <c r="L589" s="49"/>
      <c r="R589" s="48"/>
    </row>
    <row r="590" spans="11:18">
      <c r="K590" s="50"/>
      <c r="L590" s="49"/>
      <c r="R590" s="48"/>
    </row>
    <row r="591" spans="11:18">
      <c r="K591" s="50"/>
      <c r="L591" s="49"/>
      <c r="R591" s="48"/>
    </row>
    <row r="592" spans="11:18">
      <c r="K592" s="50"/>
      <c r="L592" s="49"/>
      <c r="R592" s="48"/>
    </row>
    <row r="593" spans="11:18">
      <c r="K593" s="50"/>
      <c r="L593" s="49"/>
      <c r="R593" s="48"/>
    </row>
    <row r="594" spans="11:18">
      <c r="K594" s="50"/>
      <c r="L594" s="49"/>
      <c r="R594" s="48"/>
    </row>
    <row r="595" spans="11:18">
      <c r="K595" s="50"/>
      <c r="L595" s="49"/>
      <c r="R595" s="48"/>
    </row>
    <row r="596" spans="11:18">
      <c r="K596" s="50"/>
      <c r="L596" s="49"/>
      <c r="R596" s="48"/>
    </row>
    <row r="597" spans="11:18">
      <c r="K597" s="50"/>
      <c r="L597" s="49"/>
      <c r="R597" s="48"/>
    </row>
    <row r="598" spans="11:18">
      <c r="K598" s="50"/>
      <c r="L598" s="49"/>
      <c r="R598" s="48"/>
    </row>
    <row r="599" spans="11:18">
      <c r="K599" s="50"/>
      <c r="L599" s="49"/>
      <c r="R599" s="48"/>
    </row>
    <row r="600" spans="11:18">
      <c r="K600" s="50"/>
      <c r="L600" s="49"/>
      <c r="R600" s="48"/>
    </row>
    <row r="601" spans="11:18">
      <c r="K601" s="50"/>
      <c r="L601" s="49"/>
      <c r="R601" s="48"/>
    </row>
    <row r="602" spans="11:18">
      <c r="K602" s="50"/>
      <c r="L602" s="49"/>
      <c r="R602" s="48"/>
    </row>
    <row r="603" spans="11:18">
      <c r="K603" s="50"/>
      <c r="L603" s="49"/>
      <c r="R603" s="48"/>
    </row>
    <row r="604" spans="11:18">
      <c r="K604" s="50"/>
      <c r="L604" s="49"/>
      <c r="R604" s="48"/>
    </row>
    <row r="605" spans="11:18">
      <c r="K605" s="50"/>
      <c r="L605" s="49"/>
      <c r="R605" s="48"/>
    </row>
    <row r="606" spans="11:18">
      <c r="K606" s="50"/>
      <c r="L606" s="49"/>
      <c r="R606" s="48"/>
    </row>
    <row r="607" spans="11:18">
      <c r="K607" s="50"/>
      <c r="L607" s="49"/>
      <c r="R607" s="48"/>
    </row>
    <row r="608" spans="11:18">
      <c r="K608" s="50"/>
      <c r="L608" s="49"/>
      <c r="R608" s="48"/>
    </row>
    <row r="609" spans="11:18">
      <c r="K609" s="50"/>
      <c r="L609" s="49"/>
      <c r="R609" s="48"/>
    </row>
    <row r="610" spans="11:18">
      <c r="K610" s="50"/>
      <c r="L610" s="49"/>
      <c r="R610" s="48"/>
    </row>
    <row r="611" spans="11:18">
      <c r="K611" s="50"/>
      <c r="L611" s="49"/>
      <c r="R611" s="48"/>
    </row>
    <row r="612" spans="11:18">
      <c r="K612" s="50"/>
      <c r="L612" s="49"/>
      <c r="R612" s="48"/>
    </row>
    <row r="613" spans="11:18">
      <c r="K613" s="50"/>
      <c r="L613" s="49"/>
      <c r="R613" s="48"/>
    </row>
    <row r="614" spans="11:18">
      <c r="K614" s="50"/>
      <c r="L614" s="49"/>
      <c r="R614" s="48"/>
    </row>
    <row r="615" spans="11:18">
      <c r="K615" s="50"/>
      <c r="L615" s="49"/>
      <c r="R615" s="48"/>
    </row>
    <row r="616" spans="11:18">
      <c r="K616" s="50"/>
      <c r="L616" s="49"/>
      <c r="R616" s="48"/>
    </row>
    <row r="617" spans="11:18">
      <c r="K617" s="50"/>
      <c r="L617" s="49"/>
      <c r="R617" s="48"/>
    </row>
    <row r="618" spans="11:18">
      <c r="K618" s="50"/>
      <c r="L618" s="49"/>
      <c r="R618" s="48"/>
    </row>
    <row r="619" spans="11:18">
      <c r="K619" s="50"/>
      <c r="L619" s="49"/>
      <c r="R619" s="48"/>
    </row>
    <row r="620" spans="11:18">
      <c r="K620" s="50"/>
      <c r="L620" s="49"/>
      <c r="R620" s="48"/>
    </row>
    <row r="621" spans="11:18">
      <c r="K621" s="50"/>
      <c r="L621" s="49"/>
      <c r="R621" s="48"/>
    </row>
    <row r="622" spans="11:18">
      <c r="K622" s="50"/>
      <c r="L622" s="49"/>
      <c r="R622" s="48"/>
    </row>
    <row r="623" spans="11:18">
      <c r="K623" s="50"/>
      <c r="L623" s="49"/>
      <c r="R623" s="48"/>
    </row>
    <row r="624" spans="11:18">
      <c r="K624" s="50"/>
      <c r="L624" s="49"/>
      <c r="R624" s="48"/>
    </row>
    <row r="625" spans="11:18">
      <c r="K625" s="50"/>
      <c r="L625" s="49"/>
      <c r="R625" s="48"/>
    </row>
    <row r="626" spans="11:18">
      <c r="K626" s="50"/>
      <c r="L626" s="49"/>
      <c r="R626" s="48"/>
    </row>
    <row r="627" spans="11:18">
      <c r="K627" s="50"/>
      <c r="L627" s="49"/>
      <c r="R627" s="48"/>
    </row>
    <row r="628" spans="11:18">
      <c r="K628" s="50"/>
      <c r="L628" s="49"/>
      <c r="R628" s="48"/>
    </row>
    <row r="629" spans="11:18">
      <c r="K629" s="50"/>
      <c r="L629" s="49"/>
      <c r="R629" s="48"/>
    </row>
    <row r="630" spans="11:18">
      <c r="K630" s="50"/>
      <c r="L630" s="49"/>
      <c r="R630" s="48"/>
    </row>
    <row r="631" spans="11:18">
      <c r="K631" s="50"/>
      <c r="L631" s="49"/>
      <c r="R631" s="48"/>
    </row>
    <row r="632" spans="11:18">
      <c r="K632" s="50"/>
      <c r="L632" s="49"/>
      <c r="R632" s="48"/>
    </row>
    <row r="633" spans="11:18">
      <c r="K633" s="50"/>
      <c r="L633" s="49"/>
      <c r="R633" s="48"/>
    </row>
    <row r="634" spans="11:18">
      <c r="K634" s="50"/>
      <c r="L634" s="49"/>
      <c r="R634" s="48"/>
    </row>
    <row r="635" spans="11:18">
      <c r="K635" s="50"/>
      <c r="L635" s="49"/>
      <c r="R635" s="48"/>
    </row>
    <row r="636" spans="11:18">
      <c r="K636" s="50"/>
      <c r="L636" s="49"/>
      <c r="R636" s="48"/>
    </row>
    <row r="637" spans="11:18">
      <c r="K637" s="50"/>
      <c r="L637" s="49"/>
      <c r="R637" s="48"/>
    </row>
    <row r="638" spans="11:18">
      <c r="K638" s="50"/>
      <c r="L638" s="49"/>
      <c r="R638" s="48"/>
    </row>
    <row r="639" spans="11:18">
      <c r="K639" s="50"/>
      <c r="L639" s="49"/>
      <c r="R639" s="48"/>
    </row>
    <row r="640" spans="11:18">
      <c r="K640" s="50"/>
      <c r="L640" s="49"/>
      <c r="R640" s="48"/>
    </row>
    <row r="641" spans="11:18">
      <c r="K641" s="50"/>
      <c r="L641" s="49"/>
      <c r="R641" s="48"/>
    </row>
    <row r="642" spans="11:18">
      <c r="K642" s="50"/>
      <c r="L642" s="49"/>
      <c r="R642" s="48"/>
    </row>
    <row r="643" spans="11:18">
      <c r="K643" s="50"/>
      <c r="L643" s="49"/>
      <c r="R643" s="48"/>
    </row>
    <row r="644" spans="11:18">
      <c r="K644" s="50"/>
      <c r="L644" s="49"/>
      <c r="R644" s="48"/>
    </row>
    <row r="645" spans="11:18">
      <c r="K645" s="50"/>
      <c r="L645" s="49"/>
      <c r="R645" s="48"/>
    </row>
    <row r="646" spans="11:18">
      <c r="K646" s="50"/>
      <c r="L646" s="49"/>
      <c r="R646" s="48"/>
    </row>
    <row r="647" spans="11:18">
      <c r="K647" s="50"/>
      <c r="L647" s="49"/>
      <c r="R647" s="48"/>
    </row>
    <row r="648" spans="11:18">
      <c r="K648" s="50"/>
      <c r="L648" s="49"/>
      <c r="R648" s="48"/>
    </row>
    <row r="649" spans="11:18">
      <c r="K649" s="50"/>
      <c r="L649" s="49"/>
      <c r="R649" s="48"/>
    </row>
    <row r="650" spans="11:18">
      <c r="K650" s="50"/>
      <c r="L650" s="49"/>
      <c r="R650" s="48"/>
    </row>
    <row r="651" spans="11:18">
      <c r="K651" s="50"/>
      <c r="L651" s="49"/>
      <c r="R651" s="48"/>
    </row>
    <row r="652" spans="11:18">
      <c r="K652" s="50"/>
      <c r="L652" s="49"/>
      <c r="R652" s="48"/>
    </row>
    <row r="653" spans="11:18">
      <c r="K653" s="50"/>
      <c r="L653" s="49"/>
      <c r="R653" s="48"/>
    </row>
    <row r="654" spans="11:18">
      <c r="K654" s="50"/>
      <c r="L654" s="49"/>
      <c r="R654" s="48"/>
    </row>
    <row r="655" spans="11:18">
      <c r="K655" s="50"/>
      <c r="L655" s="49"/>
      <c r="R655" s="48"/>
    </row>
    <row r="656" spans="11:18">
      <c r="K656" s="50"/>
      <c r="L656" s="49"/>
      <c r="R656" s="48"/>
    </row>
    <row r="657" spans="11:18">
      <c r="K657" s="50"/>
      <c r="L657" s="49"/>
      <c r="R657" s="48"/>
    </row>
    <row r="658" spans="11:18">
      <c r="K658" s="50"/>
      <c r="L658" s="49"/>
      <c r="R658" s="48"/>
    </row>
    <row r="659" spans="11:18">
      <c r="K659" s="50"/>
      <c r="L659" s="49"/>
      <c r="R659" s="48"/>
    </row>
    <row r="660" spans="11:18">
      <c r="K660" s="50"/>
      <c r="L660" s="49"/>
      <c r="R660" s="48"/>
    </row>
    <row r="661" spans="11:18">
      <c r="K661" s="50"/>
      <c r="L661" s="49"/>
      <c r="R661" s="48"/>
    </row>
    <row r="662" spans="11:18">
      <c r="K662" s="50"/>
      <c r="L662" s="49"/>
      <c r="R662" s="48"/>
    </row>
    <row r="663" spans="11:18">
      <c r="K663" s="50"/>
      <c r="L663" s="49"/>
      <c r="R663" s="48"/>
    </row>
    <row r="664" spans="11:18">
      <c r="K664" s="50"/>
      <c r="L664" s="49"/>
      <c r="R664" s="48"/>
    </row>
    <row r="665" spans="11:18">
      <c r="K665" s="50"/>
      <c r="L665" s="49"/>
      <c r="R665" s="48"/>
    </row>
    <row r="666" spans="11:18">
      <c r="K666" s="50"/>
      <c r="L666" s="49"/>
      <c r="R666" s="48"/>
    </row>
    <row r="667" spans="11:18">
      <c r="K667" s="50"/>
      <c r="L667" s="49"/>
      <c r="R667" s="48"/>
    </row>
    <row r="668" spans="11:18">
      <c r="K668" s="50"/>
      <c r="L668" s="49"/>
      <c r="R668" s="48"/>
    </row>
    <row r="669" spans="11:18">
      <c r="K669" s="50"/>
      <c r="L669" s="49"/>
      <c r="R669" s="48"/>
    </row>
    <row r="670" spans="11:18">
      <c r="K670" s="50"/>
      <c r="L670" s="49"/>
      <c r="R670" s="48"/>
    </row>
    <row r="671" spans="11:18">
      <c r="K671" s="50"/>
      <c r="L671" s="49"/>
      <c r="R671" s="48"/>
    </row>
    <row r="672" spans="11:18">
      <c r="K672" s="50"/>
      <c r="L672" s="49"/>
      <c r="R672" s="48"/>
    </row>
    <row r="673" spans="11:18">
      <c r="K673" s="50"/>
      <c r="L673" s="49"/>
      <c r="R673" s="48"/>
    </row>
    <row r="674" spans="11:18">
      <c r="K674" s="50"/>
      <c r="L674" s="49"/>
      <c r="R674" s="48"/>
    </row>
    <row r="675" spans="11:18">
      <c r="K675" s="50"/>
      <c r="L675" s="49"/>
      <c r="R675" s="48"/>
    </row>
    <row r="676" spans="11:18">
      <c r="K676" s="50"/>
      <c r="L676" s="49"/>
      <c r="R676" s="48"/>
    </row>
    <row r="677" spans="11:18">
      <c r="K677" s="50"/>
      <c r="L677" s="49"/>
      <c r="R677" s="48"/>
    </row>
    <row r="678" spans="11:18">
      <c r="K678" s="50"/>
      <c r="L678" s="49"/>
      <c r="R678" s="48"/>
    </row>
    <row r="679" spans="11:18">
      <c r="K679" s="50"/>
      <c r="L679" s="49"/>
      <c r="R679" s="48"/>
    </row>
    <row r="680" spans="11:18">
      <c r="K680" s="50"/>
      <c r="L680" s="49"/>
      <c r="R680" s="48"/>
    </row>
    <row r="681" spans="11:18">
      <c r="K681" s="50"/>
      <c r="L681" s="49"/>
      <c r="R681" s="48"/>
    </row>
    <row r="682" spans="11:18">
      <c r="K682" s="50"/>
      <c r="L682" s="49"/>
      <c r="R682" s="48"/>
    </row>
    <row r="683" spans="11:18">
      <c r="K683" s="50"/>
      <c r="L683" s="49"/>
      <c r="R683" s="48"/>
    </row>
    <row r="684" spans="11:18">
      <c r="K684" s="50"/>
      <c r="L684" s="49"/>
      <c r="R684" s="48"/>
    </row>
    <row r="685" spans="11:18">
      <c r="K685" s="50"/>
      <c r="L685" s="49"/>
      <c r="R685" s="48"/>
    </row>
    <row r="686" spans="11:18">
      <c r="K686" s="50"/>
      <c r="L686" s="49"/>
      <c r="R686" s="48"/>
    </row>
    <row r="687" spans="11:18">
      <c r="K687" s="50"/>
      <c r="L687" s="49"/>
      <c r="R687" s="48"/>
    </row>
    <row r="688" spans="11:18">
      <c r="K688" s="50"/>
      <c r="L688" s="49"/>
      <c r="R688" s="48"/>
    </row>
    <row r="689" spans="11:18">
      <c r="K689" s="50"/>
      <c r="L689" s="49"/>
      <c r="R689" s="48"/>
    </row>
    <row r="690" spans="11:18">
      <c r="K690" s="50"/>
      <c r="L690" s="49"/>
      <c r="R690" s="48"/>
    </row>
    <row r="691" spans="11:18">
      <c r="K691" s="50"/>
      <c r="L691" s="49"/>
      <c r="R691" s="48"/>
    </row>
    <row r="692" spans="11:18">
      <c r="K692" s="50"/>
      <c r="L692" s="49"/>
      <c r="R692" s="48"/>
    </row>
    <row r="693" spans="11:18">
      <c r="K693" s="50"/>
      <c r="L693" s="49"/>
      <c r="R693" s="48"/>
    </row>
    <row r="694" spans="11:18">
      <c r="K694" s="50"/>
      <c r="L694" s="49"/>
      <c r="R694" s="48"/>
    </row>
    <row r="695" spans="11:18">
      <c r="K695" s="50"/>
      <c r="L695" s="49"/>
      <c r="R695" s="48"/>
    </row>
    <row r="696" spans="11:18">
      <c r="K696" s="50"/>
      <c r="L696" s="49"/>
      <c r="R696" s="48"/>
    </row>
    <row r="697" spans="11:18">
      <c r="K697" s="50"/>
      <c r="L697" s="49"/>
      <c r="R697" s="48"/>
    </row>
    <row r="698" spans="11:18">
      <c r="K698" s="50"/>
      <c r="L698" s="49"/>
      <c r="R698" s="48"/>
    </row>
    <row r="699" spans="11:18">
      <c r="K699" s="50"/>
      <c r="L699" s="49"/>
      <c r="R699" s="48"/>
    </row>
    <row r="700" spans="11:18">
      <c r="K700" s="50"/>
      <c r="L700" s="49"/>
      <c r="R700" s="48"/>
    </row>
    <row r="701" spans="11:18">
      <c r="K701" s="50"/>
      <c r="L701" s="49"/>
      <c r="R701" s="48"/>
    </row>
    <row r="702" spans="11:18">
      <c r="K702" s="50"/>
      <c r="L702" s="49"/>
      <c r="R702" s="48"/>
    </row>
    <row r="703" spans="11:18">
      <c r="K703" s="50"/>
      <c r="L703" s="49"/>
      <c r="R703" s="48"/>
    </row>
    <row r="704" spans="11:18">
      <c r="K704" s="50"/>
      <c r="L704" s="49"/>
      <c r="R704" s="48"/>
    </row>
    <row r="705" spans="11:18">
      <c r="K705" s="50"/>
      <c r="L705" s="49"/>
      <c r="R705" s="48"/>
    </row>
    <row r="706" spans="11:18">
      <c r="K706" s="50"/>
      <c r="L706" s="49"/>
      <c r="R706" s="48"/>
    </row>
  </sheetData>
  <dataConsolidate/>
  <mergeCells count="510">
    <mergeCell ref="K350:K355"/>
    <mergeCell ref="L350:L355"/>
    <mergeCell ref="Q350:Q355"/>
    <mergeCell ref="R350:R355"/>
    <mergeCell ref="S350:S355"/>
    <mergeCell ref="B350:B356"/>
    <mergeCell ref="C350:C356"/>
    <mergeCell ref="D350:D356"/>
    <mergeCell ref="E350:E356"/>
    <mergeCell ref="J350:J356"/>
    <mergeCell ref="K343:K348"/>
    <mergeCell ref="L343:L348"/>
    <mergeCell ref="Q343:Q348"/>
    <mergeCell ref="R343:R348"/>
    <mergeCell ref="S343:S348"/>
    <mergeCell ref="B343:B349"/>
    <mergeCell ref="C343:C349"/>
    <mergeCell ref="D343:D349"/>
    <mergeCell ref="E343:E349"/>
    <mergeCell ref="J343:J349"/>
    <mergeCell ref="K336:K341"/>
    <mergeCell ref="L336:L341"/>
    <mergeCell ref="Q336:Q341"/>
    <mergeCell ref="R336:R341"/>
    <mergeCell ref="S336:S341"/>
    <mergeCell ref="B336:B342"/>
    <mergeCell ref="C336:C342"/>
    <mergeCell ref="D336:D342"/>
    <mergeCell ref="E336:E342"/>
    <mergeCell ref="J336:J342"/>
    <mergeCell ref="K329:K334"/>
    <mergeCell ref="L329:L334"/>
    <mergeCell ref="Q329:Q334"/>
    <mergeCell ref="R329:R334"/>
    <mergeCell ref="S329:S334"/>
    <mergeCell ref="B329:B335"/>
    <mergeCell ref="C329:C335"/>
    <mergeCell ref="D329:D335"/>
    <mergeCell ref="E329:E335"/>
    <mergeCell ref="J329:J335"/>
    <mergeCell ref="K322:K327"/>
    <mergeCell ref="L322:L327"/>
    <mergeCell ref="Q322:Q327"/>
    <mergeCell ref="R322:R327"/>
    <mergeCell ref="S322:S327"/>
    <mergeCell ref="B322:B328"/>
    <mergeCell ref="C322:C328"/>
    <mergeCell ref="D322:D328"/>
    <mergeCell ref="E322:E328"/>
    <mergeCell ref="J322:J328"/>
    <mergeCell ref="K315:K320"/>
    <mergeCell ref="L315:L320"/>
    <mergeCell ref="Q315:Q320"/>
    <mergeCell ref="R315:R320"/>
    <mergeCell ref="S315:S320"/>
    <mergeCell ref="B315:B321"/>
    <mergeCell ref="C315:C321"/>
    <mergeCell ref="D315:D321"/>
    <mergeCell ref="E315:E321"/>
    <mergeCell ref="J315:J321"/>
    <mergeCell ref="K308:K313"/>
    <mergeCell ref="L308:L313"/>
    <mergeCell ref="Q308:Q313"/>
    <mergeCell ref="R308:R313"/>
    <mergeCell ref="S308:S313"/>
    <mergeCell ref="B308:B314"/>
    <mergeCell ref="C308:C314"/>
    <mergeCell ref="D308:D314"/>
    <mergeCell ref="E308:E314"/>
    <mergeCell ref="J308:J314"/>
    <mergeCell ref="K301:K306"/>
    <mergeCell ref="L301:L306"/>
    <mergeCell ref="Q301:Q306"/>
    <mergeCell ref="R301:R306"/>
    <mergeCell ref="S301:S306"/>
    <mergeCell ref="B301:B307"/>
    <mergeCell ref="C301:C307"/>
    <mergeCell ref="D301:D307"/>
    <mergeCell ref="E301:E307"/>
    <mergeCell ref="J301:J307"/>
    <mergeCell ref="K294:K299"/>
    <mergeCell ref="L294:L299"/>
    <mergeCell ref="Q294:Q299"/>
    <mergeCell ref="R294:R299"/>
    <mergeCell ref="S294:S299"/>
    <mergeCell ref="B294:B300"/>
    <mergeCell ref="C294:C300"/>
    <mergeCell ref="D294:D300"/>
    <mergeCell ref="E294:E300"/>
    <mergeCell ref="J294:J300"/>
    <mergeCell ref="K287:K292"/>
    <mergeCell ref="L287:L292"/>
    <mergeCell ref="Q287:Q292"/>
    <mergeCell ref="R287:R292"/>
    <mergeCell ref="S287:S292"/>
    <mergeCell ref="B287:B293"/>
    <mergeCell ref="C287:C293"/>
    <mergeCell ref="D287:D293"/>
    <mergeCell ref="E287:E293"/>
    <mergeCell ref="J287:J293"/>
    <mergeCell ref="K280:K285"/>
    <mergeCell ref="L280:L285"/>
    <mergeCell ref="Q280:Q285"/>
    <mergeCell ref="R280:R285"/>
    <mergeCell ref="S280:S285"/>
    <mergeCell ref="B280:B286"/>
    <mergeCell ref="C280:C286"/>
    <mergeCell ref="D280:D286"/>
    <mergeCell ref="E280:E286"/>
    <mergeCell ref="J280:J286"/>
    <mergeCell ref="K273:K278"/>
    <mergeCell ref="L273:L278"/>
    <mergeCell ref="Q273:Q278"/>
    <mergeCell ref="R273:R278"/>
    <mergeCell ref="S273:S278"/>
    <mergeCell ref="B273:B279"/>
    <mergeCell ref="C273:C279"/>
    <mergeCell ref="D273:D279"/>
    <mergeCell ref="E273:E279"/>
    <mergeCell ref="J273:J279"/>
    <mergeCell ref="K266:K271"/>
    <mergeCell ref="L266:L271"/>
    <mergeCell ref="Q266:Q271"/>
    <mergeCell ref="R266:R271"/>
    <mergeCell ref="S266:S271"/>
    <mergeCell ref="B266:B272"/>
    <mergeCell ref="C266:C272"/>
    <mergeCell ref="D266:D272"/>
    <mergeCell ref="E266:E272"/>
    <mergeCell ref="J266:J272"/>
    <mergeCell ref="K259:K264"/>
    <mergeCell ref="L259:L264"/>
    <mergeCell ref="Q259:Q264"/>
    <mergeCell ref="R259:R264"/>
    <mergeCell ref="S259:S264"/>
    <mergeCell ref="B259:B265"/>
    <mergeCell ref="C259:C265"/>
    <mergeCell ref="D259:D265"/>
    <mergeCell ref="E259:E265"/>
    <mergeCell ref="J259:J265"/>
    <mergeCell ref="K252:K257"/>
    <mergeCell ref="L252:L257"/>
    <mergeCell ref="Q252:Q257"/>
    <mergeCell ref="R252:R257"/>
    <mergeCell ref="S252:S257"/>
    <mergeCell ref="B252:B258"/>
    <mergeCell ref="C252:C258"/>
    <mergeCell ref="D252:D258"/>
    <mergeCell ref="E252:E258"/>
    <mergeCell ref="J252:J258"/>
    <mergeCell ref="K245:K250"/>
    <mergeCell ref="L245:L250"/>
    <mergeCell ref="Q245:Q250"/>
    <mergeCell ref="R245:R250"/>
    <mergeCell ref="S245:S250"/>
    <mergeCell ref="B245:B251"/>
    <mergeCell ref="C245:C251"/>
    <mergeCell ref="D245:D251"/>
    <mergeCell ref="E245:E251"/>
    <mergeCell ref="J245:J251"/>
    <mergeCell ref="K238:K243"/>
    <mergeCell ref="L238:L243"/>
    <mergeCell ref="Q238:Q243"/>
    <mergeCell ref="R238:R243"/>
    <mergeCell ref="S238:S243"/>
    <mergeCell ref="B238:B244"/>
    <mergeCell ref="C238:C244"/>
    <mergeCell ref="D238:D244"/>
    <mergeCell ref="E238:E244"/>
    <mergeCell ref="J238:J244"/>
    <mergeCell ref="K231:K236"/>
    <mergeCell ref="L231:L236"/>
    <mergeCell ref="Q231:Q236"/>
    <mergeCell ref="R231:R236"/>
    <mergeCell ref="S231:S236"/>
    <mergeCell ref="B231:B237"/>
    <mergeCell ref="C231:C237"/>
    <mergeCell ref="D231:D237"/>
    <mergeCell ref="E231:E237"/>
    <mergeCell ref="J231:J237"/>
    <mergeCell ref="K224:K229"/>
    <mergeCell ref="L224:L229"/>
    <mergeCell ref="Q224:Q229"/>
    <mergeCell ref="R224:R229"/>
    <mergeCell ref="S224:S229"/>
    <mergeCell ref="B224:B230"/>
    <mergeCell ref="C224:C230"/>
    <mergeCell ref="D224:D230"/>
    <mergeCell ref="E224:E230"/>
    <mergeCell ref="J224:J230"/>
    <mergeCell ref="K217:K222"/>
    <mergeCell ref="L217:L222"/>
    <mergeCell ref="Q217:Q222"/>
    <mergeCell ref="R217:R222"/>
    <mergeCell ref="S217:S222"/>
    <mergeCell ref="B217:B223"/>
    <mergeCell ref="C217:C223"/>
    <mergeCell ref="D217:D223"/>
    <mergeCell ref="E217:E223"/>
    <mergeCell ref="J217:J223"/>
    <mergeCell ref="K210:K215"/>
    <mergeCell ref="L210:L215"/>
    <mergeCell ref="Q210:Q215"/>
    <mergeCell ref="R210:R215"/>
    <mergeCell ref="S210:S215"/>
    <mergeCell ref="B210:B216"/>
    <mergeCell ref="C210:C216"/>
    <mergeCell ref="D210:D216"/>
    <mergeCell ref="E210:E216"/>
    <mergeCell ref="J210:J216"/>
    <mergeCell ref="K203:K208"/>
    <mergeCell ref="L203:L208"/>
    <mergeCell ref="Q203:Q208"/>
    <mergeCell ref="R203:R208"/>
    <mergeCell ref="S203:S208"/>
    <mergeCell ref="B203:B209"/>
    <mergeCell ref="C203:C209"/>
    <mergeCell ref="D203:D209"/>
    <mergeCell ref="E203:E209"/>
    <mergeCell ref="J203:J209"/>
    <mergeCell ref="K196:K201"/>
    <mergeCell ref="L196:L201"/>
    <mergeCell ref="Q196:Q201"/>
    <mergeCell ref="R196:R201"/>
    <mergeCell ref="S196:S201"/>
    <mergeCell ref="B196:B202"/>
    <mergeCell ref="C196:C202"/>
    <mergeCell ref="D196:D202"/>
    <mergeCell ref="E196:E202"/>
    <mergeCell ref="J196:J202"/>
    <mergeCell ref="K189:K194"/>
    <mergeCell ref="L189:L194"/>
    <mergeCell ref="Q189:Q194"/>
    <mergeCell ref="R189:R194"/>
    <mergeCell ref="S189:S194"/>
    <mergeCell ref="B189:B195"/>
    <mergeCell ref="C189:C195"/>
    <mergeCell ref="D189:D195"/>
    <mergeCell ref="E189:E195"/>
    <mergeCell ref="J189:J195"/>
    <mergeCell ref="K182:K187"/>
    <mergeCell ref="L182:L187"/>
    <mergeCell ref="Q182:Q187"/>
    <mergeCell ref="R182:R187"/>
    <mergeCell ref="S182:S187"/>
    <mergeCell ref="B182:B188"/>
    <mergeCell ref="C182:C188"/>
    <mergeCell ref="D182:D188"/>
    <mergeCell ref="E182:E188"/>
    <mergeCell ref="J182:J188"/>
    <mergeCell ref="K175:K180"/>
    <mergeCell ref="L175:L180"/>
    <mergeCell ref="Q175:Q180"/>
    <mergeCell ref="R175:R180"/>
    <mergeCell ref="S175:S180"/>
    <mergeCell ref="B175:B181"/>
    <mergeCell ref="C175:C181"/>
    <mergeCell ref="D175:D181"/>
    <mergeCell ref="E175:E181"/>
    <mergeCell ref="J175:J181"/>
    <mergeCell ref="K168:K173"/>
    <mergeCell ref="L168:L173"/>
    <mergeCell ref="Q168:Q173"/>
    <mergeCell ref="R168:R173"/>
    <mergeCell ref="S168:S173"/>
    <mergeCell ref="B168:B174"/>
    <mergeCell ref="C168:C174"/>
    <mergeCell ref="D168:D174"/>
    <mergeCell ref="E168:E174"/>
    <mergeCell ref="J168:J174"/>
    <mergeCell ref="K161:K166"/>
    <mergeCell ref="L161:L166"/>
    <mergeCell ref="Q161:Q166"/>
    <mergeCell ref="R161:R166"/>
    <mergeCell ref="S161:S166"/>
    <mergeCell ref="B161:B167"/>
    <mergeCell ref="C161:C167"/>
    <mergeCell ref="D161:D167"/>
    <mergeCell ref="E161:E167"/>
    <mergeCell ref="J161:J167"/>
    <mergeCell ref="K154:K159"/>
    <mergeCell ref="L154:L159"/>
    <mergeCell ref="Q154:Q159"/>
    <mergeCell ref="R154:R159"/>
    <mergeCell ref="S154:S159"/>
    <mergeCell ref="B154:B160"/>
    <mergeCell ref="C154:C160"/>
    <mergeCell ref="D154:D160"/>
    <mergeCell ref="E154:E160"/>
    <mergeCell ref="J154:J160"/>
    <mergeCell ref="K147:K152"/>
    <mergeCell ref="L147:L152"/>
    <mergeCell ref="Q147:Q152"/>
    <mergeCell ref="R147:R152"/>
    <mergeCell ref="S147:S152"/>
    <mergeCell ref="B147:B153"/>
    <mergeCell ref="C147:C153"/>
    <mergeCell ref="D147:D153"/>
    <mergeCell ref="E147:E153"/>
    <mergeCell ref="J147:J153"/>
    <mergeCell ref="K140:K145"/>
    <mergeCell ref="L140:L145"/>
    <mergeCell ref="Q140:Q145"/>
    <mergeCell ref="R140:R145"/>
    <mergeCell ref="S140:S145"/>
    <mergeCell ref="B140:B146"/>
    <mergeCell ref="C140:C146"/>
    <mergeCell ref="D140:D146"/>
    <mergeCell ref="E140:E146"/>
    <mergeCell ref="J140:J146"/>
    <mergeCell ref="K133:K138"/>
    <mergeCell ref="L133:L138"/>
    <mergeCell ref="Q133:Q138"/>
    <mergeCell ref="R133:R138"/>
    <mergeCell ref="S133:S138"/>
    <mergeCell ref="B133:B139"/>
    <mergeCell ref="C133:C139"/>
    <mergeCell ref="D133:D139"/>
    <mergeCell ref="E133:E139"/>
    <mergeCell ref="J133:J139"/>
    <mergeCell ref="K126:K131"/>
    <mergeCell ref="L126:L131"/>
    <mergeCell ref="Q126:Q131"/>
    <mergeCell ref="R126:R131"/>
    <mergeCell ref="S126:S131"/>
    <mergeCell ref="B126:B132"/>
    <mergeCell ref="C126:C132"/>
    <mergeCell ref="D126:D132"/>
    <mergeCell ref="E126:E132"/>
    <mergeCell ref="J126:J132"/>
    <mergeCell ref="K119:K124"/>
    <mergeCell ref="L119:L124"/>
    <mergeCell ref="Q119:Q124"/>
    <mergeCell ref="R119:R124"/>
    <mergeCell ref="S119:S124"/>
    <mergeCell ref="B119:B125"/>
    <mergeCell ref="C119:C125"/>
    <mergeCell ref="D119:D125"/>
    <mergeCell ref="E119:E125"/>
    <mergeCell ref="J119:J125"/>
    <mergeCell ref="K112:K117"/>
    <mergeCell ref="L112:L117"/>
    <mergeCell ref="Q112:Q117"/>
    <mergeCell ref="R112:R117"/>
    <mergeCell ref="S112:S117"/>
    <mergeCell ref="B112:B118"/>
    <mergeCell ref="C112:C118"/>
    <mergeCell ref="D112:D118"/>
    <mergeCell ref="E112:E118"/>
    <mergeCell ref="J112:J118"/>
    <mergeCell ref="K105:K110"/>
    <mergeCell ref="L105:L110"/>
    <mergeCell ref="Q105:Q110"/>
    <mergeCell ref="R105:R110"/>
    <mergeCell ref="S105:S110"/>
    <mergeCell ref="B105:B111"/>
    <mergeCell ref="C105:C111"/>
    <mergeCell ref="D105:D111"/>
    <mergeCell ref="E105:E111"/>
    <mergeCell ref="J105:J111"/>
    <mergeCell ref="K98:K103"/>
    <mergeCell ref="L98:L103"/>
    <mergeCell ref="Q98:Q103"/>
    <mergeCell ref="R98:R103"/>
    <mergeCell ref="S98:S103"/>
    <mergeCell ref="B98:B104"/>
    <mergeCell ref="C98:C104"/>
    <mergeCell ref="D98:D104"/>
    <mergeCell ref="E98:E104"/>
    <mergeCell ref="J98:J104"/>
    <mergeCell ref="K91:K96"/>
    <mergeCell ref="L91:L96"/>
    <mergeCell ref="Q91:Q96"/>
    <mergeCell ref="R91:R96"/>
    <mergeCell ref="S91:S96"/>
    <mergeCell ref="B91:B97"/>
    <mergeCell ref="C91:C97"/>
    <mergeCell ref="D91:D97"/>
    <mergeCell ref="E91:E97"/>
    <mergeCell ref="J91:J97"/>
    <mergeCell ref="K84:K89"/>
    <mergeCell ref="L84:L89"/>
    <mergeCell ref="Q84:Q89"/>
    <mergeCell ref="R84:R89"/>
    <mergeCell ref="S84:S89"/>
    <mergeCell ref="B84:B90"/>
    <mergeCell ref="C84:C90"/>
    <mergeCell ref="D84:D90"/>
    <mergeCell ref="E84:E90"/>
    <mergeCell ref="J84:J90"/>
    <mergeCell ref="K77:K82"/>
    <mergeCell ref="L77:L82"/>
    <mergeCell ref="Q77:Q82"/>
    <mergeCell ref="R77:R82"/>
    <mergeCell ref="S77:S82"/>
    <mergeCell ref="B77:B83"/>
    <mergeCell ref="C77:C83"/>
    <mergeCell ref="D77:D83"/>
    <mergeCell ref="E77:E83"/>
    <mergeCell ref="J77:J83"/>
    <mergeCell ref="K70:K75"/>
    <mergeCell ref="L70:L75"/>
    <mergeCell ref="Q70:Q75"/>
    <mergeCell ref="R70:R75"/>
    <mergeCell ref="S70:S75"/>
    <mergeCell ref="B70:B76"/>
    <mergeCell ref="C70:C76"/>
    <mergeCell ref="D70:D76"/>
    <mergeCell ref="E70:E76"/>
    <mergeCell ref="J70:J76"/>
    <mergeCell ref="K63:K68"/>
    <mergeCell ref="L63:L68"/>
    <mergeCell ref="Q63:Q68"/>
    <mergeCell ref="R63:R68"/>
    <mergeCell ref="S63:S68"/>
    <mergeCell ref="B63:B69"/>
    <mergeCell ref="C63:C69"/>
    <mergeCell ref="D63:D69"/>
    <mergeCell ref="E63:E69"/>
    <mergeCell ref="J63:J69"/>
    <mergeCell ref="K56:K61"/>
    <mergeCell ref="L56:L61"/>
    <mergeCell ref="Q56:Q61"/>
    <mergeCell ref="R56:R61"/>
    <mergeCell ref="S56:S61"/>
    <mergeCell ref="B56:B62"/>
    <mergeCell ref="C56:C62"/>
    <mergeCell ref="D56:D62"/>
    <mergeCell ref="E56:E62"/>
    <mergeCell ref="J56:J62"/>
    <mergeCell ref="K49:K54"/>
    <mergeCell ref="L49:L54"/>
    <mergeCell ref="Q49:Q54"/>
    <mergeCell ref="R49:R54"/>
    <mergeCell ref="S49:S54"/>
    <mergeCell ref="B49:B55"/>
    <mergeCell ref="C49:C55"/>
    <mergeCell ref="D49:D55"/>
    <mergeCell ref="E49:E55"/>
    <mergeCell ref="J49:J55"/>
    <mergeCell ref="K42:K47"/>
    <mergeCell ref="L42:L47"/>
    <mergeCell ref="Q42:Q47"/>
    <mergeCell ref="R42:R47"/>
    <mergeCell ref="S42:S47"/>
    <mergeCell ref="B42:B48"/>
    <mergeCell ref="C42:C48"/>
    <mergeCell ref="D42:D48"/>
    <mergeCell ref="E42:E48"/>
    <mergeCell ref="J42:J48"/>
    <mergeCell ref="K35:K40"/>
    <mergeCell ref="L35:L40"/>
    <mergeCell ref="Q35:Q40"/>
    <mergeCell ref="R35:R40"/>
    <mergeCell ref="S35:S40"/>
    <mergeCell ref="B35:B41"/>
    <mergeCell ref="C35:C41"/>
    <mergeCell ref="D35:D41"/>
    <mergeCell ref="E35:E41"/>
    <mergeCell ref="J35:J41"/>
    <mergeCell ref="K28:K33"/>
    <mergeCell ref="L28:L33"/>
    <mergeCell ref="Q28:Q33"/>
    <mergeCell ref="R28:R33"/>
    <mergeCell ref="S28:S33"/>
    <mergeCell ref="B28:B34"/>
    <mergeCell ref="C28:C34"/>
    <mergeCell ref="D28:D34"/>
    <mergeCell ref="E28:E34"/>
    <mergeCell ref="J28:J34"/>
    <mergeCell ref="K21:K26"/>
    <mergeCell ref="L21:L26"/>
    <mergeCell ref="Q21:Q26"/>
    <mergeCell ref="R21:R26"/>
    <mergeCell ref="S21:S26"/>
    <mergeCell ref="B21:B27"/>
    <mergeCell ref="C21:C27"/>
    <mergeCell ref="D21:D27"/>
    <mergeCell ref="E21:E27"/>
    <mergeCell ref="J21:J27"/>
    <mergeCell ref="K14:K19"/>
    <mergeCell ref="L14:L19"/>
    <mergeCell ref="Q14:Q19"/>
    <mergeCell ref="R14:R19"/>
    <mergeCell ref="S14:S19"/>
    <mergeCell ref="B14:B20"/>
    <mergeCell ref="C14:C20"/>
    <mergeCell ref="D14:D20"/>
    <mergeCell ref="E14:E20"/>
    <mergeCell ref="J14:J20"/>
    <mergeCell ref="Q4:Q5"/>
    <mergeCell ref="S4:S6"/>
    <mergeCell ref="C5:E5"/>
    <mergeCell ref="K7:K12"/>
    <mergeCell ref="M4:N5"/>
    <mergeCell ref="L7:L12"/>
    <mergeCell ref="Q7:Q12"/>
    <mergeCell ref="S7:S12"/>
    <mergeCell ref="K4:L5"/>
    <mergeCell ref="R7:R12"/>
    <mergeCell ref="B4:B5"/>
    <mergeCell ref="F4:G5"/>
    <mergeCell ref="H4:I5"/>
    <mergeCell ref="J4:J5"/>
    <mergeCell ref="O4:P5"/>
    <mergeCell ref="B7:B13"/>
    <mergeCell ref="C7:C13"/>
    <mergeCell ref="D7:D13"/>
    <mergeCell ref="E7:E13"/>
    <mergeCell ref="J7:J13"/>
  </mergeCells>
  <dataValidations count="2">
    <dataValidation type="list" allowBlank="1" showInputMessage="1" showErrorMessage="1" sqref="E420:E424 E434:E438 E364:E368 G448:G453 G378:G383 E441:E445 E371:E375 G434:G439 G364:G369 E448:E452 E378:E382 G476:G481 G406:G411 E427:E431 E357:E361 G483:G488 G413:G418 E483:E487 E413:E417 G427:G432 G357:G362 E462:E466 E392:E396 G469:G474 G399:G404 E469:E473 E399:E403 G455:G460 G385:G390 G462:G467 G392:G397 G490:G495 G420:G425 G441:G446 G371:G376 E455:E459 E385:E389 E476:E480 E406:E410 E490:E494">
      <formula1>$B$70:$B$108</formula1>
    </dataValidation>
    <dataValidation type="list" allowBlank="1" showInputMessage="1" showErrorMessage="1" sqref="J490:J495 J434:J439 J364:J369 J462:J467 J392:J397 J420:J425 J427:J432 J357:J362 J455:J460 J385:J390 J483:J488 J413:J418 J476:J481 J406:J411 J441:J446 J371:J376 J448:J453 J378:J383 J469:J474 J399:J404">
      <formula1>$B$134:$B$144</formula1>
    </dataValidation>
  </dataValidations>
  <printOptions horizontalCentered="1" verticalCentered="1"/>
  <pageMargins left="0.23622047244094491" right="0.23622047244094491" top="7.874015748031496E-2" bottom="7.874015748031496E-2" header="7.874015748031496E-2" footer="7.874015748031496E-2"/>
  <pageSetup paperSize="8" fitToWidth="0" fitToHeight="0" orientation="landscape" r:id="rId1"/>
  <ignoredErrors>
    <ignoredError sqref="I7 I12 I9 P13 G13 P9:Q9 P8:Q8 P12:Q12 N13 T13:U13 W13:XFD13 I13:J13 L13 A8 I10 I11 Q7 T7:XFD7 T8:XFD8 T9:XFD9 P10:Q10 T10:XFD10 P11:Q11 T11:XFD11 T12:XFD12 A10"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5362" r:id="rId4" name="Button 2">
              <controlPr defaultSize="0" print="0" autoFill="0" autoPict="0" macro="[0]!Msgbox_Yes_No3" altText="Remise à zéro">
                <anchor moveWithCells="1" sizeWithCells="1">
                  <from>
                    <xdr:col>0</xdr:col>
                    <xdr:colOff>0</xdr:colOff>
                    <xdr:row>0</xdr:row>
                    <xdr:rowOff>38100</xdr:rowOff>
                  </from>
                  <to>
                    <xdr:col>0</xdr:col>
                    <xdr:colOff>933450</xdr:colOff>
                    <xdr:row>3</xdr:row>
                    <xdr:rowOff>9525</xdr:rowOff>
                  </to>
                </anchor>
              </controlPr>
            </control>
          </mc:Choice>
        </mc:AlternateContent>
        <mc:AlternateContent xmlns:mc="http://schemas.openxmlformats.org/markup-compatibility/2006">
          <mc:Choice Requires="x14">
            <control shapeId="15379" r:id="rId5" name="Button 19">
              <controlPr defaultSize="0" print="0" autoFill="0" autoPict="0" macro="[0]!Hide_ligne">
                <anchor moveWithCells="1" sizeWithCells="1">
                  <from>
                    <xdr:col>1</xdr:col>
                    <xdr:colOff>0</xdr:colOff>
                    <xdr:row>0</xdr:row>
                    <xdr:rowOff>85725</xdr:rowOff>
                  </from>
                  <to>
                    <xdr:col>1</xdr:col>
                    <xdr:colOff>1114425</xdr:colOff>
                    <xdr:row>3</xdr:row>
                    <xdr:rowOff>9525</xdr:rowOff>
                  </to>
                </anchor>
              </controlPr>
            </control>
          </mc:Choice>
        </mc:AlternateContent>
        <mc:AlternateContent xmlns:mc="http://schemas.openxmlformats.org/markup-compatibility/2006">
          <mc:Choice Requires="x14">
            <control shapeId="15380" r:id="rId6" name="Button 20">
              <controlPr defaultSize="0" print="0" autoFill="0" autoPict="0" macro="[0]!Bloc_Porte.Afficher2">
                <anchor moveWithCells="1" sizeWithCells="1">
                  <from>
                    <xdr:col>1</xdr:col>
                    <xdr:colOff>1285875</xdr:colOff>
                    <xdr:row>0</xdr:row>
                    <xdr:rowOff>76200</xdr:rowOff>
                  </from>
                  <to>
                    <xdr:col>4</xdr:col>
                    <xdr:colOff>428625</xdr:colOff>
                    <xdr:row>2</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menuiserie_intérieure!$B$144:$B$154</xm:f>
          </x14:formula1>
          <xm:sqref>K7:K12 K14:K19 K21:K26 K35:K40 K49:K54 K63:K68 K77:K82 K91:K96 K105:K110 K119:K124 K133:K138 K147:K152 K161:K166 K175:K180 K189:K194 K203:K208 K217:K222 K231:K236 K245:K250 K259:K264 K273:K278 K287:K292 K301:K306 K315:K320 K329:K334 K343:K348 K28:K33 K42:K47 K56:K61 K70:K75 K84:K89 K98:K103 K112:K117 K126:K131 K140:K145 K154:K159 K168:K173 K182:K187 K196:K201 K210:K215 K224:K229 K238:K243 K252:K257 K266:K271 K280:K285 K294:K299 K308:K313 K322:K327 K336:K341 K350:K355</xm:sqref>
        </x14:dataValidation>
        <x14:dataValidation type="list" allowBlank="1" showInputMessage="1" showErrorMessage="1">
          <x14:formula1>
            <xm:f>menuiserie_intérieure!$B$70:$B$104</xm:f>
          </x14:formula1>
          <xm:sqref>F7:F12 F14:F19 F21:F26 F35:F40 F49:F54 F63:F68 F77:F82 F91:F96 F105:F110 F119:F124 F133:F138 F147:F152 F161:F166 F175:F180 F189:F194 F203:F208 F217:F222 F231:F236 F245:F250 F259:F264 F273:F278 F287:F292 F301:F306 F315:F320 F329:F334 F343:F348 F28:F33 F42:F47 F56:F61 F70:F75 F84:F89 F98:F103 F112:F117 F126:F131 F140:F145 F154:F159 F168:F173 F182:F187 F196:F201 F210:F215 F224:F229 F238:F243 F252:F257 F266:F271 F280:F285 F294:F299 F308:F313 F322:F327 F336:F341 F350:F355</xm:sqref>
        </x14:dataValidation>
        <x14:dataValidation type="list" allowBlank="1" showInputMessage="1" showErrorMessage="1">
          <x14:formula1>
            <xm:f>menuiserie_intérieure!$B$70:$B$104</xm:f>
          </x14:formula1>
          <xm:sqref>H7:H12 H14:H19 H21:H26 H35:H40 H49:H54 H63:H68 H77:H82 H91:H96 H105:H110 H119:H124 H133:H138 H147:H152 H161:H166 H175:H180 H189:H194 H203:H208 H217:H222 H231:H236 H245:H250 H259:H264 H273:H278 H287:H292 H301:H306 H315:H320 H329:H334 H343:H348 H28:H33 H42:H47 H56:H61 H70:H75 H84:H89 H98:H103 H112:H117 H126:H131 H140:H145 H154:H159 H168:H173 H182:H187 H196:H201 H210:H215 H224:H229 H238:H243 H252:H257 H266:H271 H280:H285 H294:H299 H308:H313 H322:H327 H336:H341 H350:H355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1:Z430"/>
  <sheetViews>
    <sheetView zoomScale="85" zoomScaleNormal="85" workbookViewId="0">
      <selection activeCell="C7" sqref="C7:C13"/>
    </sheetView>
  </sheetViews>
  <sheetFormatPr baseColWidth="10" defaultRowHeight="14.25"/>
  <cols>
    <col min="1" max="1" width="8.5" style="1" customWidth="1"/>
    <col min="2" max="2" width="14.125" customWidth="1"/>
    <col min="3" max="3" width="20.625" customWidth="1"/>
    <col min="4" max="4" width="5" style="89" customWidth="1"/>
    <col min="5" max="5" width="8.25" customWidth="1"/>
    <col min="6" max="6" width="14.125" customWidth="1"/>
    <col min="8" max="8" width="12.875" customWidth="1"/>
    <col min="9" max="9" width="6.75" customWidth="1"/>
    <col min="10" max="10" width="10.75" customWidth="1"/>
    <col min="11" max="11" width="10.875" customWidth="1"/>
    <col min="12" max="12" width="11" customWidth="1"/>
    <col min="13" max="13" width="20.625" customWidth="1"/>
    <col min="14" max="14" width="20.625" hidden="1" customWidth="1"/>
    <col min="15" max="15" width="15.5" customWidth="1"/>
    <col min="16" max="16" width="12.875" customWidth="1"/>
  </cols>
  <sheetData>
    <row r="1" spans="1:26" ht="17.100000000000001" customHeight="1" thickBot="1">
      <c r="K1" s="76"/>
      <c r="L1" s="76"/>
      <c r="M1" s="76"/>
      <c r="N1" s="76"/>
      <c r="O1" s="76"/>
      <c r="P1" s="76"/>
      <c r="Q1" s="76"/>
      <c r="R1" s="76"/>
      <c r="S1" s="76"/>
      <c r="T1" s="76"/>
      <c r="U1" s="76"/>
      <c r="V1" s="76"/>
      <c r="W1" s="76"/>
      <c r="X1" s="76"/>
      <c r="Y1" s="76"/>
    </row>
    <row r="2" spans="1:26" ht="17.100000000000001" customHeight="1" thickBot="1">
      <c r="H2" s="79" t="s">
        <v>218</v>
      </c>
      <c r="I2" s="80">
        <v>1.1000000000000001</v>
      </c>
      <c r="K2" s="76"/>
      <c r="L2" s="76"/>
      <c r="M2" s="76"/>
      <c r="N2" s="76"/>
      <c r="O2" s="76"/>
      <c r="P2" s="76"/>
      <c r="Q2" s="76"/>
      <c r="R2" s="76"/>
      <c r="S2" s="76"/>
      <c r="T2" s="76"/>
      <c r="U2" s="76"/>
      <c r="V2" s="76"/>
      <c r="W2" s="76"/>
      <c r="X2" s="76"/>
      <c r="Y2" s="76"/>
    </row>
    <row r="3" spans="1:26" ht="17.100000000000001" customHeight="1">
      <c r="K3" s="76"/>
      <c r="L3" s="76"/>
      <c r="M3" s="76"/>
      <c r="N3" s="76"/>
      <c r="O3" s="76"/>
      <c r="P3" s="76"/>
      <c r="Q3" s="76"/>
      <c r="R3" s="76"/>
      <c r="S3" s="76"/>
      <c r="T3" s="76"/>
      <c r="U3" s="76"/>
      <c r="V3" s="76"/>
      <c r="W3" s="76"/>
      <c r="X3" s="76"/>
      <c r="Y3" s="76"/>
    </row>
    <row r="4" spans="1:26" ht="17.100000000000001" customHeight="1" thickBot="1">
      <c r="C4" s="242"/>
      <c r="D4" s="90"/>
      <c r="G4" s="51"/>
      <c r="H4" s="93"/>
      <c r="I4" s="93"/>
      <c r="J4" s="93"/>
      <c r="K4" s="93"/>
      <c r="L4" s="93"/>
      <c r="M4" s="93"/>
      <c r="N4" s="93"/>
      <c r="O4" s="93"/>
      <c r="P4" s="93"/>
      <c r="Q4" s="63"/>
      <c r="R4" s="93"/>
      <c r="S4" s="93"/>
      <c r="T4" s="93"/>
      <c r="U4" s="93"/>
      <c r="V4" s="93"/>
      <c r="W4" s="93"/>
      <c r="X4" s="63"/>
      <c r="Y4" s="93"/>
    </row>
    <row r="5" spans="1:26" ht="17.100000000000001" customHeight="1" thickBot="1">
      <c r="C5" s="243"/>
      <c r="D5" s="90"/>
      <c r="E5" s="253"/>
      <c r="F5" s="253"/>
      <c r="G5" s="243"/>
      <c r="H5" s="93"/>
      <c r="I5" s="93"/>
      <c r="J5" s="93"/>
      <c r="K5" s="93"/>
      <c r="L5" s="93"/>
      <c r="M5" s="93"/>
      <c r="N5" s="93"/>
      <c r="O5" s="93"/>
      <c r="P5" s="93"/>
      <c r="Q5" s="63"/>
      <c r="R5" s="93"/>
      <c r="S5" s="93"/>
      <c r="T5" s="93"/>
      <c r="U5" s="93"/>
      <c r="V5" s="93"/>
      <c r="W5" s="93"/>
      <c r="X5" s="63"/>
      <c r="Y5" s="93"/>
    </row>
    <row r="6" spans="1:26" ht="26.25" customHeight="1" thickBot="1">
      <c r="B6" s="291" t="s">
        <v>164</v>
      </c>
      <c r="C6" s="292"/>
      <c r="D6" s="123" t="s">
        <v>165</v>
      </c>
      <c r="E6" s="123" t="s">
        <v>177</v>
      </c>
      <c r="F6" s="123" t="s">
        <v>167</v>
      </c>
      <c r="G6" s="124" t="s">
        <v>214</v>
      </c>
      <c r="H6" s="127" t="s">
        <v>216</v>
      </c>
      <c r="I6" s="123" t="s">
        <v>218</v>
      </c>
      <c r="J6" s="122" t="s">
        <v>170</v>
      </c>
      <c r="K6" s="126" t="s">
        <v>219</v>
      </c>
      <c r="L6" s="125" t="s">
        <v>220</v>
      </c>
      <c r="M6" s="116"/>
      <c r="N6" s="185"/>
      <c r="O6" s="117"/>
      <c r="P6" s="92"/>
      <c r="Q6" s="92"/>
      <c r="R6" s="92"/>
      <c r="S6" s="94"/>
      <c r="T6" s="92"/>
      <c r="U6" s="92"/>
      <c r="V6" s="92"/>
      <c r="W6" s="92"/>
      <c r="X6" s="92"/>
      <c r="Y6" s="93"/>
    </row>
    <row r="7" spans="1:26" ht="17.100000000000001" customHeight="1">
      <c r="A7" s="1">
        <v>1</v>
      </c>
      <c r="B7" s="264" t="s">
        <v>215</v>
      </c>
      <c r="C7" s="267" t="s">
        <v>184</v>
      </c>
      <c r="D7" s="270">
        <v>0</v>
      </c>
      <c r="E7" s="273"/>
      <c r="F7" s="275">
        <f>IF(ISNA(VLOOKUP(C7,menuiserie_intérieure!$B$166:$B$211:'menuiserie_intérieure'!$C$166:$C$211,2,FALSE)),"",VLOOKUP(C7,menuiserie_intérieure!$B$166:$B$211:'menuiserie_intérieure'!$C$166:$C$211,2,FALSE))</f>
        <v>72</v>
      </c>
      <c r="G7" s="277"/>
      <c r="H7" s="275"/>
      <c r="I7" s="279">
        <f>$I$2</f>
        <v>1.1000000000000001</v>
      </c>
      <c r="J7" s="275">
        <f>IF(ISNA(VLOOKUP(C7,menuiserie_intérieure!$B$166:$B$211:'menuiserie_intérieure'!$F$166:$F$211,5,FALSE)),"",VLOOKUP(C7,menuiserie_intérieure!$B$166:$B$211:'menuiserie_intérieure'!$F$166:$F$211,5,FALSE))</f>
        <v>17.9968</v>
      </c>
      <c r="K7" s="281"/>
      <c r="L7" s="283"/>
      <c r="M7" s="116"/>
      <c r="N7" s="185"/>
      <c r="O7" s="117"/>
      <c r="P7" s="77"/>
      <c r="Q7" s="87"/>
      <c r="R7" s="88"/>
      <c r="S7" s="87"/>
      <c r="T7" s="88"/>
      <c r="U7" s="91"/>
      <c r="V7" s="91"/>
      <c r="W7" s="76"/>
      <c r="X7" s="76"/>
      <c r="Y7" s="76"/>
      <c r="Z7" s="76"/>
    </row>
    <row r="8" spans="1:26" ht="17.100000000000001" customHeight="1">
      <c r="B8" s="265"/>
      <c r="C8" s="289"/>
      <c r="D8" s="271"/>
      <c r="E8" s="274"/>
      <c r="F8" s="276"/>
      <c r="G8" s="278"/>
      <c r="H8" s="276"/>
      <c r="I8" s="280"/>
      <c r="J8" s="276"/>
      <c r="K8" s="282"/>
      <c r="L8" s="284"/>
      <c r="M8" s="116"/>
      <c r="N8" s="185"/>
      <c r="O8" s="117"/>
      <c r="P8" s="77"/>
      <c r="Q8" s="87"/>
      <c r="R8" s="88"/>
      <c r="S8" s="87"/>
      <c r="T8" s="88"/>
      <c r="U8" s="91"/>
      <c r="V8" s="91"/>
      <c r="W8" s="76"/>
      <c r="X8" s="76"/>
      <c r="Y8" s="76"/>
      <c r="Z8" s="76"/>
    </row>
    <row r="9" spans="1:26" ht="17.100000000000001" customHeight="1">
      <c r="B9" s="265"/>
      <c r="C9" s="289"/>
      <c r="D9" s="271"/>
      <c r="E9" s="274"/>
      <c r="F9" s="276"/>
      <c r="G9" s="278"/>
      <c r="H9" s="276"/>
      <c r="I9" s="280"/>
      <c r="J9" s="276"/>
      <c r="K9" s="282"/>
      <c r="L9" s="284"/>
      <c r="M9" s="116"/>
      <c r="N9" s="185"/>
      <c r="O9" s="117"/>
      <c r="P9" s="77"/>
      <c r="Q9" s="87"/>
      <c r="S9" s="87"/>
      <c r="T9" s="88"/>
      <c r="U9" s="91"/>
      <c r="V9" s="91"/>
      <c r="W9" s="76"/>
      <c r="X9" s="76"/>
      <c r="Y9" s="76"/>
      <c r="Z9" s="76"/>
    </row>
    <row r="10" spans="1:26" ht="17.100000000000001" customHeight="1" thickBot="1">
      <c r="B10" s="265"/>
      <c r="C10" s="289"/>
      <c r="D10" s="271"/>
      <c r="E10" s="274"/>
      <c r="F10" s="276"/>
      <c r="G10" s="278"/>
      <c r="H10" s="276"/>
      <c r="I10" s="280"/>
      <c r="J10" s="276"/>
      <c r="K10" s="282"/>
      <c r="L10" s="284"/>
      <c r="M10" s="116"/>
      <c r="N10" s="185"/>
      <c r="O10" s="117"/>
      <c r="P10" s="77"/>
      <c r="Q10" s="87"/>
      <c r="R10" s="88"/>
      <c r="S10" s="87"/>
      <c r="T10" s="88"/>
      <c r="U10" s="91"/>
      <c r="V10" s="91"/>
      <c r="W10" s="76"/>
      <c r="X10" s="76"/>
      <c r="Y10" s="76"/>
      <c r="Z10" s="76"/>
    </row>
    <row r="11" spans="1:26" ht="17.100000000000001" customHeight="1">
      <c r="B11" s="265"/>
      <c r="C11" s="289"/>
      <c r="D11" s="271"/>
      <c r="E11" s="274"/>
      <c r="F11" s="276"/>
      <c r="G11" s="278"/>
      <c r="H11" s="276"/>
      <c r="I11" s="280"/>
      <c r="J11" s="276"/>
      <c r="K11" s="282"/>
      <c r="L11" s="284"/>
      <c r="M11" s="286" t="s">
        <v>221</v>
      </c>
      <c r="N11" s="286" t="s">
        <v>229</v>
      </c>
      <c r="O11" s="262" t="s">
        <v>176</v>
      </c>
      <c r="P11" s="77"/>
      <c r="Q11" s="87"/>
      <c r="R11" s="88"/>
      <c r="S11" s="87"/>
      <c r="T11" s="88"/>
      <c r="U11" s="91"/>
      <c r="V11" s="91"/>
      <c r="W11" s="76"/>
      <c r="X11" s="76"/>
      <c r="Y11" s="76"/>
      <c r="Z11" s="76"/>
    </row>
    <row r="12" spans="1:26" ht="17.100000000000001" customHeight="1">
      <c r="B12" s="265"/>
      <c r="C12" s="289"/>
      <c r="D12" s="271"/>
      <c r="E12" s="274"/>
      <c r="F12" s="276"/>
      <c r="G12" s="278"/>
      <c r="H12" s="276"/>
      <c r="I12" s="280"/>
      <c r="J12" s="276"/>
      <c r="K12" s="282"/>
      <c r="L12" s="285"/>
      <c r="M12" s="287"/>
      <c r="N12" s="293"/>
      <c r="O12" s="263"/>
      <c r="P12" s="77"/>
      <c r="Q12" s="87"/>
      <c r="R12" s="88"/>
      <c r="S12" s="87"/>
      <c r="T12" s="88"/>
      <c r="U12" s="91"/>
      <c r="V12" s="91"/>
      <c r="W12" s="76"/>
      <c r="X12" s="76"/>
      <c r="Y12" s="76"/>
      <c r="Z12" s="76"/>
    </row>
    <row r="13" spans="1:26" ht="17.100000000000001" customHeight="1" thickBot="1">
      <c r="B13" s="266"/>
      <c r="C13" s="290"/>
      <c r="D13" s="272"/>
      <c r="E13" s="118" t="s">
        <v>158</v>
      </c>
      <c r="F13" s="119">
        <f>F7</f>
        <v>72</v>
      </c>
      <c r="G13" s="119">
        <f>G7</f>
        <v>0</v>
      </c>
      <c r="H13" s="120">
        <f>H7</f>
        <v>0</v>
      </c>
      <c r="I13" s="118" t="s">
        <v>158</v>
      </c>
      <c r="J13" s="120">
        <f>J7</f>
        <v>17.9968</v>
      </c>
      <c r="K13" s="129">
        <f>K7</f>
        <v>0</v>
      </c>
      <c r="L13" s="129">
        <f>L7</f>
        <v>0</v>
      </c>
      <c r="M13" s="121">
        <f>IF(ISERROR(F13*I7+G13*I7+H13*I7+J13+K13+L13),"",F13*I7+G13*I7+H13*I7+J13+K13+L13)</f>
        <v>97.196799999999996</v>
      </c>
      <c r="N13" s="121">
        <f>IF(ISERROR(J13+K13+L13),"",J13+K13+L13)</f>
        <v>17.9968</v>
      </c>
      <c r="O13" s="128">
        <f>IF(ISERROR(M13*D7),"",M13*D7)</f>
        <v>0</v>
      </c>
      <c r="Q13" s="65"/>
      <c r="R13" s="64"/>
      <c r="S13" s="65"/>
      <c r="T13" s="64"/>
      <c r="U13" s="64"/>
      <c r="V13" s="64"/>
      <c r="W13" s="76"/>
      <c r="X13" s="76"/>
      <c r="Y13" s="76"/>
      <c r="Z13" s="76"/>
    </row>
    <row r="14" spans="1:26" s="76" customFormat="1" ht="17.100000000000001" customHeight="1">
      <c r="A14" s="1">
        <v>2</v>
      </c>
      <c r="B14" s="264" t="s">
        <v>173</v>
      </c>
      <c r="C14" s="267" t="s">
        <v>212</v>
      </c>
      <c r="D14" s="270">
        <v>0</v>
      </c>
      <c r="E14" s="273"/>
      <c r="F14" s="275">
        <f>IF(ISNA(VLOOKUP(C14,menuiserie_intérieure!$B$166:$B$211:'menuiserie_intérieure'!$C$166:$C$211,2,FALSE)),"",VLOOKUP(C14,menuiserie_intérieure!$B$166:$B$211:'menuiserie_intérieure'!$C$166:$C$211,2,FALSE))</f>
        <v>8.4</v>
      </c>
      <c r="G14" s="277"/>
      <c r="H14" s="275"/>
      <c r="I14" s="279">
        <f t="shared" ref="I14" si="0">$I$2</f>
        <v>1.1000000000000001</v>
      </c>
      <c r="J14" s="275">
        <f>IF(ISNA(VLOOKUP(C14,menuiserie_intérieure!$B$166:$B$211:'menuiserie_intérieure'!$F$166:$F$211,5,FALSE)),"",VLOOKUP(C14,menuiserie_intérieure!$B$166:$B$211:'menuiserie_intérieure'!$F$166:$F$211,5,FALSE))</f>
        <v>0</v>
      </c>
      <c r="K14" s="281"/>
      <c r="L14" s="283"/>
      <c r="M14" s="116"/>
      <c r="N14" s="185"/>
      <c r="O14" s="117"/>
      <c r="P14" s="88"/>
      <c r="Q14" s="87"/>
      <c r="R14" s="88"/>
      <c r="S14" s="177"/>
      <c r="T14" s="91"/>
    </row>
    <row r="15" spans="1:26" s="76" customFormat="1" ht="17.100000000000001" customHeight="1">
      <c r="A15" s="1"/>
      <c r="B15" s="265"/>
      <c r="C15" s="268"/>
      <c r="D15" s="271"/>
      <c r="E15" s="274"/>
      <c r="F15" s="276"/>
      <c r="G15" s="278"/>
      <c r="H15" s="276"/>
      <c r="I15" s="280"/>
      <c r="J15" s="276"/>
      <c r="K15" s="282"/>
      <c r="L15" s="284"/>
      <c r="M15" s="116"/>
      <c r="N15" s="185"/>
      <c r="O15" s="117"/>
      <c r="P15" s="88"/>
      <c r="Q15" s="87"/>
      <c r="R15" s="88"/>
      <c r="S15" s="177"/>
      <c r="T15" s="91"/>
    </row>
    <row r="16" spans="1:26" s="76" customFormat="1" ht="17.100000000000001" customHeight="1">
      <c r="A16" s="1"/>
      <c r="B16" s="265"/>
      <c r="C16" s="268"/>
      <c r="D16" s="271"/>
      <c r="E16" s="274"/>
      <c r="F16" s="276"/>
      <c r="G16" s="278"/>
      <c r="H16" s="276"/>
      <c r="I16" s="280"/>
      <c r="J16" s="276"/>
      <c r="K16" s="282"/>
      <c r="L16" s="284"/>
      <c r="M16" s="116"/>
      <c r="N16" s="185"/>
      <c r="O16" s="117"/>
      <c r="P16" s="88"/>
      <c r="Q16" s="87"/>
      <c r="R16" s="88"/>
      <c r="S16" s="177"/>
      <c r="T16" s="91"/>
    </row>
    <row r="17" spans="1:20" s="76" customFormat="1" ht="17.100000000000001" customHeight="1" thickBot="1">
      <c r="A17" s="1"/>
      <c r="B17" s="265"/>
      <c r="C17" s="268"/>
      <c r="D17" s="271"/>
      <c r="E17" s="274"/>
      <c r="F17" s="276"/>
      <c r="G17" s="278"/>
      <c r="H17" s="276"/>
      <c r="I17" s="280"/>
      <c r="J17" s="276"/>
      <c r="K17" s="282"/>
      <c r="L17" s="284"/>
      <c r="M17" s="116"/>
      <c r="N17" s="185"/>
      <c r="O17" s="117"/>
      <c r="P17" s="88"/>
      <c r="Q17" s="87"/>
      <c r="R17" s="88"/>
      <c r="S17" s="177"/>
      <c r="T17" s="91"/>
    </row>
    <row r="18" spans="1:20" s="76" customFormat="1" ht="17.100000000000001" customHeight="1">
      <c r="A18" s="1"/>
      <c r="B18" s="265"/>
      <c r="C18" s="268"/>
      <c r="D18" s="271"/>
      <c r="E18" s="274"/>
      <c r="F18" s="276"/>
      <c r="G18" s="278"/>
      <c r="H18" s="276"/>
      <c r="I18" s="280"/>
      <c r="J18" s="276"/>
      <c r="K18" s="282"/>
      <c r="L18" s="284"/>
      <c r="M18" s="286" t="s">
        <v>221</v>
      </c>
      <c r="N18" s="286" t="s">
        <v>229</v>
      </c>
      <c r="O18" s="262" t="s">
        <v>176</v>
      </c>
      <c r="P18" s="88"/>
      <c r="Q18" s="87"/>
      <c r="R18" s="88"/>
      <c r="S18" s="177"/>
      <c r="T18" s="91"/>
    </row>
    <row r="19" spans="1:20" s="76" customFormat="1" ht="17.100000000000001" customHeight="1">
      <c r="A19" s="1"/>
      <c r="B19" s="265"/>
      <c r="C19" s="268"/>
      <c r="D19" s="271"/>
      <c r="E19" s="274"/>
      <c r="F19" s="276"/>
      <c r="G19" s="278"/>
      <c r="H19" s="276"/>
      <c r="I19" s="280"/>
      <c r="J19" s="276"/>
      <c r="K19" s="282"/>
      <c r="L19" s="285"/>
      <c r="M19" s="287"/>
      <c r="N19" s="293"/>
      <c r="O19" s="263"/>
      <c r="P19" s="88"/>
      <c r="Q19" s="87"/>
      <c r="R19" s="88"/>
      <c r="S19" s="177"/>
      <c r="T19" s="91"/>
    </row>
    <row r="20" spans="1:20" s="76" customFormat="1" ht="17.100000000000001" customHeight="1" thickBot="1">
      <c r="A20" s="1"/>
      <c r="B20" s="266"/>
      <c r="C20" s="269"/>
      <c r="D20" s="272"/>
      <c r="E20" s="118" t="s">
        <v>158</v>
      </c>
      <c r="F20" s="119">
        <f t="shared" ref="F20:H20" si="1">F14</f>
        <v>8.4</v>
      </c>
      <c r="G20" s="119">
        <f t="shared" si="1"/>
        <v>0</v>
      </c>
      <c r="H20" s="120">
        <f t="shared" si="1"/>
        <v>0</v>
      </c>
      <c r="I20" s="118" t="s">
        <v>158</v>
      </c>
      <c r="J20" s="120">
        <f t="shared" ref="J20:L20" si="2">J14</f>
        <v>0</v>
      </c>
      <c r="K20" s="129">
        <f t="shared" si="2"/>
        <v>0</v>
      </c>
      <c r="L20" s="129">
        <f t="shared" si="2"/>
        <v>0</v>
      </c>
      <c r="M20" s="121">
        <f t="shared" ref="M20" si="3">IF(ISERROR(F20*I14+G20*I14+H20*I14+J20+K20+L20),"",F20*I14+G20*I14+H20*I14+J20+K20+L20)</f>
        <v>9.240000000000002</v>
      </c>
      <c r="N20" s="121">
        <f>IF(ISERROR(J20+K20+L20),"",J20+K20+L20)</f>
        <v>0</v>
      </c>
      <c r="O20" s="128">
        <f t="shared" ref="O20" si="4">IF(ISERROR(M20*D14),"",M20*D14)</f>
        <v>0</v>
      </c>
      <c r="P20" s="64"/>
      <c r="Q20" s="65"/>
      <c r="R20" s="64"/>
      <c r="S20" s="64"/>
      <c r="T20" s="64"/>
    </row>
    <row r="21" spans="1:20" s="76" customFormat="1" ht="17.100000000000001" customHeight="1">
      <c r="A21" s="1">
        <v>3</v>
      </c>
      <c r="B21" s="264"/>
      <c r="C21" s="288"/>
      <c r="D21" s="270">
        <v>0</v>
      </c>
      <c r="E21" s="273"/>
      <c r="F21" s="275" t="str">
        <f>IF(ISNA(VLOOKUP(C21,menuiserie_intérieure!$B$166:$B$211:'menuiserie_intérieure'!$C$166:$C$211,2,FALSE)),"",VLOOKUP(C21,menuiserie_intérieure!$B$166:$B$211:'menuiserie_intérieure'!$C$166:$C$211,2,FALSE))</f>
        <v/>
      </c>
      <c r="G21" s="277"/>
      <c r="H21" s="275"/>
      <c r="I21" s="279">
        <f t="shared" ref="I21" si="5">$I$2</f>
        <v>1.1000000000000001</v>
      </c>
      <c r="J21" s="275" t="str">
        <f>IF(ISNA(VLOOKUP(C21,menuiserie_intérieure!$B$166:$B$211:'menuiserie_intérieure'!$F$166:$F$211,5,FALSE)),"",VLOOKUP(C21,menuiserie_intérieure!$B$166:$B$211:'menuiserie_intérieure'!$F$166:$F$211,5,FALSE))</f>
        <v/>
      </c>
      <c r="K21" s="281"/>
      <c r="L21" s="283"/>
      <c r="M21" s="116"/>
      <c r="N21" s="185"/>
      <c r="O21" s="117"/>
      <c r="P21" s="88"/>
      <c r="Q21" s="87"/>
      <c r="R21" s="88"/>
      <c r="S21" s="177"/>
      <c r="T21" s="91"/>
    </row>
    <row r="22" spans="1:20" s="76" customFormat="1" ht="17.100000000000001" customHeight="1">
      <c r="A22" s="1"/>
      <c r="B22" s="265"/>
      <c r="C22" s="289"/>
      <c r="D22" s="271"/>
      <c r="E22" s="274"/>
      <c r="F22" s="276"/>
      <c r="G22" s="278"/>
      <c r="H22" s="276"/>
      <c r="I22" s="280"/>
      <c r="J22" s="276"/>
      <c r="K22" s="282"/>
      <c r="L22" s="284"/>
      <c r="M22" s="116"/>
      <c r="N22" s="185"/>
      <c r="O22" s="117"/>
      <c r="P22" s="88"/>
      <c r="Q22" s="87"/>
      <c r="R22" s="88"/>
      <c r="S22" s="177"/>
      <c r="T22" s="91"/>
    </row>
    <row r="23" spans="1:20" s="76" customFormat="1" ht="17.100000000000001" customHeight="1">
      <c r="A23" s="1"/>
      <c r="B23" s="265"/>
      <c r="C23" s="289"/>
      <c r="D23" s="271"/>
      <c r="E23" s="274"/>
      <c r="F23" s="276"/>
      <c r="G23" s="278"/>
      <c r="H23" s="276"/>
      <c r="I23" s="280"/>
      <c r="J23" s="276"/>
      <c r="K23" s="282"/>
      <c r="L23" s="284"/>
      <c r="M23" s="116"/>
      <c r="N23" s="185"/>
      <c r="O23" s="117"/>
      <c r="P23" s="88"/>
      <c r="Q23" s="87"/>
      <c r="R23" s="88"/>
      <c r="S23" s="177"/>
      <c r="T23" s="91"/>
    </row>
    <row r="24" spans="1:20" s="76" customFormat="1" ht="17.100000000000001" customHeight="1" thickBot="1">
      <c r="A24" s="1"/>
      <c r="B24" s="265"/>
      <c r="C24" s="289"/>
      <c r="D24" s="271"/>
      <c r="E24" s="274"/>
      <c r="F24" s="276"/>
      <c r="G24" s="278"/>
      <c r="H24" s="276"/>
      <c r="I24" s="280"/>
      <c r="J24" s="276"/>
      <c r="K24" s="282"/>
      <c r="L24" s="284"/>
      <c r="M24" s="116"/>
      <c r="N24" s="185"/>
      <c r="O24" s="117"/>
      <c r="P24" s="88"/>
      <c r="Q24" s="87"/>
      <c r="R24" s="88"/>
      <c r="S24" s="177"/>
      <c r="T24" s="91"/>
    </row>
    <row r="25" spans="1:20" s="76" customFormat="1" ht="17.100000000000001" customHeight="1">
      <c r="A25" s="1"/>
      <c r="B25" s="265"/>
      <c r="C25" s="289"/>
      <c r="D25" s="271"/>
      <c r="E25" s="274"/>
      <c r="F25" s="276"/>
      <c r="G25" s="278"/>
      <c r="H25" s="276"/>
      <c r="I25" s="280"/>
      <c r="J25" s="276"/>
      <c r="K25" s="282"/>
      <c r="L25" s="284"/>
      <c r="M25" s="286" t="s">
        <v>221</v>
      </c>
      <c r="N25" s="286" t="s">
        <v>229</v>
      </c>
      <c r="O25" s="262" t="s">
        <v>176</v>
      </c>
      <c r="P25" s="88"/>
      <c r="Q25" s="87"/>
      <c r="R25" s="88"/>
      <c r="S25" s="177"/>
      <c r="T25" s="91"/>
    </row>
    <row r="26" spans="1:20" s="76" customFormat="1" ht="17.100000000000001" customHeight="1">
      <c r="A26" s="1"/>
      <c r="B26" s="265"/>
      <c r="C26" s="289"/>
      <c r="D26" s="271"/>
      <c r="E26" s="274"/>
      <c r="F26" s="276"/>
      <c r="G26" s="278"/>
      <c r="H26" s="276"/>
      <c r="I26" s="280"/>
      <c r="J26" s="276"/>
      <c r="K26" s="282"/>
      <c r="L26" s="285"/>
      <c r="M26" s="287"/>
      <c r="N26" s="293"/>
      <c r="O26" s="263"/>
      <c r="P26" s="88"/>
      <c r="Q26" s="87"/>
      <c r="R26" s="88"/>
      <c r="S26" s="177"/>
      <c r="T26" s="91"/>
    </row>
    <row r="27" spans="1:20" s="76" customFormat="1" ht="17.100000000000001" customHeight="1" thickBot="1">
      <c r="A27" s="1"/>
      <c r="B27" s="266"/>
      <c r="C27" s="290"/>
      <c r="D27" s="272"/>
      <c r="E27" s="118" t="s">
        <v>158</v>
      </c>
      <c r="F27" s="119" t="str">
        <f t="shared" ref="F27:H27" si="6">F21</f>
        <v/>
      </c>
      <c r="G27" s="119">
        <f t="shared" si="6"/>
        <v>0</v>
      </c>
      <c r="H27" s="120">
        <f t="shared" si="6"/>
        <v>0</v>
      </c>
      <c r="I27" s="118" t="s">
        <v>158</v>
      </c>
      <c r="J27" s="120" t="str">
        <f t="shared" ref="J27:L27" si="7">J21</f>
        <v/>
      </c>
      <c r="K27" s="129">
        <f t="shared" si="7"/>
        <v>0</v>
      </c>
      <c r="L27" s="129">
        <f t="shared" si="7"/>
        <v>0</v>
      </c>
      <c r="M27" s="121" t="str">
        <f t="shared" ref="M27" si="8">IF(ISERROR(F27*I21+G27*I21+H27*I21+J27+K27+L27),"",F27*I21+G27*I21+H27*I21+J27+K27+L27)</f>
        <v/>
      </c>
      <c r="N27" s="121" t="str">
        <f t="shared" ref="N27:N83" si="9">IF(ISERROR(J27+K27+L27),"",J27+K27+L27)</f>
        <v/>
      </c>
      <c r="O27" s="128" t="str">
        <f t="shared" ref="O27" si="10">IF(ISERROR(M27*D21),"",M27*D21)</f>
        <v/>
      </c>
      <c r="P27" s="64"/>
      <c r="Q27" s="65"/>
      <c r="R27" s="64"/>
      <c r="S27" s="64"/>
      <c r="T27" s="64"/>
    </row>
    <row r="28" spans="1:20" s="76" customFormat="1" ht="17.100000000000001" customHeight="1">
      <c r="A28" s="1">
        <v>4</v>
      </c>
      <c r="B28" s="264"/>
      <c r="C28" s="267"/>
      <c r="D28" s="270">
        <v>0</v>
      </c>
      <c r="E28" s="273"/>
      <c r="F28" s="275" t="str">
        <f>IF(ISNA(VLOOKUP(C28,menuiserie_intérieure!$B$166:$B$211:'menuiserie_intérieure'!$C$166:$C$211,2,FALSE)),"",VLOOKUP(C28,menuiserie_intérieure!$B$166:$B$211:'menuiserie_intérieure'!$C$166:$C$211,2,FALSE))</f>
        <v/>
      </c>
      <c r="G28" s="277"/>
      <c r="H28" s="275"/>
      <c r="I28" s="279">
        <f t="shared" ref="I28" si="11">$I$2</f>
        <v>1.1000000000000001</v>
      </c>
      <c r="J28" s="275" t="str">
        <f>IF(ISNA(VLOOKUP(C28,menuiserie_intérieure!$B$166:$B$211:'menuiserie_intérieure'!$F$166:$F$211,5,FALSE)),"",VLOOKUP(C28,menuiserie_intérieure!$B$166:$B$211:'menuiserie_intérieure'!$F$166:$F$211,5,FALSE))</f>
        <v/>
      </c>
      <c r="K28" s="281"/>
      <c r="L28" s="283"/>
      <c r="M28" s="116"/>
      <c r="N28" s="185"/>
      <c r="O28" s="117"/>
      <c r="S28" s="178"/>
    </row>
    <row r="29" spans="1:20" s="76" customFormat="1" ht="17.100000000000001" customHeight="1">
      <c r="A29" s="1"/>
      <c r="B29" s="265"/>
      <c r="C29" s="268"/>
      <c r="D29" s="271"/>
      <c r="E29" s="274"/>
      <c r="F29" s="276"/>
      <c r="G29" s="278"/>
      <c r="H29" s="276"/>
      <c r="I29" s="280"/>
      <c r="J29" s="276"/>
      <c r="K29" s="282"/>
      <c r="L29" s="284"/>
      <c r="M29" s="116"/>
      <c r="N29" s="185"/>
      <c r="O29" s="117"/>
      <c r="S29" s="178"/>
    </row>
    <row r="30" spans="1:20" s="76" customFormat="1" ht="17.100000000000001" customHeight="1">
      <c r="A30" s="1"/>
      <c r="B30" s="265"/>
      <c r="C30" s="268"/>
      <c r="D30" s="271"/>
      <c r="E30" s="274"/>
      <c r="F30" s="276"/>
      <c r="G30" s="278"/>
      <c r="H30" s="276"/>
      <c r="I30" s="280"/>
      <c r="J30" s="276"/>
      <c r="K30" s="282"/>
      <c r="L30" s="284"/>
      <c r="M30" s="116"/>
      <c r="N30" s="185"/>
      <c r="O30" s="117"/>
      <c r="S30" s="178"/>
    </row>
    <row r="31" spans="1:20" s="76" customFormat="1" ht="17.100000000000001" customHeight="1" thickBot="1">
      <c r="A31" s="1"/>
      <c r="B31" s="265"/>
      <c r="C31" s="268"/>
      <c r="D31" s="271"/>
      <c r="E31" s="274"/>
      <c r="F31" s="276"/>
      <c r="G31" s="278"/>
      <c r="H31" s="276"/>
      <c r="I31" s="280"/>
      <c r="J31" s="276"/>
      <c r="K31" s="282"/>
      <c r="L31" s="284"/>
      <c r="M31" s="116"/>
      <c r="N31" s="185"/>
      <c r="O31" s="117"/>
      <c r="S31" s="178"/>
    </row>
    <row r="32" spans="1:20" s="76" customFormat="1" ht="17.100000000000001" customHeight="1">
      <c r="A32" s="1"/>
      <c r="B32" s="265"/>
      <c r="C32" s="268"/>
      <c r="D32" s="271"/>
      <c r="E32" s="274"/>
      <c r="F32" s="276"/>
      <c r="G32" s="278"/>
      <c r="H32" s="276"/>
      <c r="I32" s="280"/>
      <c r="J32" s="276"/>
      <c r="K32" s="282"/>
      <c r="L32" s="284"/>
      <c r="M32" s="286" t="s">
        <v>221</v>
      </c>
      <c r="N32" s="286" t="s">
        <v>229</v>
      </c>
      <c r="O32" s="262" t="s">
        <v>176</v>
      </c>
      <c r="S32" s="178"/>
    </row>
    <row r="33" spans="1:19" s="76" customFormat="1" ht="17.100000000000001" customHeight="1">
      <c r="A33" s="1"/>
      <c r="B33" s="265"/>
      <c r="C33" s="268"/>
      <c r="D33" s="271"/>
      <c r="E33" s="274"/>
      <c r="F33" s="276"/>
      <c r="G33" s="278"/>
      <c r="H33" s="276"/>
      <c r="I33" s="280"/>
      <c r="J33" s="276"/>
      <c r="K33" s="282"/>
      <c r="L33" s="285"/>
      <c r="M33" s="287"/>
      <c r="N33" s="293"/>
      <c r="O33" s="263"/>
      <c r="S33" s="178"/>
    </row>
    <row r="34" spans="1:19" s="76" customFormat="1" ht="17.100000000000001" customHeight="1" thickBot="1">
      <c r="A34" s="1"/>
      <c r="B34" s="266"/>
      <c r="C34" s="269"/>
      <c r="D34" s="272"/>
      <c r="E34" s="118" t="s">
        <v>158</v>
      </c>
      <c r="F34" s="119" t="str">
        <f t="shared" ref="F34:H34" si="12">F28</f>
        <v/>
      </c>
      <c r="G34" s="119">
        <f t="shared" si="12"/>
        <v>0</v>
      </c>
      <c r="H34" s="120">
        <f t="shared" si="12"/>
        <v>0</v>
      </c>
      <c r="I34" s="118" t="s">
        <v>158</v>
      </c>
      <c r="J34" s="120" t="str">
        <f t="shared" ref="J34:L34" si="13">J28</f>
        <v/>
      </c>
      <c r="K34" s="129">
        <f t="shared" si="13"/>
        <v>0</v>
      </c>
      <c r="L34" s="129">
        <f t="shared" si="13"/>
        <v>0</v>
      </c>
      <c r="M34" s="121" t="str">
        <f t="shared" ref="M34" si="14">IF(ISERROR(F34*I28+G34*I28+H34*I28+J34+K34+L34),"",F34*I28+G34*I28+H34*I28+J34+K34+L34)</f>
        <v/>
      </c>
      <c r="N34" s="121" t="str">
        <f t="shared" ref="N34:N90" si="15">IF(ISERROR(J34+K34+L34),"",J34+K34+L34)</f>
        <v/>
      </c>
      <c r="O34" s="128" t="str">
        <f t="shared" ref="O34" si="16">IF(ISERROR(M34*D28),"",M34*D28)</f>
        <v/>
      </c>
      <c r="S34" s="178"/>
    </row>
    <row r="35" spans="1:19" s="76" customFormat="1" ht="17.100000000000001" customHeight="1">
      <c r="A35" s="1">
        <v>5</v>
      </c>
      <c r="B35" s="264"/>
      <c r="C35" s="267"/>
      <c r="D35" s="270">
        <v>0</v>
      </c>
      <c r="E35" s="273"/>
      <c r="F35" s="275" t="str">
        <f>IF(ISNA(VLOOKUP(C35,menuiserie_intérieure!$B$166:$B$211:'menuiserie_intérieure'!$C$166:$C$211,2,FALSE)),"",VLOOKUP(C35,menuiserie_intérieure!$B$166:$B$211:'menuiserie_intérieure'!$C$166:$C$211,2,FALSE))</f>
        <v/>
      </c>
      <c r="G35" s="277"/>
      <c r="H35" s="275"/>
      <c r="I35" s="279">
        <f t="shared" ref="I35" si="17">$I$2</f>
        <v>1.1000000000000001</v>
      </c>
      <c r="J35" s="275" t="str">
        <f>IF(ISNA(VLOOKUP(C35,menuiserie_intérieure!$B$166:$B$211:'menuiserie_intérieure'!$F$166:$F$211,5,FALSE)),"",VLOOKUP(C35,menuiserie_intérieure!$B$166:$B$211:'menuiserie_intérieure'!$F$166:$F$211,5,FALSE))</f>
        <v/>
      </c>
      <c r="K35" s="281"/>
      <c r="L35" s="283"/>
      <c r="M35" s="116"/>
      <c r="N35" s="185"/>
      <c r="O35" s="117"/>
      <c r="S35" s="178"/>
    </row>
    <row r="36" spans="1:19" s="76" customFormat="1" ht="17.100000000000001" customHeight="1">
      <c r="A36" s="1"/>
      <c r="B36" s="265"/>
      <c r="C36" s="268"/>
      <c r="D36" s="271"/>
      <c r="E36" s="274"/>
      <c r="F36" s="276"/>
      <c r="G36" s="278"/>
      <c r="H36" s="276"/>
      <c r="I36" s="280"/>
      <c r="J36" s="276"/>
      <c r="K36" s="282"/>
      <c r="L36" s="284"/>
      <c r="M36" s="116"/>
      <c r="N36" s="185"/>
      <c r="O36" s="117"/>
      <c r="S36" s="178"/>
    </row>
    <row r="37" spans="1:19" s="76" customFormat="1" ht="17.100000000000001" customHeight="1">
      <c r="A37" s="1"/>
      <c r="B37" s="265"/>
      <c r="C37" s="268"/>
      <c r="D37" s="271"/>
      <c r="E37" s="274"/>
      <c r="F37" s="276"/>
      <c r="G37" s="278"/>
      <c r="H37" s="276"/>
      <c r="I37" s="280"/>
      <c r="J37" s="276"/>
      <c r="K37" s="282"/>
      <c r="L37" s="284"/>
      <c r="M37" s="116"/>
      <c r="N37" s="185"/>
      <c r="O37" s="117"/>
      <c r="S37" s="178"/>
    </row>
    <row r="38" spans="1:19" s="76" customFormat="1" ht="17.100000000000001" customHeight="1" thickBot="1">
      <c r="A38" s="1"/>
      <c r="B38" s="265"/>
      <c r="C38" s="268"/>
      <c r="D38" s="271"/>
      <c r="E38" s="274"/>
      <c r="F38" s="276"/>
      <c r="G38" s="278"/>
      <c r="H38" s="276"/>
      <c r="I38" s="280"/>
      <c r="J38" s="276"/>
      <c r="K38" s="282"/>
      <c r="L38" s="284"/>
      <c r="M38" s="116"/>
      <c r="N38" s="185"/>
      <c r="O38" s="117"/>
      <c r="S38" s="178"/>
    </row>
    <row r="39" spans="1:19" s="76" customFormat="1" ht="17.100000000000001" customHeight="1">
      <c r="A39" s="1"/>
      <c r="B39" s="265"/>
      <c r="C39" s="268"/>
      <c r="D39" s="271"/>
      <c r="E39" s="274"/>
      <c r="F39" s="276"/>
      <c r="G39" s="278"/>
      <c r="H39" s="276"/>
      <c r="I39" s="280"/>
      <c r="J39" s="276"/>
      <c r="K39" s="282"/>
      <c r="L39" s="284"/>
      <c r="M39" s="286" t="s">
        <v>221</v>
      </c>
      <c r="N39" s="286" t="s">
        <v>229</v>
      </c>
      <c r="O39" s="262" t="s">
        <v>176</v>
      </c>
      <c r="S39" s="178"/>
    </row>
    <row r="40" spans="1:19" s="76" customFormat="1" ht="17.100000000000001" customHeight="1">
      <c r="A40" s="1"/>
      <c r="B40" s="265"/>
      <c r="C40" s="268"/>
      <c r="D40" s="271"/>
      <c r="E40" s="274"/>
      <c r="F40" s="276"/>
      <c r="G40" s="278"/>
      <c r="H40" s="276"/>
      <c r="I40" s="280"/>
      <c r="J40" s="276"/>
      <c r="K40" s="282"/>
      <c r="L40" s="285"/>
      <c r="M40" s="287"/>
      <c r="N40" s="293"/>
      <c r="O40" s="263"/>
      <c r="S40" s="178"/>
    </row>
    <row r="41" spans="1:19" s="130" customFormat="1" ht="17.100000000000001" customHeight="1" thickBot="1">
      <c r="A41" s="1"/>
      <c r="B41" s="266"/>
      <c r="C41" s="269"/>
      <c r="D41" s="272"/>
      <c r="E41" s="118" t="s">
        <v>158</v>
      </c>
      <c r="F41" s="119" t="str">
        <f t="shared" ref="F41:H41" si="18">F35</f>
        <v/>
      </c>
      <c r="G41" s="119">
        <f t="shared" si="18"/>
        <v>0</v>
      </c>
      <c r="H41" s="120">
        <f t="shared" si="18"/>
        <v>0</v>
      </c>
      <c r="I41" s="118" t="s">
        <v>158</v>
      </c>
      <c r="J41" s="120" t="str">
        <f t="shared" ref="J41:L41" si="19">J35</f>
        <v/>
      </c>
      <c r="K41" s="129">
        <f t="shared" si="19"/>
        <v>0</v>
      </c>
      <c r="L41" s="129">
        <f t="shared" si="19"/>
        <v>0</v>
      </c>
      <c r="M41" s="121" t="str">
        <f t="shared" ref="M41" si="20">IF(ISERROR(F41*I35+G41*I35+H41*I35+J41+K41+L41),"",F41*I35+G41*I35+H41*I35+J41+K41+L41)</f>
        <v/>
      </c>
      <c r="N41" s="121" t="str">
        <f>IF(ISERROR(J41+K41+L41),"",J41+K41+L41)</f>
        <v/>
      </c>
      <c r="O41" s="128" t="str">
        <f t="shared" ref="O41" si="21">IF(ISERROR(M41*D35),"",M41*D35)</f>
        <v/>
      </c>
      <c r="S41" s="179"/>
    </row>
    <row r="42" spans="1:19" s="76" customFormat="1" ht="17.100000000000001" customHeight="1">
      <c r="A42" s="1">
        <v>6</v>
      </c>
      <c r="B42" s="264"/>
      <c r="C42" s="267"/>
      <c r="D42" s="270">
        <v>0</v>
      </c>
      <c r="E42" s="273"/>
      <c r="F42" s="275" t="str">
        <f>IF(ISNA(VLOOKUP(C42,menuiserie_intérieure!$B$166:$B$211:'menuiserie_intérieure'!$C$166:$C$211,2,FALSE)),"",VLOOKUP(C42,menuiserie_intérieure!$B$166:$B$211:'menuiserie_intérieure'!$C$166:$C$211,2,FALSE))</f>
        <v/>
      </c>
      <c r="G42" s="277"/>
      <c r="H42" s="275"/>
      <c r="I42" s="279">
        <f t="shared" ref="I42" si="22">$I$2</f>
        <v>1.1000000000000001</v>
      </c>
      <c r="J42" s="275" t="str">
        <f>IF(ISNA(VLOOKUP(C42,menuiserie_intérieure!$B$166:$B$211:'menuiserie_intérieure'!$F$166:$F$211,5,FALSE)),"",VLOOKUP(C42,menuiserie_intérieure!$B$166:$B$211:'menuiserie_intérieure'!$F$166:$F$211,5,FALSE))</f>
        <v/>
      </c>
      <c r="K42" s="281"/>
      <c r="L42" s="283"/>
      <c r="M42" s="116"/>
      <c r="N42" s="185"/>
      <c r="O42" s="117"/>
      <c r="S42" s="178"/>
    </row>
    <row r="43" spans="1:19" s="76" customFormat="1" ht="17.100000000000001" customHeight="1">
      <c r="A43" s="1"/>
      <c r="B43" s="265"/>
      <c r="C43" s="268"/>
      <c r="D43" s="271"/>
      <c r="E43" s="274"/>
      <c r="F43" s="276"/>
      <c r="G43" s="278"/>
      <c r="H43" s="276"/>
      <c r="I43" s="280"/>
      <c r="J43" s="276"/>
      <c r="K43" s="282"/>
      <c r="L43" s="284"/>
      <c r="M43" s="116"/>
      <c r="N43" s="185"/>
      <c r="O43" s="117"/>
      <c r="S43" s="178"/>
    </row>
    <row r="44" spans="1:19" s="76" customFormat="1" ht="17.100000000000001" customHeight="1">
      <c r="A44" s="1"/>
      <c r="B44" s="265"/>
      <c r="C44" s="268"/>
      <c r="D44" s="271"/>
      <c r="E44" s="274"/>
      <c r="F44" s="276"/>
      <c r="G44" s="278"/>
      <c r="H44" s="276"/>
      <c r="I44" s="280"/>
      <c r="J44" s="276"/>
      <c r="K44" s="282"/>
      <c r="L44" s="284"/>
      <c r="M44" s="116"/>
      <c r="N44" s="185"/>
      <c r="O44" s="117"/>
      <c r="S44" s="178"/>
    </row>
    <row r="45" spans="1:19" s="76" customFormat="1" ht="17.100000000000001" customHeight="1" thickBot="1">
      <c r="A45" s="1"/>
      <c r="B45" s="265"/>
      <c r="C45" s="268"/>
      <c r="D45" s="271"/>
      <c r="E45" s="274"/>
      <c r="F45" s="276"/>
      <c r="G45" s="278"/>
      <c r="H45" s="276"/>
      <c r="I45" s="280"/>
      <c r="J45" s="276"/>
      <c r="K45" s="282"/>
      <c r="L45" s="284"/>
      <c r="M45" s="116"/>
      <c r="N45" s="185"/>
      <c r="O45" s="117"/>
      <c r="S45" s="178"/>
    </row>
    <row r="46" spans="1:19" s="76" customFormat="1" ht="17.100000000000001" customHeight="1">
      <c r="A46" s="1"/>
      <c r="B46" s="265"/>
      <c r="C46" s="268"/>
      <c r="D46" s="271"/>
      <c r="E46" s="274"/>
      <c r="F46" s="276"/>
      <c r="G46" s="278"/>
      <c r="H46" s="276"/>
      <c r="I46" s="280"/>
      <c r="J46" s="276"/>
      <c r="K46" s="282"/>
      <c r="L46" s="284"/>
      <c r="M46" s="286" t="s">
        <v>221</v>
      </c>
      <c r="N46" s="286" t="s">
        <v>229</v>
      </c>
      <c r="O46" s="262" t="s">
        <v>176</v>
      </c>
      <c r="S46" s="178"/>
    </row>
    <row r="47" spans="1:19" s="76" customFormat="1" ht="17.100000000000001" customHeight="1">
      <c r="A47" s="1"/>
      <c r="B47" s="265"/>
      <c r="C47" s="268"/>
      <c r="D47" s="271"/>
      <c r="E47" s="274"/>
      <c r="F47" s="276"/>
      <c r="G47" s="278"/>
      <c r="H47" s="276"/>
      <c r="I47" s="280"/>
      <c r="J47" s="276"/>
      <c r="K47" s="282"/>
      <c r="L47" s="285"/>
      <c r="M47" s="287"/>
      <c r="N47" s="293"/>
      <c r="O47" s="263"/>
      <c r="S47" s="178"/>
    </row>
    <row r="48" spans="1:19" s="76" customFormat="1" ht="33" customHeight="1" thickBot="1">
      <c r="A48" s="1"/>
      <c r="B48" s="266"/>
      <c r="C48" s="269"/>
      <c r="D48" s="272"/>
      <c r="E48" s="118" t="s">
        <v>158</v>
      </c>
      <c r="F48" s="119" t="str">
        <f t="shared" ref="F48:H48" si="23">F42</f>
        <v/>
      </c>
      <c r="G48" s="119">
        <f t="shared" si="23"/>
        <v>0</v>
      </c>
      <c r="H48" s="120">
        <f t="shared" si="23"/>
        <v>0</v>
      </c>
      <c r="I48" s="118" t="s">
        <v>158</v>
      </c>
      <c r="J48" s="120" t="str">
        <f t="shared" ref="J48:L48" si="24">J42</f>
        <v/>
      </c>
      <c r="K48" s="129">
        <f t="shared" si="24"/>
        <v>0</v>
      </c>
      <c r="L48" s="129">
        <f t="shared" si="24"/>
        <v>0</v>
      </c>
      <c r="M48" s="121" t="str">
        <f t="shared" ref="M48" si="25">IF(ISERROR(F48*I42+G48*I42+H48*I42+J48+K48+L48),"",F48*I42+G48*I42+H48*I42+J48+K48+L48)</f>
        <v/>
      </c>
      <c r="N48" s="121" t="str">
        <f>IF(ISERROR(J48+K48+L48),"",J48+K48+L48)</f>
        <v/>
      </c>
      <c r="O48" s="128" t="str">
        <f t="shared" ref="O48" si="26">IF(ISERROR(M48*D42),"",M48*D42)</f>
        <v/>
      </c>
      <c r="S48" s="178"/>
    </row>
    <row r="49" spans="1:19" s="76" customFormat="1" ht="17.100000000000001" customHeight="1">
      <c r="A49" s="1">
        <v>7</v>
      </c>
      <c r="B49" s="264"/>
      <c r="C49" s="267"/>
      <c r="D49" s="270">
        <v>0</v>
      </c>
      <c r="E49" s="273"/>
      <c r="F49" s="275" t="str">
        <f>IF(ISNA(VLOOKUP(C49,menuiserie_intérieure!$B$166:$B$211:'menuiserie_intérieure'!$C$166:$C$211,2,FALSE)),"",VLOOKUP(C49,menuiserie_intérieure!$B$166:$B$211:'menuiserie_intérieure'!$C$166:$C$211,2,FALSE))</f>
        <v/>
      </c>
      <c r="G49" s="277"/>
      <c r="H49" s="275"/>
      <c r="I49" s="279">
        <f t="shared" ref="I49" si="27">$I$2</f>
        <v>1.1000000000000001</v>
      </c>
      <c r="J49" s="275" t="str">
        <f>IF(ISNA(VLOOKUP(C49,menuiserie_intérieure!$B$166:$B$211:'menuiserie_intérieure'!$F$166:$F$211,5,FALSE)),"",VLOOKUP(C49,menuiserie_intérieure!$B$166:$B$211:'menuiserie_intérieure'!$F$166:$F$211,5,FALSE))</f>
        <v/>
      </c>
      <c r="K49" s="281"/>
      <c r="L49" s="283"/>
      <c r="M49" s="116"/>
      <c r="N49" s="185"/>
      <c r="O49" s="117"/>
      <c r="S49" s="178"/>
    </row>
    <row r="50" spans="1:19" s="76" customFormat="1" ht="17.100000000000001" customHeight="1">
      <c r="A50" s="1"/>
      <c r="B50" s="265"/>
      <c r="C50" s="268"/>
      <c r="D50" s="271"/>
      <c r="E50" s="274"/>
      <c r="F50" s="276"/>
      <c r="G50" s="278"/>
      <c r="H50" s="276"/>
      <c r="I50" s="280"/>
      <c r="J50" s="276"/>
      <c r="K50" s="282"/>
      <c r="L50" s="284"/>
      <c r="M50" s="116"/>
      <c r="N50" s="185"/>
      <c r="O50" s="117"/>
      <c r="S50" s="178"/>
    </row>
    <row r="51" spans="1:19" s="76" customFormat="1" ht="17.100000000000001" customHeight="1">
      <c r="A51" s="1"/>
      <c r="B51" s="265"/>
      <c r="C51" s="268"/>
      <c r="D51" s="271"/>
      <c r="E51" s="274"/>
      <c r="F51" s="276"/>
      <c r="G51" s="278"/>
      <c r="H51" s="276"/>
      <c r="I51" s="280"/>
      <c r="J51" s="276"/>
      <c r="K51" s="282"/>
      <c r="L51" s="284"/>
      <c r="M51" s="116"/>
      <c r="N51" s="185"/>
      <c r="O51" s="117"/>
      <c r="S51" s="178"/>
    </row>
    <row r="52" spans="1:19" s="76" customFormat="1" ht="17.100000000000001" customHeight="1" thickBot="1">
      <c r="A52" s="1"/>
      <c r="B52" s="265"/>
      <c r="C52" s="268"/>
      <c r="D52" s="271"/>
      <c r="E52" s="274"/>
      <c r="F52" s="276"/>
      <c r="G52" s="278"/>
      <c r="H52" s="276"/>
      <c r="I52" s="280"/>
      <c r="J52" s="276"/>
      <c r="K52" s="282"/>
      <c r="L52" s="284"/>
      <c r="M52" s="116"/>
      <c r="N52" s="185"/>
      <c r="O52" s="117"/>
      <c r="S52" s="178"/>
    </row>
    <row r="53" spans="1:19" s="76" customFormat="1" ht="17.100000000000001" customHeight="1">
      <c r="A53" s="1"/>
      <c r="B53" s="265"/>
      <c r="C53" s="268"/>
      <c r="D53" s="271"/>
      <c r="E53" s="274"/>
      <c r="F53" s="276"/>
      <c r="G53" s="278"/>
      <c r="H53" s="276"/>
      <c r="I53" s="280"/>
      <c r="J53" s="276"/>
      <c r="K53" s="282"/>
      <c r="L53" s="284"/>
      <c r="M53" s="286" t="s">
        <v>221</v>
      </c>
      <c r="N53" s="286" t="s">
        <v>229</v>
      </c>
      <c r="O53" s="262" t="s">
        <v>176</v>
      </c>
      <c r="S53" s="178"/>
    </row>
    <row r="54" spans="1:19" s="76" customFormat="1" ht="17.100000000000001" customHeight="1">
      <c r="A54" s="1"/>
      <c r="B54" s="265"/>
      <c r="C54" s="268"/>
      <c r="D54" s="271"/>
      <c r="E54" s="274"/>
      <c r="F54" s="276"/>
      <c r="G54" s="278"/>
      <c r="H54" s="276"/>
      <c r="I54" s="280"/>
      <c r="J54" s="276"/>
      <c r="K54" s="282"/>
      <c r="L54" s="285"/>
      <c r="M54" s="287"/>
      <c r="N54" s="293"/>
      <c r="O54" s="263"/>
      <c r="S54" s="178"/>
    </row>
    <row r="55" spans="1:19" s="76" customFormat="1" ht="17.100000000000001" customHeight="1" thickBot="1">
      <c r="A55" s="1"/>
      <c r="B55" s="266"/>
      <c r="C55" s="269"/>
      <c r="D55" s="272"/>
      <c r="E55" s="118" t="s">
        <v>158</v>
      </c>
      <c r="F55" s="119" t="str">
        <f t="shared" ref="F55:H55" si="28">F49</f>
        <v/>
      </c>
      <c r="G55" s="119">
        <f t="shared" si="28"/>
        <v>0</v>
      </c>
      <c r="H55" s="120">
        <f t="shared" si="28"/>
        <v>0</v>
      </c>
      <c r="I55" s="118" t="s">
        <v>158</v>
      </c>
      <c r="J55" s="120" t="str">
        <f t="shared" ref="J55:L55" si="29">J49</f>
        <v/>
      </c>
      <c r="K55" s="129">
        <f t="shared" si="29"/>
        <v>0</v>
      </c>
      <c r="L55" s="129">
        <f t="shared" si="29"/>
        <v>0</v>
      </c>
      <c r="M55" s="121" t="str">
        <f t="shared" ref="M55" si="30">IF(ISERROR(F55*I49+G55*I49+H55*I49+J55+K55+L55),"",F55*I49+G55*I49+H55*I49+J55+K55+L55)</f>
        <v/>
      </c>
      <c r="N55" s="121" t="str">
        <f t="shared" si="9"/>
        <v/>
      </c>
      <c r="O55" s="128" t="str">
        <f t="shared" ref="O55" si="31">IF(ISERROR(M55*D49),"",M55*D49)</f>
        <v/>
      </c>
      <c r="S55" s="178"/>
    </row>
    <row r="56" spans="1:19" s="76" customFormat="1" ht="17.100000000000001" customHeight="1">
      <c r="A56" s="1">
        <v>8</v>
      </c>
      <c r="B56" s="264"/>
      <c r="C56" s="267"/>
      <c r="D56" s="270">
        <v>0</v>
      </c>
      <c r="E56" s="273"/>
      <c r="F56" s="275" t="str">
        <f>IF(ISNA(VLOOKUP(C56,menuiserie_intérieure!$B$166:$B$211:'menuiserie_intérieure'!$C$166:$C$211,2,FALSE)),"",VLOOKUP(C56,menuiserie_intérieure!$B$166:$B$211:'menuiserie_intérieure'!$C$166:$C$211,2,FALSE))</f>
        <v/>
      </c>
      <c r="G56" s="277"/>
      <c r="H56" s="275"/>
      <c r="I56" s="279">
        <f t="shared" ref="I56" si="32">$I$2</f>
        <v>1.1000000000000001</v>
      </c>
      <c r="J56" s="275" t="str">
        <f>IF(ISNA(VLOOKUP(C56,menuiserie_intérieure!$B$166:$B$211:'menuiserie_intérieure'!$F$166:$F$211,5,FALSE)),"",VLOOKUP(C56,menuiserie_intérieure!$B$166:$B$211:'menuiserie_intérieure'!$F$166:$F$211,5,FALSE))</f>
        <v/>
      </c>
      <c r="K56" s="281"/>
      <c r="L56" s="283"/>
      <c r="M56" s="116"/>
      <c r="N56" s="185"/>
      <c r="O56" s="117"/>
      <c r="S56" s="178"/>
    </row>
    <row r="57" spans="1:19" s="76" customFormat="1" ht="17.100000000000001" customHeight="1">
      <c r="A57" s="1"/>
      <c r="B57" s="265"/>
      <c r="C57" s="268"/>
      <c r="D57" s="271"/>
      <c r="E57" s="274"/>
      <c r="F57" s="276"/>
      <c r="G57" s="278"/>
      <c r="H57" s="276"/>
      <c r="I57" s="280"/>
      <c r="J57" s="276"/>
      <c r="K57" s="282"/>
      <c r="L57" s="284"/>
      <c r="M57" s="116"/>
      <c r="N57" s="185"/>
      <c r="O57" s="117"/>
      <c r="S57" s="178"/>
    </row>
    <row r="58" spans="1:19" s="76" customFormat="1" ht="17.100000000000001" customHeight="1">
      <c r="A58" s="1"/>
      <c r="B58" s="265"/>
      <c r="C58" s="268"/>
      <c r="D58" s="271"/>
      <c r="E58" s="274"/>
      <c r="F58" s="276"/>
      <c r="G58" s="278"/>
      <c r="H58" s="276"/>
      <c r="I58" s="280"/>
      <c r="J58" s="276"/>
      <c r="K58" s="282"/>
      <c r="L58" s="284"/>
      <c r="M58" s="116"/>
      <c r="N58" s="185"/>
      <c r="O58" s="117"/>
      <c r="S58" s="178"/>
    </row>
    <row r="59" spans="1:19" s="76" customFormat="1" ht="17.100000000000001" customHeight="1" thickBot="1">
      <c r="A59" s="1"/>
      <c r="B59" s="265"/>
      <c r="C59" s="268"/>
      <c r="D59" s="271"/>
      <c r="E59" s="274"/>
      <c r="F59" s="276"/>
      <c r="G59" s="278"/>
      <c r="H59" s="276"/>
      <c r="I59" s="280"/>
      <c r="J59" s="276"/>
      <c r="K59" s="282"/>
      <c r="L59" s="284"/>
      <c r="M59" s="116"/>
      <c r="N59" s="185"/>
      <c r="O59" s="117"/>
      <c r="S59" s="178"/>
    </row>
    <row r="60" spans="1:19" s="76" customFormat="1" ht="17.100000000000001" customHeight="1">
      <c r="A60" s="1"/>
      <c r="B60" s="265"/>
      <c r="C60" s="268"/>
      <c r="D60" s="271"/>
      <c r="E60" s="274"/>
      <c r="F60" s="276"/>
      <c r="G60" s="278"/>
      <c r="H60" s="276"/>
      <c r="I60" s="280"/>
      <c r="J60" s="276"/>
      <c r="K60" s="282"/>
      <c r="L60" s="284"/>
      <c r="M60" s="286" t="s">
        <v>221</v>
      </c>
      <c r="N60" s="286" t="s">
        <v>229</v>
      </c>
      <c r="O60" s="262" t="s">
        <v>176</v>
      </c>
      <c r="S60" s="178"/>
    </row>
    <row r="61" spans="1:19" s="76" customFormat="1" ht="17.100000000000001" customHeight="1">
      <c r="A61" s="1"/>
      <c r="B61" s="265"/>
      <c r="C61" s="268"/>
      <c r="D61" s="271"/>
      <c r="E61" s="274"/>
      <c r="F61" s="276"/>
      <c r="G61" s="278"/>
      <c r="H61" s="276"/>
      <c r="I61" s="280"/>
      <c r="J61" s="276"/>
      <c r="K61" s="282"/>
      <c r="L61" s="285"/>
      <c r="M61" s="287"/>
      <c r="N61" s="293"/>
      <c r="O61" s="263"/>
      <c r="S61" s="178"/>
    </row>
    <row r="62" spans="1:19" s="76" customFormat="1" ht="17.100000000000001" customHeight="1" thickBot="1">
      <c r="A62" s="1"/>
      <c r="B62" s="266"/>
      <c r="C62" s="269"/>
      <c r="D62" s="272"/>
      <c r="E62" s="118" t="s">
        <v>158</v>
      </c>
      <c r="F62" s="119" t="str">
        <f t="shared" ref="F62:H62" si="33">F56</f>
        <v/>
      </c>
      <c r="G62" s="119">
        <f t="shared" si="33"/>
        <v>0</v>
      </c>
      <c r="H62" s="120">
        <f t="shared" si="33"/>
        <v>0</v>
      </c>
      <c r="I62" s="118" t="s">
        <v>158</v>
      </c>
      <c r="J62" s="120" t="str">
        <f t="shared" ref="J62:L62" si="34">J56</f>
        <v/>
      </c>
      <c r="K62" s="129">
        <f t="shared" si="34"/>
        <v>0</v>
      </c>
      <c r="L62" s="129">
        <f t="shared" si="34"/>
        <v>0</v>
      </c>
      <c r="M62" s="121" t="str">
        <f t="shared" ref="M62" si="35">IF(ISERROR(F62*I56+G62*I56+H62*I56+J62+K62+L62),"",F62*I56+G62*I56+H62*I56+J62+K62+L62)</f>
        <v/>
      </c>
      <c r="N62" s="121" t="str">
        <f t="shared" si="15"/>
        <v/>
      </c>
      <c r="O62" s="128" t="str">
        <f t="shared" ref="O62" si="36">IF(ISERROR(M62*D56),"",M62*D56)</f>
        <v/>
      </c>
      <c r="S62" s="178"/>
    </row>
    <row r="63" spans="1:19" s="76" customFormat="1" ht="17.100000000000001" customHeight="1">
      <c r="A63" s="1">
        <v>9</v>
      </c>
      <c r="B63" s="264"/>
      <c r="C63" s="267"/>
      <c r="D63" s="270">
        <v>0</v>
      </c>
      <c r="E63" s="273"/>
      <c r="F63" s="275" t="str">
        <f>IF(ISNA(VLOOKUP(C63,menuiserie_intérieure!$B$166:$B$211:'menuiserie_intérieure'!$C$166:$C$211,2,FALSE)),"",VLOOKUP(C63,menuiserie_intérieure!$B$166:$B$211:'menuiserie_intérieure'!$C$166:$C$211,2,FALSE))</f>
        <v/>
      </c>
      <c r="G63" s="277"/>
      <c r="H63" s="275"/>
      <c r="I63" s="279">
        <f t="shared" ref="I63" si="37">$I$2</f>
        <v>1.1000000000000001</v>
      </c>
      <c r="J63" s="275" t="str">
        <f>IF(ISNA(VLOOKUP(C63,menuiserie_intérieure!$B$166:$B$211:'menuiserie_intérieure'!$F$166:$F$211,5,FALSE)),"",VLOOKUP(C63,menuiserie_intérieure!$B$166:$B$211:'menuiserie_intérieure'!$F$166:$F$211,5,FALSE))</f>
        <v/>
      </c>
      <c r="K63" s="281"/>
      <c r="L63" s="283"/>
      <c r="M63" s="116"/>
      <c r="N63" s="185"/>
      <c r="O63" s="117"/>
      <c r="S63" s="178"/>
    </row>
    <row r="64" spans="1:19" s="76" customFormat="1" ht="17.100000000000001" customHeight="1">
      <c r="A64" s="1"/>
      <c r="B64" s="265"/>
      <c r="C64" s="268"/>
      <c r="D64" s="271"/>
      <c r="E64" s="274"/>
      <c r="F64" s="276"/>
      <c r="G64" s="278"/>
      <c r="H64" s="276"/>
      <c r="I64" s="280"/>
      <c r="J64" s="276"/>
      <c r="K64" s="282"/>
      <c r="L64" s="284"/>
      <c r="M64" s="116"/>
      <c r="N64" s="185"/>
      <c r="O64" s="117"/>
      <c r="S64" s="178"/>
    </row>
    <row r="65" spans="1:19" s="76" customFormat="1" ht="17.100000000000001" customHeight="1">
      <c r="A65" s="1"/>
      <c r="B65" s="265"/>
      <c r="C65" s="268"/>
      <c r="D65" s="271"/>
      <c r="E65" s="274"/>
      <c r="F65" s="276"/>
      <c r="G65" s="278"/>
      <c r="H65" s="276"/>
      <c r="I65" s="280"/>
      <c r="J65" s="276"/>
      <c r="K65" s="282"/>
      <c r="L65" s="284"/>
      <c r="M65" s="116"/>
      <c r="N65" s="185"/>
      <c r="O65" s="117"/>
      <c r="S65" s="178"/>
    </row>
    <row r="66" spans="1:19" s="76" customFormat="1" ht="17.100000000000001" customHeight="1" thickBot="1">
      <c r="A66" s="1"/>
      <c r="B66" s="265"/>
      <c r="C66" s="268"/>
      <c r="D66" s="271"/>
      <c r="E66" s="274"/>
      <c r="F66" s="276"/>
      <c r="G66" s="278"/>
      <c r="H66" s="276"/>
      <c r="I66" s="280"/>
      <c r="J66" s="276"/>
      <c r="K66" s="282"/>
      <c r="L66" s="284"/>
      <c r="M66" s="116"/>
      <c r="N66" s="185"/>
      <c r="O66" s="117"/>
      <c r="S66" s="178"/>
    </row>
    <row r="67" spans="1:19" s="76" customFormat="1" ht="17.100000000000001" customHeight="1">
      <c r="A67" s="1"/>
      <c r="B67" s="265"/>
      <c r="C67" s="268"/>
      <c r="D67" s="271"/>
      <c r="E67" s="274"/>
      <c r="F67" s="276"/>
      <c r="G67" s="278"/>
      <c r="H67" s="276"/>
      <c r="I67" s="280"/>
      <c r="J67" s="276"/>
      <c r="K67" s="282"/>
      <c r="L67" s="284"/>
      <c r="M67" s="286" t="s">
        <v>221</v>
      </c>
      <c r="N67" s="286" t="s">
        <v>229</v>
      </c>
      <c r="O67" s="262" t="s">
        <v>176</v>
      </c>
      <c r="S67" s="178"/>
    </row>
    <row r="68" spans="1:19" s="76" customFormat="1" ht="17.100000000000001" customHeight="1">
      <c r="A68" s="1"/>
      <c r="B68" s="265"/>
      <c r="C68" s="268"/>
      <c r="D68" s="271"/>
      <c r="E68" s="274"/>
      <c r="F68" s="276"/>
      <c r="G68" s="278"/>
      <c r="H68" s="276"/>
      <c r="I68" s="280"/>
      <c r="J68" s="276"/>
      <c r="K68" s="282"/>
      <c r="L68" s="285"/>
      <c r="M68" s="287"/>
      <c r="N68" s="293"/>
      <c r="O68" s="263"/>
      <c r="S68" s="178"/>
    </row>
    <row r="69" spans="1:19" s="76" customFormat="1" ht="17.100000000000001" customHeight="1" thickBot="1">
      <c r="A69" s="1"/>
      <c r="B69" s="266"/>
      <c r="C69" s="269"/>
      <c r="D69" s="272"/>
      <c r="E69" s="118" t="s">
        <v>158</v>
      </c>
      <c r="F69" s="119" t="str">
        <f t="shared" ref="F69:H69" si="38">F63</f>
        <v/>
      </c>
      <c r="G69" s="119">
        <f t="shared" si="38"/>
        <v>0</v>
      </c>
      <c r="H69" s="120">
        <f t="shared" si="38"/>
        <v>0</v>
      </c>
      <c r="I69" s="118" t="s">
        <v>158</v>
      </c>
      <c r="J69" s="120" t="str">
        <f t="shared" ref="J69:L69" si="39">J63</f>
        <v/>
      </c>
      <c r="K69" s="129">
        <f t="shared" si="39"/>
        <v>0</v>
      </c>
      <c r="L69" s="129">
        <f t="shared" si="39"/>
        <v>0</v>
      </c>
      <c r="M69" s="121" t="str">
        <f t="shared" ref="M69" si="40">IF(ISERROR(F69*I63+G69*I63+H69*I63+J69+K69+L69),"",F69*I63+G69*I63+H69*I63+J69+K69+L69)</f>
        <v/>
      </c>
      <c r="N69" s="121" t="str">
        <f>IF(ISERROR(J69+K69+L69),"",J69+K69+L69)</f>
        <v/>
      </c>
      <c r="O69" s="128" t="str">
        <f t="shared" ref="O69" si="41">IF(ISERROR(M69*D63),"",M69*D63)</f>
        <v/>
      </c>
      <c r="S69" s="178"/>
    </row>
    <row r="70" spans="1:19" s="76" customFormat="1" ht="17.100000000000001" hidden="1" customHeight="1">
      <c r="A70" s="1">
        <v>10</v>
      </c>
      <c r="B70" s="264"/>
      <c r="C70" s="267"/>
      <c r="D70" s="270">
        <v>0</v>
      </c>
      <c r="E70" s="273"/>
      <c r="F70" s="275" t="str">
        <f>IF(ISNA(VLOOKUP(C70,menuiserie_intérieure!$B$166:$B$211:'menuiserie_intérieure'!$C$166:$C$211,2,FALSE)),"",VLOOKUP(C70,menuiserie_intérieure!$B$166:$B$211:'menuiserie_intérieure'!$C$166:$C$211,2,FALSE))</f>
        <v/>
      </c>
      <c r="G70" s="277"/>
      <c r="H70" s="275"/>
      <c r="I70" s="279">
        <f t="shared" ref="I70" si="42">$I$2</f>
        <v>1.1000000000000001</v>
      </c>
      <c r="J70" s="275" t="str">
        <f>IF(ISNA(VLOOKUP(C70,menuiserie_intérieure!$B$166:$B$211:'menuiserie_intérieure'!$F$166:$F$211,5,FALSE)),"",VLOOKUP(C70,menuiserie_intérieure!$B$166:$B$211:'menuiserie_intérieure'!$F$166:$F$211,5,FALSE))</f>
        <v/>
      </c>
      <c r="K70" s="281"/>
      <c r="L70" s="283"/>
      <c r="M70" s="116"/>
      <c r="N70" s="185"/>
      <c r="O70" s="117"/>
      <c r="S70" s="178"/>
    </row>
    <row r="71" spans="1:19" s="76" customFormat="1" ht="17.100000000000001" hidden="1" customHeight="1">
      <c r="A71" s="1"/>
      <c r="B71" s="265"/>
      <c r="C71" s="268"/>
      <c r="D71" s="271"/>
      <c r="E71" s="274"/>
      <c r="F71" s="276"/>
      <c r="G71" s="278"/>
      <c r="H71" s="276"/>
      <c r="I71" s="280"/>
      <c r="J71" s="276"/>
      <c r="K71" s="282"/>
      <c r="L71" s="284"/>
      <c r="M71" s="116"/>
      <c r="N71" s="185"/>
      <c r="O71" s="117"/>
      <c r="S71" s="178"/>
    </row>
    <row r="72" spans="1:19" s="76" customFormat="1" ht="17.100000000000001" hidden="1" customHeight="1">
      <c r="A72" s="1"/>
      <c r="B72" s="265"/>
      <c r="C72" s="268"/>
      <c r="D72" s="271"/>
      <c r="E72" s="274"/>
      <c r="F72" s="276"/>
      <c r="G72" s="278"/>
      <c r="H72" s="276"/>
      <c r="I72" s="280"/>
      <c r="J72" s="276"/>
      <c r="K72" s="282"/>
      <c r="L72" s="284"/>
      <c r="M72" s="116"/>
      <c r="N72" s="185"/>
      <c r="O72" s="117"/>
      <c r="S72" s="178"/>
    </row>
    <row r="73" spans="1:19" s="76" customFormat="1" ht="17.100000000000001" hidden="1" customHeight="1" thickBot="1">
      <c r="A73" s="1"/>
      <c r="B73" s="265"/>
      <c r="C73" s="268"/>
      <c r="D73" s="271"/>
      <c r="E73" s="274"/>
      <c r="F73" s="276"/>
      <c r="G73" s="278"/>
      <c r="H73" s="276"/>
      <c r="I73" s="280"/>
      <c r="J73" s="276"/>
      <c r="K73" s="282"/>
      <c r="L73" s="284"/>
      <c r="M73" s="116"/>
      <c r="N73" s="185"/>
      <c r="O73" s="117"/>
      <c r="S73" s="178"/>
    </row>
    <row r="74" spans="1:19" s="76" customFormat="1" ht="17.100000000000001" hidden="1" customHeight="1">
      <c r="A74" s="1"/>
      <c r="B74" s="265"/>
      <c r="C74" s="268"/>
      <c r="D74" s="271"/>
      <c r="E74" s="274"/>
      <c r="F74" s="276"/>
      <c r="G74" s="278"/>
      <c r="H74" s="276"/>
      <c r="I74" s="280"/>
      <c r="J74" s="276"/>
      <c r="K74" s="282"/>
      <c r="L74" s="284"/>
      <c r="M74" s="286" t="s">
        <v>221</v>
      </c>
      <c r="N74" s="286" t="s">
        <v>229</v>
      </c>
      <c r="O74" s="262" t="s">
        <v>176</v>
      </c>
      <c r="S74" s="178"/>
    </row>
    <row r="75" spans="1:19" s="76" customFormat="1" ht="17.100000000000001" hidden="1" customHeight="1">
      <c r="A75" s="1"/>
      <c r="B75" s="265"/>
      <c r="C75" s="268"/>
      <c r="D75" s="271"/>
      <c r="E75" s="274"/>
      <c r="F75" s="276"/>
      <c r="G75" s="278"/>
      <c r="H75" s="276"/>
      <c r="I75" s="280"/>
      <c r="J75" s="276"/>
      <c r="K75" s="282"/>
      <c r="L75" s="285"/>
      <c r="M75" s="287"/>
      <c r="N75" s="293"/>
      <c r="O75" s="263"/>
      <c r="S75" s="178"/>
    </row>
    <row r="76" spans="1:19" s="76" customFormat="1" ht="17.100000000000001" hidden="1" customHeight="1" thickBot="1">
      <c r="A76" s="1"/>
      <c r="B76" s="266"/>
      <c r="C76" s="269"/>
      <c r="D76" s="272"/>
      <c r="E76" s="118" t="s">
        <v>158</v>
      </c>
      <c r="F76" s="119" t="str">
        <f t="shared" ref="F76:H76" si="43">F70</f>
        <v/>
      </c>
      <c r="G76" s="119">
        <f t="shared" si="43"/>
        <v>0</v>
      </c>
      <c r="H76" s="120">
        <f t="shared" si="43"/>
        <v>0</v>
      </c>
      <c r="I76" s="118" t="s">
        <v>158</v>
      </c>
      <c r="J76" s="120" t="str">
        <f t="shared" ref="J76:L76" si="44">J70</f>
        <v/>
      </c>
      <c r="K76" s="129">
        <f t="shared" si="44"/>
        <v>0</v>
      </c>
      <c r="L76" s="129">
        <f t="shared" si="44"/>
        <v>0</v>
      </c>
      <c r="M76" s="121" t="str">
        <f t="shared" ref="M76" si="45">IF(ISERROR(F76*I70+G76*I70+H76*I70+J76+K76+L76),"",F76*I70+G76*I70+H76*I70+J76+K76+L76)</f>
        <v/>
      </c>
      <c r="N76" s="121" t="str">
        <f>IF(ISERROR(J76+K76+L76),"",J76+K76+L76)</f>
        <v/>
      </c>
      <c r="O76" s="128" t="str">
        <f t="shared" ref="O76" si="46">IF(ISERROR(M76*D70),"",M76*D70)</f>
        <v/>
      </c>
      <c r="S76" s="178"/>
    </row>
    <row r="77" spans="1:19" s="76" customFormat="1" ht="17.100000000000001" hidden="1" customHeight="1">
      <c r="A77" s="1">
        <v>11</v>
      </c>
      <c r="B77" s="264"/>
      <c r="C77" s="267"/>
      <c r="D77" s="270">
        <v>0</v>
      </c>
      <c r="E77" s="273"/>
      <c r="F77" s="275" t="str">
        <f>IF(ISNA(VLOOKUP(C77,menuiserie_intérieure!$B$166:$B$211:'menuiserie_intérieure'!$C$166:$C$211,2,FALSE)),"",VLOOKUP(C77,menuiserie_intérieure!$B$166:$B$211:'menuiserie_intérieure'!$C$166:$C$211,2,FALSE))</f>
        <v/>
      </c>
      <c r="G77" s="277"/>
      <c r="H77" s="275"/>
      <c r="I77" s="279">
        <f t="shared" ref="I77" si="47">$I$2</f>
        <v>1.1000000000000001</v>
      </c>
      <c r="J77" s="275" t="str">
        <f>IF(ISNA(VLOOKUP(C77,menuiserie_intérieure!$B$166:$B$211:'menuiserie_intérieure'!$F$166:$F$211,5,FALSE)),"",VLOOKUP(C77,menuiserie_intérieure!$B$166:$B$211:'menuiserie_intérieure'!$F$166:$F$211,5,FALSE))</f>
        <v/>
      </c>
      <c r="K77" s="281"/>
      <c r="L77" s="283"/>
      <c r="M77" s="116"/>
      <c r="N77" s="185"/>
      <c r="O77" s="117"/>
      <c r="S77" s="178"/>
    </row>
    <row r="78" spans="1:19" s="76" customFormat="1" ht="17.100000000000001" hidden="1" customHeight="1">
      <c r="A78" s="1"/>
      <c r="B78" s="265"/>
      <c r="C78" s="268"/>
      <c r="D78" s="271"/>
      <c r="E78" s="274"/>
      <c r="F78" s="276"/>
      <c r="G78" s="278"/>
      <c r="H78" s="276"/>
      <c r="I78" s="280"/>
      <c r="J78" s="276"/>
      <c r="K78" s="282"/>
      <c r="L78" s="284"/>
      <c r="M78" s="116"/>
      <c r="N78" s="185"/>
      <c r="O78" s="117"/>
      <c r="S78" s="178"/>
    </row>
    <row r="79" spans="1:19" s="76" customFormat="1" ht="17.100000000000001" hidden="1" customHeight="1">
      <c r="A79" s="1"/>
      <c r="B79" s="265"/>
      <c r="C79" s="268"/>
      <c r="D79" s="271"/>
      <c r="E79" s="274"/>
      <c r="F79" s="276"/>
      <c r="G79" s="278"/>
      <c r="H79" s="276"/>
      <c r="I79" s="280"/>
      <c r="J79" s="276"/>
      <c r="K79" s="282"/>
      <c r="L79" s="284"/>
      <c r="M79" s="116"/>
      <c r="N79" s="185"/>
      <c r="O79" s="117"/>
      <c r="S79" s="178"/>
    </row>
    <row r="80" spans="1:19" s="76" customFormat="1" ht="17.100000000000001" hidden="1" customHeight="1" thickBot="1">
      <c r="A80" s="1"/>
      <c r="B80" s="265"/>
      <c r="C80" s="268"/>
      <c r="D80" s="271"/>
      <c r="E80" s="274"/>
      <c r="F80" s="276"/>
      <c r="G80" s="278"/>
      <c r="H80" s="276"/>
      <c r="I80" s="280"/>
      <c r="J80" s="276"/>
      <c r="K80" s="282"/>
      <c r="L80" s="284"/>
      <c r="M80" s="116"/>
      <c r="N80" s="185"/>
      <c r="O80" s="117"/>
      <c r="S80" s="178"/>
    </row>
    <row r="81" spans="1:19" s="76" customFormat="1" ht="17.100000000000001" hidden="1" customHeight="1">
      <c r="A81" s="1"/>
      <c r="B81" s="265"/>
      <c r="C81" s="268"/>
      <c r="D81" s="271"/>
      <c r="E81" s="274"/>
      <c r="F81" s="276"/>
      <c r="G81" s="278"/>
      <c r="H81" s="276"/>
      <c r="I81" s="280"/>
      <c r="J81" s="276"/>
      <c r="K81" s="282"/>
      <c r="L81" s="284"/>
      <c r="M81" s="286" t="s">
        <v>221</v>
      </c>
      <c r="N81" s="286" t="s">
        <v>229</v>
      </c>
      <c r="O81" s="262" t="s">
        <v>176</v>
      </c>
      <c r="S81" s="178"/>
    </row>
    <row r="82" spans="1:19" s="76" customFormat="1" ht="17.100000000000001" hidden="1" customHeight="1">
      <c r="A82" s="1"/>
      <c r="B82" s="265"/>
      <c r="C82" s="268"/>
      <c r="D82" s="271"/>
      <c r="E82" s="274"/>
      <c r="F82" s="276"/>
      <c r="G82" s="278"/>
      <c r="H82" s="276"/>
      <c r="I82" s="280"/>
      <c r="J82" s="276"/>
      <c r="K82" s="282"/>
      <c r="L82" s="285"/>
      <c r="M82" s="287"/>
      <c r="N82" s="293"/>
      <c r="O82" s="263"/>
      <c r="S82" s="178"/>
    </row>
    <row r="83" spans="1:19" s="76" customFormat="1" ht="17.100000000000001" hidden="1" customHeight="1" thickBot="1">
      <c r="A83" s="1"/>
      <c r="B83" s="266"/>
      <c r="C83" s="269"/>
      <c r="D83" s="272"/>
      <c r="E83" s="118" t="s">
        <v>158</v>
      </c>
      <c r="F83" s="119" t="str">
        <f t="shared" ref="F83:H83" si="48">F77</f>
        <v/>
      </c>
      <c r="G83" s="119">
        <f t="shared" si="48"/>
        <v>0</v>
      </c>
      <c r="H83" s="120">
        <f t="shared" si="48"/>
        <v>0</v>
      </c>
      <c r="I83" s="118" t="s">
        <v>158</v>
      </c>
      <c r="J83" s="120" t="str">
        <f t="shared" ref="J83:L83" si="49">J77</f>
        <v/>
      </c>
      <c r="K83" s="129">
        <f t="shared" si="49"/>
        <v>0</v>
      </c>
      <c r="L83" s="129">
        <f t="shared" si="49"/>
        <v>0</v>
      </c>
      <c r="M83" s="121" t="str">
        <f t="shared" ref="M83" si="50">IF(ISERROR(F83*I77+G83*I77+H83*I77+J83+K83+L83),"",F83*I77+G83*I77+H83*I77+J83+K83+L83)</f>
        <v/>
      </c>
      <c r="N83" s="121" t="str">
        <f t="shared" si="9"/>
        <v/>
      </c>
      <c r="O83" s="128" t="str">
        <f t="shared" ref="O83" si="51">IF(ISERROR(M83*D77),"",M83*D77)</f>
        <v/>
      </c>
      <c r="S83" s="178"/>
    </row>
    <row r="84" spans="1:19" s="76" customFormat="1" ht="17.100000000000001" hidden="1" customHeight="1">
      <c r="A84" s="1">
        <v>12</v>
      </c>
      <c r="B84" s="264"/>
      <c r="C84" s="267"/>
      <c r="D84" s="270">
        <v>0</v>
      </c>
      <c r="E84" s="273"/>
      <c r="F84" s="275" t="str">
        <f>IF(ISNA(VLOOKUP(C84,menuiserie_intérieure!$B$166:$B$211:'menuiserie_intérieure'!$C$166:$C$211,2,FALSE)),"",VLOOKUP(C84,menuiserie_intérieure!$B$166:$B$211:'menuiserie_intérieure'!$C$166:$C$211,2,FALSE))</f>
        <v/>
      </c>
      <c r="G84" s="277"/>
      <c r="H84" s="275"/>
      <c r="I84" s="279">
        <f t="shared" ref="I84" si="52">$I$2</f>
        <v>1.1000000000000001</v>
      </c>
      <c r="J84" s="275" t="str">
        <f>IF(ISNA(VLOOKUP(C84,menuiserie_intérieure!$B$166:$B$211:'menuiserie_intérieure'!$F$166:$F$211,5,FALSE)),"",VLOOKUP(C84,menuiserie_intérieure!$B$166:$B$211:'menuiserie_intérieure'!$F$166:$F$211,5,FALSE))</f>
        <v/>
      </c>
      <c r="K84" s="281"/>
      <c r="L84" s="283"/>
      <c r="M84" s="116"/>
      <c r="N84" s="185"/>
      <c r="O84" s="117"/>
      <c r="S84" s="178"/>
    </row>
    <row r="85" spans="1:19" s="76" customFormat="1" ht="17.100000000000001" hidden="1" customHeight="1">
      <c r="A85" s="1"/>
      <c r="B85" s="265"/>
      <c r="C85" s="268"/>
      <c r="D85" s="271"/>
      <c r="E85" s="274"/>
      <c r="F85" s="276"/>
      <c r="G85" s="278"/>
      <c r="H85" s="276"/>
      <c r="I85" s="280"/>
      <c r="J85" s="276"/>
      <c r="K85" s="282"/>
      <c r="L85" s="284"/>
      <c r="M85" s="116"/>
      <c r="N85" s="185"/>
      <c r="O85" s="117"/>
      <c r="S85" s="178"/>
    </row>
    <row r="86" spans="1:19" s="76" customFormat="1" ht="17.100000000000001" hidden="1" customHeight="1">
      <c r="A86" s="1"/>
      <c r="B86" s="265"/>
      <c r="C86" s="268"/>
      <c r="D86" s="271"/>
      <c r="E86" s="274"/>
      <c r="F86" s="276"/>
      <c r="G86" s="278"/>
      <c r="H86" s="276"/>
      <c r="I86" s="280"/>
      <c r="J86" s="276"/>
      <c r="K86" s="282"/>
      <c r="L86" s="284"/>
      <c r="M86" s="116"/>
      <c r="N86" s="185"/>
      <c r="O86" s="117"/>
      <c r="S86" s="178"/>
    </row>
    <row r="87" spans="1:19" s="76" customFormat="1" ht="17.100000000000001" hidden="1" customHeight="1" thickBot="1">
      <c r="A87" s="1"/>
      <c r="B87" s="265"/>
      <c r="C87" s="268"/>
      <c r="D87" s="271"/>
      <c r="E87" s="274"/>
      <c r="F87" s="276"/>
      <c r="G87" s="278"/>
      <c r="H87" s="276"/>
      <c r="I87" s="280"/>
      <c r="J87" s="276"/>
      <c r="K87" s="282"/>
      <c r="L87" s="284"/>
      <c r="M87" s="116"/>
      <c r="N87" s="185"/>
      <c r="O87" s="117"/>
      <c r="S87" s="178"/>
    </row>
    <row r="88" spans="1:19" s="76" customFormat="1" ht="17.100000000000001" hidden="1" customHeight="1">
      <c r="A88" s="1"/>
      <c r="B88" s="265"/>
      <c r="C88" s="268"/>
      <c r="D88" s="271"/>
      <c r="E88" s="274"/>
      <c r="F88" s="276"/>
      <c r="G88" s="278"/>
      <c r="H88" s="276"/>
      <c r="I88" s="280"/>
      <c r="J88" s="276"/>
      <c r="K88" s="282"/>
      <c r="L88" s="284"/>
      <c r="M88" s="286" t="s">
        <v>221</v>
      </c>
      <c r="N88" s="286" t="s">
        <v>229</v>
      </c>
      <c r="O88" s="262" t="s">
        <v>176</v>
      </c>
      <c r="S88" s="178"/>
    </row>
    <row r="89" spans="1:19" s="76" customFormat="1" ht="17.100000000000001" hidden="1" customHeight="1">
      <c r="A89" s="1"/>
      <c r="B89" s="265"/>
      <c r="C89" s="268"/>
      <c r="D89" s="271"/>
      <c r="E89" s="274"/>
      <c r="F89" s="276"/>
      <c r="G89" s="278"/>
      <c r="H89" s="276"/>
      <c r="I89" s="280"/>
      <c r="J89" s="276"/>
      <c r="K89" s="282"/>
      <c r="L89" s="285"/>
      <c r="M89" s="287"/>
      <c r="N89" s="293"/>
      <c r="O89" s="263"/>
      <c r="S89" s="178"/>
    </row>
    <row r="90" spans="1:19" s="76" customFormat="1" ht="17.100000000000001" hidden="1" customHeight="1" thickBot="1">
      <c r="A90" s="1"/>
      <c r="B90" s="266"/>
      <c r="C90" s="269"/>
      <c r="D90" s="272"/>
      <c r="E90" s="118" t="s">
        <v>158</v>
      </c>
      <c r="F90" s="119" t="str">
        <f t="shared" ref="F90:H90" si="53">F84</f>
        <v/>
      </c>
      <c r="G90" s="119">
        <f t="shared" si="53"/>
        <v>0</v>
      </c>
      <c r="H90" s="120">
        <f t="shared" si="53"/>
        <v>0</v>
      </c>
      <c r="I90" s="118" t="s">
        <v>158</v>
      </c>
      <c r="J90" s="120" t="str">
        <f t="shared" ref="J90:L90" si="54">J84</f>
        <v/>
      </c>
      <c r="K90" s="129">
        <f t="shared" si="54"/>
        <v>0</v>
      </c>
      <c r="L90" s="129">
        <f t="shared" si="54"/>
        <v>0</v>
      </c>
      <c r="M90" s="121" t="str">
        <f t="shared" ref="M90" si="55">IF(ISERROR(F90*I84+G90*I84+H90*I84+J90+K90+L90),"",F90*I84+G90*I84+H90*I84+J90+K90+L90)</f>
        <v/>
      </c>
      <c r="N90" s="121" t="str">
        <f t="shared" si="15"/>
        <v/>
      </c>
      <c r="O90" s="128" t="str">
        <f t="shared" ref="O90" si="56">IF(ISERROR(M90*D84),"",M90*D84)</f>
        <v/>
      </c>
      <c r="S90" s="178"/>
    </row>
    <row r="91" spans="1:19" s="76" customFormat="1" ht="17.100000000000001" hidden="1" customHeight="1">
      <c r="A91" s="1">
        <v>13</v>
      </c>
      <c r="B91" s="264"/>
      <c r="C91" s="267"/>
      <c r="D91" s="270">
        <v>0</v>
      </c>
      <c r="E91" s="273"/>
      <c r="F91" s="275" t="str">
        <f>IF(ISNA(VLOOKUP(C91,menuiserie_intérieure!$B$166:$B$211:'menuiserie_intérieure'!$C$166:$C$211,2,FALSE)),"",VLOOKUP(C91,menuiserie_intérieure!$B$166:$B$211:'menuiserie_intérieure'!$C$166:$C$211,2,FALSE))</f>
        <v/>
      </c>
      <c r="G91" s="277"/>
      <c r="H91" s="275"/>
      <c r="I91" s="279">
        <f t="shared" ref="I91" si="57">$I$2</f>
        <v>1.1000000000000001</v>
      </c>
      <c r="J91" s="275" t="str">
        <f>IF(ISNA(VLOOKUP(C91,menuiserie_intérieure!$B$166:$B$211:'menuiserie_intérieure'!$F$166:$F$211,5,FALSE)),"",VLOOKUP(C91,menuiserie_intérieure!$B$166:$B$211:'menuiserie_intérieure'!$F$166:$F$211,5,FALSE))</f>
        <v/>
      </c>
      <c r="K91" s="281"/>
      <c r="L91" s="283"/>
      <c r="M91" s="116"/>
      <c r="N91" s="185"/>
      <c r="O91" s="117"/>
      <c r="S91" s="178"/>
    </row>
    <row r="92" spans="1:19" s="76" customFormat="1" ht="17.100000000000001" hidden="1" customHeight="1">
      <c r="A92" s="1"/>
      <c r="B92" s="265"/>
      <c r="C92" s="268"/>
      <c r="D92" s="271"/>
      <c r="E92" s="274"/>
      <c r="F92" s="276"/>
      <c r="G92" s="278"/>
      <c r="H92" s="276"/>
      <c r="I92" s="280"/>
      <c r="J92" s="276"/>
      <c r="K92" s="282"/>
      <c r="L92" s="284"/>
      <c r="M92" s="116"/>
      <c r="N92" s="185"/>
      <c r="O92" s="117"/>
      <c r="S92" s="178"/>
    </row>
    <row r="93" spans="1:19" s="76" customFormat="1" ht="17.100000000000001" hidden="1" customHeight="1">
      <c r="A93" s="1"/>
      <c r="B93" s="265"/>
      <c r="C93" s="268"/>
      <c r="D93" s="271"/>
      <c r="E93" s="274"/>
      <c r="F93" s="276"/>
      <c r="G93" s="278"/>
      <c r="H93" s="276"/>
      <c r="I93" s="280"/>
      <c r="J93" s="276"/>
      <c r="K93" s="282"/>
      <c r="L93" s="284"/>
      <c r="M93" s="116"/>
      <c r="N93" s="185"/>
      <c r="O93" s="117"/>
      <c r="S93" s="178"/>
    </row>
    <row r="94" spans="1:19" s="76" customFormat="1" ht="17.100000000000001" hidden="1" customHeight="1" thickBot="1">
      <c r="A94" s="1"/>
      <c r="B94" s="265"/>
      <c r="C94" s="268"/>
      <c r="D94" s="271"/>
      <c r="E94" s="274"/>
      <c r="F94" s="276"/>
      <c r="G94" s="278"/>
      <c r="H94" s="276"/>
      <c r="I94" s="280"/>
      <c r="J94" s="276"/>
      <c r="K94" s="282"/>
      <c r="L94" s="284"/>
      <c r="M94" s="116"/>
      <c r="N94" s="185"/>
      <c r="O94" s="117"/>
      <c r="S94" s="178"/>
    </row>
    <row r="95" spans="1:19" s="76" customFormat="1" ht="17.100000000000001" hidden="1" customHeight="1">
      <c r="A95" s="1"/>
      <c r="B95" s="265"/>
      <c r="C95" s="268"/>
      <c r="D95" s="271"/>
      <c r="E95" s="274"/>
      <c r="F95" s="276"/>
      <c r="G95" s="278"/>
      <c r="H95" s="276"/>
      <c r="I95" s="280"/>
      <c r="J95" s="276"/>
      <c r="K95" s="282"/>
      <c r="L95" s="284"/>
      <c r="M95" s="286" t="s">
        <v>221</v>
      </c>
      <c r="N95" s="286" t="s">
        <v>229</v>
      </c>
      <c r="O95" s="262" t="s">
        <v>176</v>
      </c>
      <c r="S95" s="178"/>
    </row>
    <row r="96" spans="1:19" s="76" customFormat="1" ht="17.100000000000001" hidden="1" customHeight="1">
      <c r="A96" s="1"/>
      <c r="B96" s="265"/>
      <c r="C96" s="268"/>
      <c r="D96" s="271"/>
      <c r="E96" s="274"/>
      <c r="F96" s="276"/>
      <c r="G96" s="278"/>
      <c r="H96" s="276"/>
      <c r="I96" s="280"/>
      <c r="J96" s="276"/>
      <c r="K96" s="282"/>
      <c r="L96" s="285"/>
      <c r="M96" s="287"/>
      <c r="N96" s="293"/>
      <c r="O96" s="263"/>
      <c r="S96" s="178"/>
    </row>
    <row r="97" spans="1:19" s="76" customFormat="1" ht="17.100000000000001" hidden="1" customHeight="1" thickBot="1">
      <c r="A97" s="1"/>
      <c r="B97" s="266"/>
      <c r="C97" s="269"/>
      <c r="D97" s="272"/>
      <c r="E97" s="118" t="s">
        <v>158</v>
      </c>
      <c r="F97" s="119" t="str">
        <f t="shared" ref="F97:H97" si="58">F91</f>
        <v/>
      </c>
      <c r="G97" s="119">
        <f t="shared" si="58"/>
        <v>0</v>
      </c>
      <c r="H97" s="120">
        <f t="shared" si="58"/>
        <v>0</v>
      </c>
      <c r="I97" s="118" t="s">
        <v>158</v>
      </c>
      <c r="J97" s="120" t="str">
        <f t="shared" ref="J97:L97" si="59">J91</f>
        <v/>
      </c>
      <c r="K97" s="129">
        <f t="shared" si="59"/>
        <v>0</v>
      </c>
      <c r="L97" s="129">
        <f t="shared" si="59"/>
        <v>0</v>
      </c>
      <c r="M97" s="121" t="str">
        <f t="shared" ref="M97" si="60">IF(ISERROR(F97*I91+G97*I91+H97*I91+J97+K97+L97),"",F97*I91+G97*I91+H97*I91+J97+K97+L97)</f>
        <v/>
      </c>
      <c r="N97" s="121" t="str">
        <f>IF(ISERROR(J97+K97+L97),"",J97+K97+L97)</f>
        <v/>
      </c>
      <c r="O97" s="128" t="str">
        <f t="shared" ref="O97" si="61">IF(ISERROR(M97*D91),"",M97*D91)</f>
        <v/>
      </c>
      <c r="S97" s="178"/>
    </row>
    <row r="98" spans="1:19" s="76" customFormat="1" ht="17.100000000000001" hidden="1" customHeight="1">
      <c r="A98" s="1">
        <v>14</v>
      </c>
      <c r="B98" s="264"/>
      <c r="C98" s="267"/>
      <c r="D98" s="270">
        <v>0</v>
      </c>
      <c r="E98" s="273"/>
      <c r="F98" s="275" t="str">
        <f>IF(ISNA(VLOOKUP(C98,menuiserie_intérieure!$B$166:$B$211:'menuiserie_intérieure'!$C$166:$C$211,2,FALSE)),"",VLOOKUP(C98,menuiserie_intérieure!$B$166:$B$211:'menuiserie_intérieure'!$C$166:$C$211,2,FALSE))</f>
        <v/>
      </c>
      <c r="G98" s="277"/>
      <c r="H98" s="275"/>
      <c r="I98" s="279">
        <f t="shared" ref="I98" si="62">$I$2</f>
        <v>1.1000000000000001</v>
      </c>
      <c r="J98" s="275" t="str">
        <f>IF(ISNA(VLOOKUP(C98,menuiserie_intérieure!$B$166:$B$211:'menuiserie_intérieure'!$F$166:$F$211,5,FALSE)),"",VLOOKUP(C98,menuiserie_intérieure!$B$166:$B$211:'menuiserie_intérieure'!$F$166:$F$211,5,FALSE))</f>
        <v/>
      </c>
      <c r="K98" s="281"/>
      <c r="L98" s="283"/>
      <c r="M98" s="116"/>
      <c r="N98" s="185"/>
      <c r="O98" s="117"/>
      <c r="S98" s="178"/>
    </row>
    <row r="99" spans="1:19" s="76" customFormat="1" ht="17.100000000000001" hidden="1" customHeight="1">
      <c r="A99" s="1"/>
      <c r="B99" s="265"/>
      <c r="C99" s="268"/>
      <c r="D99" s="271"/>
      <c r="E99" s="274"/>
      <c r="F99" s="276"/>
      <c r="G99" s="278"/>
      <c r="H99" s="276"/>
      <c r="I99" s="280"/>
      <c r="J99" s="276"/>
      <c r="K99" s="282"/>
      <c r="L99" s="284"/>
      <c r="M99" s="116"/>
      <c r="N99" s="185"/>
      <c r="O99" s="117"/>
      <c r="S99" s="178"/>
    </row>
    <row r="100" spans="1:19" s="76" customFormat="1" ht="17.100000000000001" hidden="1" customHeight="1">
      <c r="A100" s="1"/>
      <c r="B100" s="265"/>
      <c r="C100" s="268"/>
      <c r="D100" s="271"/>
      <c r="E100" s="274"/>
      <c r="F100" s="276"/>
      <c r="G100" s="278"/>
      <c r="H100" s="276"/>
      <c r="I100" s="280"/>
      <c r="J100" s="276"/>
      <c r="K100" s="282"/>
      <c r="L100" s="284"/>
      <c r="M100" s="116"/>
      <c r="N100" s="185"/>
      <c r="O100" s="117"/>
      <c r="S100" s="178"/>
    </row>
    <row r="101" spans="1:19" s="76" customFormat="1" ht="17.100000000000001" hidden="1" customHeight="1" thickBot="1">
      <c r="A101" s="1"/>
      <c r="B101" s="265"/>
      <c r="C101" s="268"/>
      <c r="D101" s="271"/>
      <c r="E101" s="274"/>
      <c r="F101" s="276"/>
      <c r="G101" s="278"/>
      <c r="H101" s="276"/>
      <c r="I101" s="280"/>
      <c r="J101" s="276"/>
      <c r="K101" s="282"/>
      <c r="L101" s="284"/>
      <c r="M101" s="116"/>
      <c r="N101" s="185"/>
      <c r="O101" s="117"/>
      <c r="S101" s="178"/>
    </row>
    <row r="102" spans="1:19" s="76" customFormat="1" ht="17.100000000000001" hidden="1" customHeight="1">
      <c r="A102" s="1"/>
      <c r="B102" s="265"/>
      <c r="C102" s="268"/>
      <c r="D102" s="271"/>
      <c r="E102" s="274"/>
      <c r="F102" s="276"/>
      <c r="G102" s="278"/>
      <c r="H102" s="276"/>
      <c r="I102" s="280"/>
      <c r="J102" s="276"/>
      <c r="K102" s="282"/>
      <c r="L102" s="284"/>
      <c r="M102" s="286" t="s">
        <v>221</v>
      </c>
      <c r="N102" s="286" t="s">
        <v>229</v>
      </c>
      <c r="O102" s="262" t="s">
        <v>176</v>
      </c>
      <c r="S102" s="178"/>
    </row>
    <row r="103" spans="1:19" s="76" customFormat="1" ht="17.100000000000001" hidden="1" customHeight="1">
      <c r="A103" s="1"/>
      <c r="B103" s="265"/>
      <c r="C103" s="268"/>
      <c r="D103" s="271"/>
      <c r="E103" s="274"/>
      <c r="F103" s="276"/>
      <c r="G103" s="278"/>
      <c r="H103" s="276"/>
      <c r="I103" s="280"/>
      <c r="J103" s="276"/>
      <c r="K103" s="282"/>
      <c r="L103" s="285"/>
      <c r="M103" s="287"/>
      <c r="N103" s="293"/>
      <c r="O103" s="263"/>
      <c r="S103" s="178"/>
    </row>
    <row r="104" spans="1:19" s="76" customFormat="1" ht="17.100000000000001" hidden="1" customHeight="1" thickBot="1">
      <c r="A104" s="1"/>
      <c r="B104" s="266"/>
      <c r="C104" s="269"/>
      <c r="D104" s="272"/>
      <c r="E104" s="118" t="s">
        <v>158</v>
      </c>
      <c r="F104" s="119" t="str">
        <f t="shared" ref="F104:H104" si="63">F98</f>
        <v/>
      </c>
      <c r="G104" s="119">
        <f t="shared" si="63"/>
        <v>0</v>
      </c>
      <c r="H104" s="120">
        <f t="shared" si="63"/>
        <v>0</v>
      </c>
      <c r="I104" s="118" t="s">
        <v>158</v>
      </c>
      <c r="J104" s="120" t="str">
        <f t="shared" ref="J104:L104" si="64">J98</f>
        <v/>
      </c>
      <c r="K104" s="129">
        <f t="shared" si="64"/>
        <v>0</v>
      </c>
      <c r="L104" s="129">
        <f t="shared" si="64"/>
        <v>0</v>
      </c>
      <c r="M104" s="121" t="str">
        <f t="shared" ref="M104" si="65">IF(ISERROR(F104*I98+G104*I98+H104*I98+J104+K104+L104),"",F104*I98+G104*I98+H104*I98+J104+K104+L104)</f>
        <v/>
      </c>
      <c r="N104" s="121" t="str">
        <f>IF(ISERROR(J104+K104+L104),"",J104+K104+L104)</f>
        <v/>
      </c>
      <c r="O104" s="128" t="str">
        <f t="shared" ref="O104" si="66">IF(ISERROR(M104*D98),"",M104*D98)</f>
        <v/>
      </c>
      <c r="S104" s="178"/>
    </row>
    <row r="105" spans="1:19" s="76" customFormat="1" ht="17.100000000000001" hidden="1" customHeight="1">
      <c r="A105" s="1">
        <v>15</v>
      </c>
      <c r="B105" s="264"/>
      <c r="C105" s="267"/>
      <c r="D105" s="270">
        <v>0</v>
      </c>
      <c r="E105" s="273"/>
      <c r="F105" s="275" t="str">
        <f>IF(ISNA(VLOOKUP(C105,menuiserie_intérieure!$B$166:$B$211:'menuiserie_intérieure'!$C$166:$C$211,2,FALSE)),"",VLOOKUP(C105,menuiserie_intérieure!$B$166:$B$211:'menuiserie_intérieure'!$C$166:$C$211,2,FALSE))</f>
        <v/>
      </c>
      <c r="G105" s="277"/>
      <c r="H105" s="275"/>
      <c r="I105" s="279">
        <f t="shared" ref="I105" si="67">$I$2</f>
        <v>1.1000000000000001</v>
      </c>
      <c r="J105" s="275" t="str">
        <f>IF(ISNA(VLOOKUP(C105,menuiserie_intérieure!$B$166:$B$211:'menuiserie_intérieure'!$F$166:$F$211,5,FALSE)),"",VLOOKUP(C105,menuiserie_intérieure!$B$166:$B$211:'menuiserie_intérieure'!$F$166:$F$211,5,FALSE))</f>
        <v/>
      </c>
      <c r="K105" s="281"/>
      <c r="L105" s="283"/>
      <c r="M105" s="116"/>
      <c r="N105" s="185"/>
      <c r="O105" s="117"/>
      <c r="S105" s="178"/>
    </row>
    <row r="106" spans="1:19" s="76" customFormat="1" ht="17.100000000000001" hidden="1" customHeight="1">
      <c r="A106" s="1"/>
      <c r="B106" s="265"/>
      <c r="C106" s="268"/>
      <c r="D106" s="271"/>
      <c r="E106" s="274"/>
      <c r="F106" s="276"/>
      <c r="G106" s="278"/>
      <c r="H106" s="276"/>
      <c r="I106" s="280"/>
      <c r="J106" s="276"/>
      <c r="K106" s="282"/>
      <c r="L106" s="284"/>
      <c r="M106" s="116"/>
      <c r="N106" s="185"/>
      <c r="O106" s="117"/>
      <c r="S106" s="178"/>
    </row>
    <row r="107" spans="1:19" s="76" customFormat="1" ht="17.100000000000001" hidden="1" customHeight="1">
      <c r="A107" s="1"/>
      <c r="B107" s="265"/>
      <c r="C107" s="268"/>
      <c r="D107" s="271"/>
      <c r="E107" s="274"/>
      <c r="F107" s="276"/>
      <c r="G107" s="278"/>
      <c r="H107" s="276"/>
      <c r="I107" s="280"/>
      <c r="J107" s="276"/>
      <c r="K107" s="282"/>
      <c r="L107" s="284"/>
      <c r="M107" s="116"/>
      <c r="N107" s="185"/>
      <c r="O107" s="117"/>
      <c r="S107" s="178"/>
    </row>
    <row r="108" spans="1:19" s="76" customFormat="1" ht="17.100000000000001" hidden="1" customHeight="1" thickBot="1">
      <c r="A108" s="1"/>
      <c r="B108" s="265"/>
      <c r="C108" s="268"/>
      <c r="D108" s="271"/>
      <c r="E108" s="274"/>
      <c r="F108" s="276"/>
      <c r="G108" s="278"/>
      <c r="H108" s="276"/>
      <c r="I108" s="280"/>
      <c r="J108" s="276"/>
      <c r="K108" s="282"/>
      <c r="L108" s="284"/>
      <c r="M108" s="116"/>
      <c r="N108" s="185"/>
      <c r="O108" s="117"/>
      <c r="S108" s="178"/>
    </row>
    <row r="109" spans="1:19" s="76" customFormat="1" ht="17.100000000000001" hidden="1" customHeight="1">
      <c r="A109" s="1"/>
      <c r="B109" s="265"/>
      <c r="C109" s="268"/>
      <c r="D109" s="271"/>
      <c r="E109" s="274"/>
      <c r="F109" s="276"/>
      <c r="G109" s="278"/>
      <c r="H109" s="276"/>
      <c r="I109" s="280"/>
      <c r="J109" s="276"/>
      <c r="K109" s="282"/>
      <c r="L109" s="284"/>
      <c r="M109" s="286" t="s">
        <v>221</v>
      </c>
      <c r="N109" s="286" t="s">
        <v>229</v>
      </c>
      <c r="O109" s="262" t="s">
        <v>176</v>
      </c>
      <c r="S109" s="178"/>
    </row>
    <row r="110" spans="1:19" s="76" customFormat="1" ht="17.100000000000001" hidden="1" customHeight="1">
      <c r="A110" s="1"/>
      <c r="B110" s="265"/>
      <c r="C110" s="268"/>
      <c r="D110" s="271"/>
      <c r="E110" s="274"/>
      <c r="F110" s="276"/>
      <c r="G110" s="278"/>
      <c r="H110" s="276"/>
      <c r="I110" s="280"/>
      <c r="J110" s="276"/>
      <c r="K110" s="282"/>
      <c r="L110" s="285"/>
      <c r="M110" s="287"/>
      <c r="N110" s="293"/>
      <c r="O110" s="263"/>
      <c r="S110" s="178"/>
    </row>
    <row r="111" spans="1:19" s="76" customFormat="1" ht="17.100000000000001" hidden="1" customHeight="1" thickBot="1">
      <c r="A111" s="1"/>
      <c r="B111" s="266"/>
      <c r="C111" s="269"/>
      <c r="D111" s="272"/>
      <c r="E111" s="118" t="s">
        <v>158</v>
      </c>
      <c r="F111" s="119" t="str">
        <f t="shared" ref="F111:H111" si="68">F105</f>
        <v/>
      </c>
      <c r="G111" s="119">
        <f t="shared" si="68"/>
        <v>0</v>
      </c>
      <c r="H111" s="120">
        <f t="shared" si="68"/>
        <v>0</v>
      </c>
      <c r="I111" s="118" t="s">
        <v>158</v>
      </c>
      <c r="J111" s="120" t="str">
        <f t="shared" ref="J111:L111" si="69">J105</f>
        <v/>
      </c>
      <c r="K111" s="129">
        <f t="shared" si="69"/>
        <v>0</v>
      </c>
      <c r="L111" s="129">
        <f t="shared" si="69"/>
        <v>0</v>
      </c>
      <c r="M111" s="121" t="str">
        <f t="shared" ref="M111" si="70">IF(ISERROR(F111*I105+G111*I105+H111*I105+J111+K111+L111),"",F111*I105+G111*I105+H111*I105+J111+K111+L111)</f>
        <v/>
      </c>
      <c r="N111" s="121" t="str">
        <f t="shared" ref="N111" si="71">IF(ISERROR(J111+K111+L111),"",J111+K111+L111)</f>
        <v/>
      </c>
      <c r="O111" s="128" t="str">
        <f t="shared" ref="O111" si="72">IF(ISERROR(M111*D105),"",M111*D105)</f>
        <v/>
      </c>
      <c r="S111" s="178"/>
    </row>
    <row r="112" spans="1:19" s="76" customFormat="1" ht="17.100000000000001" hidden="1" customHeight="1">
      <c r="A112" s="1">
        <v>16</v>
      </c>
      <c r="B112" s="264"/>
      <c r="C112" s="267"/>
      <c r="D112" s="270">
        <v>0</v>
      </c>
      <c r="E112" s="273"/>
      <c r="F112" s="275" t="str">
        <f>IF(ISNA(VLOOKUP(C112,menuiserie_intérieure!$B$166:$B$211:'menuiserie_intérieure'!$C$166:$C$211,2,FALSE)),"",VLOOKUP(C112,menuiserie_intérieure!$B$166:$B$211:'menuiserie_intérieure'!$C$166:$C$211,2,FALSE))</f>
        <v/>
      </c>
      <c r="G112" s="277"/>
      <c r="H112" s="275"/>
      <c r="I112" s="279">
        <f t="shared" ref="I112" si="73">$I$2</f>
        <v>1.1000000000000001</v>
      </c>
      <c r="J112" s="275" t="str">
        <f>IF(ISNA(VLOOKUP(C112,menuiserie_intérieure!$B$166:$B$211:'menuiserie_intérieure'!$F$166:$F$211,5,FALSE)),"",VLOOKUP(C112,menuiserie_intérieure!$B$166:$B$211:'menuiserie_intérieure'!$F$166:$F$211,5,FALSE))</f>
        <v/>
      </c>
      <c r="K112" s="281"/>
      <c r="L112" s="283"/>
      <c r="M112" s="116"/>
      <c r="N112" s="185"/>
      <c r="O112" s="117"/>
      <c r="S112" s="178"/>
    </row>
    <row r="113" spans="1:19" s="76" customFormat="1" ht="17.100000000000001" hidden="1" customHeight="1">
      <c r="A113" s="1"/>
      <c r="B113" s="265"/>
      <c r="C113" s="268"/>
      <c r="D113" s="271"/>
      <c r="E113" s="274"/>
      <c r="F113" s="276"/>
      <c r="G113" s="278"/>
      <c r="H113" s="276"/>
      <c r="I113" s="280"/>
      <c r="J113" s="276"/>
      <c r="K113" s="282"/>
      <c r="L113" s="284"/>
      <c r="M113" s="116"/>
      <c r="N113" s="185"/>
      <c r="O113" s="117"/>
      <c r="S113" s="178"/>
    </row>
    <row r="114" spans="1:19" s="76" customFormat="1" ht="17.100000000000001" hidden="1" customHeight="1">
      <c r="A114" s="1"/>
      <c r="B114" s="265"/>
      <c r="C114" s="268"/>
      <c r="D114" s="271"/>
      <c r="E114" s="274"/>
      <c r="F114" s="276"/>
      <c r="G114" s="278"/>
      <c r="H114" s="276"/>
      <c r="I114" s="280"/>
      <c r="J114" s="276"/>
      <c r="K114" s="282"/>
      <c r="L114" s="284"/>
      <c r="M114" s="116"/>
      <c r="N114" s="185"/>
      <c r="O114" s="117"/>
      <c r="S114" s="178"/>
    </row>
    <row r="115" spans="1:19" s="76" customFormat="1" ht="17.100000000000001" hidden="1" customHeight="1" thickBot="1">
      <c r="A115" s="1"/>
      <c r="B115" s="265"/>
      <c r="C115" s="268"/>
      <c r="D115" s="271"/>
      <c r="E115" s="274"/>
      <c r="F115" s="276"/>
      <c r="G115" s="278"/>
      <c r="H115" s="276"/>
      <c r="I115" s="280"/>
      <c r="J115" s="276"/>
      <c r="K115" s="282"/>
      <c r="L115" s="284"/>
      <c r="M115" s="116"/>
      <c r="N115" s="185"/>
      <c r="O115" s="117"/>
      <c r="S115" s="178"/>
    </row>
    <row r="116" spans="1:19" s="76" customFormat="1" ht="17.100000000000001" hidden="1" customHeight="1">
      <c r="A116" s="1"/>
      <c r="B116" s="265"/>
      <c r="C116" s="268"/>
      <c r="D116" s="271"/>
      <c r="E116" s="274"/>
      <c r="F116" s="276"/>
      <c r="G116" s="278"/>
      <c r="H116" s="276"/>
      <c r="I116" s="280"/>
      <c r="J116" s="276"/>
      <c r="K116" s="282"/>
      <c r="L116" s="284"/>
      <c r="M116" s="286" t="s">
        <v>221</v>
      </c>
      <c r="N116" s="286" t="s">
        <v>229</v>
      </c>
      <c r="O116" s="262" t="s">
        <v>176</v>
      </c>
      <c r="S116" s="178"/>
    </row>
    <row r="117" spans="1:19" s="76" customFormat="1" ht="17.100000000000001" hidden="1" customHeight="1">
      <c r="A117" s="1"/>
      <c r="B117" s="265"/>
      <c r="C117" s="268"/>
      <c r="D117" s="271"/>
      <c r="E117" s="274"/>
      <c r="F117" s="276"/>
      <c r="G117" s="278"/>
      <c r="H117" s="276"/>
      <c r="I117" s="280"/>
      <c r="J117" s="276"/>
      <c r="K117" s="282"/>
      <c r="L117" s="285"/>
      <c r="M117" s="287"/>
      <c r="N117" s="293"/>
      <c r="O117" s="263"/>
      <c r="S117" s="178"/>
    </row>
    <row r="118" spans="1:19" s="76" customFormat="1" ht="17.100000000000001" hidden="1" customHeight="1" thickBot="1">
      <c r="A118" s="1"/>
      <c r="B118" s="266"/>
      <c r="C118" s="269"/>
      <c r="D118" s="272"/>
      <c r="E118" s="118" t="s">
        <v>158</v>
      </c>
      <c r="F118" s="119" t="str">
        <f t="shared" ref="F118:H118" si="74">F112</f>
        <v/>
      </c>
      <c r="G118" s="119">
        <f t="shared" si="74"/>
        <v>0</v>
      </c>
      <c r="H118" s="120">
        <f t="shared" si="74"/>
        <v>0</v>
      </c>
      <c r="I118" s="118" t="s">
        <v>158</v>
      </c>
      <c r="J118" s="120" t="str">
        <f t="shared" ref="J118:L118" si="75">J112</f>
        <v/>
      </c>
      <c r="K118" s="129">
        <f t="shared" si="75"/>
        <v>0</v>
      </c>
      <c r="L118" s="129">
        <f t="shared" si="75"/>
        <v>0</v>
      </c>
      <c r="M118" s="121" t="str">
        <f t="shared" ref="M118" si="76">IF(ISERROR(F118*I112+G118*I112+H118*I112+J118+K118+L118),"",F118*I112+G118*I112+H118*I112+J118+K118+L118)</f>
        <v/>
      </c>
      <c r="N118" s="121" t="str">
        <f t="shared" ref="N118" si="77">IF(ISERROR(J118+K118+L118),"",J118+K118+L118)</f>
        <v/>
      </c>
      <c r="O118" s="128" t="str">
        <f t="shared" ref="O118" si="78">IF(ISERROR(M118*D112),"",M118*D112)</f>
        <v/>
      </c>
      <c r="S118" s="178"/>
    </row>
    <row r="119" spans="1:19" s="76" customFormat="1" ht="17.100000000000001" hidden="1" customHeight="1">
      <c r="A119" s="1">
        <v>17</v>
      </c>
      <c r="B119" s="264"/>
      <c r="C119" s="267"/>
      <c r="D119" s="270">
        <v>0</v>
      </c>
      <c r="E119" s="273"/>
      <c r="F119" s="275" t="str">
        <f>IF(ISNA(VLOOKUP(C119,menuiserie_intérieure!$B$166:$B$211:'menuiserie_intérieure'!$C$166:$C$211,2,FALSE)),"",VLOOKUP(C119,menuiserie_intérieure!$B$166:$B$211:'menuiserie_intérieure'!$C$166:$C$211,2,FALSE))</f>
        <v/>
      </c>
      <c r="G119" s="277"/>
      <c r="H119" s="275"/>
      <c r="I119" s="279">
        <f t="shared" ref="I119" si="79">$I$2</f>
        <v>1.1000000000000001</v>
      </c>
      <c r="J119" s="275" t="str">
        <f>IF(ISNA(VLOOKUP(C119,menuiserie_intérieure!$B$166:$B$211:'menuiserie_intérieure'!$F$166:$F$211,5,FALSE)),"",VLOOKUP(C119,menuiserie_intérieure!$B$166:$B$211:'menuiserie_intérieure'!$F$166:$F$211,5,FALSE))</f>
        <v/>
      </c>
      <c r="K119" s="281"/>
      <c r="L119" s="283"/>
      <c r="M119" s="116"/>
      <c r="N119" s="185"/>
      <c r="O119" s="117"/>
      <c r="S119" s="178"/>
    </row>
    <row r="120" spans="1:19" s="76" customFormat="1" ht="17.100000000000001" hidden="1" customHeight="1">
      <c r="A120" s="1"/>
      <c r="B120" s="265"/>
      <c r="C120" s="268"/>
      <c r="D120" s="271"/>
      <c r="E120" s="274"/>
      <c r="F120" s="276"/>
      <c r="G120" s="278"/>
      <c r="H120" s="276"/>
      <c r="I120" s="280"/>
      <c r="J120" s="276"/>
      <c r="K120" s="282"/>
      <c r="L120" s="284"/>
      <c r="M120" s="116"/>
      <c r="N120" s="185"/>
      <c r="O120" s="117"/>
      <c r="S120" s="178"/>
    </row>
    <row r="121" spans="1:19" s="76" customFormat="1" ht="17.100000000000001" hidden="1" customHeight="1">
      <c r="A121" s="1"/>
      <c r="B121" s="265"/>
      <c r="C121" s="268"/>
      <c r="D121" s="271"/>
      <c r="E121" s="274"/>
      <c r="F121" s="276"/>
      <c r="G121" s="278"/>
      <c r="H121" s="276"/>
      <c r="I121" s="280"/>
      <c r="J121" s="276"/>
      <c r="K121" s="282"/>
      <c r="L121" s="284"/>
      <c r="M121" s="116"/>
      <c r="N121" s="185"/>
      <c r="O121" s="117"/>
      <c r="S121" s="178"/>
    </row>
    <row r="122" spans="1:19" s="76" customFormat="1" ht="17.100000000000001" hidden="1" customHeight="1" thickBot="1">
      <c r="A122" s="1"/>
      <c r="B122" s="265"/>
      <c r="C122" s="268"/>
      <c r="D122" s="271"/>
      <c r="E122" s="274"/>
      <c r="F122" s="276"/>
      <c r="G122" s="278"/>
      <c r="H122" s="276"/>
      <c r="I122" s="280"/>
      <c r="J122" s="276"/>
      <c r="K122" s="282"/>
      <c r="L122" s="284"/>
      <c r="M122" s="116"/>
      <c r="N122" s="185"/>
      <c r="O122" s="117"/>
      <c r="S122" s="178"/>
    </row>
    <row r="123" spans="1:19" s="76" customFormat="1" ht="17.100000000000001" hidden="1" customHeight="1">
      <c r="A123" s="1"/>
      <c r="B123" s="265"/>
      <c r="C123" s="268"/>
      <c r="D123" s="271"/>
      <c r="E123" s="274"/>
      <c r="F123" s="276"/>
      <c r="G123" s="278"/>
      <c r="H123" s="276"/>
      <c r="I123" s="280"/>
      <c r="J123" s="276"/>
      <c r="K123" s="282"/>
      <c r="L123" s="284"/>
      <c r="M123" s="286" t="s">
        <v>221</v>
      </c>
      <c r="N123" s="286" t="s">
        <v>229</v>
      </c>
      <c r="O123" s="262" t="s">
        <v>176</v>
      </c>
      <c r="S123" s="178"/>
    </row>
    <row r="124" spans="1:19" s="76" customFormat="1" ht="17.100000000000001" hidden="1" customHeight="1">
      <c r="A124" s="1"/>
      <c r="B124" s="265"/>
      <c r="C124" s="268"/>
      <c r="D124" s="271"/>
      <c r="E124" s="274"/>
      <c r="F124" s="276"/>
      <c r="G124" s="278"/>
      <c r="H124" s="276"/>
      <c r="I124" s="280"/>
      <c r="J124" s="276"/>
      <c r="K124" s="282"/>
      <c r="L124" s="285"/>
      <c r="M124" s="287"/>
      <c r="N124" s="293"/>
      <c r="O124" s="263"/>
      <c r="S124" s="178"/>
    </row>
    <row r="125" spans="1:19" s="76" customFormat="1" ht="17.100000000000001" hidden="1" customHeight="1" thickBot="1">
      <c r="A125" s="1"/>
      <c r="B125" s="266"/>
      <c r="C125" s="269"/>
      <c r="D125" s="272"/>
      <c r="E125" s="118" t="s">
        <v>158</v>
      </c>
      <c r="F125" s="119" t="str">
        <f t="shared" ref="F125:H125" si="80">F119</f>
        <v/>
      </c>
      <c r="G125" s="119">
        <f t="shared" si="80"/>
        <v>0</v>
      </c>
      <c r="H125" s="120">
        <f t="shared" si="80"/>
        <v>0</v>
      </c>
      <c r="I125" s="118" t="s">
        <v>158</v>
      </c>
      <c r="J125" s="120" t="str">
        <f t="shared" ref="J125:L125" si="81">J119</f>
        <v/>
      </c>
      <c r="K125" s="129">
        <f t="shared" si="81"/>
        <v>0</v>
      </c>
      <c r="L125" s="129">
        <f t="shared" si="81"/>
        <v>0</v>
      </c>
      <c r="M125" s="121" t="str">
        <f t="shared" ref="M125" si="82">IF(ISERROR(F125*I119+G125*I119+H125*I119+J125+K125+L125),"",F125*I119+G125*I119+H125*I119+J125+K125+L125)</f>
        <v/>
      </c>
      <c r="N125" s="121" t="str">
        <f>IF(ISERROR(J125+K125+L125),"",J125+K125+L125)</f>
        <v/>
      </c>
      <c r="O125" s="128" t="str">
        <f t="shared" ref="O125" si="83">IF(ISERROR(M125*D119),"",M125*D119)</f>
        <v/>
      </c>
      <c r="S125" s="178"/>
    </row>
    <row r="126" spans="1:19" s="76" customFormat="1" ht="17.100000000000001" hidden="1" customHeight="1">
      <c r="A126" s="1">
        <v>18</v>
      </c>
      <c r="B126" s="264"/>
      <c r="C126" s="267"/>
      <c r="D126" s="270">
        <v>0</v>
      </c>
      <c r="E126" s="273"/>
      <c r="F126" s="275" t="str">
        <f>IF(ISNA(VLOOKUP(C126,menuiserie_intérieure!$B$166:$B$211:'menuiserie_intérieure'!$C$166:$C$211,2,FALSE)),"",VLOOKUP(C126,menuiserie_intérieure!$B$166:$B$211:'menuiserie_intérieure'!$C$166:$C$211,2,FALSE))</f>
        <v/>
      </c>
      <c r="G126" s="277"/>
      <c r="H126" s="275"/>
      <c r="I126" s="279">
        <f t="shared" ref="I126" si="84">$I$2</f>
        <v>1.1000000000000001</v>
      </c>
      <c r="J126" s="275" t="str">
        <f>IF(ISNA(VLOOKUP(C126,menuiserie_intérieure!$B$166:$B$211:'menuiserie_intérieure'!$F$166:$F$211,5,FALSE)),"",VLOOKUP(C126,menuiserie_intérieure!$B$166:$B$211:'menuiserie_intérieure'!$F$166:$F$211,5,FALSE))</f>
        <v/>
      </c>
      <c r="K126" s="281"/>
      <c r="L126" s="283"/>
      <c r="M126" s="116"/>
      <c r="N126" s="185"/>
      <c r="O126" s="117"/>
      <c r="S126" s="178"/>
    </row>
    <row r="127" spans="1:19" s="76" customFormat="1" ht="17.100000000000001" hidden="1" customHeight="1">
      <c r="A127" s="1"/>
      <c r="B127" s="265"/>
      <c r="C127" s="268"/>
      <c r="D127" s="271"/>
      <c r="E127" s="274"/>
      <c r="F127" s="276"/>
      <c r="G127" s="278"/>
      <c r="H127" s="276"/>
      <c r="I127" s="280"/>
      <c r="J127" s="276"/>
      <c r="K127" s="282"/>
      <c r="L127" s="284"/>
      <c r="M127" s="116"/>
      <c r="N127" s="185"/>
      <c r="O127" s="117"/>
      <c r="S127" s="178"/>
    </row>
    <row r="128" spans="1:19" s="76" customFormat="1" ht="17.100000000000001" hidden="1" customHeight="1">
      <c r="A128" s="1"/>
      <c r="B128" s="265"/>
      <c r="C128" s="268"/>
      <c r="D128" s="271"/>
      <c r="E128" s="274"/>
      <c r="F128" s="276"/>
      <c r="G128" s="278"/>
      <c r="H128" s="276"/>
      <c r="I128" s="280"/>
      <c r="J128" s="276"/>
      <c r="K128" s="282"/>
      <c r="L128" s="284"/>
      <c r="M128" s="116"/>
      <c r="N128" s="185"/>
      <c r="O128" s="117"/>
      <c r="S128" s="178"/>
    </row>
    <row r="129" spans="1:19" s="76" customFormat="1" ht="17.100000000000001" hidden="1" customHeight="1" thickBot="1">
      <c r="A129" s="1"/>
      <c r="B129" s="265"/>
      <c r="C129" s="268"/>
      <c r="D129" s="271"/>
      <c r="E129" s="274"/>
      <c r="F129" s="276"/>
      <c r="G129" s="278"/>
      <c r="H129" s="276"/>
      <c r="I129" s="280"/>
      <c r="J129" s="276"/>
      <c r="K129" s="282"/>
      <c r="L129" s="284"/>
      <c r="M129" s="116"/>
      <c r="N129" s="185"/>
      <c r="O129" s="117"/>
      <c r="S129" s="178"/>
    </row>
    <row r="130" spans="1:19" s="76" customFormat="1" ht="17.100000000000001" hidden="1" customHeight="1">
      <c r="A130" s="1"/>
      <c r="B130" s="265"/>
      <c r="C130" s="268"/>
      <c r="D130" s="271"/>
      <c r="E130" s="274"/>
      <c r="F130" s="276"/>
      <c r="G130" s="278"/>
      <c r="H130" s="276"/>
      <c r="I130" s="280"/>
      <c r="J130" s="276"/>
      <c r="K130" s="282"/>
      <c r="L130" s="284"/>
      <c r="M130" s="286" t="s">
        <v>221</v>
      </c>
      <c r="N130" s="286" t="s">
        <v>229</v>
      </c>
      <c r="O130" s="262" t="s">
        <v>176</v>
      </c>
      <c r="S130" s="178"/>
    </row>
    <row r="131" spans="1:19" s="76" customFormat="1" ht="17.100000000000001" hidden="1" customHeight="1">
      <c r="A131" s="1"/>
      <c r="B131" s="265"/>
      <c r="C131" s="268"/>
      <c r="D131" s="271"/>
      <c r="E131" s="274"/>
      <c r="F131" s="276"/>
      <c r="G131" s="278"/>
      <c r="H131" s="276"/>
      <c r="I131" s="280"/>
      <c r="J131" s="276"/>
      <c r="K131" s="282"/>
      <c r="L131" s="285"/>
      <c r="M131" s="287"/>
      <c r="N131" s="293"/>
      <c r="O131" s="263"/>
      <c r="S131" s="178"/>
    </row>
    <row r="132" spans="1:19" s="76" customFormat="1" ht="17.100000000000001" hidden="1" customHeight="1" thickBot="1">
      <c r="A132" s="1"/>
      <c r="B132" s="266"/>
      <c r="C132" s="269"/>
      <c r="D132" s="272"/>
      <c r="E132" s="118" t="s">
        <v>158</v>
      </c>
      <c r="F132" s="119" t="str">
        <f t="shared" ref="F132:H132" si="85">F126</f>
        <v/>
      </c>
      <c r="G132" s="119">
        <f t="shared" si="85"/>
        <v>0</v>
      </c>
      <c r="H132" s="120">
        <f t="shared" si="85"/>
        <v>0</v>
      </c>
      <c r="I132" s="118" t="s">
        <v>158</v>
      </c>
      <c r="J132" s="120" t="str">
        <f t="shared" ref="J132:L132" si="86">J126</f>
        <v/>
      </c>
      <c r="K132" s="129">
        <f t="shared" si="86"/>
        <v>0</v>
      </c>
      <c r="L132" s="129">
        <f t="shared" si="86"/>
        <v>0</v>
      </c>
      <c r="M132" s="121" t="str">
        <f t="shared" ref="M132" si="87">IF(ISERROR(F132*I126+G132*I126+H132*I126+J132+K132+L132),"",F132*I126+G132*I126+H132*I126+J132+K132+L132)</f>
        <v/>
      </c>
      <c r="N132" s="121" t="str">
        <f>IF(ISERROR(J132+K132+L132),"",J132+K132+L132)</f>
        <v/>
      </c>
      <c r="O132" s="128" t="str">
        <f t="shared" ref="O132" si="88">IF(ISERROR(M132*D126),"",M132*D126)</f>
        <v/>
      </c>
      <c r="S132" s="178"/>
    </row>
    <row r="133" spans="1:19" s="76" customFormat="1" ht="17.100000000000001" hidden="1" customHeight="1">
      <c r="A133" s="1">
        <v>19</v>
      </c>
      <c r="B133" s="264"/>
      <c r="C133" s="267"/>
      <c r="D133" s="270">
        <v>0</v>
      </c>
      <c r="E133" s="273"/>
      <c r="F133" s="275" t="str">
        <f>IF(ISNA(VLOOKUP(C133,menuiserie_intérieure!$B$166:$B$211:'menuiserie_intérieure'!$C$166:$C$211,2,FALSE)),"",VLOOKUP(C133,menuiserie_intérieure!$B$166:$B$211:'menuiserie_intérieure'!$C$166:$C$211,2,FALSE))</f>
        <v/>
      </c>
      <c r="G133" s="277"/>
      <c r="H133" s="275"/>
      <c r="I133" s="279">
        <f t="shared" ref="I133" si="89">$I$2</f>
        <v>1.1000000000000001</v>
      </c>
      <c r="J133" s="275" t="str">
        <f>IF(ISNA(VLOOKUP(C133,menuiserie_intérieure!$B$166:$B$211:'menuiserie_intérieure'!$F$166:$F$211,5,FALSE)),"",VLOOKUP(C133,menuiserie_intérieure!$B$166:$B$211:'menuiserie_intérieure'!$F$166:$F$211,5,FALSE))</f>
        <v/>
      </c>
      <c r="K133" s="281"/>
      <c r="L133" s="283"/>
      <c r="M133" s="116"/>
      <c r="N133" s="185"/>
      <c r="O133" s="117"/>
      <c r="S133" s="178"/>
    </row>
    <row r="134" spans="1:19" s="76" customFormat="1" ht="17.100000000000001" hidden="1" customHeight="1">
      <c r="A134" s="1"/>
      <c r="B134" s="265"/>
      <c r="C134" s="268"/>
      <c r="D134" s="271"/>
      <c r="E134" s="274"/>
      <c r="F134" s="276"/>
      <c r="G134" s="278"/>
      <c r="H134" s="276"/>
      <c r="I134" s="280"/>
      <c r="J134" s="276"/>
      <c r="K134" s="282"/>
      <c r="L134" s="284"/>
      <c r="M134" s="116"/>
      <c r="N134" s="185"/>
      <c r="O134" s="117"/>
      <c r="S134" s="178"/>
    </row>
    <row r="135" spans="1:19" s="76" customFormat="1" ht="17.100000000000001" hidden="1" customHeight="1">
      <c r="A135" s="1"/>
      <c r="B135" s="265"/>
      <c r="C135" s="268"/>
      <c r="D135" s="271"/>
      <c r="E135" s="274"/>
      <c r="F135" s="276"/>
      <c r="G135" s="278"/>
      <c r="H135" s="276"/>
      <c r="I135" s="280"/>
      <c r="J135" s="276"/>
      <c r="K135" s="282"/>
      <c r="L135" s="284"/>
      <c r="M135" s="116"/>
      <c r="N135" s="185"/>
      <c r="O135" s="117"/>
      <c r="S135" s="178"/>
    </row>
    <row r="136" spans="1:19" s="76" customFormat="1" ht="17.100000000000001" hidden="1" customHeight="1" thickBot="1">
      <c r="A136" s="1"/>
      <c r="B136" s="265"/>
      <c r="C136" s="268"/>
      <c r="D136" s="271"/>
      <c r="E136" s="274"/>
      <c r="F136" s="276"/>
      <c r="G136" s="278"/>
      <c r="H136" s="276"/>
      <c r="I136" s="280"/>
      <c r="J136" s="276"/>
      <c r="K136" s="282"/>
      <c r="L136" s="284"/>
      <c r="M136" s="116"/>
      <c r="N136" s="185"/>
      <c r="O136" s="117"/>
      <c r="S136" s="178"/>
    </row>
    <row r="137" spans="1:19" s="76" customFormat="1" ht="17.100000000000001" hidden="1" customHeight="1">
      <c r="A137" s="1"/>
      <c r="B137" s="265"/>
      <c r="C137" s="268"/>
      <c r="D137" s="271"/>
      <c r="E137" s="274"/>
      <c r="F137" s="276"/>
      <c r="G137" s="278"/>
      <c r="H137" s="276"/>
      <c r="I137" s="280"/>
      <c r="J137" s="276"/>
      <c r="K137" s="282"/>
      <c r="L137" s="284"/>
      <c r="M137" s="286" t="s">
        <v>221</v>
      </c>
      <c r="N137" s="286" t="s">
        <v>229</v>
      </c>
      <c r="O137" s="262" t="s">
        <v>176</v>
      </c>
      <c r="S137" s="178"/>
    </row>
    <row r="138" spans="1:19" s="76" customFormat="1" ht="17.100000000000001" hidden="1" customHeight="1">
      <c r="A138" s="1"/>
      <c r="B138" s="265"/>
      <c r="C138" s="268"/>
      <c r="D138" s="271"/>
      <c r="E138" s="274"/>
      <c r="F138" s="276"/>
      <c r="G138" s="278"/>
      <c r="H138" s="276"/>
      <c r="I138" s="280"/>
      <c r="J138" s="276"/>
      <c r="K138" s="282"/>
      <c r="L138" s="285"/>
      <c r="M138" s="287"/>
      <c r="N138" s="293"/>
      <c r="O138" s="263"/>
      <c r="S138" s="178"/>
    </row>
    <row r="139" spans="1:19" s="76" customFormat="1" ht="17.100000000000001" hidden="1" customHeight="1" thickBot="1">
      <c r="A139" s="1"/>
      <c r="B139" s="266"/>
      <c r="C139" s="269"/>
      <c r="D139" s="272"/>
      <c r="E139" s="118" t="s">
        <v>158</v>
      </c>
      <c r="F139" s="119" t="str">
        <f t="shared" ref="F139:H139" si="90">F133</f>
        <v/>
      </c>
      <c r="G139" s="119">
        <f t="shared" si="90"/>
        <v>0</v>
      </c>
      <c r="H139" s="120">
        <f t="shared" si="90"/>
        <v>0</v>
      </c>
      <c r="I139" s="118" t="s">
        <v>158</v>
      </c>
      <c r="J139" s="120" t="str">
        <f t="shared" ref="J139:L139" si="91">J133</f>
        <v/>
      </c>
      <c r="K139" s="129">
        <f t="shared" si="91"/>
        <v>0</v>
      </c>
      <c r="L139" s="129">
        <f t="shared" si="91"/>
        <v>0</v>
      </c>
      <c r="M139" s="121" t="str">
        <f t="shared" ref="M139" si="92">IF(ISERROR(F139*I133+G139*I133+H139*I133+J139+K139+L139),"",F139*I133+G139*I133+H139*I133+J139+K139+L139)</f>
        <v/>
      </c>
      <c r="N139" s="121" t="str">
        <f t="shared" ref="N139:N195" si="93">IF(ISERROR(J139+K139+L139),"",J139+K139+L139)</f>
        <v/>
      </c>
      <c r="O139" s="128" t="str">
        <f t="shared" ref="O139" si="94">IF(ISERROR(M139*D133),"",M139*D133)</f>
        <v/>
      </c>
      <c r="S139" s="178"/>
    </row>
    <row r="140" spans="1:19" s="76" customFormat="1" ht="17.100000000000001" hidden="1" customHeight="1">
      <c r="A140" s="1">
        <v>20</v>
      </c>
      <c r="B140" s="264"/>
      <c r="C140" s="267"/>
      <c r="D140" s="270">
        <v>0</v>
      </c>
      <c r="E140" s="273"/>
      <c r="F140" s="275" t="str">
        <f>IF(ISNA(VLOOKUP(C140,menuiserie_intérieure!$B$166:$B$211:'menuiserie_intérieure'!$C$166:$C$211,2,FALSE)),"",VLOOKUP(C140,menuiserie_intérieure!$B$166:$B$211:'menuiserie_intérieure'!$C$166:$C$211,2,FALSE))</f>
        <v/>
      </c>
      <c r="G140" s="277"/>
      <c r="H140" s="275"/>
      <c r="I140" s="279">
        <f t="shared" ref="I140" si="95">$I$2</f>
        <v>1.1000000000000001</v>
      </c>
      <c r="J140" s="275" t="str">
        <f>IF(ISNA(VLOOKUP(C140,menuiserie_intérieure!$B$166:$B$211:'menuiserie_intérieure'!$F$166:$F$211,5,FALSE)),"",VLOOKUP(C140,menuiserie_intérieure!$B$166:$B$211:'menuiserie_intérieure'!$F$166:$F$211,5,FALSE))</f>
        <v/>
      </c>
      <c r="K140" s="281"/>
      <c r="L140" s="283"/>
      <c r="M140" s="116"/>
      <c r="N140" s="185"/>
      <c r="O140" s="117"/>
      <c r="S140" s="178"/>
    </row>
    <row r="141" spans="1:19" s="76" customFormat="1" ht="17.100000000000001" hidden="1" customHeight="1">
      <c r="A141" s="1"/>
      <c r="B141" s="265"/>
      <c r="C141" s="268"/>
      <c r="D141" s="271"/>
      <c r="E141" s="274"/>
      <c r="F141" s="276"/>
      <c r="G141" s="278"/>
      <c r="H141" s="276"/>
      <c r="I141" s="280"/>
      <c r="J141" s="276"/>
      <c r="K141" s="282"/>
      <c r="L141" s="284"/>
      <c r="M141" s="116"/>
      <c r="N141" s="185"/>
      <c r="O141" s="117"/>
      <c r="S141" s="178"/>
    </row>
    <row r="142" spans="1:19" s="76" customFormat="1" ht="17.100000000000001" hidden="1" customHeight="1">
      <c r="A142" s="1"/>
      <c r="B142" s="265"/>
      <c r="C142" s="268"/>
      <c r="D142" s="271"/>
      <c r="E142" s="274"/>
      <c r="F142" s="276"/>
      <c r="G142" s="278"/>
      <c r="H142" s="276"/>
      <c r="I142" s="280"/>
      <c r="J142" s="276"/>
      <c r="K142" s="282"/>
      <c r="L142" s="284"/>
      <c r="M142" s="116"/>
      <c r="N142" s="185"/>
      <c r="O142" s="117"/>
      <c r="S142" s="178"/>
    </row>
    <row r="143" spans="1:19" s="76" customFormat="1" ht="17.100000000000001" hidden="1" customHeight="1" thickBot="1">
      <c r="A143" s="1"/>
      <c r="B143" s="265"/>
      <c r="C143" s="268"/>
      <c r="D143" s="271"/>
      <c r="E143" s="274"/>
      <c r="F143" s="276"/>
      <c r="G143" s="278"/>
      <c r="H143" s="276"/>
      <c r="I143" s="280"/>
      <c r="J143" s="276"/>
      <c r="K143" s="282"/>
      <c r="L143" s="284"/>
      <c r="M143" s="116"/>
      <c r="N143" s="185"/>
      <c r="O143" s="117"/>
      <c r="S143" s="178"/>
    </row>
    <row r="144" spans="1:19" s="76" customFormat="1" ht="17.100000000000001" hidden="1" customHeight="1">
      <c r="A144" s="1"/>
      <c r="B144" s="265"/>
      <c r="C144" s="268"/>
      <c r="D144" s="271"/>
      <c r="E144" s="274"/>
      <c r="F144" s="276"/>
      <c r="G144" s="278"/>
      <c r="H144" s="276"/>
      <c r="I144" s="280"/>
      <c r="J144" s="276"/>
      <c r="K144" s="282"/>
      <c r="L144" s="284"/>
      <c r="M144" s="286" t="s">
        <v>221</v>
      </c>
      <c r="N144" s="286" t="s">
        <v>229</v>
      </c>
      <c r="O144" s="262" t="s">
        <v>176</v>
      </c>
      <c r="S144" s="178"/>
    </row>
    <row r="145" spans="1:19" s="76" customFormat="1" ht="17.100000000000001" hidden="1" customHeight="1">
      <c r="A145" s="1"/>
      <c r="B145" s="265"/>
      <c r="C145" s="268"/>
      <c r="D145" s="271"/>
      <c r="E145" s="274"/>
      <c r="F145" s="276"/>
      <c r="G145" s="278"/>
      <c r="H145" s="276"/>
      <c r="I145" s="280"/>
      <c r="J145" s="276"/>
      <c r="K145" s="282"/>
      <c r="L145" s="285"/>
      <c r="M145" s="287"/>
      <c r="N145" s="293"/>
      <c r="O145" s="263"/>
      <c r="S145" s="178"/>
    </row>
    <row r="146" spans="1:19" s="76" customFormat="1" ht="17.100000000000001" hidden="1" customHeight="1" thickBot="1">
      <c r="A146" s="1"/>
      <c r="B146" s="266"/>
      <c r="C146" s="269"/>
      <c r="D146" s="272"/>
      <c r="E146" s="118" t="s">
        <v>158</v>
      </c>
      <c r="F146" s="119" t="str">
        <f t="shared" ref="F146:H146" si="96">F140</f>
        <v/>
      </c>
      <c r="G146" s="119">
        <f t="shared" si="96"/>
        <v>0</v>
      </c>
      <c r="H146" s="120">
        <f t="shared" si="96"/>
        <v>0</v>
      </c>
      <c r="I146" s="118" t="s">
        <v>158</v>
      </c>
      <c r="J146" s="120" t="str">
        <f t="shared" ref="J146:L146" si="97">J140</f>
        <v/>
      </c>
      <c r="K146" s="129">
        <f t="shared" si="97"/>
        <v>0</v>
      </c>
      <c r="L146" s="129">
        <f t="shared" si="97"/>
        <v>0</v>
      </c>
      <c r="M146" s="121" t="str">
        <f t="shared" ref="M146" si="98">IF(ISERROR(F146*I140+G146*I140+H146*I140+J146+K146+L146),"",F146*I140+G146*I140+H146*I140+J146+K146+L146)</f>
        <v/>
      </c>
      <c r="N146" s="121" t="str">
        <f t="shared" ref="N146:N202" si="99">IF(ISERROR(J146+K146+L146),"",J146+K146+L146)</f>
        <v/>
      </c>
      <c r="O146" s="128" t="str">
        <f t="shared" ref="O146" si="100">IF(ISERROR(M146*D140),"",M146*D140)</f>
        <v/>
      </c>
      <c r="S146" s="178"/>
    </row>
    <row r="147" spans="1:19" s="76" customFormat="1" ht="17.100000000000001" hidden="1" customHeight="1">
      <c r="A147" s="1">
        <v>21</v>
      </c>
      <c r="B147" s="264"/>
      <c r="C147" s="267"/>
      <c r="D147" s="270">
        <v>0</v>
      </c>
      <c r="E147" s="273"/>
      <c r="F147" s="275" t="str">
        <f>IF(ISNA(VLOOKUP(C147,menuiserie_intérieure!$B$166:$B$211:'menuiserie_intérieure'!$C$166:$C$211,2,FALSE)),"",VLOOKUP(C147,menuiserie_intérieure!$B$166:$B$211:'menuiserie_intérieure'!$C$166:$C$211,2,FALSE))</f>
        <v/>
      </c>
      <c r="G147" s="277"/>
      <c r="H147" s="275"/>
      <c r="I147" s="279">
        <f t="shared" ref="I147" si="101">$I$2</f>
        <v>1.1000000000000001</v>
      </c>
      <c r="J147" s="275" t="str">
        <f>IF(ISNA(VLOOKUP(C147,menuiserie_intérieure!$B$166:$B$211:'menuiserie_intérieure'!$F$166:$F$211,5,FALSE)),"",VLOOKUP(C147,menuiserie_intérieure!$B$166:$B$211:'menuiserie_intérieure'!$F$166:$F$211,5,FALSE))</f>
        <v/>
      </c>
      <c r="K147" s="281"/>
      <c r="L147" s="283"/>
      <c r="M147" s="116"/>
      <c r="N147" s="185"/>
      <c r="O147" s="117"/>
      <c r="S147" s="178"/>
    </row>
    <row r="148" spans="1:19" s="76" customFormat="1" ht="17.100000000000001" hidden="1" customHeight="1">
      <c r="A148" s="1"/>
      <c r="B148" s="265"/>
      <c r="C148" s="268"/>
      <c r="D148" s="271"/>
      <c r="E148" s="274"/>
      <c r="F148" s="276"/>
      <c r="G148" s="278"/>
      <c r="H148" s="276"/>
      <c r="I148" s="280"/>
      <c r="J148" s="276"/>
      <c r="K148" s="282"/>
      <c r="L148" s="284"/>
      <c r="M148" s="116"/>
      <c r="N148" s="185"/>
      <c r="O148" s="117"/>
      <c r="S148" s="178"/>
    </row>
    <row r="149" spans="1:19" s="76" customFormat="1" ht="17.100000000000001" hidden="1" customHeight="1">
      <c r="A149" s="1"/>
      <c r="B149" s="265"/>
      <c r="C149" s="268"/>
      <c r="D149" s="271"/>
      <c r="E149" s="274"/>
      <c r="F149" s="276"/>
      <c r="G149" s="278"/>
      <c r="H149" s="276"/>
      <c r="I149" s="280"/>
      <c r="J149" s="276"/>
      <c r="K149" s="282"/>
      <c r="L149" s="284"/>
      <c r="M149" s="116"/>
      <c r="N149" s="185"/>
      <c r="O149" s="117"/>
      <c r="S149" s="178"/>
    </row>
    <row r="150" spans="1:19" s="76" customFormat="1" ht="17.100000000000001" hidden="1" customHeight="1" thickBot="1">
      <c r="A150" s="1"/>
      <c r="B150" s="265"/>
      <c r="C150" s="268"/>
      <c r="D150" s="271"/>
      <c r="E150" s="274"/>
      <c r="F150" s="276"/>
      <c r="G150" s="278"/>
      <c r="H150" s="276"/>
      <c r="I150" s="280"/>
      <c r="J150" s="276"/>
      <c r="K150" s="282"/>
      <c r="L150" s="284"/>
      <c r="M150" s="116"/>
      <c r="N150" s="185"/>
      <c r="O150" s="117"/>
      <c r="S150" s="178"/>
    </row>
    <row r="151" spans="1:19" s="76" customFormat="1" ht="17.100000000000001" hidden="1" customHeight="1">
      <c r="A151" s="1"/>
      <c r="B151" s="265"/>
      <c r="C151" s="268"/>
      <c r="D151" s="271"/>
      <c r="E151" s="274"/>
      <c r="F151" s="276"/>
      <c r="G151" s="278"/>
      <c r="H151" s="276"/>
      <c r="I151" s="280"/>
      <c r="J151" s="276"/>
      <c r="K151" s="282"/>
      <c r="L151" s="284"/>
      <c r="M151" s="286" t="s">
        <v>221</v>
      </c>
      <c r="N151" s="286" t="s">
        <v>229</v>
      </c>
      <c r="O151" s="262" t="s">
        <v>176</v>
      </c>
      <c r="S151" s="178"/>
    </row>
    <row r="152" spans="1:19" s="76" customFormat="1" ht="17.100000000000001" hidden="1" customHeight="1">
      <c r="A152" s="1"/>
      <c r="B152" s="265"/>
      <c r="C152" s="268"/>
      <c r="D152" s="271"/>
      <c r="E152" s="274"/>
      <c r="F152" s="276"/>
      <c r="G152" s="278"/>
      <c r="H152" s="276"/>
      <c r="I152" s="280"/>
      <c r="J152" s="276"/>
      <c r="K152" s="282"/>
      <c r="L152" s="285"/>
      <c r="M152" s="287"/>
      <c r="N152" s="293"/>
      <c r="O152" s="263"/>
      <c r="S152" s="178"/>
    </row>
    <row r="153" spans="1:19" s="76" customFormat="1" ht="17.100000000000001" hidden="1" customHeight="1" thickBot="1">
      <c r="A153" s="1"/>
      <c r="B153" s="266"/>
      <c r="C153" s="269"/>
      <c r="D153" s="272"/>
      <c r="E153" s="118" t="s">
        <v>158</v>
      </c>
      <c r="F153" s="119" t="str">
        <f t="shared" ref="F153:H153" si="102">F147</f>
        <v/>
      </c>
      <c r="G153" s="119">
        <f t="shared" si="102"/>
        <v>0</v>
      </c>
      <c r="H153" s="120">
        <f t="shared" si="102"/>
        <v>0</v>
      </c>
      <c r="I153" s="118" t="s">
        <v>158</v>
      </c>
      <c r="J153" s="120" t="str">
        <f t="shared" ref="J153:L153" si="103">J147</f>
        <v/>
      </c>
      <c r="K153" s="129">
        <f t="shared" si="103"/>
        <v>0</v>
      </c>
      <c r="L153" s="129">
        <f t="shared" si="103"/>
        <v>0</v>
      </c>
      <c r="M153" s="121" t="str">
        <f t="shared" ref="M153" si="104">IF(ISERROR(F153*I147+G153*I147+H153*I147+J153+K153+L153),"",F153*I147+G153*I147+H153*I147+J153+K153+L153)</f>
        <v/>
      </c>
      <c r="N153" s="121" t="str">
        <f>IF(ISERROR(J153+K153+L153),"",J153+K153+L153)</f>
        <v/>
      </c>
      <c r="O153" s="128" t="str">
        <f t="shared" ref="O153" si="105">IF(ISERROR(M153*D147),"",M153*D147)</f>
        <v/>
      </c>
      <c r="S153" s="178"/>
    </row>
    <row r="154" spans="1:19" s="76" customFormat="1" ht="17.100000000000001" hidden="1" customHeight="1">
      <c r="A154" s="1">
        <v>22</v>
      </c>
      <c r="B154" s="264"/>
      <c r="C154" s="267"/>
      <c r="D154" s="270">
        <v>0</v>
      </c>
      <c r="E154" s="273"/>
      <c r="F154" s="275" t="str">
        <f>IF(ISNA(VLOOKUP(C154,menuiserie_intérieure!$B$166:$B$211:'menuiserie_intérieure'!$C$166:$C$211,2,FALSE)),"",VLOOKUP(C154,menuiserie_intérieure!$B$166:$B$211:'menuiserie_intérieure'!$C$166:$C$211,2,FALSE))</f>
        <v/>
      </c>
      <c r="G154" s="277"/>
      <c r="H154" s="275"/>
      <c r="I154" s="279">
        <f t="shared" ref="I154" si="106">$I$2</f>
        <v>1.1000000000000001</v>
      </c>
      <c r="J154" s="275" t="str">
        <f>IF(ISNA(VLOOKUP(C154,menuiserie_intérieure!$B$166:$B$211:'menuiserie_intérieure'!$F$166:$F$211,5,FALSE)),"",VLOOKUP(C154,menuiserie_intérieure!$B$166:$B$211:'menuiserie_intérieure'!$F$166:$F$211,5,FALSE))</f>
        <v/>
      </c>
      <c r="K154" s="281"/>
      <c r="L154" s="283"/>
      <c r="M154" s="116"/>
      <c r="N154" s="185"/>
      <c r="O154" s="117"/>
      <c r="S154" s="178"/>
    </row>
    <row r="155" spans="1:19" s="76" customFormat="1" ht="17.100000000000001" hidden="1" customHeight="1">
      <c r="A155" s="1"/>
      <c r="B155" s="265"/>
      <c r="C155" s="268"/>
      <c r="D155" s="271"/>
      <c r="E155" s="274"/>
      <c r="F155" s="276"/>
      <c r="G155" s="278"/>
      <c r="H155" s="276"/>
      <c r="I155" s="280"/>
      <c r="J155" s="276"/>
      <c r="K155" s="282"/>
      <c r="L155" s="284"/>
      <c r="M155" s="116"/>
      <c r="N155" s="185"/>
      <c r="O155" s="117"/>
      <c r="S155" s="178"/>
    </row>
    <row r="156" spans="1:19" s="76" customFormat="1" ht="17.100000000000001" hidden="1" customHeight="1">
      <c r="A156" s="1"/>
      <c r="B156" s="265"/>
      <c r="C156" s="268"/>
      <c r="D156" s="271"/>
      <c r="E156" s="274"/>
      <c r="F156" s="276"/>
      <c r="G156" s="278"/>
      <c r="H156" s="276"/>
      <c r="I156" s="280"/>
      <c r="J156" s="276"/>
      <c r="K156" s="282"/>
      <c r="L156" s="284"/>
      <c r="M156" s="116"/>
      <c r="N156" s="185"/>
      <c r="O156" s="117"/>
      <c r="S156" s="178"/>
    </row>
    <row r="157" spans="1:19" s="76" customFormat="1" ht="17.100000000000001" hidden="1" customHeight="1" thickBot="1">
      <c r="A157" s="1"/>
      <c r="B157" s="265"/>
      <c r="C157" s="268"/>
      <c r="D157" s="271"/>
      <c r="E157" s="274"/>
      <c r="F157" s="276"/>
      <c r="G157" s="278"/>
      <c r="H157" s="276"/>
      <c r="I157" s="280"/>
      <c r="J157" s="276"/>
      <c r="K157" s="282"/>
      <c r="L157" s="284"/>
      <c r="M157" s="116"/>
      <c r="N157" s="185"/>
      <c r="O157" s="117"/>
      <c r="S157" s="178"/>
    </row>
    <row r="158" spans="1:19" s="76" customFormat="1" ht="17.100000000000001" hidden="1" customHeight="1">
      <c r="A158" s="1"/>
      <c r="B158" s="265"/>
      <c r="C158" s="268"/>
      <c r="D158" s="271"/>
      <c r="E158" s="274"/>
      <c r="F158" s="276"/>
      <c r="G158" s="278"/>
      <c r="H158" s="276"/>
      <c r="I158" s="280"/>
      <c r="J158" s="276"/>
      <c r="K158" s="282"/>
      <c r="L158" s="284"/>
      <c r="M158" s="286" t="s">
        <v>221</v>
      </c>
      <c r="N158" s="286" t="s">
        <v>229</v>
      </c>
      <c r="O158" s="262" t="s">
        <v>176</v>
      </c>
      <c r="S158" s="178"/>
    </row>
    <row r="159" spans="1:19" s="76" customFormat="1" ht="17.100000000000001" hidden="1" customHeight="1">
      <c r="A159" s="1"/>
      <c r="B159" s="265"/>
      <c r="C159" s="268"/>
      <c r="D159" s="271"/>
      <c r="E159" s="274"/>
      <c r="F159" s="276"/>
      <c r="G159" s="278"/>
      <c r="H159" s="276"/>
      <c r="I159" s="280"/>
      <c r="J159" s="276"/>
      <c r="K159" s="282"/>
      <c r="L159" s="285"/>
      <c r="M159" s="287"/>
      <c r="N159" s="293"/>
      <c r="O159" s="263"/>
      <c r="S159" s="178"/>
    </row>
    <row r="160" spans="1:19" s="76" customFormat="1" ht="17.100000000000001" hidden="1" customHeight="1" thickBot="1">
      <c r="A160" s="1"/>
      <c r="B160" s="266"/>
      <c r="C160" s="269"/>
      <c r="D160" s="272"/>
      <c r="E160" s="118" t="s">
        <v>158</v>
      </c>
      <c r="F160" s="119" t="str">
        <f t="shared" ref="F160:H160" si="107">F154</f>
        <v/>
      </c>
      <c r="G160" s="119">
        <f t="shared" si="107"/>
        <v>0</v>
      </c>
      <c r="H160" s="120">
        <f t="shared" si="107"/>
        <v>0</v>
      </c>
      <c r="I160" s="118" t="s">
        <v>158</v>
      </c>
      <c r="J160" s="120" t="str">
        <f t="shared" ref="J160:L160" si="108">J154</f>
        <v/>
      </c>
      <c r="K160" s="129">
        <f t="shared" si="108"/>
        <v>0</v>
      </c>
      <c r="L160" s="129">
        <f t="shared" si="108"/>
        <v>0</v>
      </c>
      <c r="M160" s="121" t="str">
        <f t="shared" ref="M160" si="109">IF(ISERROR(F160*I154+G160*I154+H160*I154+J160+K160+L160),"",F160*I154+G160*I154+H160*I154+J160+K160+L160)</f>
        <v/>
      </c>
      <c r="N160" s="121" t="str">
        <f>IF(ISERROR(J160+K160+L160),"",J160+K160+L160)</f>
        <v/>
      </c>
      <c r="O160" s="128" t="str">
        <f t="shared" ref="O160" si="110">IF(ISERROR(M160*D154),"",M160*D154)</f>
        <v/>
      </c>
      <c r="S160" s="178"/>
    </row>
    <row r="161" spans="1:19" s="76" customFormat="1" ht="17.100000000000001" hidden="1" customHeight="1">
      <c r="A161" s="1">
        <v>23</v>
      </c>
      <c r="B161" s="264"/>
      <c r="C161" s="267"/>
      <c r="D161" s="270">
        <v>0</v>
      </c>
      <c r="E161" s="273"/>
      <c r="F161" s="275" t="str">
        <f>IF(ISNA(VLOOKUP(C161,menuiserie_intérieure!$B$166:$B$211:'menuiserie_intérieure'!$C$166:$C$211,2,FALSE)),"",VLOOKUP(C161,menuiserie_intérieure!$B$166:$B$211:'menuiserie_intérieure'!$C$166:$C$211,2,FALSE))</f>
        <v/>
      </c>
      <c r="G161" s="277"/>
      <c r="H161" s="275"/>
      <c r="I161" s="279">
        <f t="shared" ref="I161" si="111">$I$2</f>
        <v>1.1000000000000001</v>
      </c>
      <c r="J161" s="275" t="str">
        <f>IF(ISNA(VLOOKUP(C161,menuiserie_intérieure!$B$166:$B$211:'menuiserie_intérieure'!$F$166:$F$211,5,FALSE)),"",VLOOKUP(C161,menuiserie_intérieure!$B$166:$B$211:'menuiserie_intérieure'!$F$166:$F$211,5,FALSE))</f>
        <v/>
      </c>
      <c r="K161" s="281"/>
      <c r="L161" s="283"/>
      <c r="M161" s="116"/>
      <c r="N161" s="185"/>
      <c r="O161" s="117"/>
      <c r="S161" s="178"/>
    </row>
    <row r="162" spans="1:19" s="76" customFormat="1" ht="17.100000000000001" hidden="1" customHeight="1">
      <c r="A162" s="1"/>
      <c r="B162" s="265"/>
      <c r="C162" s="268"/>
      <c r="D162" s="271"/>
      <c r="E162" s="274"/>
      <c r="F162" s="276"/>
      <c r="G162" s="278"/>
      <c r="H162" s="276"/>
      <c r="I162" s="280"/>
      <c r="J162" s="276"/>
      <c r="K162" s="282"/>
      <c r="L162" s="284"/>
      <c r="M162" s="116"/>
      <c r="N162" s="185"/>
      <c r="O162" s="117"/>
      <c r="S162" s="178"/>
    </row>
    <row r="163" spans="1:19" s="76" customFormat="1" ht="17.100000000000001" hidden="1" customHeight="1">
      <c r="A163" s="1"/>
      <c r="B163" s="265"/>
      <c r="C163" s="268"/>
      <c r="D163" s="271"/>
      <c r="E163" s="274"/>
      <c r="F163" s="276"/>
      <c r="G163" s="278"/>
      <c r="H163" s="276"/>
      <c r="I163" s="280"/>
      <c r="J163" s="276"/>
      <c r="K163" s="282"/>
      <c r="L163" s="284"/>
      <c r="M163" s="116"/>
      <c r="N163" s="185"/>
      <c r="O163" s="117"/>
      <c r="S163" s="178"/>
    </row>
    <row r="164" spans="1:19" s="76" customFormat="1" ht="17.100000000000001" hidden="1" customHeight="1" thickBot="1">
      <c r="A164" s="1"/>
      <c r="B164" s="265"/>
      <c r="C164" s="268"/>
      <c r="D164" s="271"/>
      <c r="E164" s="274"/>
      <c r="F164" s="276"/>
      <c r="G164" s="278"/>
      <c r="H164" s="276"/>
      <c r="I164" s="280"/>
      <c r="J164" s="276"/>
      <c r="K164" s="282"/>
      <c r="L164" s="284"/>
      <c r="M164" s="116"/>
      <c r="N164" s="185"/>
      <c r="O164" s="117"/>
      <c r="S164" s="178"/>
    </row>
    <row r="165" spans="1:19" s="76" customFormat="1" ht="17.100000000000001" hidden="1" customHeight="1">
      <c r="A165" s="1"/>
      <c r="B165" s="265"/>
      <c r="C165" s="268"/>
      <c r="D165" s="271"/>
      <c r="E165" s="274"/>
      <c r="F165" s="276"/>
      <c r="G165" s="278"/>
      <c r="H165" s="276"/>
      <c r="I165" s="280"/>
      <c r="J165" s="276"/>
      <c r="K165" s="282"/>
      <c r="L165" s="284"/>
      <c r="M165" s="286" t="s">
        <v>221</v>
      </c>
      <c r="N165" s="286" t="s">
        <v>229</v>
      </c>
      <c r="O165" s="262" t="s">
        <v>176</v>
      </c>
      <c r="S165" s="178"/>
    </row>
    <row r="166" spans="1:19" s="76" customFormat="1" ht="17.100000000000001" hidden="1" customHeight="1">
      <c r="A166" s="1"/>
      <c r="B166" s="265"/>
      <c r="C166" s="268"/>
      <c r="D166" s="271"/>
      <c r="E166" s="274"/>
      <c r="F166" s="276"/>
      <c r="G166" s="278"/>
      <c r="H166" s="276"/>
      <c r="I166" s="280"/>
      <c r="J166" s="276"/>
      <c r="K166" s="282"/>
      <c r="L166" s="285"/>
      <c r="M166" s="287"/>
      <c r="N166" s="293"/>
      <c r="O166" s="263"/>
      <c r="S166" s="178"/>
    </row>
    <row r="167" spans="1:19" s="76" customFormat="1" ht="17.100000000000001" hidden="1" customHeight="1" thickBot="1">
      <c r="A167" s="1"/>
      <c r="B167" s="266"/>
      <c r="C167" s="269"/>
      <c r="D167" s="272"/>
      <c r="E167" s="118" t="s">
        <v>158</v>
      </c>
      <c r="F167" s="119" t="str">
        <f t="shared" ref="F167:H167" si="112">F161</f>
        <v/>
      </c>
      <c r="G167" s="119">
        <f t="shared" si="112"/>
        <v>0</v>
      </c>
      <c r="H167" s="120">
        <f t="shared" si="112"/>
        <v>0</v>
      </c>
      <c r="I167" s="118" t="s">
        <v>158</v>
      </c>
      <c r="J167" s="120" t="str">
        <f t="shared" ref="J167:L167" si="113">J161</f>
        <v/>
      </c>
      <c r="K167" s="129">
        <f t="shared" si="113"/>
        <v>0</v>
      </c>
      <c r="L167" s="129">
        <f t="shared" si="113"/>
        <v>0</v>
      </c>
      <c r="M167" s="121" t="str">
        <f t="shared" ref="M167" si="114">IF(ISERROR(F167*I161+G167*I161+H167*I161+J167+K167+L167),"",F167*I161+G167*I161+H167*I161+J167+K167+L167)</f>
        <v/>
      </c>
      <c r="N167" s="121" t="str">
        <f t="shared" si="93"/>
        <v/>
      </c>
      <c r="O167" s="128" t="str">
        <f t="shared" ref="O167" si="115">IF(ISERROR(M167*D161),"",M167*D161)</f>
        <v/>
      </c>
      <c r="S167" s="178"/>
    </row>
    <row r="168" spans="1:19" s="76" customFormat="1" ht="17.100000000000001" hidden="1" customHeight="1">
      <c r="A168" s="1">
        <v>24</v>
      </c>
      <c r="B168" s="264"/>
      <c r="C168" s="267"/>
      <c r="D168" s="270">
        <v>0</v>
      </c>
      <c r="E168" s="273"/>
      <c r="F168" s="275" t="str">
        <f>IF(ISNA(VLOOKUP(C168,menuiserie_intérieure!$B$166:$B$211:'menuiserie_intérieure'!$C$166:$C$211,2,FALSE)),"",VLOOKUP(C168,menuiserie_intérieure!$B$166:$B$211:'menuiserie_intérieure'!$C$166:$C$211,2,FALSE))</f>
        <v/>
      </c>
      <c r="G168" s="277"/>
      <c r="H168" s="275"/>
      <c r="I168" s="279">
        <f t="shared" ref="I168" si="116">$I$2</f>
        <v>1.1000000000000001</v>
      </c>
      <c r="J168" s="275" t="str">
        <f>IF(ISNA(VLOOKUP(C168,menuiserie_intérieure!$B$166:$B$211:'menuiserie_intérieure'!$F$166:$F$211,5,FALSE)),"",VLOOKUP(C168,menuiserie_intérieure!$B$166:$B$211:'menuiserie_intérieure'!$F$166:$F$211,5,FALSE))</f>
        <v/>
      </c>
      <c r="K168" s="281"/>
      <c r="L168" s="283"/>
      <c r="M168" s="116"/>
      <c r="N168" s="185"/>
      <c r="O168" s="117"/>
      <c r="S168" s="178"/>
    </row>
    <row r="169" spans="1:19" s="76" customFormat="1" ht="17.100000000000001" hidden="1" customHeight="1">
      <c r="A169" s="1"/>
      <c r="B169" s="265"/>
      <c r="C169" s="268"/>
      <c r="D169" s="271"/>
      <c r="E169" s="274"/>
      <c r="F169" s="276"/>
      <c r="G169" s="278"/>
      <c r="H169" s="276"/>
      <c r="I169" s="280"/>
      <c r="J169" s="276"/>
      <c r="K169" s="282"/>
      <c r="L169" s="284"/>
      <c r="M169" s="116"/>
      <c r="N169" s="185"/>
      <c r="O169" s="117"/>
      <c r="S169" s="178"/>
    </row>
    <row r="170" spans="1:19" s="76" customFormat="1" ht="17.100000000000001" hidden="1" customHeight="1">
      <c r="A170" s="1"/>
      <c r="B170" s="265"/>
      <c r="C170" s="268"/>
      <c r="D170" s="271"/>
      <c r="E170" s="274"/>
      <c r="F170" s="276"/>
      <c r="G170" s="278"/>
      <c r="H170" s="276"/>
      <c r="I170" s="280"/>
      <c r="J170" s="276"/>
      <c r="K170" s="282"/>
      <c r="L170" s="284"/>
      <c r="M170" s="116"/>
      <c r="N170" s="185"/>
      <c r="O170" s="117"/>
      <c r="S170" s="178"/>
    </row>
    <row r="171" spans="1:19" s="76" customFormat="1" ht="17.100000000000001" hidden="1" customHeight="1" thickBot="1">
      <c r="A171" s="1"/>
      <c r="B171" s="265"/>
      <c r="C171" s="268"/>
      <c r="D171" s="271"/>
      <c r="E171" s="274"/>
      <c r="F171" s="276"/>
      <c r="G171" s="278"/>
      <c r="H171" s="276"/>
      <c r="I171" s="280"/>
      <c r="J171" s="276"/>
      <c r="K171" s="282"/>
      <c r="L171" s="284"/>
      <c r="M171" s="116"/>
      <c r="N171" s="185"/>
      <c r="O171" s="117"/>
      <c r="S171" s="178"/>
    </row>
    <row r="172" spans="1:19" s="76" customFormat="1" ht="17.100000000000001" hidden="1" customHeight="1">
      <c r="A172" s="1"/>
      <c r="B172" s="265"/>
      <c r="C172" s="268"/>
      <c r="D172" s="271"/>
      <c r="E172" s="274"/>
      <c r="F172" s="276"/>
      <c r="G172" s="278"/>
      <c r="H172" s="276"/>
      <c r="I172" s="280"/>
      <c r="J172" s="276"/>
      <c r="K172" s="282"/>
      <c r="L172" s="284"/>
      <c r="M172" s="286" t="s">
        <v>221</v>
      </c>
      <c r="N172" s="286" t="s">
        <v>229</v>
      </c>
      <c r="O172" s="262" t="s">
        <v>176</v>
      </c>
      <c r="S172" s="178"/>
    </row>
    <row r="173" spans="1:19" s="76" customFormat="1" ht="17.100000000000001" hidden="1" customHeight="1">
      <c r="A173" s="1"/>
      <c r="B173" s="265"/>
      <c r="C173" s="268"/>
      <c r="D173" s="271"/>
      <c r="E173" s="274"/>
      <c r="F173" s="276"/>
      <c r="G173" s="278"/>
      <c r="H173" s="276"/>
      <c r="I173" s="280"/>
      <c r="J173" s="276"/>
      <c r="K173" s="282"/>
      <c r="L173" s="285"/>
      <c r="M173" s="287"/>
      <c r="N173" s="293"/>
      <c r="O173" s="263"/>
      <c r="S173" s="178"/>
    </row>
    <row r="174" spans="1:19" s="76" customFormat="1" ht="17.100000000000001" hidden="1" customHeight="1" thickBot="1">
      <c r="A174" s="1"/>
      <c r="B174" s="266"/>
      <c r="C174" s="269"/>
      <c r="D174" s="272"/>
      <c r="E174" s="118" t="s">
        <v>158</v>
      </c>
      <c r="F174" s="119" t="str">
        <f t="shared" ref="F174:H174" si="117">F168</f>
        <v/>
      </c>
      <c r="G174" s="119">
        <f t="shared" si="117"/>
        <v>0</v>
      </c>
      <c r="H174" s="120">
        <f t="shared" si="117"/>
        <v>0</v>
      </c>
      <c r="I174" s="118" t="s">
        <v>158</v>
      </c>
      <c r="J174" s="120" t="str">
        <f t="shared" ref="J174:L174" si="118">J168</f>
        <v/>
      </c>
      <c r="K174" s="129">
        <f t="shared" si="118"/>
        <v>0</v>
      </c>
      <c r="L174" s="129">
        <f t="shared" si="118"/>
        <v>0</v>
      </c>
      <c r="M174" s="121" t="str">
        <f t="shared" ref="M174" si="119">IF(ISERROR(F174*I168+G174*I168+H174*I168+J174+K174+L174),"",F174*I168+G174*I168+H174*I168+J174+K174+L174)</f>
        <v/>
      </c>
      <c r="N174" s="121" t="str">
        <f t="shared" si="99"/>
        <v/>
      </c>
      <c r="O174" s="128" t="str">
        <f t="shared" ref="O174" si="120">IF(ISERROR(M174*D168),"",M174*D168)</f>
        <v/>
      </c>
      <c r="S174" s="178"/>
    </row>
    <row r="175" spans="1:19" s="76" customFormat="1" ht="17.100000000000001" hidden="1" customHeight="1">
      <c r="A175" s="1">
        <v>25</v>
      </c>
      <c r="B175" s="264"/>
      <c r="C175" s="267"/>
      <c r="D175" s="270">
        <v>0</v>
      </c>
      <c r="E175" s="273"/>
      <c r="F175" s="275" t="str">
        <f>IF(ISNA(VLOOKUP(C175,menuiserie_intérieure!$B$166:$B$211:'menuiserie_intérieure'!$C$166:$C$211,2,FALSE)),"",VLOOKUP(C175,menuiserie_intérieure!$B$166:$B$211:'menuiserie_intérieure'!$C$166:$C$211,2,FALSE))</f>
        <v/>
      </c>
      <c r="G175" s="277"/>
      <c r="H175" s="275"/>
      <c r="I175" s="279">
        <f t="shared" ref="I175" si="121">$I$2</f>
        <v>1.1000000000000001</v>
      </c>
      <c r="J175" s="275" t="str">
        <f>IF(ISNA(VLOOKUP(C175,menuiserie_intérieure!$B$166:$B$211:'menuiserie_intérieure'!$F$166:$F$211,5,FALSE)),"",VLOOKUP(C175,menuiserie_intérieure!$B$166:$B$211:'menuiserie_intérieure'!$F$166:$F$211,5,FALSE))</f>
        <v/>
      </c>
      <c r="K175" s="281"/>
      <c r="L175" s="283"/>
      <c r="M175" s="116"/>
      <c r="N175" s="185"/>
      <c r="O175" s="117"/>
      <c r="S175" s="178"/>
    </row>
    <row r="176" spans="1:19" s="76" customFormat="1" ht="17.100000000000001" hidden="1" customHeight="1">
      <c r="A176" s="1"/>
      <c r="B176" s="265"/>
      <c r="C176" s="268"/>
      <c r="D176" s="271"/>
      <c r="E176" s="274"/>
      <c r="F176" s="276"/>
      <c r="G176" s="278"/>
      <c r="H176" s="276"/>
      <c r="I176" s="280"/>
      <c r="J176" s="276"/>
      <c r="K176" s="282"/>
      <c r="L176" s="284"/>
      <c r="M176" s="116"/>
      <c r="N176" s="185"/>
      <c r="O176" s="117"/>
      <c r="S176" s="178"/>
    </row>
    <row r="177" spans="1:19" s="76" customFormat="1" ht="17.100000000000001" hidden="1" customHeight="1">
      <c r="A177" s="1"/>
      <c r="B177" s="265"/>
      <c r="C177" s="268"/>
      <c r="D177" s="271"/>
      <c r="E177" s="274"/>
      <c r="F177" s="276"/>
      <c r="G177" s="278"/>
      <c r="H177" s="276"/>
      <c r="I177" s="280"/>
      <c r="J177" s="276"/>
      <c r="K177" s="282"/>
      <c r="L177" s="284"/>
      <c r="M177" s="116"/>
      <c r="N177" s="185"/>
      <c r="O177" s="117"/>
      <c r="S177" s="178"/>
    </row>
    <row r="178" spans="1:19" s="76" customFormat="1" ht="17.100000000000001" hidden="1" customHeight="1" thickBot="1">
      <c r="A178" s="1"/>
      <c r="B178" s="265"/>
      <c r="C178" s="268"/>
      <c r="D178" s="271"/>
      <c r="E178" s="274"/>
      <c r="F178" s="276"/>
      <c r="G178" s="278"/>
      <c r="H178" s="276"/>
      <c r="I178" s="280"/>
      <c r="J178" s="276"/>
      <c r="K178" s="282"/>
      <c r="L178" s="284"/>
      <c r="M178" s="116"/>
      <c r="N178" s="185"/>
      <c r="O178" s="117"/>
      <c r="S178" s="178"/>
    </row>
    <row r="179" spans="1:19" s="76" customFormat="1" ht="17.100000000000001" hidden="1" customHeight="1">
      <c r="A179" s="1"/>
      <c r="B179" s="265"/>
      <c r="C179" s="268"/>
      <c r="D179" s="271"/>
      <c r="E179" s="274"/>
      <c r="F179" s="276"/>
      <c r="G179" s="278"/>
      <c r="H179" s="276"/>
      <c r="I179" s="280"/>
      <c r="J179" s="276"/>
      <c r="K179" s="282"/>
      <c r="L179" s="284"/>
      <c r="M179" s="286" t="s">
        <v>221</v>
      </c>
      <c r="N179" s="286" t="s">
        <v>229</v>
      </c>
      <c r="O179" s="262" t="s">
        <v>176</v>
      </c>
      <c r="S179" s="178"/>
    </row>
    <row r="180" spans="1:19" s="76" customFormat="1" ht="17.100000000000001" hidden="1" customHeight="1">
      <c r="A180" s="1"/>
      <c r="B180" s="265"/>
      <c r="C180" s="268"/>
      <c r="D180" s="271"/>
      <c r="E180" s="274"/>
      <c r="F180" s="276"/>
      <c r="G180" s="278"/>
      <c r="H180" s="276"/>
      <c r="I180" s="280"/>
      <c r="J180" s="276"/>
      <c r="K180" s="282"/>
      <c r="L180" s="285"/>
      <c r="M180" s="287"/>
      <c r="N180" s="293"/>
      <c r="O180" s="263"/>
      <c r="S180" s="178"/>
    </row>
    <row r="181" spans="1:19" s="76" customFormat="1" ht="17.100000000000001" hidden="1" customHeight="1" thickBot="1">
      <c r="A181" s="1"/>
      <c r="B181" s="266"/>
      <c r="C181" s="269"/>
      <c r="D181" s="272"/>
      <c r="E181" s="118" t="s">
        <v>158</v>
      </c>
      <c r="F181" s="119" t="str">
        <f t="shared" ref="F181:H181" si="122">F175</f>
        <v/>
      </c>
      <c r="G181" s="119">
        <f t="shared" si="122"/>
        <v>0</v>
      </c>
      <c r="H181" s="120">
        <f t="shared" si="122"/>
        <v>0</v>
      </c>
      <c r="I181" s="118" t="s">
        <v>158</v>
      </c>
      <c r="J181" s="120" t="str">
        <f t="shared" ref="J181:L181" si="123">J175</f>
        <v/>
      </c>
      <c r="K181" s="129">
        <f t="shared" si="123"/>
        <v>0</v>
      </c>
      <c r="L181" s="129">
        <f t="shared" si="123"/>
        <v>0</v>
      </c>
      <c r="M181" s="121" t="str">
        <f t="shared" ref="M181" si="124">IF(ISERROR(F181*I175+G181*I175+H181*I175+J181+K181+L181),"",F181*I175+G181*I175+H181*I175+J181+K181+L181)</f>
        <v/>
      </c>
      <c r="N181" s="121" t="str">
        <f>IF(ISERROR(J181+K181+L181),"",J181+K181+L181)</f>
        <v/>
      </c>
      <c r="O181" s="128" t="str">
        <f t="shared" ref="O181" si="125">IF(ISERROR(M181*D175),"",M181*D175)</f>
        <v/>
      </c>
      <c r="S181" s="178"/>
    </row>
    <row r="182" spans="1:19" s="76" customFormat="1" ht="17.100000000000001" hidden="1" customHeight="1">
      <c r="A182" s="1">
        <v>26</v>
      </c>
      <c r="B182" s="264"/>
      <c r="C182" s="267"/>
      <c r="D182" s="270">
        <v>0</v>
      </c>
      <c r="E182" s="273"/>
      <c r="F182" s="275" t="str">
        <f>IF(ISNA(VLOOKUP(C182,menuiserie_intérieure!$B$166:$B$211:'menuiserie_intérieure'!$C$166:$C$211,2,FALSE)),"",VLOOKUP(C182,menuiserie_intérieure!$B$166:$B$211:'menuiserie_intérieure'!$C$166:$C$211,2,FALSE))</f>
        <v/>
      </c>
      <c r="G182" s="277"/>
      <c r="H182" s="275"/>
      <c r="I182" s="279">
        <f t="shared" ref="I182" si="126">$I$2</f>
        <v>1.1000000000000001</v>
      </c>
      <c r="J182" s="275" t="str">
        <f>IF(ISNA(VLOOKUP(C182,menuiserie_intérieure!$B$166:$B$211:'menuiserie_intérieure'!$F$166:$F$211,5,FALSE)),"",VLOOKUP(C182,menuiserie_intérieure!$B$166:$B$211:'menuiserie_intérieure'!$F$166:$F$211,5,FALSE))</f>
        <v/>
      </c>
      <c r="K182" s="281"/>
      <c r="L182" s="283"/>
      <c r="M182" s="116"/>
      <c r="N182" s="185"/>
      <c r="O182" s="117"/>
      <c r="S182" s="178"/>
    </row>
    <row r="183" spans="1:19" s="76" customFormat="1" ht="17.100000000000001" hidden="1" customHeight="1">
      <c r="A183" s="1"/>
      <c r="B183" s="265"/>
      <c r="C183" s="268"/>
      <c r="D183" s="271"/>
      <c r="E183" s="274"/>
      <c r="F183" s="276"/>
      <c r="G183" s="278"/>
      <c r="H183" s="276"/>
      <c r="I183" s="280"/>
      <c r="J183" s="276"/>
      <c r="K183" s="282"/>
      <c r="L183" s="284"/>
      <c r="M183" s="116"/>
      <c r="N183" s="185"/>
      <c r="O183" s="117"/>
      <c r="S183" s="178"/>
    </row>
    <row r="184" spans="1:19" s="76" customFormat="1" ht="17.100000000000001" hidden="1" customHeight="1">
      <c r="A184" s="1"/>
      <c r="B184" s="265"/>
      <c r="C184" s="268"/>
      <c r="D184" s="271"/>
      <c r="E184" s="274"/>
      <c r="F184" s="276"/>
      <c r="G184" s="278"/>
      <c r="H184" s="276"/>
      <c r="I184" s="280"/>
      <c r="J184" s="276"/>
      <c r="K184" s="282"/>
      <c r="L184" s="284"/>
      <c r="M184" s="116"/>
      <c r="N184" s="185"/>
      <c r="O184" s="117"/>
      <c r="S184" s="178"/>
    </row>
    <row r="185" spans="1:19" s="76" customFormat="1" ht="17.100000000000001" hidden="1" customHeight="1" thickBot="1">
      <c r="A185" s="1"/>
      <c r="B185" s="265"/>
      <c r="C185" s="268"/>
      <c r="D185" s="271"/>
      <c r="E185" s="274"/>
      <c r="F185" s="276"/>
      <c r="G185" s="278"/>
      <c r="H185" s="276"/>
      <c r="I185" s="280"/>
      <c r="J185" s="276"/>
      <c r="K185" s="282"/>
      <c r="L185" s="284"/>
      <c r="M185" s="116"/>
      <c r="N185" s="185"/>
      <c r="O185" s="117"/>
      <c r="S185" s="178"/>
    </row>
    <row r="186" spans="1:19" s="76" customFormat="1" ht="17.100000000000001" hidden="1" customHeight="1">
      <c r="A186" s="1"/>
      <c r="B186" s="265"/>
      <c r="C186" s="268"/>
      <c r="D186" s="271"/>
      <c r="E186" s="274"/>
      <c r="F186" s="276"/>
      <c r="G186" s="278"/>
      <c r="H186" s="276"/>
      <c r="I186" s="280"/>
      <c r="J186" s="276"/>
      <c r="K186" s="282"/>
      <c r="L186" s="284"/>
      <c r="M186" s="286" t="s">
        <v>221</v>
      </c>
      <c r="N186" s="286" t="s">
        <v>229</v>
      </c>
      <c r="O186" s="262" t="s">
        <v>176</v>
      </c>
      <c r="S186" s="178"/>
    </row>
    <row r="187" spans="1:19" s="76" customFormat="1" ht="17.100000000000001" hidden="1" customHeight="1">
      <c r="A187" s="1"/>
      <c r="B187" s="265"/>
      <c r="C187" s="268"/>
      <c r="D187" s="271"/>
      <c r="E187" s="274"/>
      <c r="F187" s="276"/>
      <c r="G187" s="278"/>
      <c r="H187" s="276"/>
      <c r="I187" s="280"/>
      <c r="J187" s="276"/>
      <c r="K187" s="282"/>
      <c r="L187" s="285"/>
      <c r="M187" s="287"/>
      <c r="N187" s="293"/>
      <c r="O187" s="263"/>
      <c r="S187" s="178"/>
    </row>
    <row r="188" spans="1:19" s="76" customFormat="1" ht="17.100000000000001" hidden="1" customHeight="1" thickBot="1">
      <c r="A188" s="1"/>
      <c r="B188" s="266"/>
      <c r="C188" s="269"/>
      <c r="D188" s="272"/>
      <c r="E188" s="118" t="s">
        <v>158</v>
      </c>
      <c r="F188" s="119" t="str">
        <f t="shared" ref="F188:H188" si="127">F182</f>
        <v/>
      </c>
      <c r="G188" s="119">
        <f t="shared" si="127"/>
        <v>0</v>
      </c>
      <c r="H188" s="120">
        <f t="shared" si="127"/>
        <v>0</v>
      </c>
      <c r="I188" s="118" t="s">
        <v>158</v>
      </c>
      <c r="J188" s="120" t="str">
        <f t="shared" ref="J188:L188" si="128">J182</f>
        <v/>
      </c>
      <c r="K188" s="129">
        <f t="shared" si="128"/>
        <v>0</v>
      </c>
      <c r="L188" s="129">
        <f t="shared" si="128"/>
        <v>0</v>
      </c>
      <c r="M188" s="121" t="str">
        <f t="shared" ref="M188" si="129">IF(ISERROR(F188*I182+G188*I182+H188*I182+J188+K188+L188),"",F188*I182+G188*I182+H188*I182+J188+K188+L188)</f>
        <v/>
      </c>
      <c r="N188" s="121" t="str">
        <f>IF(ISERROR(J188+K188+L188),"",J188+K188+L188)</f>
        <v/>
      </c>
      <c r="O188" s="128" t="str">
        <f t="shared" ref="O188" si="130">IF(ISERROR(M188*D182),"",M188*D182)</f>
        <v/>
      </c>
      <c r="S188" s="178"/>
    </row>
    <row r="189" spans="1:19" s="76" customFormat="1" ht="17.100000000000001" hidden="1" customHeight="1">
      <c r="A189" s="1">
        <v>27</v>
      </c>
      <c r="B189" s="264"/>
      <c r="C189" s="267"/>
      <c r="D189" s="270">
        <v>0</v>
      </c>
      <c r="E189" s="273"/>
      <c r="F189" s="275" t="str">
        <f>IF(ISNA(VLOOKUP(C189,menuiserie_intérieure!$B$166:$B$211:'menuiserie_intérieure'!$C$166:$C$211,2,FALSE)),"",VLOOKUP(C189,menuiserie_intérieure!$B$166:$B$211:'menuiserie_intérieure'!$C$166:$C$211,2,FALSE))</f>
        <v/>
      </c>
      <c r="G189" s="277"/>
      <c r="H189" s="275"/>
      <c r="I189" s="279">
        <f t="shared" ref="I189" si="131">$I$2</f>
        <v>1.1000000000000001</v>
      </c>
      <c r="J189" s="275" t="str">
        <f>IF(ISNA(VLOOKUP(C189,menuiserie_intérieure!$B$166:$B$211:'menuiserie_intérieure'!$F$166:$F$211,5,FALSE)),"",VLOOKUP(C189,menuiserie_intérieure!$B$166:$B$211:'menuiserie_intérieure'!$F$166:$F$211,5,FALSE))</f>
        <v/>
      </c>
      <c r="K189" s="281"/>
      <c r="L189" s="283"/>
      <c r="M189" s="116"/>
      <c r="N189" s="185"/>
      <c r="O189" s="117"/>
      <c r="S189" s="178"/>
    </row>
    <row r="190" spans="1:19" s="76" customFormat="1" ht="17.100000000000001" hidden="1" customHeight="1">
      <c r="A190" s="1"/>
      <c r="B190" s="265"/>
      <c r="C190" s="268"/>
      <c r="D190" s="271"/>
      <c r="E190" s="274"/>
      <c r="F190" s="276"/>
      <c r="G190" s="278"/>
      <c r="H190" s="276"/>
      <c r="I190" s="280"/>
      <c r="J190" s="276"/>
      <c r="K190" s="282"/>
      <c r="L190" s="284"/>
      <c r="M190" s="116"/>
      <c r="N190" s="185"/>
      <c r="O190" s="117"/>
      <c r="S190" s="178"/>
    </row>
    <row r="191" spans="1:19" s="76" customFormat="1" ht="17.100000000000001" hidden="1" customHeight="1">
      <c r="A191" s="1"/>
      <c r="B191" s="265"/>
      <c r="C191" s="268"/>
      <c r="D191" s="271"/>
      <c r="E191" s="274"/>
      <c r="F191" s="276"/>
      <c r="G191" s="278"/>
      <c r="H191" s="276"/>
      <c r="I191" s="280"/>
      <c r="J191" s="276"/>
      <c r="K191" s="282"/>
      <c r="L191" s="284"/>
      <c r="M191" s="116"/>
      <c r="N191" s="185"/>
      <c r="O191" s="117"/>
      <c r="S191" s="178"/>
    </row>
    <row r="192" spans="1:19" s="76" customFormat="1" ht="17.100000000000001" hidden="1" customHeight="1" thickBot="1">
      <c r="A192" s="1"/>
      <c r="B192" s="265"/>
      <c r="C192" s="268"/>
      <c r="D192" s="271"/>
      <c r="E192" s="274"/>
      <c r="F192" s="276"/>
      <c r="G192" s="278"/>
      <c r="H192" s="276"/>
      <c r="I192" s="280"/>
      <c r="J192" s="276"/>
      <c r="K192" s="282"/>
      <c r="L192" s="284"/>
      <c r="M192" s="116"/>
      <c r="N192" s="185"/>
      <c r="O192" s="117"/>
      <c r="S192" s="178"/>
    </row>
    <row r="193" spans="1:19" s="76" customFormat="1" ht="17.100000000000001" hidden="1" customHeight="1">
      <c r="A193" s="1"/>
      <c r="B193" s="265"/>
      <c r="C193" s="268"/>
      <c r="D193" s="271"/>
      <c r="E193" s="274"/>
      <c r="F193" s="276"/>
      <c r="G193" s="278"/>
      <c r="H193" s="276"/>
      <c r="I193" s="280"/>
      <c r="J193" s="276"/>
      <c r="K193" s="282"/>
      <c r="L193" s="284"/>
      <c r="M193" s="286" t="s">
        <v>221</v>
      </c>
      <c r="N193" s="286" t="s">
        <v>229</v>
      </c>
      <c r="O193" s="262" t="s">
        <v>176</v>
      </c>
      <c r="S193" s="178"/>
    </row>
    <row r="194" spans="1:19" s="76" customFormat="1" ht="17.100000000000001" hidden="1" customHeight="1">
      <c r="A194" s="1"/>
      <c r="B194" s="265"/>
      <c r="C194" s="268"/>
      <c r="D194" s="271"/>
      <c r="E194" s="274"/>
      <c r="F194" s="276"/>
      <c r="G194" s="278"/>
      <c r="H194" s="276"/>
      <c r="I194" s="280"/>
      <c r="J194" s="276"/>
      <c r="K194" s="282"/>
      <c r="L194" s="285"/>
      <c r="M194" s="287"/>
      <c r="N194" s="293"/>
      <c r="O194" s="263"/>
      <c r="S194" s="178"/>
    </row>
    <row r="195" spans="1:19" s="76" customFormat="1" ht="17.100000000000001" hidden="1" customHeight="1" thickBot="1">
      <c r="A195" s="1"/>
      <c r="B195" s="266"/>
      <c r="C195" s="269"/>
      <c r="D195" s="272"/>
      <c r="E195" s="118" t="s">
        <v>158</v>
      </c>
      <c r="F195" s="119" t="str">
        <f t="shared" ref="F195:H195" si="132">F189</f>
        <v/>
      </c>
      <c r="G195" s="119">
        <f t="shared" si="132"/>
        <v>0</v>
      </c>
      <c r="H195" s="120">
        <f t="shared" si="132"/>
        <v>0</v>
      </c>
      <c r="I195" s="118" t="s">
        <v>158</v>
      </c>
      <c r="J195" s="120" t="str">
        <f t="shared" ref="J195:L195" si="133">J189</f>
        <v/>
      </c>
      <c r="K195" s="129">
        <f t="shared" si="133"/>
        <v>0</v>
      </c>
      <c r="L195" s="129">
        <f t="shared" si="133"/>
        <v>0</v>
      </c>
      <c r="M195" s="121" t="str">
        <f t="shared" ref="M195" si="134">IF(ISERROR(F195*I189+G195*I189+H195*I189+J195+K195+L195),"",F195*I189+G195*I189+H195*I189+J195+K195+L195)</f>
        <v/>
      </c>
      <c r="N195" s="121" t="str">
        <f t="shared" si="93"/>
        <v/>
      </c>
      <c r="O195" s="128" t="str">
        <f t="shared" ref="O195" si="135">IF(ISERROR(M195*D189),"",M195*D189)</f>
        <v/>
      </c>
      <c r="S195" s="178"/>
    </row>
    <row r="196" spans="1:19" s="76" customFormat="1" ht="17.100000000000001" hidden="1" customHeight="1">
      <c r="A196" s="1">
        <v>28</v>
      </c>
      <c r="B196" s="264"/>
      <c r="C196" s="267"/>
      <c r="D196" s="270">
        <v>0</v>
      </c>
      <c r="E196" s="273"/>
      <c r="F196" s="275" t="str">
        <f>IF(ISNA(VLOOKUP(C196,menuiserie_intérieure!$B$166:$B$211:'menuiserie_intérieure'!$C$166:$C$211,2,FALSE)),"",VLOOKUP(C196,menuiserie_intérieure!$B$166:$B$211:'menuiserie_intérieure'!$C$166:$C$211,2,FALSE))</f>
        <v/>
      </c>
      <c r="G196" s="277"/>
      <c r="H196" s="275"/>
      <c r="I196" s="279">
        <f t="shared" ref="I196" si="136">$I$2</f>
        <v>1.1000000000000001</v>
      </c>
      <c r="J196" s="275" t="str">
        <f>IF(ISNA(VLOOKUP(C196,menuiserie_intérieure!$B$166:$B$211:'menuiserie_intérieure'!$F$166:$F$211,5,FALSE)),"",VLOOKUP(C196,menuiserie_intérieure!$B$166:$B$211:'menuiserie_intérieure'!$F$166:$F$211,5,FALSE))</f>
        <v/>
      </c>
      <c r="K196" s="281"/>
      <c r="L196" s="283"/>
      <c r="M196" s="116"/>
      <c r="N196" s="185"/>
      <c r="O196" s="117"/>
      <c r="S196" s="178"/>
    </row>
    <row r="197" spans="1:19" s="76" customFormat="1" ht="17.100000000000001" hidden="1" customHeight="1">
      <c r="A197" s="1"/>
      <c r="B197" s="265"/>
      <c r="C197" s="268"/>
      <c r="D197" s="271"/>
      <c r="E197" s="274"/>
      <c r="F197" s="276"/>
      <c r="G197" s="278"/>
      <c r="H197" s="276"/>
      <c r="I197" s="280"/>
      <c r="J197" s="276"/>
      <c r="K197" s="282"/>
      <c r="L197" s="284"/>
      <c r="M197" s="116"/>
      <c r="N197" s="185"/>
      <c r="O197" s="117"/>
      <c r="S197" s="178"/>
    </row>
    <row r="198" spans="1:19" s="76" customFormat="1" ht="17.100000000000001" hidden="1" customHeight="1">
      <c r="A198" s="1"/>
      <c r="B198" s="265"/>
      <c r="C198" s="268"/>
      <c r="D198" s="271"/>
      <c r="E198" s="274"/>
      <c r="F198" s="276"/>
      <c r="G198" s="278"/>
      <c r="H198" s="276"/>
      <c r="I198" s="280"/>
      <c r="J198" s="276"/>
      <c r="K198" s="282"/>
      <c r="L198" s="284"/>
      <c r="M198" s="116"/>
      <c r="N198" s="185"/>
      <c r="O198" s="117"/>
      <c r="S198" s="178"/>
    </row>
    <row r="199" spans="1:19" s="76" customFormat="1" ht="17.100000000000001" hidden="1" customHeight="1" thickBot="1">
      <c r="A199" s="1"/>
      <c r="B199" s="265"/>
      <c r="C199" s="268"/>
      <c r="D199" s="271"/>
      <c r="E199" s="274"/>
      <c r="F199" s="276"/>
      <c r="G199" s="278"/>
      <c r="H199" s="276"/>
      <c r="I199" s="280"/>
      <c r="J199" s="276"/>
      <c r="K199" s="282"/>
      <c r="L199" s="284"/>
      <c r="M199" s="116"/>
      <c r="N199" s="185"/>
      <c r="O199" s="117"/>
      <c r="S199" s="178"/>
    </row>
    <row r="200" spans="1:19" s="76" customFormat="1" ht="17.100000000000001" hidden="1" customHeight="1">
      <c r="A200" s="1"/>
      <c r="B200" s="265"/>
      <c r="C200" s="268"/>
      <c r="D200" s="271"/>
      <c r="E200" s="274"/>
      <c r="F200" s="276"/>
      <c r="G200" s="278"/>
      <c r="H200" s="276"/>
      <c r="I200" s="280"/>
      <c r="J200" s="276"/>
      <c r="K200" s="282"/>
      <c r="L200" s="284"/>
      <c r="M200" s="286" t="s">
        <v>221</v>
      </c>
      <c r="N200" s="286" t="s">
        <v>229</v>
      </c>
      <c r="O200" s="262" t="s">
        <v>176</v>
      </c>
      <c r="S200" s="178"/>
    </row>
    <row r="201" spans="1:19" s="76" customFormat="1" ht="17.100000000000001" hidden="1" customHeight="1">
      <c r="A201" s="1"/>
      <c r="B201" s="265"/>
      <c r="C201" s="268"/>
      <c r="D201" s="271"/>
      <c r="E201" s="274"/>
      <c r="F201" s="276"/>
      <c r="G201" s="278"/>
      <c r="H201" s="276"/>
      <c r="I201" s="280"/>
      <c r="J201" s="276"/>
      <c r="K201" s="282"/>
      <c r="L201" s="285"/>
      <c r="M201" s="287"/>
      <c r="N201" s="293"/>
      <c r="O201" s="263"/>
      <c r="S201" s="178"/>
    </row>
    <row r="202" spans="1:19" s="76" customFormat="1" ht="17.100000000000001" hidden="1" customHeight="1" thickBot="1">
      <c r="A202" s="1"/>
      <c r="B202" s="266"/>
      <c r="C202" s="269"/>
      <c r="D202" s="272"/>
      <c r="E202" s="118" t="s">
        <v>158</v>
      </c>
      <c r="F202" s="119" t="str">
        <f t="shared" ref="F202:H202" si="137">F196</f>
        <v/>
      </c>
      <c r="G202" s="119">
        <f t="shared" si="137"/>
        <v>0</v>
      </c>
      <c r="H202" s="120">
        <f t="shared" si="137"/>
        <v>0</v>
      </c>
      <c r="I202" s="118" t="s">
        <v>158</v>
      </c>
      <c r="J202" s="120" t="str">
        <f t="shared" ref="J202:L202" si="138">J196</f>
        <v/>
      </c>
      <c r="K202" s="129">
        <f t="shared" si="138"/>
        <v>0</v>
      </c>
      <c r="L202" s="129">
        <f t="shared" si="138"/>
        <v>0</v>
      </c>
      <c r="M202" s="121" t="str">
        <f t="shared" ref="M202" si="139">IF(ISERROR(F202*I196+G202*I196+H202*I196+J202+K202+L202),"",F202*I196+G202*I196+H202*I196+J202+K202+L202)</f>
        <v/>
      </c>
      <c r="N202" s="121" t="str">
        <f t="shared" si="99"/>
        <v/>
      </c>
      <c r="O202" s="128" t="str">
        <f t="shared" ref="O202" si="140">IF(ISERROR(M202*D196),"",M202*D196)</f>
        <v/>
      </c>
      <c r="S202" s="178"/>
    </row>
    <row r="203" spans="1:19" s="76" customFormat="1" ht="17.100000000000001" hidden="1" customHeight="1">
      <c r="A203" s="1">
        <v>29</v>
      </c>
      <c r="B203" s="264"/>
      <c r="C203" s="267"/>
      <c r="D203" s="270">
        <v>0</v>
      </c>
      <c r="E203" s="273"/>
      <c r="F203" s="275" t="str">
        <f>IF(ISNA(VLOOKUP(C203,menuiserie_intérieure!$B$166:$B$211:'menuiserie_intérieure'!$C$166:$C$211,2,FALSE)),"",VLOOKUP(C203,menuiserie_intérieure!$B$166:$B$211:'menuiserie_intérieure'!$C$166:$C$211,2,FALSE))</f>
        <v/>
      </c>
      <c r="G203" s="277"/>
      <c r="H203" s="275"/>
      <c r="I203" s="279">
        <f t="shared" ref="I203" si="141">$I$2</f>
        <v>1.1000000000000001</v>
      </c>
      <c r="J203" s="275" t="str">
        <f>IF(ISNA(VLOOKUP(C203,menuiserie_intérieure!$B$166:$B$211:'menuiserie_intérieure'!$F$166:$F$211,5,FALSE)),"",VLOOKUP(C203,menuiserie_intérieure!$B$166:$B$211:'menuiserie_intérieure'!$F$166:$F$211,5,FALSE))</f>
        <v/>
      </c>
      <c r="K203" s="281"/>
      <c r="L203" s="283"/>
      <c r="M203" s="116"/>
      <c r="N203" s="185"/>
      <c r="O203" s="117"/>
      <c r="S203" s="178"/>
    </row>
    <row r="204" spans="1:19" s="76" customFormat="1" ht="17.100000000000001" hidden="1" customHeight="1">
      <c r="A204" s="1"/>
      <c r="B204" s="265"/>
      <c r="C204" s="268"/>
      <c r="D204" s="271"/>
      <c r="E204" s="274"/>
      <c r="F204" s="276"/>
      <c r="G204" s="278"/>
      <c r="H204" s="276"/>
      <c r="I204" s="280"/>
      <c r="J204" s="276"/>
      <c r="K204" s="282"/>
      <c r="L204" s="284"/>
      <c r="M204" s="116"/>
      <c r="N204" s="185"/>
      <c r="O204" s="117"/>
      <c r="S204" s="178"/>
    </row>
    <row r="205" spans="1:19" s="76" customFormat="1" ht="17.100000000000001" hidden="1" customHeight="1">
      <c r="A205" s="1"/>
      <c r="B205" s="265"/>
      <c r="C205" s="268"/>
      <c r="D205" s="271"/>
      <c r="E205" s="274"/>
      <c r="F205" s="276"/>
      <c r="G205" s="278"/>
      <c r="H205" s="276"/>
      <c r="I205" s="280"/>
      <c r="J205" s="276"/>
      <c r="K205" s="282"/>
      <c r="L205" s="284"/>
      <c r="M205" s="116"/>
      <c r="N205" s="185"/>
      <c r="O205" s="117"/>
      <c r="S205" s="178"/>
    </row>
    <row r="206" spans="1:19" s="76" customFormat="1" ht="17.100000000000001" hidden="1" customHeight="1" thickBot="1">
      <c r="A206" s="1"/>
      <c r="B206" s="265"/>
      <c r="C206" s="268"/>
      <c r="D206" s="271"/>
      <c r="E206" s="274"/>
      <c r="F206" s="276"/>
      <c r="G206" s="278"/>
      <c r="H206" s="276"/>
      <c r="I206" s="280"/>
      <c r="J206" s="276"/>
      <c r="K206" s="282"/>
      <c r="L206" s="284"/>
      <c r="M206" s="116"/>
      <c r="N206" s="185"/>
      <c r="O206" s="117"/>
      <c r="S206" s="178"/>
    </row>
    <row r="207" spans="1:19" s="76" customFormat="1" ht="17.100000000000001" hidden="1" customHeight="1">
      <c r="A207" s="1"/>
      <c r="B207" s="265"/>
      <c r="C207" s="268"/>
      <c r="D207" s="271"/>
      <c r="E207" s="274"/>
      <c r="F207" s="276"/>
      <c r="G207" s="278"/>
      <c r="H207" s="276"/>
      <c r="I207" s="280"/>
      <c r="J207" s="276"/>
      <c r="K207" s="282"/>
      <c r="L207" s="284"/>
      <c r="M207" s="286" t="s">
        <v>221</v>
      </c>
      <c r="N207" s="286" t="s">
        <v>229</v>
      </c>
      <c r="O207" s="262" t="s">
        <v>176</v>
      </c>
      <c r="S207" s="178"/>
    </row>
    <row r="208" spans="1:19" s="76" customFormat="1" ht="17.100000000000001" hidden="1" customHeight="1">
      <c r="A208" s="1"/>
      <c r="B208" s="265"/>
      <c r="C208" s="268"/>
      <c r="D208" s="271"/>
      <c r="E208" s="274"/>
      <c r="F208" s="276"/>
      <c r="G208" s="278"/>
      <c r="H208" s="276"/>
      <c r="I208" s="280"/>
      <c r="J208" s="276"/>
      <c r="K208" s="282"/>
      <c r="L208" s="285"/>
      <c r="M208" s="287"/>
      <c r="N208" s="293"/>
      <c r="O208" s="263"/>
      <c r="S208" s="178"/>
    </row>
    <row r="209" spans="1:19" s="76" customFormat="1" ht="17.100000000000001" hidden="1" customHeight="1" thickBot="1">
      <c r="A209" s="1"/>
      <c r="B209" s="266"/>
      <c r="C209" s="269"/>
      <c r="D209" s="272"/>
      <c r="E209" s="118" t="s">
        <v>158</v>
      </c>
      <c r="F209" s="119" t="str">
        <f t="shared" ref="F209:H209" si="142">F203</f>
        <v/>
      </c>
      <c r="G209" s="119">
        <f t="shared" si="142"/>
        <v>0</v>
      </c>
      <c r="H209" s="120">
        <f t="shared" si="142"/>
        <v>0</v>
      </c>
      <c r="I209" s="118" t="s">
        <v>158</v>
      </c>
      <c r="J209" s="120" t="str">
        <f t="shared" ref="J209:L209" si="143">J203</f>
        <v/>
      </c>
      <c r="K209" s="129">
        <f t="shared" si="143"/>
        <v>0</v>
      </c>
      <c r="L209" s="129">
        <f t="shared" si="143"/>
        <v>0</v>
      </c>
      <c r="M209" s="121" t="str">
        <f t="shared" ref="M209" si="144">IF(ISERROR(F209*I203+G209*I203+H209*I203+J209+K209+L209),"",F209*I203+G209*I203+H209*I203+J209+K209+L209)</f>
        <v/>
      </c>
      <c r="N209" s="121" t="str">
        <f>IF(ISERROR(J209+K209+L209),"",J209+K209+L209)</f>
        <v/>
      </c>
      <c r="O209" s="128" t="str">
        <f t="shared" ref="O209" si="145">IF(ISERROR(M209*D203),"",M209*D203)</f>
        <v/>
      </c>
      <c r="S209" s="178"/>
    </row>
    <row r="210" spans="1:19" s="76" customFormat="1" ht="17.100000000000001" hidden="1" customHeight="1">
      <c r="A210" s="1">
        <v>30</v>
      </c>
      <c r="B210" s="264"/>
      <c r="C210" s="267"/>
      <c r="D210" s="270">
        <v>0</v>
      </c>
      <c r="E210" s="273"/>
      <c r="F210" s="275" t="str">
        <f>IF(ISNA(VLOOKUP(C210,menuiserie_intérieure!$B$166:$B$211:'menuiserie_intérieure'!$C$166:$C$211,2,FALSE)),"",VLOOKUP(C210,menuiserie_intérieure!$B$166:$B$211:'menuiserie_intérieure'!$C$166:$C$211,2,FALSE))</f>
        <v/>
      </c>
      <c r="G210" s="277"/>
      <c r="H210" s="275"/>
      <c r="I210" s="279">
        <f t="shared" ref="I210" si="146">$I$2</f>
        <v>1.1000000000000001</v>
      </c>
      <c r="J210" s="275" t="str">
        <f>IF(ISNA(VLOOKUP(C210,menuiserie_intérieure!$B$166:$B$211:'menuiserie_intérieure'!$F$166:$F$211,5,FALSE)),"",VLOOKUP(C210,menuiserie_intérieure!$B$166:$B$211:'menuiserie_intérieure'!$F$166:$F$211,5,FALSE))</f>
        <v/>
      </c>
      <c r="K210" s="281"/>
      <c r="L210" s="283"/>
      <c r="M210" s="116"/>
      <c r="N210" s="185"/>
      <c r="O210" s="117"/>
      <c r="S210" s="178"/>
    </row>
    <row r="211" spans="1:19" s="76" customFormat="1" ht="17.100000000000001" hidden="1" customHeight="1">
      <c r="A211" s="1"/>
      <c r="B211" s="265"/>
      <c r="C211" s="268"/>
      <c r="D211" s="271"/>
      <c r="E211" s="274"/>
      <c r="F211" s="276"/>
      <c r="G211" s="278"/>
      <c r="H211" s="276"/>
      <c r="I211" s="280"/>
      <c r="J211" s="276"/>
      <c r="K211" s="282"/>
      <c r="L211" s="284"/>
      <c r="M211" s="116"/>
      <c r="N211" s="185"/>
      <c r="O211" s="117"/>
      <c r="S211" s="178"/>
    </row>
    <row r="212" spans="1:19" s="76" customFormat="1" ht="17.100000000000001" hidden="1" customHeight="1">
      <c r="A212" s="1"/>
      <c r="B212" s="265"/>
      <c r="C212" s="268"/>
      <c r="D212" s="271"/>
      <c r="E212" s="274"/>
      <c r="F212" s="276"/>
      <c r="G212" s="278"/>
      <c r="H212" s="276"/>
      <c r="I212" s="280"/>
      <c r="J212" s="276"/>
      <c r="K212" s="282"/>
      <c r="L212" s="284"/>
      <c r="M212" s="116"/>
      <c r="N212" s="185"/>
      <c r="O212" s="117"/>
      <c r="S212" s="178"/>
    </row>
    <row r="213" spans="1:19" s="76" customFormat="1" ht="17.100000000000001" hidden="1" customHeight="1" thickBot="1">
      <c r="A213" s="1"/>
      <c r="B213" s="265"/>
      <c r="C213" s="268"/>
      <c r="D213" s="271"/>
      <c r="E213" s="274"/>
      <c r="F213" s="276"/>
      <c r="G213" s="278"/>
      <c r="H213" s="276"/>
      <c r="I213" s="280"/>
      <c r="J213" s="276"/>
      <c r="K213" s="282"/>
      <c r="L213" s="284"/>
      <c r="M213" s="116"/>
      <c r="N213" s="185"/>
      <c r="O213" s="117"/>
      <c r="S213" s="178"/>
    </row>
    <row r="214" spans="1:19" s="76" customFormat="1" ht="17.100000000000001" hidden="1" customHeight="1">
      <c r="A214" s="1"/>
      <c r="B214" s="265"/>
      <c r="C214" s="268"/>
      <c r="D214" s="271"/>
      <c r="E214" s="274"/>
      <c r="F214" s="276"/>
      <c r="G214" s="278"/>
      <c r="H214" s="276"/>
      <c r="I214" s="280"/>
      <c r="J214" s="276"/>
      <c r="K214" s="282"/>
      <c r="L214" s="284"/>
      <c r="M214" s="286" t="s">
        <v>221</v>
      </c>
      <c r="N214" s="286" t="s">
        <v>229</v>
      </c>
      <c r="O214" s="262" t="s">
        <v>176</v>
      </c>
      <c r="S214" s="178"/>
    </row>
    <row r="215" spans="1:19" s="76" customFormat="1" ht="17.100000000000001" hidden="1" customHeight="1">
      <c r="A215" s="1"/>
      <c r="B215" s="265"/>
      <c r="C215" s="268"/>
      <c r="D215" s="271"/>
      <c r="E215" s="274"/>
      <c r="F215" s="276"/>
      <c r="G215" s="278"/>
      <c r="H215" s="276"/>
      <c r="I215" s="280"/>
      <c r="J215" s="276"/>
      <c r="K215" s="282"/>
      <c r="L215" s="285"/>
      <c r="M215" s="287"/>
      <c r="N215" s="293"/>
      <c r="O215" s="263"/>
      <c r="S215" s="178"/>
    </row>
    <row r="216" spans="1:19" s="76" customFormat="1" ht="17.100000000000001" hidden="1" customHeight="1" thickBot="1">
      <c r="A216" s="1"/>
      <c r="B216" s="266"/>
      <c r="C216" s="269"/>
      <c r="D216" s="272"/>
      <c r="E216" s="118" t="s">
        <v>158</v>
      </c>
      <c r="F216" s="119" t="str">
        <f t="shared" ref="F216:H216" si="147">F210</f>
        <v/>
      </c>
      <c r="G216" s="119">
        <f t="shared" si="147"/>
        <v>0</v>
      </c>
      <c r="H216" s="120">
        <f t="shared" si="147"/>
        <v>0</v>
      </c>
      <c r="I216" s="118" t="s">
        <v>158</v>
      </c>
      <c r="J216" s="120" t="str">
        <f t="shared" ref="J216:L216" si="148">J210</f>
        <v/>
      </c>
      <c r="K216" s="129">
        <f t="shared" si="148"/>
        <v>0</v>
      </c>
      <c r="L216" s="129">
        <f t="shared" si="148"/>
        <v>0</v>
      </c>
      <c r="M216" s="121" t="str">
        <f t="shared" ref="M216" si="149">IF(ISERROR(F216*I210+G216*I210+H216*I210+J216+K216+L216),"",F216*I210+G216*I210+H216*I210+J216+K216+L216)</f>
        <v/>
      </c>
      <c r="N216" s="121" t="str">
        <f>IF(ISERROR(J216+K216+L216),"",J216+K216+L216)</f>
        <v/>
      </c>
      <c r="O216" s="128" t="str">
        <f t="shared" ref="O216" si="150">IF(ISERROR(M216*D210),"",M216*D210)</f>
        <v/>
      </c>
      <c r="S216" s="178"/>
    </row>
    <row r="217" spans="1:19" s="76" customFormat="1" ht="17.100000000000001" hidden="1" customHeight="1">
      <c r="A217" s="1">
        <v>31</v>
      </c>
      <c r="B217" s="264"/>
      <c r="C217" s="267"/>
      <c r="D217" s="270">
        <v>0</v>
      </c>
      <c r="E217" s="273"/>
      <c r="F217" s="275" t="str">
        <f>IF(ISNA(VLOOKUP(C217,menuiserie_intérieure!$B$166:$B$211:'menuiserie_intérieure'!$C$166:$C$211,2,FALSE)),"",VLOOKUP(C217,menuiserie_intérieure!$B$166:$B$211:'menuiserie_intérieure'!$C$166:$C$211,2,FALSE))</f>
        <v/>
      </c>
      <c r="G217" s="277"/>
      <c r="H217" s="275"/>
      <c r="I217" s="279">
        <f t="shared" ref="I217" si="151">$I$2</f>
        <v>1.1000000000000001</v>
      </c>
      <c r="J217" s="275" t="str">
        <f>IF(ISNA(VLOOKUP(C217,menuiserie_intérieure!$B$166:$B$211:'menuiserie_intérieure'!$F$166:$F$211,5,FALSE)),"",VLOOKUP(C217,menuiserie_intérieure!$B$166:$B$211:'menuiserie_intérieure'!$F$166:$F$211,5,FALSE))</f>
        <v/>
      </c>
      <c r="K217" s="281"/>
      <c r="L217" s="283"/>
      <c r="M217" s="116"/>
      <c r="N217" s="185"/>
      <c r="O217" s="117"/>
      <c r="S217" s="178"/>
    </row>
    <row r="218" spans="1:19" s="76" customFormat="1" ht="17.100000000000001" hidden="1" customHeight="1">
      <c r="A218" s="1"/>
      <c r="B218" s="265"/>
      <c r="C218" s="268"/>
      <c r="D218" s="271"/>
      <c r="E218" s="274"/>
      <c r="F218" s="276"/>
      <c r="G218" s="278"/>
      <c r="H218" s="276"/>
      <c r="I218" s="280"/>
      <c r="J218" s="276"/>
      <c r="K218" s="282"/>
      <c r="L218" s="284"/>
      <c r="M218" s="116"/>
      <c r="N218" s="185"/>
      <c r="O218" s="117"/>
      <c r="S218" s="178"/>
    </row>
    <row r="219" spans="1:19" s="76" customFormat="1" ht="17.100000000000001" hidden="1" customHeight="1">
      <c r="A219" s="1"/>
      <c r="B219" s="265"/>
      <c r="C219" s="268"/>
      <c r="D219" s="271"/>
      <c r="E219" s="274"/>
      <c r="F219" s="276"/>
      <c r="G219" s="278"/>
      <c r="H219" s="276"/>
      <c r="I219" s="280"/>
      <c r="J219" s="276"/>
      <c r="K219" s="282"/>
      <c r="L219" s="284"/>
      <c r="M219" s="116"/>
      <c r="N219" s="185"/>
      <c r="O219" s="117"/>
      <c r="S219" s="178"/>
    </row>
    <row r="220" spans="1:19" s="76" customFormat="1" ht="17.100000000000001" hidden="1" customHeight="1" thickBot="1">
      <c r="A220" s="1"/>
      <c r="B220" s="265"/>
      <c r="C220" s="268"/>
      <c r="D220" s="271"/>
      <c r="E220" s="274"/>
      <c r="F220" s="276"/>
      <c r="G220" s="278"/>
      <c r="H220" s="276"/>
      <c r="I220" s="280"/>
      <c r="J220" s="276"/>
      <c r="K220" s="282"/>
      <c r="L220" s="284"/>
      <c r="M220" s="116"/>
      <c r="N220" s="185"/>
      <c r="O220" s="117"/>
      <c r="S220" s="178"/>
    </row>
    <row r="221" spans="1:19" s="76" customFormat="1" ht="17.100000000000001" hidden="1" customHeight="1">
      <c r="A221" s="1"/>
      <c r="B221" s="265"/>
      <c r="C221" s="268"/>
      <c r="D221" s="271"/>
      <c r="E221" s="274"/>
      <c r="F221" s="276"/>
      <c r="G221" s="278"/>
      <c r="H221" s="276"/>
      <c r="I221" s="280"/>
      <c r="J221" s="276"/>
      <c r="K221" s="282"/>
      <c r="L221" s="284"/>
      <c r="M221" s="286" t="s">
        <v>221</v>
      </c>
      <c r="N221" s="286" t="s">
        <v>229</v>
      </c>
      <c r="O221" s="262" t="s">
        <v>176</v>
      </c>
      <c r="S221" s="178"/>
    </row>
    <row r="222" spans="1:19" s="76" customFormat="1" ht="17.100000000000001" hidden="1" customHeight="1">
      <c r="A222" s="1"/>
      <c r="B222" s="265"/>
      <c r="C222" s="268"/>
      <c r="D222" s="271"/>
      <c r="E222" s="274"/>
      <c r="F222" s="276"/>
      <c r="G222" s="278"/>
      <c r="H222" s="276"/>
      <c r="I222" s="280"/>
      <c r="J222" s="276"/>
      <c r="K222" s="282"/>
      <c r="L222" s="285"/>
      <c r="M222" s="287"/>
      <c r="N222" s="293"/>
      <c r="O222" s="263"/>
      <c r="S222" s="178"/>
    </row>
    <row r="223" spans="1:19" s="76" customFormat="1" ht="17.100000000000001" hidden="1" customHeight="1" thickBot="1">
      <c r="A223" s="1"/>
      <c r="B223" s="266"/>
      <c r="C223" s="269"/>
      <c r="D223" s="272"/>
      <c r="E223" s="118" t="s">
        <v>158</v>
      </c>
      <c r="F223" s="119" t="str">
        <f t="shared" ref="F223:H223" si="152">F217</f>
        <v/>
      </c>
      <c r="G223" s="119">
        <f t="shared" si="152"/>
        <v>0</v>
      </c>
      <c r="H223" s="120">
        <f t="shared" si="152"/>
        <v>0</v>
      </c>
      <c r="I223" s="118" t="s">
        <v>158</v>
      </c>
      <c r="J223" s="120" t="str">
        <f t="shared" ref="J223:L223" si="153">J217</f>
        <v/>
      </c>
      <c r="K223" s="129">
        <f t="shared" si="153"/>
        <v>0</v>
      </c>
      <c r="L223" s="129">
        <f t="shared" si="153"/>
        <v>0</v>
      </c>
      <c r="M223" s="121" t="str">
        <f t="shared" ref="M223" si="154">IF(ISERROR(F223*I217+G223*I217+H223*I217+J223+K223+L223),"",F223*I217+G223*I217+H223*I217+J223+K223+L223)</f>
        <v/>
      </c>
      <c r="N223" s="121" t="str">
        <f t="shared" ref="N223" si="155">IF(ISERROR(J223+K223+L223),"",J223+K223+L223)</f>
        <v/>
      </c>
      <c r="O223" s="128" t="str">
        <f t="shared" ref="O223" si="156">IF(ISERROR(M223*D217),"",M223*D217)</f>
        <v/>
      </c>
      <c r="S223" s="178"/>
    </row>
    <row r="224" spans="1:19" s="76" customFormat="1" ht="17.100000000000001" hidden="1" customHeight="1">
      <c r="A224" s="1">
        <v>32</v>
      </c>
      <c r="B224" s="264"/>
      <c r="C224" s="267"/>
      <c r="D224" s="270">
        <v>0</v>
      </c>
      <c r="E224" s="273"/>
      <c r="F224" s="275" t="str">
        <f>IF(ISNA(VLOOKUP(C224,menuiserie_intérieure!$B$166:$B$211:'menuiserie_intérieure'!$C$166:$C$211,2,FALSE)),"",VLOOKUP(C224,menuiserie_intérieure!$B$166:$B$211:'menuiserie_intérieure'!$C$166:$C$211,2,FALSE))</f>
        <v/>
      </c>
      <c r="G224" s="277"/>
      <c r="H224" s="275"/>
      <c r="I224" s="279">
        <f t="shared" ref="I224" si="157">$I$2</f>
        <v>1.1000000000000001</v>
      </c>
      <c r="J224" s="275" t="str">
        <f>IF(ISNA(VLOOKUP(C224,menuiserie_intérieure!$B$166:$B$211:'menuiserie_intérieure'!$F$166:$F$211,5,FALSE)),"",VLOOKUP(C224,menuiserie_intérieure!$B$166:$B$211:'menuiserie_intérieure'!$F$166:$F$211,5,FALSE))</f>
        <v/>
      </c>
      <c r="K224" s="281"/>
      <c r="L224" s="283"/>
      <c r="M224" s="116"/>
      <c r="N224" s="185"/>
      <c r="O224" s="117"/>
      <c r="S224" s="178"/>
    </row>
    <row r="225" spans="1:19" s="76" customFormat="1" ht="17.100000000000001" hidden="1" customHeight="1">
      <c r="A225" s="1"/>
      <c r="B225" s="265"/>
      <c r="C225" s="268"/>
      <c r="D225" s="271"/>
      <c r="E225" s="274"/>
      <c r="F225" s="276"/>
      <c r="G225" s="278"/>
      <c r="H225" s="276"/>
      <c r="I225" s="280"/>
      <c r="J225" s="276"/>
      <c r="K225" s="282"/>
      <c r="L225" s="284"/>
      <c r="M225" s="116"/>
      <c r="N225" s="185"/>
      <c r="O225" s="117"/>
      <c r="S225" s="178"/>
    </row>
    <row r="226" spans="1:19" s="76" customFormat="1" ht="17.100000000000001" hidden="1" customHeight="1">
      <c r="A226" s="1"/>
      <c r="B226" s="265"/>
      <c r="C226" s="268"/>
      <c r="D226" s="271"/>
      <c r="E226" s="274"/>
      <c r="F226" s="276"/>
      <c r="G226" s="278"/>
      <c r="H226" s="276"/>
      <c r="I226" s="280"/>
      <c r="J226" s="276"/>
      <c r="K226" s="282"/>
      <c r="L226" s="284"/>
      <c r="M226" s="116"/>
      <c r="N226" s="185"/>
      <c r="O226" s="117"/>
      <c r="S226" s="178"/>
    </row>
    <row r="227" spans="1:19" s="76" customFormat="1" ht="17.100000000000001" hidden="1" customHeight="1" thickBot="1">
      <c r="A227" s="1"/>
      <c r="B227" s="265"/>
      <c r="C227" s="268"/>
      <c r="D227" s="271"/>
      <c r="E227" s="274"/>
      <c r="F227" s="276"/>
      <c r="G227" s="278"/>
      <c r="H227" s="276"/>
      <c r="I227" s="280"/>
      <c r="J227" s="276"/>
      <c r="K227" s="282"/>
      <c r="L227" s="284"/>
      <c r="M227" s="116"/>
      <c r="N227" s="185"/>
      <c r="O227" s="117"/>
      <c r="S227" s="178"/>
    </row>
    <row r="228" spans="1:19" s="76" customFormat="1" ht="17.100000000000001" hidden="1" customHeight="1">
      <c r="A228" s="1"/>
      <c r="B228" s="265"/>
      <c r="C228" s="268"/>
      <c r="D228" s="271"/>
      <c r="E228" s="274"/>
      <c r="F228" s="276"/>
      <c r="G228" s="278"/>
      <c r="H228" s="276"/>
      <c r="I228" s="280"/>
      <c r="J228" s="276"/>
      <c r="K228" s="282"/>
      <c r="L228" s="284"/>
      <c r="M228" s="286" t="s">
        <v>221</v>
      </c>
      <c r="N228" s="286" t="s">
        <v>229</v>
      </c>
      <c r="O228" s="262" t="s">
        <v>176</v>
      </c>
      <c r="S228" s="178"/>
    </row>
    <row r="229" spans="1:19" s="76" customFormat="1" ht="17.100000000000001" hidden="1" customHeight="1">
      <c r="A229" s="1"/>
      <c r="B229" s="265"/>
      <c r="C229" s="268"/>
      <c r="D229" s="271"/>
      <c r="E229" s="274"/>
      <c r="F229" s="276"/>
      <c r="G229" s="278"/>
      <c r="H229" s="276"/>
      <c r="I229" s="280"/>
      <c r="J229" s="276"/>
      <c r="K229" s="282"/>
      <c r="L229" s="285"/>
      <c r="M229" s="287"/>
      <c r="N229" s="293"/>
      <c r="O229" s="263"/>
      <c r="S229" s="178"/>
    </row>
    <row r="230" spans="1:19" s="76" customFormat="1" ht="17.100000000000001" hidden="1" customHeight="1" thickBot="1">
      <c r="A230" s="1"/>
      <c r="B230" s="266"/>
      <c r="C230" s="269"/>
      <c r="D230" s="272"/>
      <c r="E230" s="118" t="s">
        <v>158</v>
      </c>
      <c r="F230" s="119" t="str">
        <f t="shared" ref="F230:H230" si="158">F224</f>
        <v/>
      </c>
      <c r="G230" s="119">
        <f t="shared" si="158"/>
        <v>0</v>
      </c>
      <c r="H230" s="120">
        <f t="shared" si="158"/>
        <v>0</v>
      </c>
      <c r="I230" s="118" t="s">
        <v>158</v>
      </c>
      <c r="J230" s="120" t="str">
        <f t="shared" ref="J230:L230" si="159">J224</f>
        <v/>
      </c>
      <c r="K230" s="129">
        <f t="shared" si="159"/>
        <v>0</v>
      </c>
      <c r="L230" s="129">
        <f t="shared" si="159"/>
        <v>0</v>
      </c>
      <c r="M230" s="121" t="str">
        <f t="shared" ref="M230" si="160">IF(ISERROR(F230*I224+G230*I224+H230*I224+J230+K230+L230),"",F230*I224+G230*I224+H230*I224+J230+K230+L230)</f>
        <v/>
      </c>
      <c r="N230" s="121" t="str">
        <f t="shared" ref="N230" si="161">IF(ISERROR(J230+K230+L230),"",J230+K230+L230)</f>
        <v/>
      </c>
      <c r="O230" s="128" t="str">
        <f t="shared" ref="O230" si="162">IF(ISERROR(M230*D224),"",M230*D224)</f>
        <v/>
      </c>
      <c r="S230" s="178"/>
    </row>
    <row r="231" spans="1:19" s="76" customFormat="1" ht="17.100000000000001" hidden="1" customHeight="1">
      <c r="A231" s="1">
        <v>33</v>
      </c>
      <c r="B231" s="264"/>
      <c r="C231" s="267"/>
      <c r="D231" s="270">
        <v>0</v>
      </c>
      <c r="E231" s="273"/>
      <c r="F231" s="275" t="str">
        <f>IF(ISNA(VLOOKUP(C231,menuiserie_intérieure!$B$166:$B$211:'menuiserie_intérieure'!$C$166:$C$211,2,FALSE)),"",VLOOKUP(C231,menuiserie_intérieure!$B$166:$B$211:'menuiserie_intérieure'!$C$166:$C$211,2,FALSE))</f>
        <v/>
      </c>
      <c r="G231" s="277"/>
      <c r="H231" s="275"/>
      <c r="I231" s="279">
        <f t="shared" ref="I231" si="163">$I$2</f>
        <v>1.1000000000000001</v>
      </c>
      <c r="J231" s="275" t="str">
        <f>IF(ISNA(VLOOKUP(C231,menuiserie_intérieure!$B$166:$B$211:'menuiserie_intérieure'!$F$166:$F$211,5,FALSE)),"",VLOOKUP(C231,menuiserie_intérieure!$B$166:$B$211:'menuiserie_intérieure'!$F$166:$F$211,5,FALSE))</f>
        <v/>
      </c>
      <c r="K231" s="281"/>
      <c r="L231" s="283"/>
      <c r="M231" s="116"/>
      <c r="N231" s="185"/>
      <c r="O231" s="117"/>
      <c r="S231" s="178"/>
    </row>
    <row r="232" spans="1:19" s="76" customFormat="1" ht="17.100000000000001" hidden="1" customHeight="1">
      <c r="A232" s="1"/>
      <c r="B232" s="265"/>
      <c r="C232" s="268"/>
      <c r="D232" s="271"/>
      <c r="E232" s="274"/>
      <c r="F232" s="276"/>
      <c r="G232" s="278"/>
      <c r="H232" s="276"/>
      <c r="I232" s="280"/>
      <c r="J232" s="276"/>
      <c r="K232" s="282"/>
      <c r="L232" s="284"/>
      <c r="M232" s="116"/>
      <c r="N232" s="185"/>
      <c r="O232" s="117"/>
      <c r="S232" s="178"/>
    </row>
    <row r="233" spans="1:19" s="76" customFormat="1" ht="17.100000000000001" hidden="1" customHeight="1">
      <c r="A233" s="1"/>
      <c r="B233" s="265"/>
      <c r="C233" s="268"/>
      <c r="D233" s="271"/>
      <c r="E233" s="274"/>
      <c r="F233" s="276"/>
      <c r="G233" s="278"/>
      <c r="H233" s="276"/>
      <c r="I233" s="280"/>
      <c r="J233" s="276"/>
      <c r="K233" s="282"/>
      <c r="L233" s="284"/>
      <c r="M233" s="116"/>
      <c r="N233" s="185"/>
      <c r="O233" s="117"/>
      <c r="S233" s="178"/>
    </row>
    <row r="234" spans="1:19" s="76" customFormat="1" ht="17.100000000000001" hidden="1" customHeight="1" thickBot="1">
      <c r="A234" s="1"/>
      <c r="B234" s="265"/>
      <c r="C234" s="268"/>
      <c r="D234" s="271"/>
      <c r="E234" s="274"/>
      <c r="F234" s="276"/>
      <c r="G234" s="278"/>
      <c r="H234" s="276"/>
      <c r="I234" s="280"/>
      <c r="J234" s="276"/>
      <c r="K234" s="282"/>
      <c r="L234" s="284"/>
      <c r="M234" s="116"/>
      <c r="N234" s="185"/>
      <c r="O234" s="117"/>
      <c r="S234" s="178"/>
    </row>
    <row r="235" spans="1:19" s="76" customFormat="1" ht="17.100000000000001" hidden="1" customHeight="1">
      <c r="A235" s="1"/>
      <c r="B235" s="265"/>
      <c r="C235" s="268"/>
      <c r="D235" s="271"/>
      <c r="E235" s="274"/>
      <c r="F235" s="276"/>
      <c r="G235" s="278"/>
      <c r="H235" s="276"/>
      <c r="I235" s="280"/>
      <c r="J235" s="276"/>
      <c r="K235" s="282"/>
      <c r="L235" s="284"/>
      <c r="M235" s="286" t="s">
        <v>221</v>
      </c>
      <c r="N235" s="286" t="s">
        <v>229</v>
      </c>
      <c r="O235" s="262" t="s">
        <v>176</v>
      </c>
      <c r="S235" s="178"/>
    </row>
    <row r="236" spans="1:19" s="76" customFormat="1" ht="17.100000000000001" hidden="1" customHeight="1">
      <c r="A236" s="1"/>
      <c r="B236" s="265"/>
      <c r="C236" s="268"/>
      <c r="D236" s="271"/>
      <c r="E236" s="274"/>
      <c r="F236" s="276"/>
      <c r="G236" s="278"/>
      <c r="H236" s="276"/>
      <c r="I236" s="280"/>
      <c r="J236" s="276"/>
      <c r="K236" s="282"/>
      <c r="L236" s="285"/>
      <c r="M236" s="287"/>
      <c r="N236" s="293"/>
      <c r="O236" s="263"/>
      <c r="S236" s="178"/>
    </row>
    <row r="237" spans="1:19" s="76" customFormat="1" ht="17.100000000000001" hidden="1" customHeight="1" thickBot="1">
      <c r="A237" s="1"/>
      <c r="B237" s="266"/>
      <c r="C237" s="269"/>
      <c r="D237" s="272"/>
      <c r="E237" s="118" t="s">
        <v>158</v>
      </c>
      <c r="F237" s="119" t="str">
        <f t="shared" ref="F237:H237" si="164">F231</f>
        <v/>
      </c>
      <c r="G237" s="119">
        <f t="shared" si="164"/>
        <v>0</v>
      </c>
      <c r="H237" s="120">
        <f t="shared" si="164"/>
        <v>0</v>
      </c>
      <c r="I237" s="118" t="s">
        <v>158</v>
      </c>
      <c r="J237" s="120" t="str">
        <f t="shared" ref="J237:L237" si="165">J231</f>
        <v/>
      </c>
      <c r="K237" s="129">
        <f t="shared" si="165"/>
        <v>0</v>
      </c>
      <c r="L237" s="129">
        <f t="shared" si="165"/>
        <v>0</v>
      </c>
      <c r="M237" s="121" t="str">
        <f t="shared" ref="M237" si="166">IF(ISERROR(F237*I231+G237*I231+H237*I231+J237+K237+L237),"",F237*I231+G237*I231+H237*I231+J237+K237+L237)</f>
        <v/>
      </c>
      <c r="N237" s="121" t="str">
        <f>IF(ISERROR(J237+K237+L237),"",J237+K237+L237)</f>
        <v/>
      </c>
      <c r="O237" s="128" t="str">
        <f t="shared" ref="O237" si="167">IF(ISERROR(M237*D231),"",M237*D231)</f>
        <v/>
      </c>
      <c r="S237" s="178"/>
    </row>
    <row r="238" spans="1:19" s="76" customFormat="1" ht="17.100000000000001" hidden="1" customHeight="1">
      <c r="A238" s="1">
        <v>34</v>
      </c>
      <c r="B238" s="264"/>
      <c r="C238" s="267"/>
      <c r="D238" s="270">
        <v>0</v>
      </c>
      <c r="E238" s="273"/>
      <c r="F238" s="275" t="str">
        <f>IF(ISNA(VLOOKUP(C238,menuiserie_intérieure!$B$166:$B$211:'menuiserie_intérieure'!$C$166:$C$211,2,FALSE)),"",VLOOKUP(C238,menuiserie_intérieure!$B$166:$B$211:'menuiserie_intérieure'!$C$166:$C$211,2,FALSE))</f>
        <v/>
      </c>
      <c r="G238" s="277"/>
      <c r="H238" s="275"/>
      <c r="I238" s="279">
        <f t="shared" ref="I238" si="168">$I$2</f>
        <v>1.1000000000000001</v>
      </c>
      <c r="J238" s="275" t="str">
        <f>IF(ISNA(VLOOKUP(C238,menuiserie_intérieure!$B$166:$B$211:'menuiserie_intérieure'!$F$166:$F$211,5,FALSE)),"",VLOOKUP(C238,menuiserie_intérieure!$B$166:$B$211:'menuiserie_intérieure'!$F$166:$F$211,5,FALSE))</f>
        <v/>
      </c>
      <c r="K238" s="281"/>
      <c r="L238" s="283"/>
      <c r="M238" s="116"/>
      <c r="N238" s="185"/>
      <c r="O238" s="117"/>
      <c r="S238" s="178"/>
    </row>
    <row r="239" spans="1:19" s="76" customFormat="1" ht="17.100000000000001" hidden="1" customHeight="1">
      <c r="A239" s="1"/>
      <c r="B239" s="265"/>
      <c r="C239" s="268"/>
      <c r="D239" s="271"/>
      <c r="E239" s="274"/>
      <c r="F239" s="276"/>
      <c r="G239" s="278"/>
      <c r="H239" s="276"/>
      <c r="I239" s="280"/>
      <c r="J239" s="276"/>
      <c r="K239" s="282"/>
      <c r="L239" s="284"/>
      <c r="M239" s="116"/>
      <c r="N239" s="185"/>
      <c r="O239" s="117"/>
      <c r="S239" s="178"/>
    </row>
    <row r="240" spans="1:19" s="76" customFormat="1" ht="17.100000000000001" hidden="1" customHeight="1">
      <c r="A240" s="1"/>
      <c r="B240" s="265"/>
      <c r="C240" s="268"/>
      <c r="D240" s="271"/>
      <c r="E240" s="274"/>
      <c r="F240" s="276"/>
      <c r="G240" s="278"/>
      <c r="H240" s="276"/>
      <c r="I240" s="280"/>
      <c r="J240" s="276"/>
      <c r="K240" s="282"/>
      <c r="L240" s="284"/>
      <c r="M240" s="116"/>
      <c r="N240" s="185"/>
      <c r="O240" s="117"/>
      <c r="S240" s="178"/>
    </row>
    <row r="241" spans="1:19" s="76" customFormat="1" ht="17.100000000000001" hidden="1" customHeight="1" thickBot="1">
      <c r="A241" s="1"/>
      <c r="B241" s="265"/>
      <c r="C241" s="268"/>
      <c r="D241" s="271"/>
      <c r="E241" s="274"/>
      <c r="F241" s="276"/>
      <c r="G241" s="278"/>
      <c r="H241" s="276"/>
      <c r="I241" s="280"/>
      <c r="J241" s="276"/>
      <c r="K241" s="282"/>
      <c r="L241" s="284"/>
      <c r="M241" s="116"/>
      <c r="N241" s="185"/>
      <c r="O241" s="117"/>
      <c r="S241" s="178"/>
    </row>
    <row r="242" spans="1:19" s="76" customFormat="1" ht="17.100000000000001" hidden="1" customHeight="1">
      <c r="A242" s="1"/>
      <c r="B242" s="265"/>
      <c r="C242" s="268"/>
      <c r="D242" s="271"/>
      <c r="E242" s="274"/>
      <c r="F242" s="276"/>
      <c r="G242" s="278"/>
      <c r="H242" s="276"/>
      <c r="I242" s="280"/>
      <c r="J242" s="276"/>
      <c r="K242" s="282"/>
      <c r="L242" s="284"/>
      <c r="M242" s="286" t="s">
        <v>221</v>
      </c>
      <c r="N242" s="286" t="s">
        <v>229</v>
      </c>
      <c r="O242" s="262" t="s">
        <v>176</v>
      </c>
      <c r="S242" s="178"/>
    </row>
    <row r="243" spans="1:19" s="76" customFormat="1" ht="17.100000000000001" hidden="1" customHeight="1">
      <c r="A243" s="1"/>
      <c r="B243" s="265"/>
      <c r="C243" s="268"/>
      <c r="D243" s="271"/>
      <c r="E243" s="274"/>
      <c r="F243" s="276"/>
      <c r="G243" s="278"/>
      <c r="H243" s="276"/>
      <c r="I243" s="280"/>
      <c r="J243" s="276"/>
      <c r="K243" s="282"/>
      <c r="L243" s="285"/>
      <c r="M243" s="287"/>
      <c r="N243" s="293"/>
      <c r="O243" s="263"/>
      <c r="S243" s="178"/>
    </row>
    <row r="244" spans="1:19" s="76" customFormat="1" ht="17.100000000000001" hidden="1" customHeight="1" thickBot="1">
      <c r="A244" s="1"/>
      <c r="B244" s="266"/>
      <c r="C244" s="269"/>
      <c r="D244" s="272"/>
      <c r="E244" s="118" t="s">
        <v>158</v>
      </c>
      <c r="F244" s="119" t="str">
        <f t="shared" ref="F244:H244" si="169">F238</f>
        <v/>
      </c>
      <c r="G244" s="119">
        <f t="shared" si="169"/>
        <v>0</v>
      </c>
      <c r="H244" s="120">
        <f t="shared" si="169"/>
        <v>0</v>
      </c>
      <c r="I244" s="118" t="s">
        <v>158</v>
      </c>
      <c r="J244" s="120" t="str">
        <f t="shared" ref="J244:L244" si="170">J238</f>
        <v/>
      </c>
      <c r="K244" s="129">
        <f t="shared" si="170"/>
        <v>0</v>
      </c>
      <c r="L244" s="129">
        <f t="shared" si="170"/>
        <v>0</v>
      </c>
      <c r="M244" s="121" t="str">
        <f t="shared" ref="M244" si="171">IF(ISERROR(F244*I238+G244*I238+H244*I238+J244+K244+L244),"",F244*I238+G244*I238+H244*I238+J244+K244+L244)</f>
        <v/>
      </c>
      <c r="N244" s="121" t="str">
        <f>IF(ISERROR(J244+K244+L244),"",J244+K244+L244)</f>
        <v/>
      </c>
      <c r="O244" s="128" t="str">
        <f t="shared" ref="O244" si="172">IF(ISERROR(M244*D238),"",M244*D238)</f>
        <v/>
      </c>
      <c r="S244" s="178"/>
    </row>
    <row r="245" spans="1:19" s="76" customFormat="1" ht="17.100000000000001" hidden="1" customHeight="1">
      <c r="A245" s="1">
        <v>35</v>
      </c>
      <c r="B245" s="264"/>
      <c r="C245" s="267"/>
      <c r="D245" s="270">
        <v>0</v>
      </c>
      <c r="E245" s="273"/>
      <c r="F245" s="275" t="str">
        <f>IF(ISNA(VLOOKUP(C245,menuiserie_intérieure!$B$166:$B$211:'menuiserie_intérieure'!$C$166:$C$211,2,FALSE)),"",VLOOKUP(C245,menuiserie_intérieure!$B$166:$B$211:'menuiserie_intérieure'!$C$166:$C$211,2,FALSE))</f>
        <v/>
      </c>
      <c r="G245" s="277"/>
      <c r="H245" s="275"/>
      <c r="I245" s="279">
        <f t="shared" ref="I245" si="173">$I$2</f>
        <v>1.1000000000000001</v>
      </c>
      <c r="J245" s="275" t="str">
        <f>IF(ISNA(VLOOKUP(C245,menuiserie_intérieure!$B$166:$B$211:'menuiserie_intérieure'!$F$166:$F$211,5,FALSE)),"",VLOOKUP(C245,menuiserie_intérieure!$B$166:$B$211:'menuiserie_intérieure'!$F$166:$F$211,5,FALSE))</f>
        <v/>
      </c>
      <c r="K245" s="281"/>
      <c r="L245" s="283"/>
      <c r="M245" s="116"/>
      <c r="N245" s="185"/>
      <c r="O245" s="117"/>
      <c r="S245" s="178"/>
    </row>
    <row r="246" spans="1:19" s="76" customFormat="1" ht="17.100000000000001" hidden="1" customHeight="1">
      <c r="A246" s="1"/>
      <c r="B246" s="265"/>
      <c r="C246" s="268"/>
      <c r="D246" s="271"/>
      <c r="E246" s="274"/>
      <c r="F246" s="276"/>
      <c r="G246" s="278"/>
      <c r="H246" s="276"/>
      <c r="I246" s="280"/>
      <c r="J246" s="276"/>
      <c r="K246" s="282"/>
      <c r="L246" s="284"/>
      <c r="M246" s="116"/>
      <c r="N246" s="185"/>
      <c r="O246" s="117"/>
      <c r="S246" s="178"/>
    </row>
    <row r="247" spans="1:19" s="76" customFormat="1" ht="17.100000000000001" hidden="1" customHeight="1">
      <c r="A247" s="1"/>
      <c r="B247" s="265"/>
      <c r="C247" s="268"/>
      <c r="D247" s="271"/>
      <c r="E247" s="274"/>
      <c r="F247" s="276"/>
      <c r="G247" s="278"/>
      <c r="H247" s="276"/>
      <c r="I247" s="280"/>
      <c r="J247" s="276"/>
      <c r="K247" s="282"/>
      <c r="L247" s="284"/>
      <c r="M247" s="116"/>
      <c r="N247" s="185"/>
      <c r="O247" s="117"/>
      <c r="S247" s="178"/>
    </row>
    <row r="248" spans="1:19" s="76" customFormat="1" ht="17.100000000000001" hidden="1" customHeight="1" thickBot="1">
      <c r="A248" s="1"/>
      <c r="B248" s="265"/>
      <c r="C248" s="268"/>
      <c r="D248" s="271"/>
      <c r="E248" s="274"/>
      <c r="F248" s="276"/>
      <c r="G248" s="278"/>
      <c r="H248" s="276"/>
      <c r="I248" s="280"/>
      <c r="J248" s="276"/>
      <c r="K248" s="282"/>
      <c r="L248" s="284"/>
      <c r="M248" s="116"/>
      <c r="N248" s="185"/>
      <c r="O248" s="117"/>
      <c r="S248" s="178"/>
    </row>
    <row r="249" spans="1:19" s="76" customFormat="1" ht="17.100000000000001" hidden="1" customHeight="1">
      <c r="A249" s="1"/>
      <c r="B249" s="265"/>
      <c r="C249" s="268"/>
      <c r="D249" s="271"/>
      <c r="E249" s="274"/>
      <c r="F249" s="276"/>
      <c r="G249" s="278"/>
      <c r="H249" s="276"/>
      <c r="I249" s="280"/>
      <c r="J249" s="276"/>
      <c r="K249" s="282"/>
      <c r="L249" s="284"/>
      <c r="M249" s="286" t="s">
        <v>221</v>
      </c>
      <c r="N249" s="286" t="s">
        <v>229</v>
      </c>
      <c r="O249" s="262" t="s">
        <v>176</v>
      </c>
      <c r="S249" s="178"/>
    </row>
    <row r="250" spans="1:19" s="76" customFormat="1" ht="17.100000000000001" hidden="1" customHeight="1">
      <c r="A250" s="1"/>
      <c r="B250" s="265"/>
      <c r="C250" s="268"/>
      <c r="D250" s="271"/>
      <c r="E250" s="274"/>
      <c r="F250" s="276"/>
      <c r="G250" s="278"/>
      <c r="H250" s="276"/>
      <c r="I250" s="280"/>
      <c r="J250" s="276"/>
      <c r="K250" s="282"/>
      <c r="L250" s="285"/>
      <c r="M250" s="287"/>
      <c r="N250" s="293"/>
      <c r="O250" s="263"/>
      <c r="S250" s="178"/>
    </row>
    <row r="251" spans="1:19" s="76" customFormat="1" ht="17.100000000000001" hidden="1" customHeight="1" thickBot="1">
      <c r="A251" s="1"/>
      <c r="B251" s="266"/>
      <c r="C251" s="269"/>
      <c r="D251" s="272"/>
      <c r="E251" s="118" t="s">
        <v>158</v>
      </c>
      <c r="F251" s="119" t="str">
        <f t="shared" ref="F251:H251" si="174">F245</f>
        <v/>
      </c>
      <c r="G251" s="119">
        <f t="shared" si="174"/>
        <v>0</v>
      </c>
      <c r="H251" s="120">
        <f t="shared" si="174"/>
        <v>0</v>
      </c>
      <c r="I251" s="118" t="s">
        <v>158</v>
      </c>
      <c r="J251" s="120" t="str">
        <f t="shared" ref="J251:L251" si="175">J245</f>
        <v/>
      </c>
      <c r="K251" s="129">
        <f t="shared" si="175"/>
        <v>0</v>
      </c>
      <c r="L251" s="129">
        <f t="shared" si="175"/>
        <v>0</v>
      </c>
      <c r="M251" s="121" t="str">
        <f t="shared" ref="M251" si="176">IF(ISERROR(F251*I245+G251*I245+H251*I245+J251+K251+L251),"",F251*I245+G251*I245+H251*I245+J251+K251+L251)</f>
        <v/>
      </c>
      <c r="N251" s="121" t="str">
        <f t="shared" ref="N251:N307" si="177">IF(ISERROR(J251+K251+L251),"",J251+K251+L251)</f>
        <v/>
      </c>
      <c r="O251" s="128" t="str">
        <f t="shared" ref="O251" si="178">IF(ISERROR(M251*D245),"",M251*D245)</f>
        <v/>
      </c>
      <c r="S251" s="178"/>
    </row>
    <row r="252" spans="1:19" s="76" customFormat="1" ht="17.100000000000001" hidden="1" customHeight="1">
      <c r="A252" s="1">
        <v>36</v>
      </c>
      <c r="B252" s="264"/>
      <c r="C252" s="267"/>
      <c r="D252" s="270">
        <v>0</v>
      </c>
      <c r="E252" s="273"/>
      <c r="F252" s="275" t="str">
        <f>IF(ISNA(VLOOKUP(C252,menuiserie_intérieure!$B$166:$B$211:'menuiserie_intérieure'!$C$166:$C$211,2,FALSE)),"",VLOOKUP(C252,menuiserie_intérieure!$B$166:$B$211:'menuiserie_intérieure'!$C$166:$C$211,2,FALSE))</f>
        <v/>
      </c>
      <c r="G252" s="277"/>
      <c r="H252" s="275"/>
      <c r="I252" s="279">
        <f t="shared" ref="I252" si="179">$I$2</f>
        <v>1.1000000000000001</v>
      </c>
      <c r="J252" s="275" t="str">
        <f>IF(ISNA(VLOOKUP(C252,menuiserie_intérieure!$B$166:$B$211:'menuiserie_intérieure'!$F$166:$F$211,5,FALSE)),"",VLOOKUP(C252,menuiserie_intérieure!$B$166:$B$211:'menuiserie_intérieure'!$F$166:$F$211,5,FALSE))</f>
        <v/>
      </c>
      <c r="K252" s="281"/>
      <c r="L252" s="283"/>
      <c r="M252" s="116"/>
      <c r="N252" s="185"/>
      <c r="O252" s="117"/>
      <c r="S252" s="178"/>
    </row>
    <row r="253" spans="1:19" s="76" customFormat="1" ht="17.100000000000001" hidden="1" customHeight="1">
      <c r="A253" s="1"/>
      <c r="B253" s="265"/>
      <c r="C253" s="268"/>
      <c r="D253" s="271"/>
      <c r="E253" s="274"/>
      <c r="F253" s="276"/>
      <c r="G253" s="278"/>
      <c r="H253" s="276"/>
      <c r="I253" s="280"/>
      <c r="J253" s="276"/>
      <c r="K253" s="282"/>
      <c r="L253" s="284"/>
      <c r="M253" s="116"/>
      <c r="N253" s="185"/>
      <c r="O253" s="117"/>
      <c r="S253" s="178"/>
    </row>
    <row r="254" spans="1:19" s="76" customFormat="1" ht="17.100000000000001" hidden="1" customHeight="1">
      <c r="A254" s="1"/>
      <c r="B254" s="265"/>
      <c r="C254" s="268"/>
      <c r="D254" s="271"/>
      <c r="E254" s="274"/>
      <c r="F254" s="276"/>
      <c r="G254" s="278"/>
      <c r="H254" s="276"/>
      <c r="I254" s="280"/>
      <c r="J254" s="276"/>
      <c r="K254" s="282"/>
      <c r="L254" s="284"/>
      <c r="M254" s="116"/>
      <c r="N254" s="185"/>
      <c r="O254" s="117"/>
      <c r="S254" s="178"/>
    </row>
    <row r="255" spans="1:19" s="76" customFormat="1" ht="17.100000000000001" hidden="1" customHeight="1" thickBot="1">
      <c r="A255" s="1"/>
      <c r="B255" s="265"/>
      <c r="C255" s="268"/>
      <c r="D255" s="271"/>
      <c r="E255" s="274"/>
      <c r="F255" s="276"/>
      <c r="G255" s="278"/>
      <c r="H255" s="276"/>
      <c r="I255" s="280"/>
      <c r="J255" s="276"/>
      <c r="K255" s="282"/>
      <c r="L255" s="284"/>
      <c r="M255" s="116"/>
      <c r="N255" s="185"/>
      <c r="O255" s="117"/>
      <c r="S255" s="178"/>
    </row>
    <row r="256" spans="1:19" s="76" customFormat="1" ht="17.100000000000001" hidden="1" customHeight="1">
      <c r="A256" s="1"/>
      <c r="B256" s="265"/>
      <c r="C256" s="268"/>
      <c r="D256" s="271"/>
      <c r="E256" s="274"/>
      <c r="F256" s="276"/>
      <c r="G256" s="278"/>
      <c r="H256" s="276"/>
      <c r="I256" s="280"/>
      <c r="J256" s="276"/>
      <c r="K256" s="282"/>
      <c r="L256" s="284"/>
      <c r="M256" s="286" t="s">
        <v>221</v>
      </c>
      <c r="N256" s="286" t="s">
        <v>229</v>
      </c>
      <c r="O256" s="262" t="s">
        <v>176</v>
      </c>
      <c r="S256" s="178"/>
    </row>
    <row r="257" spans="1:19" s="76" customFormat="1" ht="17.100000000000001" hidden="1" customHeight="1">
      <c r="A257" s="1"/>
      <c r="B257" s="265"/>
      <c r="C257" s="268"/>
      <c r="D257" s="271"/>
      <c r="E257" s="274"/>
      <c r="F257" s="276"/>
      <c r="G257" s="278"/>
      <c r="H257" s="276"/>
      <c r="I257" s="280"/>
      <c r="J257" s="276"/>
      <c r="K257" s="282"/>
      <c r="L257" s="285"/>
      <c r="M257" s="287"/>
      <c r="N257" s="293"/>
      <c r="O257" s="263"/>
      <c r="S257" s="178"/>
    </row>
    <row r="258" spans="1:19" s="76" customFormat="1" ht="17.100000000000001" hidden="1" customHeight="1" thickBot="1">
      <c r="A258" s="1"/>
      <c r="B258" s="266"/>
      <c r="C258" s="269"/>
      <c r="D258" s="272"/>
      <c r="E258" s="118" t="s">
        <v>158</v>
      </c>
      <c r="F258" s="119" t="str">
        <f t="shared" ref="F258:H258" si="180">F252</f>
        <v/>
      </c>
      <c r="G258" s="119">
        <f t="shared" si="180"/>
        <v>0</v>
      </c>
      <c r="H258" s="120">
        <f t="shared" si="180"/>
        <v>0</v>
      </c>
      <c r="I258" s="118" t="s">
        <v>158</v>
      </c>
      <c r="J258" s="120" t="str">
        <f t="shared" ref="J258:L258" si="181">J252</f>
        <v/>
      </c>
      <c r="K258" s="129">
        <f t="shared" si="181"/>
        <v>0</v>
      </c>
      <c r="L258" s="129">
        <f t="shared" si="181"/>
        <v>0</v>
      </c>
      <c r="M258" s="121" t="str">
        <f t="shared" ref="M258" si="182">IF(ISERROR(F258*I252+G258*I252+H258*I252+J258+K258+L258),"",F258*I252+G258*I252+H258*I252+J258+K258+L258)</f>
        <v/>
      </c>
      <c r="N258" s="121" t="str">
        <f t="shared" ref="N258:N314" si="183">IF(ISERROR(J258+K258+L258),"",J258+K258+L258)</f>
        <v/>
      </c>
      <c r="O258" s="128" t="str">
        <f t="shared" ref="O258" si="184">IF(ISERROR(M258*D252),"",M258*D252)</f>
        <v/>
      </c>
      <c r="S258" s="178"/>
    </row>
    <row r="259" spans="1:19" s="76" customFormat="1" ht="17.100000000000001" hidden="1" customHeight="1">
      <c r="A259" s="1">
        <v>37</v>
      </c>
      <c r="B259" s="264"/>
      <c r="C259" s="267"/>
      <c r="D259" s="270">
        <v>0</v>
      </c>
      <c r="E259" s="273"/>
      <c r="F259" s="275" t="str">
        <f>IF(ISNA(VLOOKUP(C259,menuiserie_intérieure!$B$166:$B$211:'menuiserie_intérieure'!$C$166:$C$211,2,FALSE)),"",VLOOKUP(C259,menuiserie_intérieure!$B$166:$B$211:'menuiserie_intérieure'!$C$166:$C$211,2,FALSE))</f>
        <v/>
      </c>
      <c r="G259" s="277"/>
      <c r="H259" s="275"/>
      <c r="I259" s="279">
        <f t="shared" ref="I259" si="185">$I$2</f>
        <v>1.1000000000000001</v>
      </c>
      <c r="J259" s="275" t="str">
        <f>IF(ISNA(VLOOKUP(C259,menuiserie_intérieure!$B$166:$B$211:'menuiserie_intérieure'!$F$166:$F$211,5,FALSE)),"",VLOOKUP(C259,menuiserie_intérieure!$B$166:$B$211:'menuiserie_intérieure'!$F$166:$F$211,5,FALSE))</f>
        <v/>
      </c>
      <c r="K259" s="281"/>
      <c r="L259" s="283"/>
      <c r="M259" s="116"/>
      <c r="N259" s="185"/>
      <c r="O259" s="117"/>
      <c r="S259" s="178"/>
    </row>
    <row r="260" spans="1:19" s="76" customFormat="1" ht="17.100000000000001" hidden="1" customHeight="1">
      <c r="A260" s="1"/>
      <c r="B260" s="265"/>
      <c r="C260" s="268"/>
      <c r="D260" s="271"/>
      <c r="E260" s="274"/>
      <c r="F260" s="276"/>
      <c r="G260" s="278"/>
      <c r="H260" s="276"/>
      <c r="I260" s="280"/>
      <c r="J260" s="276"/>
      <c r="K260" s="282"/>
      <c r="L260" s="284"/>
      <c r="M260" s="116"/>
      <c r="N260" s="185"/>
      <c r="O260" s="117"/>
      <c r="S260" s="178"/>
    </row>
    <row r="261" spans="1:19" s="76" customFormat="1" ht="17.100000000000001" hidden="1" customHeight="1">
      <c r="A261" s="1"/>
      <c r="B261" s="265"/>
      <c r="C261" s="268"/>
      <c r="D261" s="271"/>
      <c r="E261" s="274"/>
      <c r="F261" s="276"/>
      <c r="G261" s="278"/>
      <c r="H261" s="276"/>
      <c r="I261" s="280"/>
      <c r="J261" s="276"/>
      <c r="K261" s="282"/>
      <c r="L261" s="284"/>
      <c r="M261" s="116"/>
      <c r="N261" s="185"/>
      <c r="O261" s="117"/>
      <c r="S261" s="178"/>
    </row>
    <row r="262" spans="1:19" s="76" customFormat="1" ht="17.100000000000001" hidden="1" customHeight="1" thickBot="1">
      <c r="A262" s="1"/>
      <c r="B262" s="265"/>
      <c r="C262" s="268"/>
      <c r="D262" s="271"/>
      <c r="E262" s="274"/>
      <c r="F262" s="276"/>
      <c r="G262" s="278"/>
      <c r="H262" s="276"/>
      <c r="I262" s="280"/>
      <c r="J262" s="276"/>
      <c r="K262" s="282"/>
      <c r="L262" s="284"/>
      <c r="M262" s="116"/>
      <c r="N262" s="185"/>
      <c r="O262" s="117"/>
      <c r="S262" s="178"/>
    </row>
    <row r="263" spans="1:19" s="76" customFormat="1" ht="17.100000000000001" hidden="1" customHeight="1">
      <c r="A263" s="1"/>
      <c r="B263" s="265"/>
      <c r="C263" s="268"/>
      <c r="D263" s="271"/>
      <c r="E263" s="274"/>
      <c r="F263" s="276"/>
      <c r="G263" s="278"/>
      <c r="H263" s="276"/>
      <c r="I263" s="280"/>
      <c r="J263" s="276"/>
      <c r="K263" s="282"/>
      <c r="L263" s="284"/>
      <c r="M263" s="286" t="s">
        <v>221</v>
      </c>
      <c r="N263" s="286" t="s">
        <v>229</v>
      </c>
      <c r="O263" s="262" t="s">
        <v>176</v>
      </c>
      <c r="S263" s="178"/>
    </row>
    <row r="264" spans="1:19" s="76" customFormat="1" ht="17.100000000000001" hidden="1" customHeight="1">
      <c r="A264" s="1"/>
      <c r="B264" s="265"/>
      <c r="C264" s="268"/>
      <c r="D264" s="271"/>
      <c r="E264" s="274"/>
      <c r="F264" s="276"/>
      <c r="G264" s="278"/>
      <c r="H264" s="276"/>
      <c r="I264" s="280"/>
      <c r="J264" s="276"/>
      <c r="K264" s="282"/>
      <c r="L264" s="285"/>
      <c r="M264" s="287"/>
      <c r="N264" s="293"/>
      <c r="O264" s="263"/>
      <c r="S264" s="178"/>
    </row>
    <row r="265" spans="1:19" s="76" customFormat="1" ht="17.100000000000001" hidden="1" customHeight="1" thickBot="1">
      <c r="A265" s="1"/>
      <c r="B265" s="266"/>
      <c r="C265" s="269"/>
      <c r="D265" s="272"/>
      <c r="E265" s="118" t="s">
        <v>158</v>
      </c>
      <c r="F265" s="119" t="str">
        <f t="shared" ref="F265:H265" si="186">F259</f>
        <v/>
      </c>
      <c r="G265" s="119">
        <f t="shared" si="186"/>
        <v>0</v>
      </c>
      <c r="H265" s="120">
        <f t="shared" si="186"/>
        <v>0</v>
      </c>
      <c r="I265" s="118" t="s">
        <v>158</v>
      </c>
      <c r="J265" s="120" t="str">
        <f t="shared" ref="J265:L265" si="187">J259</f>
        <v/>
      </c>
      <c r="K265" s="129">
        <f t="shared" si="187"/>
        <v>0</v>
      </c>
      <c r="L265" s="129">
        <f t="shared" si="187"/>
        <v>0</v>
      </c>
      <c r="M265" s="121" t="str">
        <f t="shared" ref="M265" si="188">IF(ISERROR(F265*I259+G265*I259+H265*I259+J265+K265+L265),"",F265*I259+G265*I259+H265*I259+J265+K265+L265)</f>
        <v/>
      </c>
      <c r="N265" s="121" t="str">
        <f>IF(ISERROR(J265+K265+L265),"",J265+K265+L265)</f>
        <v/>
      </c>
      <c r="O265" s="128" t="str">
        <f t="shared" ref="O265" si="189">IF(ISERROR(M265*D259),"",M265*D259)</f>
        <v/>
      </c>
      <c r="S265" s="178"/>
    </row>
    <row r="266" spans="1:19" s="76" customFormat="1" ht="17.100000000000001" hidden="1" customHeight="1">
      <c r="A266" s="1">
        <v>38</v>
      </c>
      <c r="B266" s="264"/>
      <c r="C266" s="267"/>
      <c r="D266" s="270">
        <v>0</v>
      </c>
      <c r="E266" s="273"/>
      <c r="F266" s="275" t="str">
        <f>IF(ISNA(VLOOKUP(C266,menuiserie_intérieure!$B$166:$B$211:'menuiserie_intérieure'!$C$166:$C$211,2,FALSE)),"",VLOOKUP(C266,menuiserie_intérieure!$B$166:$B$211:'menuiserie_intérieure'!$C$166:$C$211,2,FALSE))</f>
        <v/>
      </c>
      <c r="G266" s="277"/>
      <c r="H266" s="275"/>
      <c r="I266" s="279">
        <f t="shared" ref="I266" si="190">$I$2</f>
        <v>1.1000000000000001</v>
      </c>
      <c r="J266" s="275" t="str">
        <f>IF(ISNA(VLOOKUP(C266,menuiserie_intérieure!$B$166:$B$211:'menuiserie_intérieure'!$F$166:$F$211,5,FALSE)),"",VLOOKUP(C266,menuiserie_intérieure!$B$166:$B$211:'menuiserie_intérieure'!$F$166:$F$211,5,FALSE))</f>
        <v/>
      </c>
      <c r="K266" s="281"/>
      <c r="L266" s="283"/>
      <c r="M266" s="116"/>
      <c r="N266" s="185"/>
      <c r="O266" s="117"/>
      <c r="S266" s="178"/>
    </row>
    <row r="267" spans="1:19" s="76" customFormat="1" ht="17.100000000000001" hidden="1" customHeight="1">
      <c r="A267" s="1"/>
      <c r="B267" s="265"/>
      <c r="C267" s="268"/>
      <c r="D267" s="271"/>
      <c r="E267" s="274"/>
      <c r="F267" s="276"/>
      <c r="G267" s="278"/>
      <c r="H267" s="276"/>
      <c r="I267" s="280"/>
      <c r="J267" s="276"/>
      <c r="K267" s="282"/>
      <c r="L267" s="284"/>
      <c r="M267" s="116"/>
      <c r="N267" s="185"/>
      <c r="O267" s="117"/>
      <c r="S267" s="178"/>
    </row>
    <row r="268" spans="1:19" s="76" customFormat="1" ht="17.100000000000001" hidden="1" customHeight="1">
      <c r="A268" s="1"/>
      <c r="B268" s="265"/>
      <c r="C268" s="268"/>
      <c r="D268" s="271"/>
      <c r="E268" s="274"/>
      <c r="F268" s="276"/>
      <c r="G268" s="278"/>
      <c r="H268" s="276"/>
      <c r="I268" s="280"/>
      <c r="J268" s="276"/>
      <c r="K268" s="282"/>
      <c r="L268" s="284"/>
      <c r="M268" s="116"/>
      <c r="N268" s="185"/>
      <c r="O268" s="117"/>
      <c r="S268" s="178"/>
    </row>
    <row r="269" spans="1:19" s="76" customFormat="1" ht="17.100000000000001" hidden="1" customHeight="1" thickBot="1">
      <c r="A269" s="1"/>
      <c r="B269" s="265"/>
      <c r="C269" s="268"/>
      <c r="D269" s="271"/>
      <c r="E269" s="274"/>
      <c r="F269" s="276"/>
      <c r="G269" s="278"/>
      <c r="H269" s="276"/>
      <c r="I269" s="280"/>
      <c r="J269" s="276"/>
      <c r="K269" s="282"/>
      <c r="L269" s="284"/>
      <c r="M269" s="116"/>
      <c r="N269" s="185"/>
      <c r="O269" s="117"/>
      <c r="S269" s="178"/>
    </row>
    <row r="270" spans="1:19" s="76" customFormat="1" ht="17.100000000000001" hidden="1" customHeight="1">
      <c r="A270" s="1"/>
      <c r="B270" s="265"/>
      <c r="C270" s="268"/>
      <c r="D270" s="271"/>
      <c r="E270" s="274"/>
      <c r="F270" s="276"/>
      <c r="G270" s="278"/>
      <c r="H270" s="276"/>
      <c r="I270" s="280"/>
      <c r="J270" s="276"/>
      <c r="K270" s="282"/>
      <c r="L270" s="284"/>
      <c r="M270" s="286" t="s">
        <v>221</v>
      </c>
      <c r="N270" s="286" t="s">
        <v>229</v>
      </c>
      <c r="O270" s="262" t="s">
        <v>176</v>
      </c>
      <c r="S270" s="178"/>
    </row>
    <row r="271" spans="1:19" s="76" customFormat="1" ht="17.100000000000001" hidden="1" customHeight="1">
      <c r="A271" s="1"/>
      <c r="B271" s="265"/>
      <c r="C271" s="268"/>
      <c r="D271" s="271"/>
      <c r="E271" s="274"/>
      <c r="F271" s="276"/>
      <c r="G271" s="278"/>
      <c r="H271" s="276"/>
      <c r="I271" s="280"/>
      <c r="J271" s="276"/>
      <c r="K271" s="282"/>
      <c r="L271" s="285"/>
      <c r="M271" s="287"/>
      <c r="N271" s="293"/>
      <c r="O271" s="263"/>
      <c r="S271" s="178"/>
    </row>
    <row r="272" spans="1:19" s="76" customFormat="1" ht="17.100000000000001" hidden="1" customHeight="1" thickBot="1">
      <c r="A272" s="1"/>
      <c r="B272" s="266"/>
      <c r="C272" s="269"/>
      <c r="D272" s="272"/>
      <c r="E272" s="118" t="s">
        <v>158</v>
      </c>
      <c r="F272" s="119" t="str">
        <f t="shared" ref="F272:H272" si="191">F266</f>
        <v/>
      </c>
      <c r="G272" s="119">
        <f t="shared" si="191"/>
        <v>0</v>
      </c>
      <c r="H272" s="120">
        <f t="shared" si="191"/>
        <v>0</v>
      </c>
      <c r="I272" s="118" t="s">
        <v>158</v>
      </c>
      <c r="J272" s="120" t="str">
        <f t="shared" ref="J272:L272" si="192">J266</f>
        <v/>
      </c>
      <c r="K272" s="129">
        <f t="shared" si="192"/>
        <v>0</v>
      </c>
      <c r="L272" s="129">
        <f t="shared" si="192"/>
        <v>0</v>
      </c>
      <c r="M272" s="121" t="str">
        <f t="shared" ref="M272" si="193">IF(ISERROR(F272*I266+G272*I266+H272*I266+J272+K272+L272),"",F272*I266+G272*I266+H272*I266+J272+K272+L272)</f>
        <v/>
      </c>
      <c r="N272" s="121" t="str">
        <f>IF(ISERROR(J272+K272+L272),"",J272+K272+L272)</f>
        <v/>
      </c>
      <c r="O272" s="128" t="str">
        <f t="shared" ref="O272" si="194">IF(ISERROR(M272*D266),"",M272*D266)</f>
        <v/>
      </c>
      <c r="S272" s="178"/>
    </row>
    <row r="273" spans="1:19" s="76" customFormat="1" ht="17.100000000000001" hidden="1" customHeight="1">
      <c r="A273" s="1">
        <v>39</v>
      </c>
      <c r="B273" s="264"/>
      <c r="C273" s="267"/>
      <c r="D273" s="270">
        <v>0</v>
      </c>
      <c r="E273" s="273"/>
      <c r="F273" s="275" t="str">
        <f>IF(ISNA(VLOOKUP(C273,menuiserie_intérieure!$B$166:$B$211:'menuiserie_intérieure'!$C$166:$C$211,2,FALSE)),"",VLOOKUP(C273,menuiserie_intérieure!$B$166:$B$211:'menuiserie_intérieure'!$C$166:$C$211,2,FALSE))</f>
        <v/>
      </c>
      <c r="G273" s="277"/>
      <c r="H273" s="275"/>
      <c r="I273" s="279">
        <f t="shared" ref="I273" si="195">$I$2</f>
        <v>1.1000000000000001</v>
      </c>
      <c r="J273" s="275" t="str">
        <f>IF(ISNA(VLOOKUP(C273,menuiserie_intérieure!$B$166:$B$211:'menuiserie_intérieure'!$F$166:$F$211,5,FALSE)),"",VLOOKUP(C273,menuiserie_intérieure!$B$166:$B$211:'menuiserie_intérieure'!$F$166:$F$211,5,FALSE))</f>
        <v/>
      </c>
      <c r="K273" s="281"/>
      <c r="L273" s="283"/>
      <c r="M273" s="116"/>
      <c r="N273" s="185"/>
      <c r="O273" s="117"/>
      <c r="S273" s="178"/>
    </row>
    <row r="274" spans="1:19" s="76" customFormat="1" ht="17.100000000000001" hidden="1" customHeight="1">
      <c r="A274" s="1"/>
      <c r="B274" s="265"/>
      <c r="C274" s="268"/>
      <c r="D274" s="271"/>
      <c r="E274" s="274"/>
      <c r="F274" s="276"/>
      <c r="G274" s="278"/>
      <c r="H274" s="276"/>
      <c r="I274" s="280"/>
      <c r="J274" s="276"/>
      <c r="K274" s="282"/>
      <c r="L274" s="284"/>
      <c r="M274" s="116"/>
      <c r="N274" s="185"/>
      <c r="O274" s="117"/>
      <c r="S274" s="178"/>
    </row>
    <row r="275" spans="1:19" s="76" customFormat="1" ht="17.100000000000001" hidden="1" customHeight="1">
      <c r="A275" s="1"/>
      <c r="B275" s="265"/>
      <c r="C275" s="268"/>
      <c r="D275" s="271"/>
      <c r="E275" s="274"/>
      <c r="F275" s="276"/>
      <c r="G275" s="278"/>
      <c r="H275" s="276"/>
      <c r="I275" s="280"/>
      <c r="J275" s="276"/>
      <c r="K275" s="282"/>
      <c r="L275" s="284"/>
      <c r="M275" s="116"/>
      <c r="N275" s="185"/>
      <c r="O275" s="117"/>
      <c r="S275" s="178"/>
    </row>
    <row r="276" spans="1:19" s="76" customFormat="1" ht="17.100000000000001" hidden="1" customHeight="1" thickBot="1">
      <c r="A276" s="1"/>
      <c r="B276" s="265"/>
      <c r="C276" s="268"/>
      <c r="D276" s="271"/>
      <c r="E276" s="274"/>
      <c r="F276" s="276"/>
      <c r="G276" s="278"/>
      <c r="H276" s="276"/>
      <c r="I276" s="280"/>
      <c r="J276" s="276"/>
      <c r="K276" s="282"/>
      <c r="L276" s="284"/>
      <c r="M276" s="116"/>
      <c r="N276" s="185"/>
      <c r="O276" s="117"/>
      <c r="S276" s="178"/>
    </row>
    <row r="277" spans="1:19" s="76" customFormat="1" ht="17.100000000000001" hidden="1" customHeight="1">
      <c r="A277" s="1"/>
      <c r="B277" s="265"/>
      <c r="C277" s="268"/>
      <c r="D277" s="271"/>
      <c r="E277" s="274"/>
      <c r="F277" s="276"/>
      <c r="G277" s="278"/>
      <c r="H277" s="276"/>
      <c r="I277" s="280"/>
      <c r="J277" s="276"/>
      <c r="K277" s="282"/>
      <c r="L277" s="284"/>
      <c r="M277" s="286" t="s">
        <v>221</v>
      </c>
      <c r="N277" s="286" t="s">
        <v>229</v>
      </c>
      <c r="O277" s="262" t="s">
        <v>176</v>
      </c>
      <c r="S277" s="178"/>
    </row>
    <row r="278" spans="1:19" s="76" customFormat="1" ht="17.100000000000001" hidden="1" customHeight="1">
      <c r="A278" s="1"/>
      <c r="B278" s="265"/>
      <c r="C278" s="268"/>
      <c r="D278" s="271"/>
      <c r="E278" s="274"/>
      <c r="F278" s="276"/>
      <c r="G278" s="278"/>
      <c r="H278" s="276"/>
      <c r="I278" s="280"/>
      <c r="J278" s="276"/>
      <c r="K278" s="282"/>
      <c r="L278" s="285"/>
      <c r="M278" s="287"/>
      <c r="N278" s="293"/>
      <c r="O278" s="263"/>
      <c r="S278" s="178"/>
    </row>
    <row r="279" spans="1:19" s="76" customFormat="1" ht="17.100000000000001" hidden="1" customHeight="1" thickBot="1">
      <c r="A279" s="1"/>
      <c r="B279" s="266"/>
      <c r="C279" s="269"/>
      <c r="D279" s="272"/>
      <c r="E279" s="118" t="s">
        <v>158</v>
      </c>
      <c r="F279" s="119" t="str">
        <f t="shared" ref="F279:H279" si="196">F273</f>
        <v/>
      </c>
      <c r="G279" s="119">
        <f t="shared" si="196"/>
        <v>0</v>
      </c>
      <c r="H279" s="120">
        <f t="shared" si="196"/>
        <v>0</v>
      </c>
      <c r="I279" s="118" t="s">
        <v>158</v>
      </c>
      <c r="J279" s="120" t="str">
        <f t="shared" ref="J279:L279" si="197">J273</f>
        <v/>
      </c>
      <c r="K279" s="129">
        <f t="shared" si="197"/>
        <v>0</v>
      </c>
      <c r="L279" s="129">
        <f t="shared" si="197"/>
        <v>0</v>
      </c>
      <c r="M279" s="121" t="str">
        <f t="shared" ref="M279" si="198">IF(ISERROR(F279*I273+G279*I273+H279*I273+J279+K279+L279),"",F279*I273+G279*I273+H279*I273+J279+K279+L279)</f>
        <v/>
      </c>
      <c r="N279" s="121" t="str">
        <f t="shared" si="177"/>
        <v/>
      </c>
      <c r="O279" s="128" t="str">
        <f t="shared" ref="O279" si="199">IF(ISERROR(M279*D273),"",M279*D273)</f>
        <v/>
      </c>
      <c r="S279" s="178"/>
    </row>
    <row r="280" spans="1:19" s="76" customFormat="1" ht="17.100000000000001" hidden="1" customHeight="1">
      <c r="A280" s="1">
        <v>40</v>
      </c>
      <c r="B280" s="264"/>
      <c r="C280" s="267"/>
      <c r="D280" s="270">
        <v>0</v>
      </c>
      <c r="E280" s="273"/>
      <c r="F280" s="275" t="str">
        <f>IF(ISNA(VLOOKUP(C280,menuiserie_intérieure!$B$166:$B$211:'menuiserie_intérieure'!$C$166:$C$211,2,FALSE)),"",VLOOKUP(C280,menuiserie_intérieure!$B$166:$B$211:'menuiserie_intérieure'!$C$166:$C$211,2,FALSE))</f>
        <v/>
      </c>
      <c r="G280" s="277"/>
      <c r="H280" s="275"/>
      <c r="I280" s="279">
        <f t="shared" ref="I280" si="200">$I$2</f>
        <v>1.1000000000000001</v>
      </c>
      <c r="J280" s="275" t="str">
        <f>IF(ISNA(VLOOKUP(C280,menuiserie_intérieure!$B$166:$B$211:'menuiserie_intérieure'!$F$166:$F$211,5,FALSE)),"",VLOOKUP(C280,menuiserie_intérieure!$B$166:$B$211:'menuiserie_intérieure'!$F$166:$F$211,5,FALSE))</f>
        <v/>
      </c>
      <c r="K280" s="281"/>
      <c r="L280" s="283"/>
      <c r="M280" s="116"/>
      <c r="N280" s="185"/>
      <c r="O280" s="117"/>
      <c r="S280" s="178"/>
    </row>
    <row r="281" spans="1:19" s="76" customFormat="1" ht="17.100000000000001" hidden="1" customHeight="1">
      <c r="A281" s="1"/>
      <c r="B281" s="265"/>
      <c r="C281" s="268"/>
      <c r="D281" s="271"/>
      <c r="E281" s="274"/>
      <c r="F281" s="276"/>
      <c r="G281" s="278"/>
      <c r="H281" s="276"/>
      <c r="I281" s="280"/>
      <c r="J281" s="276"/>
      <c r="K281" s="282"/>
      <c r="L281" s="284"/>
      <c r="M281" s="116"/>
      <c r="N281" s="185"/>
      <c r="O281" s="117"/>
      <c r="S281" s="178"/>
    </row>
    <row r="282" spans="1:19" s="76" customFormat="1" ht="17.100000000000001" hidden="1" customHeight="1">
      <c r="A282" s="1"/>
      <c r="B282" s="265"/>
      <c r="C282" s="268"/>
      <c r="D282" s="271"/>
      <c r="E282" s="274"/>
      <c r="F282" s="276"/>
      <c r="G282" s="278"/>
      <c r="H282" s="276"/>
      <c r="I282" s="280"/>
      <c r="J282" s="276"/>
      <c r="K282" s="282"/>
      <c r="L282" s="284"/>
      <c r="M282" s="116"/>
      <c r="N282" s="185"/>
      <c r="O282" s="117"/>
      <c r="S282" s="178"/>
    </row>
    <row r="283" spans="1:19" s="76" customFormat="1" ht="17.100000000000001" hidden="1" customHeight="1" thickBot="1">
      <c r="A283" s="1"/>
      <c r="B283" s="265"/>
      <c r="C283" s="268"/>
      <c r="D283" s="271"/>
      <c r="E283" s="274"/>
      <c r="F283" s="276"/>
      <c r="G283" s="278"/>
      <c r="H283" s="276"/>
      <c r="I283" s="280"/>
      <c r="J283" s="276"/>
      <c r="K283" s="282"/>
      <c r="L283" s="284"/>
      <c r="M283" s="116"/>
      <c r="N283" s="185"/>
      <c r="O283" s="117"/>
      <c r="S283" s="178"/>
    </row>
    <row r="284" spans="1:19" s="76" customFormat="1" ht="17.100000000000001" hidden="1" customHeight="1">
      <c r="A284" s="1"/>
      <c r="B284" s="265"/>
      <c r="C284" s="268"/>
      <c r="D284" s="271"/>
      <c r="E284" s="274"/>
      <c r="F284" s="276"/>
      <c r="G284" s="278"/>
      <c r="H284" s="276"/>
      <c r="I284" s="280"/>
      <c r="J284" s="276"/>
      <c r="K284" s="282"/>
      <c r="L284" s="284"/>
      <c r="M284" s="286" t="s">
        <v>221</v>
      </c>
      <c r="N284" s="286" t="s">
        <v>229</v>
      </c>
      <c r="O284" s="262" t="s">
        <v>176</v>
      </c>
      <c r="S284" s="178"/>
    </row>
    <row r="285" spans="1:19" s="76" customFormat="1" ht="17.100000000000001" hidden="1" customHeight="1">
      <c r="A285" s="1"/>
      <c r="B285" s="265"/>
      <c r="C285" s="268"/>
      <c r="D285" s="271"/>
      <c r="E285" s="274"/>
      <c r="F285" s="276"/>
      <c r="G285" s="278"/>
      <c r="H285" s="276"/>
      <c r="I285" s="280"/>
      <c r="J285" s="276"/>
      <c r="K285" s="282"/>
      <c r="L285" s="285"/>
      <c r="M285" s="287"/>
      <c r="N285" s="293"/>
      <c r="O285" s="263"/>
      <c r="S285" s="178"/>
    </row>
    <row r="286" spans="1:19" s="76" customFormat="1" ht="17.100000000000001" hidden="1" customHeight="1" thickBot="1">
      <c r="A286" s="1"/>
      <c r="B286" s="266"/>
      <c r="C286" s="269"/>
      <c r="D286" s="272"/>
      <c r="E286" s="118" t="s">
        <v>158</v>
      </c>
      <c r="F286" s="119" t="str">
        <f t="shared" ref="F286:H286" si="201">F280</f>
        <v/>
      </c>
      <c r="G286" s="119">
        <f t="shared" si="201"/>
        <v>0</v>
      </c>
      <c r="H286" s="120">
        <f t="shared" si="201"/>
        <v>0</v>
      </c>
      <c r="I286" s="118" t="s">
        <v>158</v>
      </c>
      <c r="J286" s="120" t="str">
        <f t="shared" ref="J286:L286" si="202">J280</f>
        <v/>
      </c>
      <c r="K286" s="129">
        <f t="shared" si="202"/>
        <v>0</v>
      </c>
      <c r="L286" s="129">
        <f t="shared" si="202"/>
        <v>0</v>
      </c>
      <c r="M286" s="121" t="str">
        <f t="shared" ref="M286" si="203">IF(ISERROR(F286*I280+G286*I280+H286*I280+J286+K286+L286),"",F286*I280+G286*I280+H286*I280+J286+K286+L286)</f>
        <v/>
      </c>
      <c r="N286" s="121" t="str">
        <f t="shared" si="183"/>
        <v/>
      </c>
      <c r="O286" s="128" t="str">
        <f t="shared" ref="O286" si="204">IF(ISERROR(M286*D280),"",M286*D280)</f>
        <v/>
      </c>
      <c r="S286" s="178"/>
    </row>
    <row r="287" spans="1:19" s="76" customFormat="1" ht="17.100000000000001" hidden="1" customHeight="1">
      <c r="A287" s="1">
        <v>41</v>
      </c>
      <c r="B287" s="264"/>
      <c r="C287" s="267"/>
      <c r="D287" s="270">
        <v>0</v>
      </c>
      <c r="E287" s="273"/>
      <c r="F287" s="275" t="str">
        <f>IF(ISNA(VLOOKUP(C287,menuiserie_intérieure!$B$166:$B$211:'menuiserie_intérieure'!$C$166:$C$211,2,FALSE)),"",VLOOKUP(C287,menuiserie_intérieure!$B$166:$B$211:'menuiserie_intérieure'!$C$166:$C$211,2,FALSE))</f>
        <v/>
      </c>
      <c r="G287" s="277"/>
      <c r="H287" s="275"/>
      <c r="I287" s="279">
        <f t="shared" ref="I287" si="205">$I$2</f>
        <v>1.1000000000000001</v>
      </c>
      <c r="J287" s="275" t="str">
        <f>IF(ISNA(VLOOKUP(C287,menuiserie_intérieure!$B$166:$B$211:'menuiserie_intérieure'!$F$166:$F$211,5,FALSE)),"",VLOOKUP(C287,menuiserie_intérieure!$B$166:$B$211:'menuiserie_intérieure'!$F$166:$F$211,5,FALSE))</f>
        <v/>
      </c>
      <c r="K287" s="281"/>
      <c r="L287" s="283"/>
      <c r="M287" s="116"/>
      <c r="N287" s="185"/>
      <c r="O287" s="117"/>
      <c r="S287" s="178"/>
    </row>
    <row r="288" spans="1:19" s="76" customFormat="1" ht="17.100000000000001" hidden="1" customHeight="1">
      <c r="A288" s="1"/>
      <c r="B288" s="265"/>
      <c r="C288" s="268"/>
      <c r="D288" s="271"/>
      <c r="E288" s="274"/>
      <c r="F288" s="276"/>
      <c r="G288" s="278"/>
      <c r="H288" s="276"/>
      <c r="I288" s="280"/>
      <c r="J288" s="276"/>
      <c r="K288" s="282"/>
      <c r="L288" s="284"/>
      <c r="M288" s="116"/>
      <c r="N288" s="185"/>
      <c r="O288" s="117"/>
      <c r="P288" s="114"/>
      <c r="S288" s="178"/>
    </row>
    <row r="289" spans="1:20" ht="17.100000000000001" hidden="1" customHeight="1">
      <c r="B289" s="265"/>
      <c r="C289" s="268"/>
      <c r="D289" s="271"/>
      <c r="E289" s="274"/>
      <c r="F289" s="276"/>
      <c r="G289" s="278"/>
      <c r="H289" s="276"/>
      <c r="I289" s="280"/>
      <c r="J289" s="276"/>
      <c r="K289" s="282"/>
      <c r="L289" s="284"/>
      <c r="M289" s="116"/>
      <c r="N289" s="185"/>
      <c r="O289" s="117"/>
      <c r="P289" s="76"/>
      <c r="R289" s="76"/>
      <c r="S289" s="178"/>
      <c r="T289" s="76"/>
    </row>
    <row r="290" spans="1:20" ht="17.100000000000001" hidden="1" customHeight="1" thickBot="1">
      <c r="B290" s="265"/>
      <c r="C290" s="268"/>
      <c r="D290" s="271"/>
      <c r="E290" s="274"/>
      <c r="F290" s="276"/>
      <c r="G290" s="278"/>
      <c r="H290" s="276"/>
      <c r="I290" s="280"/>
      <c r="J290" s="276"/>
      <c r="K290" s="282"/>
      <c r="L290" s="284"/>
      <c r="M290" s="116"/>
      <c r="N290" s="185"/>
      <c r="O290" s="117"/>
      <c r="P290" s="76"/>
      <c r="R290" s="76"/>
      <c r="S290" s="178"/>
      <c r="T290" s="76"/>
    </row>
    <row r="291" spans="1:20" ht="17.100000000000001" hidden="1" customHeight="1">
      <c r="B291" s="265"/>
      <c r="C291" s="268"/>
      <c r="D291" s="271"/>
      <c r="E291" s="274"/>
      <c r="F291" s="276"/>
      <c r="G291" s="278"/>
      <c r="H291" s="276"/>
      <c r="I291" s="280"/>
      <c r="J291" s="276"/>
      <c r="K291" s="282"/>
      <c r="L291" s="284"/>
      <c r="M291" s="286" t="s">
        <v>221</v>
      </c>
      <c r="N291" s="286" t="s">
        <v>229</v>
      </c>
      <c r="O291" s="262" t="s">
        <v>176</v>
      </c>
      <c r="P291" s="76"/>
      <c r="R291" s="76"/>
      <c r="S291" s="178"/>
      <c r="T291" s="76"/>
    </row>
    <row r="292" spans="1:20" ht="17.100000000000001" hidden="1" customHeight="1">
      <c r="B292" s="265"/>
      <c r="C292" s="268"/>
      <c r="D292" s="271"/>
      <c r="E292" s="274"/>
      <c r="F292" s="276"/>
      <c r="G292" s="278"/>
      <c r="H292" s="276"/>
      <c r="I292" s="280"/>
      <c r="J292" s="276"/>
      <c r="K292" s="282"/>
      <c r="L292" s="285"/>
      <c r="M292" s="287"/>
      <c r="N292" s="293"/>
      <c r="O292" s="263"/>
      <c r="P292" s="76"/>
      <c r="R292" s="76"/>
      <c r="S292" s="178"/>
      <c r="T292" s="76"/>
    </row>
    <row r="293" spans="1:20" ht="17.100000000000001" hidden="1" customHeight="1" thickBot="1">
      <c r="B293" s="266"/>
      <c r="C293" s="269"/>
      <c r="D293" s="272"/>
      <c r="E293" s="118" t="s">
        <v>158</v>
      </c>
      <c r="F293" s="119" t="str">
        <f t="shared" ref="F293:H293" si="206">F287</f>
        <v/>
      </c>
      <c r="G293" s="119">
        <f t="shared" si="206"/>
        <v>0</v>
      </c>
      <c r="H293" s="120">
        <f t="shared" si="206"/>
        <v>0</v>
      </c>
      <c r="I293" s="118" t="s">
        <v>158</v>
      </c>
      <c r="J293" s="120" t="str">
        <f t="shared" ref="J293:L293" si="207">J287</f>
        <v/>
      </c>
      <c r="K293" s="129">
        <f t="shared" si="207"/>
        <v>0</v>
      </c>
      <c r="L293" s="129">
        <f t="shared" si="207"/>
        <v>0</v>
      </c>
      <c r="M293" s="121" t="str">
        <f t="shared" ref="M293" si="208">IF(ISERROR(F293*I287+G293*I287+H293*I287+J293+K293+L293),"",F293*I287+G293*I287+H293*I287+J293+K293+L293)</f>
        <v/>
      </c>
      <c r="N293" s="121" t="str">
        <f>IF(ISERROR(J293+K293+L293),"",J293+K293+L293)</f>
        <v/>
      </c>
      <c r="O293" s="128" t="str">
        <f t="shared" ref="O293" si="209">IF(ISERROR(M293*D287),"",M293*D287)</f>
        <v/>
      </c>
      <c r="P293" s="76"/>
      <c r="R293" s="76"/>
      <c r="S293" s="178"/>
      <c r="T293" s="76"/>
    </row>
    <row r="294" spans="1:20" ht="17.100000000000001" hidden="1" customHeight="1">
      <c r="A294" s="1">
        <v>42</v>
      </c>
      <c r="B294" s="264"/>
      <c r="C294" s="267"/>
      <c r="D294" s="270">
        <v>0</v>
      </c>
      <c r="E294" s="273"/>
      <c r="F294" s="275" t="str">
        <f>IF(ISNA(VLOOKUP(C294,menuiserie_intérieure!$B$166:$B$211:'menuiserie_intérieure'!$C$166:$C$211,2,FALSE)),"",VLOOKUP(C294,menuiserie_intérieure!$B$166:$B$211:'menuiserie_intérieure'!$C$166:$C$211,2,FALSE))</f>
        <v/>
      </c>
      <c r="G294" s="277"/>
      <c r="H294" s="275"/>
      <c r="I294" s="279">
        <f t="shared" ref="I294:I315" si="210">$I$2</f>
        <v>1.1000000000000001</v>
      </c>
      <c r="J294" s="275" t="str">
        <f>IF(ISNA(VLOOKUP(C294,menuiserie_intérieure!$B$166:$B$211:'menuiserie_intérieure'!$F$166:$F$211,5,FALSE)),"",VLOOKUP(C294,menuiserie_intérieure!$B$166:$B$211:'menuiserie_intérieure'!$F$166:$F$211,5,FALSE))</f>
        <v/>
      </c>
      <c r="K294" s="281"/>
      <c r="L294" s="283"/>
      <c r="M294" s="116"/>
      <c r="N294" s="185"/>
      <c r="O294" s="117"/>
      <c r="P294" s="76"/>
      <c r="Q294" s="76"/>
      <c r="R294" s="76"/>
      <c r="S294" s="178"/>
      <c r="T294" s="76"/>
    </row>
    <row r="295" spans="1:20" ht="17.100000000000001" hidden="1" customHeight="1">
      <c r="B295" s="265"/>
      <c r="C295" s="268"/>
      <c r="D295" s="271"/>
      <c r="E295" s="274"/>
      <c r="F295" s="276"/>
      <c r="G295" s="278"/>
      <c r="H295" s="276"/>
      <c r="I295" s="280"/>
      <c r="J295" s="276"/>
      <c r="K295" s="282"/>
      <c r="L295" s="284"/>
      <c r="M295" s="116"/>
      <c r="N295" s="185"/>
      <c r="O295" s="117"/>
      <c r="P295" s="76"/>
      <c r="Q295" s="76"/>
      <c r="R295" s="76"/>
      <c r="S295" s="178"/>
      <c r="T295" s="76"/>
    </row>
    <row r="296" spans="1:20" ht="17.100000000000001" hidden="1" customHeight="1">
      <c r="B296" s="265"/>
      <c r="C296" s="268"/>
      <c r="D296" s="271"/>
      <c r="E296" s="274"/>
      <c r="F296" s="276"/>
      <c r="G296" s="278"/>
      <c r="H296" s="276"/>
      <c r="I296" s="280"/>
      <c r="J296" s="276"/>
      <c r="K296" s="282"/>
      <c r="L296" s="284"/>
      <c r="M296" s="116"/>
      <c r="N296" s="185"/>
      <c r="O296" s="117"/>
      <c r="P296" s="76"/>
      <c r="S296" s="180"/>
    </row>
    <row r="297" spans="1:20" ht="17.100000000000001" hidden="1" customHeight="1" thickBot="1">
      <c r="B297" s="265"/>
      <c r="C297" s="268"/>
      <c r="D297" s="271"/>
      <c r="E297" s="274"/>
      <c r="F297" s="276"/>
      <c r="G297" s="278"/>
      <c r="H297" s="276"/>
      <c r="I297" s="280"/>
      <c r="J297" s="276"/>
      <c r="K297" s="282"/>
      <c r="L297" s="284"/>
      <c r="M297" s="116"/>
      <c r="N297" s="185"/>
      <c r="O297" s="117"/>
      <c r="P297" s="76"/>
      <c r="S297" s="180"/>
    </row>
    <row r="298" spans="1:20" ht="17.100000000000001" hidden="1" customHeight="1">
      <c r="B298" s="265"/>
      <c r="C298" s="268"/>
      <c r="D298" s="271"/>
      <c r="E298" s="274"/>
      <c r="F298" s="276"/>
      <c r="G298" s="278"/>
      <c r="H298" s="276"/>
      <c r="I298" s="280"/>
      <c r="J298" s="276"/>
      <c r="K298" s="282"/>
      <c r="L298" s="284"/>
      <c r="M298" s="286" t="s">
        <v>221</v>
      </c>
      <c r="N298" s="286" t="s">
        <v>229</v>
      </c>
      <c r="O298" s="262" t="s">
        <v>176</v>
      </c>
      <c r="P298" s="76"/>
      <c r="S298" s="180"/>
    </row>
    <row r="299" spans="1:20" ht="17.100000000000001" hidden="1" customHeight="1">
      <c r="B299" s="265"/>
      <c r="C299" s="268"/>
      <c r="D299" s="271"/>
      <c r="E299" s="274"/>
      <c r="F299" s="276"/>
      <c r="G299" s="278"/>
      <c r="H299" s="276"/>
      <c r="I299" s="280"/>
      <c r="J299" s="276"/>
      <c r="K299" s="282"/>
      <c r="L299" s="285"/>
      <c r="M299" s="287"/>
      <c r="N299" s="293"/>
      <c r="O299" s="263"/>
      <c r="P299" s="76"/>
      <c r="S299" s="180"/>
    </row>
    <row r="300" spans="1:20" ht="17.100000000000001" hidden="1" customHeight="1" thickBot="1">
      <c r="B300" s="266"/>
      <c r="C300" s="269"/>
      <c r="D300" s="272"/>
      <c r="E300" s="118" t="s">
        <v>158</v>
      </c>
      <c r="F300" s="119" t="str">
        <f t="shared" ref="F300:H300" si="211">F294</f>
        <v/>
      </c>
      <c r="G300" s="119">
        <f t="shared" si="211"/>
        <v>0</v>
      </c>
      <c r="H300" s="120">
        <f t="shared" si="211"/>
        <v>0</v>
      </c>
      <c r="I300" s="118" t="s">
        <v>158</v>
      </c>
      <c r="J300" s="120" t="str">
        <f t="shared" ref="J300:L300" si="212">J294</f>
        <v/>
      </c>
      <c r="K300" s="129">
        <f t="shared" si="212"/>
        <v>0</v>
      </c>
      <c r="L300" s="129">
        <f t="shared" si="212"/>
        <v>0</v>
      </c>
      <c r="M300" s="121" t="str">
        <f t="shared" ref="M300" si="213">IF(ISERROR(F300*I294+G300*I294+H300*I294+J300+K300+L300),"",F300*I294+G300*I294+H300*I294+J300+K300+L300)</f>
        <v/>
      </c>
      <c r="N300" s="121" t="str">
        <f>IF(ISERROR(J300+K300+L300),"",J300+K300+L300)</f>
        <v/>
      </c>
      <c r="O300" s="128" t="str">
        <f t="shared" ref="O300" si="214">IF(ISERROR(M300*D294),"",M300*D294)</f>
        <v/>
      </c>
      <c r="P300" s="76"/>
      <c r="S300" s="180"/>
    </row>
    <row r="301" spans="1:20" ht="17.100000000000001" hidden="1" customHeight="1">
      <c r="A301" s="1">
        <v>43</v>
      </c>
      <c r="B301" s="264"/>
      <c r="C301" s="267"/>
      <c r="D301" s="270">
        <v>0</v>
      </c>
      <c r="E301" s="273"/>
      <c r="F301" s="275" t="str">
        <f>IF(ISNA(VLOOKUP(C301,menuiserie_intérieure!$B$166:$B$211:'menuiserie_intérieure'!$C$166:$C$211,2,FALSE)),"",VLOOKUP(C301,menuiserie_intérieure!$B$166:$B$211:'menuiserie_intérieure'!$C$166:$C$211,2,FALSE))</f>
        <v/>
      </c>
      <c r="G301" s="277"/>
      <c r="H301" s="275"/>
      <c r="I301" s="279">
        <f t="shared" ref="I301" si="215">$I$2</f>
        <v>1.1000000000000001</v>
      </c>
      <c r="J301" s="275" t="str">
        <f>IF(ISNA(VLOOKUP(C301,menuiserie_intérieure!$B$166:$B$211:'menuiserie_intérieure'!$F$166:$F$211,5,FALSE)),"",VLOOKUP(C301,menuiserie_intérieure!$B$166:$B$211:'menuiserie_intérieure'!$F$166:$F$211,5,FALSE))</f>
        <v/>
      </c>
      <c r="K301" s="281"/>
      <c r="L301" s="283"/>
      <c r="M301" s="116"/>
      <c r="N301" s="185"/>
      <c r="O301" s="117"/>
      <c r="P301" s="76"/>
      <c r="S301" s="180"/>
    </row>
    <row r="302" spans="1:20" ht="17.100000000000001" hidden="1" customHeight="1">
      <c r="B302" s="265"/>
      <c r="C302" s="268"/>
      <c r="D302" s="271"/>
      <c r="E302" s="274"/>
      <c r="F302" s="276"/>
      <c r="G302" s="278"/>
      <c r="H302" s="276"/>
      <c r="I302" s="280"/>
      <c r="J302" s="276"/>
      <c r="K302" s="282"/>
      <c r="L302" s="284"/>
      <c r="M302" s="116"/>
      <c r="N302" s="185"/>
      <c r="O302" s="117"/>
      <c r="P302" s="76"/>
      <c r="S302" s="180"/>
    </row>
    <row r="303" spans="1:20" ht="17.100000000000001" hidden="1" customHeight="1">
      <c r="B303" s="265"/>
      <c r="C303" s="268"/>
      <c r="D303" s="271"/>
      <c r="E303" s="274"/>
      <c r="F303" s="276"/>
      <c r="G303" s="278"/>
      <c r="H303" s="276"/>
      <c r="I303" s="280"/>
      <c r="J303" s="276"/>
      <c r="K303" s="282"/>
      <c r="L303" s="284"/>
      <c r="M303" s="116"/>
      <c r="N303" s="185"/>
      <c r="O303" s="117"/>
      <c r="P303" s="76"/>
      <c r="S303" s="180"/>
    </row>
    <row r="304" spans="1:20" ht="17.100000000000001" hidden="1" customHeight="1" thickBot="1">
      <c r="B304" s="265"/>
      <c r="C304" s="268"/>
      <c r="D304" s="271"/>
      <c r="E304" s="274"/>
      <c r="F304" s="276"/>
      <c r="G304" s="278"/>
      <c r="H304" s="276"/>
      <c r="I304" s="280"/>
      <c r="J304" s="276"/>
      <c r="K304" s="282"/>
      <c r="L304" s="284"/>
      <c r="M304" s="116"/>
      <c r="N304" s="185"/>
      <c r="O304" s="117"/>
      <c r="P304" s="76"/>
      <c r="S304" s="180"/>
    </row>
    <row r="305" spans="1:19" ht="17.100000000000001" hidden="1" customHeight="1">
      <c r="B305" s="265"/>
      <c r="C305" s="268"/>
      <c r="D305" s="271"/>
      <c r="E305" s="274"/>
      <c r="F305" s="276"/>
      <c r="G305" s="278"/>
      <c r="H305" s="276"/>
      <c r="I305" s="280"/>
      <c r="J305" s="276"/>
      <c r="K305" s="282"/>
      <c r="L305" s="284"/>
      <c r="M305" s="286" t="s">
        <v>221</v>
      </c>
      <c r="N305" s="286" t="s">
        <v>229</v>
      </c>
      <c r="O305" s="262" t="s">
        <v>176</v>
      </c>
      <c r="P305" s="76"/>
      <c r="S305" s="180"/>
    </row>
    <row r="306" spans="1:19" ht="17.100000000000001" hidden="1" customHeight="1">
      <c r="B306" s="265"/>
      <c r="C306" s="268"/>
      <c r="D306" s="271"/>
      <c r="E306" s="274"/>
      <c r="F306" s="276"/>
      <c r="G306" s="278"/>
      <c r="H306" s="276"/>
      <c r="I306" s="280"/>
      <c r="J306" s="276"/>
      <c r="K306" s="282"/>
      <c r="L306" s="285"/>
      <c r="M306" s="287"/>
      <c r="N306" s="293"/>
      <c r="O306" s="263"/>
      <c r="P306" s="76"/>
      <c r="S306" s="180"/>
    </row>
    <row r="307" spans="1:19" ht="17.100000000000001" hidden="1" customHeight="1" thickBot="1">
      <c r="B307" s="266"/>
      <c r="C307" s="269"/>
      <c r="D307" s="272"/>
      <c r="E307" s="118" t="s">
        <v>158</v>
      </c>
      <c r="F307" s="119" t="str">
        <f t="shared" ref="F307:H307" si="216">F301</f>
        <v/>
      </c>
      <c r="G307" s="119">
        <f t="shared" si="216"/>
        <v>0</v>
      </c>
      <c r="H307" s="120">
        <f t="shared" si="216"/>
        <v>0</v>
      </c>
      <c r="I307" s="118" t="s">
        <v>158</v>
      </c>
      <c r="J307" s="120" t="str">
        <f t="shared" ref="J307:L307" si="217">J301</f>
        <v/>
      </c>
      <c r="K307" s="129">
        <f t="shared" si="217"/>
        <v>0</v>
      </c>
      <c r="L307" s="129">
        <f t="shared" si="217"/>
        <v>0</v>
      </c>
      <c r="M307" s="121" t="str">
        <f t="shared" ref="M307" si="218">IF(ISERROR(F307*I301+G307*I301+H307*I301+J307+K307+L307),"",F307*I301+G307*I301+H307*I301+J307+K307+L307)</f>
        <v/>
      </c>
      <c r="N307" s="121" t="str">
        <f t="shared" si="177"/>
        <v/>
      </c>
      <c r="O307" s="128" t="str">
        <f t="shared" ref="O307" si="219">IF(ISERROR(M307*D301),"",M307*D301)</f>
        <v/>
      </c>
      <c r="P307" s="76"/>
      <c r="S307" s="180"/>
    </row>
    <row r="308" spans="1:19" ht="17.100000000000001" hidden="1" customHeight="1">
      <c r="A308" s="1">
        <v>44</v>
      </c>
      <c r="B308" s="264"/>
      <c r="C308" s="267"/>
      <c r="D308" s="270">
        <v>0</v>
      </c>
      <c r="E308" s="273"/>
      <c r="F308" s="275" t="str">
        <f>IF(ISNA(VLOOKUP(C308,menuiserie_intérieure!$B$166:$B$211:'menuiserie_intérieure'!$C$166:$C$211,2,FALSE)),"",VLOOKUP(C308,menuiserie_intérieure!$B$166:$B$211:'menuiserie_intérieure'!$C$166:$C$211,2,FALSE))</f>
        <v/>
      </c>
      <c r="G308" s="277"/>
      <c r="H308" s="275"/>
      <c r="I308" s="279">
        <f t="shared" ref="I308" si="220">$I$2</f>
        <v>1.1000000000000001</v>
      </c>
      <c r="J308" s="275" t="str">
        <f>IF(ISNA(VLOOKUP(C308,menuiserie_intérieure!$B$166:$B$211:'menuiserie_intérieure'!$F$166:$F$211,5,FALSE)),"",VLOOKUP(C308,menuiserie_intérieure!$B$166:$B$211:'menuiserie_intérieure'!$F$166:$F$211,5,FALSE))</f>
        <v/>
      </c>
      <c r="K308" s="281"/>
      <c r="L308" s="283"/>
      <c r="M308" s="116"/>
      <c r="N308" s="185"/>
      <c r="O308" s="117"/>
      <c r="P308" s="76"/>
      <c r="S308" s="180"/>
    </row>
    <row r="309" spans="1:19" ht="17.100000000000001" hidden="1" customHeight="1">
      <c r="B309" s="265"/>
      <c r="C309" s="268"/>
      <c r="D309" s="271"/>
      <c r="E309" s="274"/>
      <c r="F309" s="276"/>
      <c r="G309" s="278"/>
      <c r="H309" s="276"/>
      <c r="I309" s="280"/>
      <c r="J309" s="276"/>
      <c r="K309" s="282"/>
      <c r="L309" s="284"/>
      <c r="M309" s="116"/>
      <c r="N309" s="185"/>
      <c r="O309" s="117"/>
      <c r="P309" s="76"/>
      <c r="S309" s="180"/>
    </row>
    <row r="310" spans="1:19" ht="17.100000000000001" hidden="1" customHeight="1">
      <c r="B310" s="265"/>
      <c r="C310" s="268"/>
      <c r="D310" s="271"/>
      <c r="E310" s="274"/>
      <c r="F310" s="276"/>
      <c r="G310" s="278"/>
      <c r="H310" s="276"/>
      <c r="I310" s="280"/>
      <c r="J310" s="276"/>
      <c r="K310" s="282"/>
      <c r="L310" s="284"/>
      <c r="M310" s="116"/>
      <c r="N310" s="185"/>
      <c r="O310" s="117"/>
      <c r="P310" s="76"/>
      <c r="S310" s="180"/>
    </row>
    <row r="311" spans="1:19" ht="17.100000000000001" hidden="1" customHeight="1" thickBot="1">
      <c r="B311" s="265"/>
      <c r="C311" s="268"/>
      <c r="D311" s="271"/>
      <c r="E311" s="274"/>
      <c r="F311" s="276"/>
      <c r="G311" s="278"/>
      <c r="H311" s="276"/>
      <c r="I311" s="280"/>
      <c r="J311" s="276"/>
      <c r="K311" s="282"/>
      <c r="L311" s="284"/>
      <c r="M311" s="116"/>
      <c r="N311" s="185"/>
      <c r="O311" s="117"/>
      <c r="P311" s="76"/>
      <c r="S311" s="180"/>
    </row>
    <row r="312" spans="1:19" ht="17.100000000000001" hidden="1" customHeight="1">
      <c r="B312" s="265"/>
      <c r="C312" s="268"/>
      <c r="D312" s="271"/>
      <c r="E312" s="274"/>
      <c r="F312" s="276"/>
      <c r="G312" s="278"/>
      <c r="H312" s="276"/>
      <c r="I312" s="280"/>
      <c r="J312" s="276"/>
      <c r="K312" s="282"/>
      <c r="L312" s="284"/>
      <c r="M312" s="286" t="s">
        <v>221</v>
      </c>
      <c r="N312" s="286" t="s">
        <v>229</v>
      </c>
      <c r="O312" s="262" t="s">
        <v>176</v>
      </c>
      <c r="P312" s="76"/>
      <c r="S312" s="180"/>
    </row>
    <row r="313" spans="1:19" ht="17.100000000000001" hidden="1" customHeight="1">
      <c r="B313" s="265"/>
      <c r="C313" s="268"/>
      <c r="D313" s="271"/>
      <c r="E313" s="274"/>
      <c r="F313" s="276"/>
      <c r="G313" s="278"/>
      <c r="H313" s="276"/>
      <c r="I313" s="280"/>
      <c r="J313" s="276"/>
      <c r="K313" s="282"/>
      <c r="L313" s="285"/>
      <c r="M313" s="287"/>
      <c r="N313" s="293"/>
      <c r="O313" s="263"/>
      <c r="P313" s="76"/>
      <c r="S313" s="180"/>
    </row>
    <row r="314" spans="1:19" ht="17.100000000000001" hidden="1" customHeight="1" thickBot="1">
      <c r="B314" s="266"/>
      <c r="C314" s="269"/>
      <c r="D314" s="272"/>
      <c r="E314" s="118" t="s">
        <v>158</v>
      </c>
      <c r="F314" s="119" t="str">
        <f t="shared" ref="F314:H314" si="221">F308</f>
        <v/>
      </c>
      <c r="G314" s="119">
        <f t="shared" si="221"/>
        <v>0</v>
      </c>
      <c r="H314" s="120">
        <f t="shared" si="221"/>
        <v>0</v>
      </c>
      <c r="I314" s="118" t="s">
        <v>158</v>
      </c>
      <c r="J314" s="120" t="str">
        <f t="shared" ref="J314:L314" si="222">J308</f>
        <v/>
      </c>
      <c r="K314" s="129">
        <f t="shared" si="222"/>
        <v>0</v>
      </c>
      <c r="L314" s="129">
        <f t="shared" si="222"/>
        <v>0</v>
      </c>
      <c r="M314" s="121" t="str">
        <f t="shared" ref="M314" si="223">IF(ISERROR(F314*I308+G314*I308+H314*I308+J314+K314+L314),"",F314*I308+G314*I308+H314*I308+J314+K314+L314)</f>
        <v/>
      </c>
      <c r="N314" s="121" t="str">
        <f t="shared" si="183"/>
        <v/>
      </c>
      <c r="O314" s="128" t="str">
        <f t="shared" ref="O314" si="224">IF(ISERROR(M314*D308),"",M314*D308)</f>
        <v/>
      </c>
      <c r="P314" s="76"/>
      <c r="S314" s="180"/>
    </row>
    <row r="315" spans="1:19" ht="17.100000000000001" hidden="1" customHeight="1">
      <c r="A315" s="1">
        <v>45</v>
      </c>
      <c r="B315" s="264"/>
      <c r="C315" s="267"/>
      <c r="D315" s="270">
        <v>0</v>
      </c>
      <c r="E315" s="273"/>
      <c r="F315" s="275" t="str">
        <f>IF(ISNA(VLOOKUP(C315,menuiserie_intérieure!$B$166:$B$211:'menuiserie_intérieure'!$C$166:$C$211,2,FALSE)),"",VLOOKUP(C315,menuiserie_intérieure!$B$166:$B$211:'menuiserie_intérieure'!$C$166:$C$211,2,FALSE))</f>
        <v/>
      </c>
      <c r="G315" s="277"/>
      <c r="H315" s="275"/>
      <c r="I315" s="279">
        <f t="shared" si="210"/>
        <v>1.1000000000000001</v>
      </c>
      <c r="J315" s="275" t="str">
        <f>IF(ISNA(VLOOKUP(C315,menuiserie_intérieure!$B$166:$B$211:'menuiserie_intérieure'!$F$166:$F$211,5,FALSE)),"",VLOOKUP(C315,menuiserie_intérieure!$B$166:$B$211:'menuiserie_intérieure'!$F$166:$F$211,5,FALSE))</f>
        <v/>
      </c>
      <c r="K315" s="281"/>
      <c r="L315" s="283"/>
      <c r="M315" s="116"/>
      <c r="N315" s="185"/>
      <c r="O315" s="117"/>
      <c r="P315" s="76"/>
      <c r="S315" s="180"/>
    </row>
    <row r="316" spans="1:19" ht="17.100000000000001" hidden="1" customHeight="1">
      <c r="B316" s="265"/>
      <c r="C316" s="268"/>
      <c r="D316" s="271"/>
      <c r="E316" s="274"/>
      <c r="F316" s="276"/>
      <c r="G316" s="278"/>
      <c r="H316" s="276"/>
      <c r="I316" s="280"/>
      <c r="J316" s="276"/>
      <c r="K316" s="282"/>
      <c r="L316" s="284"/>
      <c r="M316" s="116"/>
      <c r="N316" s="185"/>
      <c r="O316" s="117"/>
      <c r="P316" s="76"/>
      <c r="S316" s="180"/>
    </row>
    <row r="317" spans="1:19" ht="17.100000000000001" hidden="1" customHeight="1">
      <c r="B317" s="265"/>
      <c r="C317" s="268"/>
      <c r="D317" s="271"/>
      <c r="E317" s="274"/>
      <c r="F317" s="276"/>
      <c r="G317" s="278"/>
      <c r="H317" s="276"/>
      <c r="I317" s="280"/>
      <c r="J317" s="276"/>
      <c r="K317" s="282"/>
      <c r="L317" s="284"/>
      <c r="M317" s="116"/>
      <c r="N317" s="185"/>
      <c r="O317" s="117"/>
      <c r="P317" s="76"/>
      <c r="S317" s="180"/>
    </row>
    <row r="318" spans="1:19" ht="17.100000000000001" hidden="1" customHeight="1" thickBot="1">
      <c r="B318" s="265"/>
      <c r="C318" s="268"/>
      <c r="D318" s="271"/>
      <c r="E318" s="274"/>
      <c r="F318" s="276"/>
      <c r="G318" s="278"/>
      <c r="H318" s="276"/>
      <c r="I318" s="280"/>
      <c r="J318" s="276"/>
      <c r="K318" s="282"/>
      <c r="L318" s="284"/>
      <c r="M318" s="116"/>
      <c r="N318" s="185"/>
      <c r="O318" s="117"/>
      <c r="P318" s="76"/>
      <c r="S318" s="180"/>
    </row>
    <row r="319" spans="1:19" ht="17.100000000000001" hidden="1" customHeight="1">
      <c r="B319" s="265"/>
      <c r="C319" s="268"/>
      <c r="D319" s="271"/>
      <c r="E319" s="274"/>
      <c r="F319" s="276"/>
      <c r="G319" s="278"/>
      <c r="H319" s="276"/>
      <c r="I319" s="280"/>
      <c r="J319" s="276"/>
      <c r="K319" s="282"/>
      <c r="L319" s="284"/>
      <c r="M319" s="286" t="s">
        <v>221</v>
      </c>
      <c r="N319" s="286" t="s">
        <v>229</v>
      </c>
      <c r="O319" s="262" t="s">
        <v>176</v>
      </c>
      <c r="P319" s="76"/>
      <c r="S319" s="180"/>
    </row>
    <row r="320" spans="1:19" ht="17.100000000000001" hidden="1" customHeight="1">
      <c r="B320" s="265"/>
      <c r="C320" s="268"/>
      <c r="D320" s="271"/>
      <c r="E320" s="274"/>
      <c r="F320" s="276"/>
      <c r="G320" s="278"/>
      <c r="H320" s="276"/>
      <c r="I320" s="280"/>
      <c r="J320" s="276"/>
      <c r="K320" s="282"/>
      <c r="L320" s="285"/>
      <c r="M320" s="287"/>
      <c r="N320" s="293"/>
      <c r="O320" s="263"/>
      <c r="P320" s="76"/>
      <c r="S320" s="180"/>
    </row>
    <row r="321" spans="1:19" ht="17.100000000000001" hidden="1" customHeight="1" thickBot="1">
      <c r="B321" s="266"/>
      <c r="C321" s="269"/>
      <c r="D321" s="272"/>
      <c r="E321" s="118" t="s">
        <v>158</v>
      </c>
      <c r="F321" s="119" t="str">
        <f t="shared" ref="F321:H321" si="225">F315</f>
        <v/>
      </c>
      <c r="G321" s="119">
        <f t="shared" si="225"/>
        <v>0</v>
      </c>
      <c r="H321" s="120">
        <f t="shared" si="225"/>
        <v>0</v>
      </c>
      <c r="I321" s="118" t="s">
        <v>158</v>
      </c>
      <c r="J321" s="120" t="str">
        <f t="shared" ref="J321:L321" si="226">J315</f>
        <v/>
      </c>
      <c r="K321" s="129">
        <f t="shared" si="226"/>
        <v>0</v>
      </c>
      <c r="L321" s="129">
        <f t="shared" si="226"/>
        <v>0</v>
      </c>
      <c r="M321" s="121" t="str">
        <f t="shared" ref="M321" si="227">IF(ISERROR(F321*I315+G321*I315+H321*I315+J321+K321+L321),"",F321*I315+G321*I315+H321*I315+J321+K321+L321)</f>
        <v/>
      </c>
      <c r="N321" s="121" t="str">
        <f>IF(ISERROR(J321+K321+L321),"",J321+K321+L321)</f>
        <v/>
      </c>
      <c r="O321" s="128" t="str">
        <f t="shared" ref="O321" si="228">IF(ISERROR(M321*D315),"",M321*D315)</f>
        <v/>
      </c>
      <c r="P321" s="76"/>
      <c r="S321" s="180"/>
    </row>
    <row r="322" spans="1:19" ht="17.100000000000001" hidden="1" customHeight="1">
      <c r="A322" s="1">
        <v>46</v>
      </c>
      <c r="B322" s="264"/>
      <c r="C322" s="267"/>
      <c r="D322" s="270">
        <v>0</v>
      </c>
      <c r="E322" s="273"/>
      <c r="F322" s="275" t="str">
        <f>IF(ISNA(VLOOKUP(C322,menuiserie_intérieure!$B$166:$B$211:'menuiserie_intérieure'!$C$166:$C$211,2,FALSE)),"",VLOOKUP(C322,menuiserie_intérieure!$B$166:$B$211:'menuiserie_intérieure'!$C$166:$C$211,2,FALSE))</f>
        <v/>
      </c>
      <c r="G322" s="277"/>
      <c r="H322" s="275"/>
      <c r="I322" s="279">
        <f t="shared" ref="I322:I336" si="229">$I$2</f>
        <v>1.1000000000000001</v>
      </c>
      <c r="J322" s="275" t="str">
        <f>IF(ISNA(VLOOKUP(C322,menuiserie_intérieure!$B$166:$B$211:'menuiserie_intérieure'!$F$166:$F$211,5,FALSE)),"",VLOOKUP(C322,menuiserie_intérieure!$B$166:$B$211:'menuiserie_intérieure'!$F$166:$F$211,5,FALSE))</f>
        <v/>
      </c>
      <c r="K322" s="281"/>
      <c r="L322" s="283"/>
      <c r="M322" s="116"/>
      <c r="N322" s="185"/>
      <c r="O322" s="117"/>
      <c r="P322" s="76"/>
      <c r="S322" s="180"/>
    </row>
    <row r="323" spans="1:19" ht="17.100000000000001" hidden="1" customHeight="1">
      <c r="B323" s="265"/>
      <c r="C323" s="268"/>
      <c r="D323" s="271"/>
      <c r="E323" s="274"/>
      <c r="F323" s="276"/>
      <c r="G323" s="278"/>
      <c r="H323" s="276"/>
      <c r="I323" s="280"/>
      <c r="J323" s="276"/>
      <c r="K323" s="282"/>
      <c r="L323" s="284"/>
      <c r="M323" s="116"/>
      <c r="N323" s="185"/>
      <c r="O323" s="117"/>
      <c r="P323" s="76"/>
      <c r="S323" s="180"/>
    </row>
    <row r="324" spans="1:19" ht="17.100000000000001" hidden="1" customHeight="1">
      <c r="B324" s="265"/>
      <c r="C324" s="268"/>
      <c r="D324" s="271"/>
      <c r="E324" s="274"/>
      <c r="F324" s="276"/>
      <c r="G324" s="278"/>
      <c r="H324" s="276"/>
      <c r="I324" s="280"/>
      <c r="J324" s="276"/>
      <c r="K324" s="282"/>
      <c r="L324" s="284"/>
      <c r="M324" s="116"/>
      <c r="N324" s="185"/>
      <c r="O324" s="117"/>
      <c r="P324" s="76"/>
      <c r="S324" s="180"/>
    </row>
    <row r="325" spans="1:19" ht="17.100000000000001" hidden="1" customHeight="1" thickBot="1">
      <c r="B325" s="265"/>
      <c r="C325" s="268"/>
      <c r="D325" s="271"/>
      <c r="E325" s="274"/>
      <c r="F325" s="276"/>
      <c r="G325" s="278"/>
      <c r="H325" s="276"/>
      <c r="I325" s="280"/>
      <c r="J325" s="276"/>
      <c r="K325" s="282"/>
      <c r="L325" s="284"/>
      <c r="M325" s="116"/>
      <c r="N325" s="185"/>
      <c r="O325" s="117"/>
      <c r="P325" s="76"/>
      <c r="S325" s="180"/>
    </row>
    <row r="326" spans="1:19" ht="17.100000000000001" hidden="1" customHeight="1">
      <c r="B326" s="265"/>
      <c r="C326" s="268"/>
      <c r="D326" s="271"/>
      <c r="E326" s="274"/>
      <c r="F326" s="276"/>
      <c r="G326" s="278"/>
      <c r="H326" s="276"/>
      <c r="I326" s="280"/>
      <c r="J326" s="276"/>
      <c r="K326" s="282"/>
      <c r="L326" s="284"/>
      <c r="M326" s="286" t="s">
        <v>221</v>
      </c>
      <c r="N326" s="286" t="s">
        <v>229</v>
      </c>
      <c r="O326" s="262" t="s">
        <v>176</v>
      </c>
      <c r="P326" s="76"/>
      <c r="S326" s="180"/>
    </row>
    <row r="327" spans="1:19" ht="17.100000000000001" hidden="1" customHeight="1">
      <c r="B327" s="265"/>
      <c r="C327" s="268"/>
      <c r="D327" s="271"/>
      <c r="E327" s="274"/>
      <c r="F327" s="276"/>
      <c r="G327" s="278"/>
      <c r="H327" s="276"/>
      <c r="I327" s="280"/>
      <c r="J327" s="276"/>
      <c r="K327" s="282"/>
      <c r="L327" s="285"/>
      <c r="M327" s="287"/>
      <c r="N327" s="293"/>
      <c r="O327" s="263"/>
      <c r="P327" s="76"/>
      <c r="S327" s="180"/>
    </row>
    <row r="328" spans="1:19" ht="17.100000000000001" hidden="1" customHeight="1" thickBot="1">
      <c r="B328" s="266"/>
      <c r="C328" s="269"/>
      <c r="D328" s="272"/>
      <c r="E328" s="118" t="s">
        <v>158</v>
      </c>
      <c r="F328" s="119" t="str">
        <f t="shared" ref="F328:H328" si="230">F322</f>
        <v/>
      </c>
      <c r="G328" s="119">
        <f t="shared" si="230"/>
        <v>0</v>
      </c>
      <c r="H328" s="120">
        <f t="shared" si="230"/>
        <v>0</v>
      </c>
      <c r="I328" s="118" t="s">
        <v>158</v>
      </c>
      <c r="J328" s="120" t="str">
        <f t="shared" ref="J328:L328" si="231">J322</f>
        <v/>
      </c>
      <c r="K328" s="129">
        <f t="shared" si="231"/>
        <v>0</v>
      </c>
      <c r="L328" s="129">
        <f t="shared" si="231"/>
        <v>0</v>
      </c>
      <c r="M328" s="121" t="str">
        <f t="shared" ref="M328" si="232">IF(ISERROR(F328*I322+G328*I322+H328*I322+J328+K328+L328),"",F328*I322+G328*I322+H328*I322+J328+K328+L328)</f>
        <v/>
      </c>
      <c r="N328" s="121" t="str">
        <f>IF(ISERROR(J328+K328+L328),"",J328+K328+L328)</f>
        <v/>
      </c>
      <c r="O328" s="128" t="str">
        <f t="shared" ref="O328" si="233">IF(ISERROR(M328*D322),"",M328*D322)</f>
        <v/>
      </c>
      <c r="P328" s="76"/>
      <c r="S328" s="180"/>
    </row>
    <row r="329" spans="1:19" ht="17.100000000000001" hidden="1" customHeight="1">
      <c r="A329" s="1">
        <v>47</v>
      </c>
      <c r="B329" s="264"/>
      <c r="C329" s="267"/>
      <c r="D329" s="270">
        <v>0</v>
      </c>
      <c r="E329" s="273"/>
      <c r="F329" s="275" t="str">
        <f>IF(ISNA(VLOOKUP(C329,menuiserie_intérieure!$B$166:$B$211:'menuiserie_intérieure'!$C$166:$C$211,2,FALSE)),"",VLOOKUP(C329,menuiserie_intérieure!$B$166:$B$211:'menuiserie_intérieure'!$C$166:$C$211,2,FALSE))</f>
        <v/>
      </c>
      <c r="G329" s="277"/>
      <c r="H329" s="275"/>
      <c r="I329" s="279">
        <f t="shared" ref="I329" si="234">$I$2</f>
        <v>1.1000000000000001</v>
      </c>
      <c r="J329" s="275" t="str">
        <f>IF(ISNA(VLOOKUP(C329,menuiserie_intérieure!$B$166:$B$211:'menuiserie_intérieure'!$F$166:$F$211,5,FALSE)),"",VLOOKUP(C329,menuiserie_intérieure!$B$166:$B$211:'menuiserie_intérieure'!$F$166:$F$211,5,FALSE))</f>
        <v/>
      </c>
      <c r="K329" s="281"/>
      <c r="L329" s="283"/>
      <c r="M329" s="116"/>
      <c r="N329" s="185"/>
      <c r="O329" s="117"/>
      <c r="P329" s="76"/>
      <c r="S329" s="180"/>
    </row>
    <row r="330" spans="1:19" ht="17.100000000000001" hidden="1" customHeight="1">
      <c r="B330" s="265"/>
      <c r="C330" s="268"/>
      <c r="D330" s="271"/>
      <c r="E330" s="274"/>
      <c r="F330" s="276"/>
      <c r="G330" s="278"/>
      <c r="H330" s="276"/>
      <c r="I330" s="280"/>
      <c r="J330" s="276"/>
      <c r="K330" s="282"/>
      <c r="L330" s="284"/>
      <c r="M330" s="116"/>
      <c r="N330" s="185"/>
      <c r="O330" s="117"/>
      <c r="P330" s="76"/>
      <c r="S330" s="180"/>
    </row>
    <row r="331" spans="1:19" ht="17.100000000000001" hidden="1" customHeight="1">
      <c r="B331" s="265"/>
      <c r="C331" s="268"/>
      <c r="D331" s="271"/>
      <c r="E331" s="274"/>
      <c r="F331" s="276"/>
      <c r="G331" s="278"/>
      <c r="H331" s="276"/>
      <c r="I331" s="280"/>
      <c r="J331" s="276"/>
      <c r="K331" s="282"/>
      <c r="L331" s="284"/>
      <c r="M331" s="116"/>
      <c r="N331" s="185"/>
      <c r="O331" s="117"/>
      <c r="P331" s="76"/>
      <c r="S331" s="180"/>
    </row>
    <row r="332" spans="1:19" ht="17.100000000000001" hidden="1" customHeight="1" thickBot="1">
      <c r="B332" s="265"/>
      <c r="C332" s="268"/>
      <c r="D332" s="271"/>
      <c r="E332" s="274"/>
      <c r="F332" s="276"/>
      <c r="G332" s="278"/>
      <c r="H332" s="276"/>
      <c r="I332" s="280"/>
      <c r="J332" s="276"/>
      <c r="K332" s="282"/>
      <c r="L332" s="284"/>
      <c r="M332" s="116"/>
      <c r="N332" s="185"/>
      <c r="O332" s="117"/>
      <c r="P332" s="76"/>
      <c r="S332" s="180"/>
    </row>
    <row r="333" spans="1:19" ht="17.100000000000001" hidden="1" customHeight="1">
      <c r="B333" s="265"/>
      <c r="C333" s="268"/>
      <c r="D333" s="271"/>
      <c r="E333" s="274"/>
      <c r="F333" s="276"/>
      <c r="G333" s="278"/>
      <c r="H333" s="276"/>
      <c r="I333" s="280"/>
      <c r="J333" s="276"/>
      <c r="K333" s="282"/>
      <c r="L333" s="284"/>
      <c r="M333" s="286" t="s">
        <v>221</v>
      </c>
      <c r="N333" s="286" t="s">
        <v>229</v>
      </c>
      <c r="O333" s="262" t="s">
        <v>176</v>
      </c>
      <c r="P333" s="76"/>
      <c r="S333" s="180"/>
    </row>
    <row r="334" spans="1:19" ht="17.100000000000001" hidden="1" customHeight="1">
      <c r="B334" s="265"/>
      <c r="C334" s="268"/>
      <c r="D334" s="271"/>
      <c r="E334" s="274"/>
      <c r="F334" s="276"/>
      <c r="G334" s="278"/>
      <c r="H334" s="276"/>
      <c r="I334" s="280"/>
      <c r="J334" s="276"/>
      <c r="K334" s="282"/>
      <c r="L334" s="285"/>
      <c r="M334" s="287"/>
      <c r="N334" s="293"/>
      <c r="O334" s="263"/>
      <c r="P334" s="76"/>
      <c r="S334" s="180"/>
    </row>
    <row r="335" spans="1:19" ht="17.100000000000001" hidden="1" customHeight="1" thickBot="1">
      <c r="B335" s="266"/>
      <c r="C335" s="269"/>
      <c r="D335" s="272"/>
      <c r="E335" s="118" t="s">
        <v>158</v>
      </c>
      <c r="F335" s="119" t="str">
        <f t="shared" ref="F335:H335" si="235">F329</f>
        <v/>
      </c>
      <c r="G335" s="119">
        <f t="shared" si="235"/>
        <v>0</v>
      </c>
      <c r="H335" s="120">
        <f t="shared" si="235"/>
        <v>0</v>
      </c>
      <c r="I335" s="118" t="s">
        <v>158</v>
      </c>
      <c r="J335" s="120" t="str">
        <f t="shared" ref="J335:L335" si="236">J329</f>
        <v/>
      </c>
      <c r="K335" s="129">
        <f t="shared" si="236"/>
        <v>0</v>
      </c>
      <c r="L335" s="129">
        <f t="shared" si="236"/>
        <v>0</v>
      </c>
      <c r="M335" s="121" t="str">
        <f t="shared" ref="M335" si="237">IF(ISERROR(F335*I329+G335*I329+H335*I329+J335+K335+L335),"",F335*I329+G335*I329+H335*I329+J335+K335+L335)</f>
        <v/>
      </c>
      <c r="N335" s="121" t="str">
        <f t="shared" ref="N335" si="238">IF(ISERROR(J335+K335+L335),"",J335+K335+L335)</f>
        <v/>
      </c>
      <c r="O335" s="128" t="str">
        <f t="shared" ref="O335" si="239">IF(ISERROR(M335*D329),"",M335*D329)</f>
        <v/>
      </c>
      <c r="P335" s="76"/>
      <c r="S335" s="180"/>
    </row>
    <row r="336" spans="1:19" ht="17.100000000000001" hidden="1" customHeight="1">
      <c r="A336" s="1">
        <v>48</v>
      </c>
      <c r="B336" s="264"/>
      <c r="C336" s="267"/>
      <c r="D336" s="270">
        <v>0</v>
      </c>
      <c r="E336" s="273"/>
      <c r="F336" s="275" t="str">
        <f>IF(ISNA(VLOOKUP(C336,menuiserie_intérieure!$B$166:$B$211:'menuiserie_intérieure'!$C$166:$C$211,2,FALSE)),"",VLOOKUP(C336,menuiserie_intérieure!$B$166:$B$211:'menuiserie_intérieure'!$C$166:$C$211,2,FALSE))</f>
        <v/>
      </c>
      <c r="G336" s="277"/>
      <c r="H336" s="275"/>
      <c r="I336" s="279">
        <f t="shared" si="229"/>
        <v>1.1000000000000001</v>
      </c>
      <c r="J336" s="275" t="str">
        <f>IF(ISNA(VLOOKUP(C336,menuiserie_intérieure!$B$166:$B$211:'menuiserie_intérieure'!$F$166:$F$211,5,FALSE)),"",VLOOKUP(C336,menuiserie_intérieure!$B$166:$B$211:'menuiserie_intérieure'!$F$166:$F$211,5,FALSE))</f>
        <v/>
      </c>
      <c r="K336" s="281"/>
      <c r="L336" s="283"/>
      <c r="M336" s="116"/>
      <c r="N336" s="185"/>
      <c r="O336" s="117"/>
      <c r="P336" s="76"/>
      <c r="S336" s="180"/>
    </row>
    <row r="337" spans="1:19" ht="17.100000000000001" hidden="1" customHeight="1">
      <c r="B337" s="265"/>
      <c r="C337" s="268"/>
      <c r="D337" s="271"/>
      <c r="E337" s="274"/>
      <c r="F337" s="276"/>
      <c r="G337" s="278"/>
      <c r="H337" s="276"/>
      <c r="I337" s="280"/>
      <c r="J337" s="276"/>
      <c r="K337" s="282"/>
      <c r="L337" s="284"/>
      <c r="M337" s="116"/>
      <c r="N337" s="185"/>
      <c r="O337" s="117"/>
      <c r="P337" s="76"/>
      <c r="S337" s="180"/>
    </row>
    <row r="338" spans="1:19" ht="17.100000000000001" hidden="1" customHeight="1">
      <c r="B338" s="265"/>
      <c r="C338" s="268"/>
      <c r="D338" s="271"/>
      <c r="E338" s="274"/>
      <c r="F338" s="276"/>
      <c r="G338" s="278"/>
      <c r="H338" s="276"/>
      <c r="I338" s="280"/>
      <c r="J338" s="276"/>
      <c r="K338" s="282"/>
      <c r="L338" s="284"/>
      <c r="M338" s="116"/>
      <c r="N338" s="185"/>
      <c r="O338" s="117"/>
      <c r="P338" s="76"/>
      <c r="S338" s="180"/>
    </row>
    <row r="339" spans="1:19" ht="17.100000000000001" hidden="1" customHeight="1" thickBot="1">
      <c r="B339" s="265"/>
      <c r="C339" s="268"/>
      <c r="D339" s="271"/>
      <c r="E339" s="274"/>
      <c r="F339" s="276"/>
      <c r="G339" s="278"/>
      <c r="H339" s="276"/>
      <c r="I339" s="280"/>
      <c r="J339" s="276"/>
      <c r="K339" s="282"/>
      <c r="L339" s="284"/>
      <c r="M339" s="116"/>
      <c r="N339" s="185"/>
      <c r="O339" s="117"/>
      <c r="P339" s="76"/>
      <c r="S339" s="180"/>
    </row>
    <row r="340" spans="1:19" ht="17.100000000000001" hidden="1" customHeight="1">
      <c r="B340" s="265"/>
      <c r="C340" s="268"/>
      <c r="D340" s="271"/>
      <c r="E340" s="274"/>
      <c r="F340" s="276"/>
      <c r="G340" s="278"/>
      <c r="H340" s="276"/>
      <c r="I340" s="280"/>
      <c r="J340" s="276"/>
      <c r="K340" s="282"/>
      <c r="L340" s="284"/>
      <c r="M340" s="286" t="s">
        <v>221</v>
      </c>
      <c r="N340" s="286" t="s">
        <v>229</v>
      </c>
      <c r="O340" s="262" t="s">
        <v>176</v>
      </c>
      <c r="P340" s="76"/>
      <c r="S340" s="180"/>
    </row>
    <row r="341" spans="1:19" ht="17.100000000000001" hidden="1" customHeight="1">
      <c r="B341" s="265"/>
      <c r="C341" s="268"/>
      <c r="D341" s="271"/>
      <c r="E341" s="274"/>
      <c r="F341" s="276"/>
      <c r="G341" s="278"/>
      <c r="H341" s="276"/>
      <c r="I341" s="280"/>
      <c r="J341" s="276"/>
      <c r="K341" s="282"/>
      <c r="L341" s="285"/>
      <c r="M341" s="287"/>
      <c r="N341" s="293"/>
      <c r="O341" s="263"/>
      <c r="P341" s="76"/>
      <c r="S341" s="180"/>
    </row>
    <row r="342" spans="1:19" ht="17.100000000000001" hidden="1" customHeight="1" thickBot="1">
      <c r="B342" s="266"/>
      <c r="C342" s="269"/>
      <c r="D342" s="272"/>
      <c r="E342" s="118" t="s">
        <v>158</v>
      </c>
      <c r="F342" s="119" t="str">
        <f t="shared" ref="F342:H342" si="240">F336</f>
        <v/>
      </c>
      <c r="G342" s="119">
        <f t="shared" si="240"/>
        <v>0</v>
      </c>
      <c r="H342" s="120">
        <f t="shared" si="240"/>
        <v>0</v>
      </c>
      <c r="I342" s="118" t="s">
        <v>158</v>
      </c>
      <c r="J342" s="120" t="str">
        <f t="shared" ref="J342:L342" si="241">J336</f>
        <v/>
      </c>
      <c r="K342" s="129">
        <f t="shared" si="241"/>
        <v>0</v>
      </c>
      <c r="L342" s="129">
        <f t="shared" si="241"/>
        <v>0</v>
      </c>
      <c r="M342" s="121" t="str">
        <f t="shared" ref="M342" si="242">IF(ISERROR(F342*I336+G342*I336+H342*I336+J342+K342+L342),"",F342*I336+G342*I336+H342*I336+J342+K342+L342)</f>
        <v/>
      </c>
      <c r="N342" s="121" t="str">
        <f t="shared" ref="N342" si="243">IF(ISERROR(J342+K342+L342),"",J342+K342+L342)</f>
        <v/>
      </c>
      <c r="O342" s="128" t="str">
        <f t="shared" ref="O342" si="244">IF(ISERROR(M342*D336),"",M342*D336)</f>
        <v/>
      </c>
      <c r="P342" s="76"/>
      <c r="S342" s="180"/>
    </row>
    <row r="343" spans="1:19" ht="17.100000000000001" hidden="1" customHeight="1">
      <c r="A343" s="1">
        <v>49</v>
      </c>
      <c r="B343" s="264"/>
      <c r="C343" s="267"/>
      <c r="D343" s="270">
        <v>0</v>
      </c>
      <c r="E343" s="273"/>
      <c r="F343" s="275" t="str">
        <f>IF(ISNA(VLOOKUP(C343,menuiserie_intérieure!$B$166:$B$211:'menuiserie_intérieure'!$C$166:$C$211,2,FALSE)),"",VLOOKUP(C343,menuiserie_intérieure!$B$166:$B$211:'menuiserie_intérieure'!$C$166:$C$211,2,FALSE))</f>
        <v/>
      </c>
      <c r="G343" s="277"/>
      <c r="H343" s="275"/>
      <c r="I343" s="279">
        <f t="shared" ref="I343:I350" si="245">$I$2</f>
        <v>1.1000000000000001</v>
      </c>
      <c r="J343" s="275" t="str">
        <f>IF(ISNA(VLOOKUP(C343,menuiserie_intérieure!$B$166:$B$211:'menuiserie_intérieure'!$F$166:$F$211,5,FALSE)),"",VLOOKUP(C343,menuiserie_intérieure!$B$166:$B$211:'menuiserie_intérieure'!$F$166:$F$211,5,FALSE))</f>
        <v/>
      </c>
      <c r="K343" s="281"/>
      <c r="L343" s="283"/>
      <c r="M343" s="116"/>
      <c r="N343" s="185"/>
      <c r="O343" s="117"/>
      <c r="P343" s="76"/>
      <c r="S343" s="180"/>
    </row>
    <row r="344" spans="1:19" ht="17.100000000000001" hidden="1" customHeight="1">
      <c r="B344" s="265"/>
      <c r="C344" s="268"/>
      <c r="D344" s="271"/>
      <c r="E344" s="274"/>
      <c r="F344" s="276"/>
      <c r="G344" s="278"/>
      <c r="H344" s="276"/>
      <c r="I344" s="280"/>
      <c r="J344" s="276"/>
      <c r="K344" s="282"/>
      <c r="L344" s="284"/>
      <c r="M344" s="116"/>
      <c r="N344" s="185"/>
      <c r="O344" s="117"/>
      <c r="P344" s="76"/>
      <c r="S344" s="180"/>
    </row>
    <row r="345" spans="1:19" ht="17.100000000000001" hidden="1" customHeight="1">
      <c r="B345" s="265"/>
      <c r="C345" s="268"/>
      <c r="D345" s="271"/>
      <c r="E345" s="274"/>
      <c r="F345" s="276"/>
      <c r="G345" s="278"/>
      <c r="H345" s="276"/>
      <c r="I345" s="280"/>
      <c r="J345" s="276"/>
      <c r="K345" s="282"/>
      <c r="L345" s="284"/>
      <c r="M345" s="116"/>
      <c r="N345" s="185"/>
      <c r="O345" s="117"/>
      <c r="P345" s="76"/>
      <c r="S345" s="180"/>
    </row>
    <row r="346" spans="1:19" ht="17.100000000000001" hidden="1" customHeight="1" thickBot="1">
      <c r="B346" s="265"/>
      <c r="C346" s="268"/>
      <c r="D346" s="271"/>
      <c r="E346" s="274"/>
      <c r="F346" s="276"/>
      <c r="G346" s="278"/>
      <c r="H346" s="276"/>
      <c r="I346" s="280"/>
      <c r="J346" s="276"/>
      <c r="K346" s="282"/>
      <c r="L346" s="284"/>
      <c r="M346" s="116"/>
      <c r="N346" s="185"/>
      <c r="O346" s="117"/>
      <c r="P346" s="76"/>
      <c r="S346" s="180"/>
    </row>
    <row r="347" spans="1:19" ht="17.100000000000001" hidden="1" customHeight="1">
      <c r="B347" s="265"/>
      <c r="C347" s="268"/>
      <c r="D347" s="271"/>
      <c r="E347" s="274"/>
      <c r="F347" s="276"/>
      <c r="G347" s="278"/>
      <c r="H347" s="276"/>
      <c r="I347" s="280"/>
      <c r="J347" s="276"/>
      <c r="K347" s="282"/>
      <c r="L347" s="284"/>
      <c r="M347" s="286" t="s">
        <v>221</v>
      </c>
      <c r="N347" s="286" t="s">
        <v>229</v>
      </c>
      <c r="O347" s="262" t="s">
        <v>176</v>
      </c>
      <c r="P347" s="76"/>
      <c r="S347" s="180"/>
    </row>
    <row r="348" spans="1:19" ht="17.100000000000001" hidden="1" customHeight="1">
      <c r="B348" s="265"/>
      <c r="C348" s="268"/>
      <c r="D348" s="271"/>
      <c r="E348" s="274"/>
      <c r="F348" s="276"/>
      <c r="G348" s="278"/>
      <c r="H348" s="276"/>
      <c r="I348" s="280"/>
      <c r="J348" s="276"/>
      <c r="K348" s="282"/>
      <c r="L348" s="285"/>
      <c r="M348" s="287"/>
      <c r="N348" s="293"/>
      <c r="O348" s="263"/>
      <c r="P348" s="76"/>
      <c r="S348" s="180"/>
    </row>
    <row r="349" spans="1:19" ht="17.100000000000001" hidden="1" customHeight="1" thickBot="1">
      <c r="B349" s="266"/>
      <c r="C349" s="269"/>
      <c r="D349" s="272"/>
      <c r="E349" s="118" t="s">
        <v>158</v>
      </c>
      <c r="F349" s="119" t="str">
        <f t="shared" ref="F349:H349" si="246">F343</f>
        <v/>
      </c>
      <c r="G349" s="119">
        <f t="shared" si="246"/>
        <v>0</v>
      </c>
      <c r="H349" s="120">
        <f t="shared" si="246"/>
        <v>0</v>
      </c>
      <c r="I349" s="118" t="s">
        <v>158</v>
      </c>
      <c r="J349" s="120" t="str">
        <f t="shared" ref="J349:L349" si="247">J343</f>
        <v/>
      </c>
      <c r="K349" s="129">
        <f t="shared" si="247"/>
        <v>0</v>
      </c>
      <c r="L349" s="129">
        <f t="shared" si="247"/>
        <v>0</v>
      </c>
      <c r="M349" s="121" t="str">
        <f t="shared" ref="M349" si="248">IF(ISERROR(F349*I343+G349*I343+H349*I343+J349+K349+L349),"",F349*I343+G349*I343+H349*I343+J349+K349+L349)</f>
        <v/>
      </c>
      <c r="N349" s="121" t="str">
        <f t="shared" ref="N349" si="249">IF(ISERROR(J349+K349+L349),"",J349+K349+L349)</f>
        <v/>
      </c>
      <c r="O349" s="128" t="str">
        <f t="shared" ref="O349" si="250">IF(ISERROR(M349*D343),"",M349*D343)</f>
        <v/>
      </c>
      <c r="P349" s="76"/>
      <c r="S349" s="180"/>
    </row>
    <row r="350" spans="1:19" ht="17.100000000000001" hidden="1" customHeight="1">
      <c r="A350" s="1">
        <v>50</v>
      </c>
      <c r="B350" s="264"/>
      <c r="C350" s="267"/>
      <c r="D350" s="270">
        <v>0</v>
      </c>
      <c r="E350" s="273"/>
      <c r="F350" s="275" t="str">
        <f>IF(ISNA(VLOOKUP(C350,menuiserie_intérieure!$B$166:$B$211:'menuiserie_intérieure'!$C$166:$C$211,2,FALSE)),"",VLOOKUP(C350,menuiserie_intérieure!$B$166:$B$211:'menuiserie_intérieure'!$C$166:$C$211,2,FALSE))</f>
        <v/>
      </c>
      <c r="G350" s="277"/>
      <c r="H350" s="275"/>
      <c r="I350" s="279">
        <f t="shared" si="245"/>
        <v>1.1000000000000001</v>
      </c>
      <c r="J350" s="275" t="str">
        <f>IF(ISNA(VLOOKUP(C350,menuiserie_intérieure!$B$166:$B$211:'menuiserie_intérieure'!$F$166:$F$211,5,FALSE)),"",VLOOKUP(C350,menuiserie_intérieure!$B$166:$B$211:'menuiserie_intérieure'!$F$166:$F$211,5,FALSE))</f>
        <v/>
      </c>
      <c r="K350" s="281"/>
      <c r="L350" s="283"/>
      <c r="M350" s="116"/>
      <c r="N350" s="185"/>
      <c r="O350" s="117"/>
      <c r="P350" s="76"/>
      <c r="S350" s="180"/>
    </row>
    <row r="351" spans="1:19" ht="17.100000000000001" hidden="1" customHeight="1">
      <c r="B351" s="265"/>
      <c r="C351" s="268"/>
      <c r="D351" s="271"/>
      <c r="E351" s="274"/>
      <c r="F351" s="276"/>
      <c r="G351" s="278"/>
      <c r="H351" s="276"/>
      <c r="I351" s="280"/>
      <c r="J351" s="276"/>
      <c r="K351" s="282"/>
      <c r="L351" s="284"/>
      <c r="M351" s="116"/>
      <c r="N351" s="185"/>
      <c r="O351" s="117"/>
      <c r="P351" s="76"/>
      <c r="S351" s="180"/>
    </row>
    <row r="352" spans="1:19" ht="17.100000000000001" hidden="1" customHeight="1">
      <c r="B352" s="265"/>
      <c r="C352" s="268"/>
      <c r="D352" s="271"/>
      <c r="E352" s="274"/>
      <c r="F352" s="276"/>
      <c r="G352" s="278"/>
      <c r="H352" s="276"/>
      <c r="I352" s="280"/>
      <c r="J352" s="276"/>
      <c r="K352" s="282"/>
      <c r="L352" s="284"/>
      <c r="M352" s="116"/>
      <c r="N352" s="185"/>
      <c r="O352" s="117"/>
      <c r="P352" s="76"/>
      <c r="S352" s="180"/>
    </row>
    <row r="353" spans="2:21" ht="17.100000000000001" hidden="1" customHeight="1" thickBot="1">
      <c r="B353" s="265"/>
      <c r="C353" s="268"/>
      <c r="D353" s="271"/>
      <c r="E353" s="274"/>
      <c r="F353" s="276"/>
      <c r="G353" s="278"/>
      <c r="H353" s="276"/>
      <c r="I353" s="280"/>
      <c r="J353" s="276"/>
      <c r="K353" s="282"/>
      <c r="L353" s="284"/>
      <c r="M353" s="116"/>
      <c r="N353" s="185"/>
      <c r="O353" s="117"/>
      <c r="P353" s="76"/>
      <c r="S353" s="180"/>
    </row>
    <row r="354" spans="2:21" ht="17.100000000000001" hidden="1" customHeight="1">
      <c r="B354" s="265"/>
      <c r="C354" s="268"/>
      <c r="D354" s="271"/>
      <c r="E354" s="274"/>
      <c r="F354" s="276"/>
      <c r="G354" s="278"/>
      <c r="H354" s="276"/>
      <c r="I354" s="280"/>
      <c r="J354" s="276"/>
      <c r="K354" s="282"/>
      <c r="L354" s="284"/>
      <c r="M354" s="286" t="s">
        <v>221</v>
      </c>
      <c r="N354" s="286" t="s">
        <v>229</v>
      </c>
      <c r="O354" s="262" t="s">
        <v>176</v>
      </c>
      <c r="P354" s="76"/>
      <c r="S354" s="180"/>
    </row>
    <row r="355" spans="2:21" ht="17.100000000000001" hidden="1" customHeight="1">
      <c r="B355" s="265"/>
      <c r="C355" s="268"/>
      <c r="D355" s="271"/>
      <c r="E355" s="274"/>
      <c r="F355" s="276"/>
      <c r="G355" s="278"/>
      <c r="H355" s="276"/>
      <c r="I355" s="280"/>
      <c r="J355" s="276"/>
      <c r="K355" s="282"/>
      <c r="L355" s="285"/>
      <c r="M355" s="287"/>
      <c r="N355" s="293"/>
      <c r="O355" s="263"/>
      <c r="P355" s="76"/>
      <c r="S355" s="180"/>
    </row>
    <row r="356" spans="2:21" ht="17.100000000000001" hidden="1" customHeight="1" thickBot="1">
      <c r="B356" s="266"/>
      <c r="C356" s="269"/>
      <c r="D356" s="272"/>
      <c r="E356" s="118" t="s">
        <v>158</v>
      </c>
      <c r="F356" s="119" t="str">
        <f t="shared" ref="F356:H356" si="251">F350</f>
        <v/>
      </c>
      <c r="G356" s="119">
        <f t="shared" si="251"/>
        <v>0</v>
      </c>
      <c r="H356" s="120">
        <f t="shared" si="251"/>
        <v>0</v>
      </c>
      <c r="I356" s="118" t="s">
        <v>158</v>
      </c>
      <c r="J356" s="120" t="str">
        <f t="shared" ref="J356:L356" si="252">J350</f>
        <v/>
      </c>
      <c r="K356" s="129">
        <f t="shared" si="252"/>
        <v>0</v>
      </c>
      <c r="L356" s="129">
        <f t="shared" si="252"/>
        <v>0</v>
      </c>
      <c r="M356" s="121" t="str">
        <f t="shared" ref="M356" si="253">IF(ISERROR(F356*I350+G356*I350+H356*I350+J356+K356+L356),"",F356*I350+G356*I350+H356*I350+J356+K356+L356)</f>
        <v/>
      </c>
      <c r="N356" s="121" t="str">
        <f t="shared" ref="N356" si="254">IF(ISERROR(J356+K356+L356),"",J356+K356+L356)</f>
        <v/>
      </c>
      <c r="O356" s="128" t="str">
        <f t="shared" ref="O356" si="255">IF(ISERROR(M356*D350),"",M356*D350)</f>
        <v/>
      </c>
      <c r="P356" s="76"/>
      <c r="S356" s="180"/>
    </row>
    <row r="357" spans="2:21" ht="17.100000000000001" customHeight="1">
      <c r="N357" s="185"/>
      <c r="S357" s="180"/>
    </row>
    <row r="358" spans="2:21" ht="17.100000000000001" customHeight="1" thickBot="1">
      <c r="N358" s="185"/>
      <c r="O358" s="76"/>
      <c r="P358" s="136"/>
      <c r="Q358" s="136"/>
      <c r="R358" s="136"/>
      <c r="S358" s="76"/>
      <c r="T358" s="76"/>
      <c r="U358" s="76"/>
    </row>
    <row r="359" spans="2:21" ht="17.100000000000001" customHeight="1">
      <c r="J359" s="298" t="s">
        <v>224</v>
      </c>
      <c r="K359" s="299"/>
      <c r="N359" s="296" t="s">
        <v>229</v>
      </c>
      <c r="O359" s="294" t="s">
        <v>241</v>
      </c>
      <c r="P359" s="136"/>
      <c r="Q359" s="184"/>
      <c r="R359" s="184"/>
      <c r="S359" s="184"/>
      <c r="T359" s="184"/>
      <c r="U359" s="76"/>
    </row>
    <row r="360" spans="2:21" ht="17.100000000000001" customHeight="1" thickBot="1">
      <c r="J360" s="300"/>
      <c r="K360" s="301"/>
      <c r="L360" s="48"/>
      <c r="N360" s="297"/>
      <c r="O360" s="295"/>
      <c r="P360" s="136"/>
      <c r="Q360" s="184"/>
      <c r="R360" s="136"/>
      <c r="S360" s="136"/>
      <c r="T360" s="136"/>
      <c r="U360" s="76"/>
    </row>
    <row r="361" spans="2:21" ht="17.100000000000001" customHeight="1" thickBot="1">
      <c r="J361" s="302">
        <f>N361/menuiserie_intérieure!F65</f>
        <v>0.4864</v>
      </c>
      <c r="K361" s="303"/>
      <c r="L361" s="182" t="s">
        <v>225</v>
      </c>
      <c r="N361" s="188">
        <f>SUM(N356,N349,N342,N335,N328,N321,N314,N307,N300,N293,N286,N279,N272,N265,N258,N251,N244,N237,N230,N223,N216,N209,N202,N195,N188,N181,N174,N167,N160,N153,N146,N139,N132,N125,N118,N111,N104,N97,N90,N83,N76,N69,N62,N55,N48,N41,N34,N27,N20,N13)</f>
        <v>17.9968</v>
      </c>
      <c r="O361" s="188">
        <f>SUM(O356,O349,O342,O335,O328,O321,O314,O307,O300,O293,O286,O279,O272,O265,O258,O251,O244,O237,O230,O223,O216,O209,O202,O195,O188,O181,O174,O167,O160,O153,O146,O139,O132,O125,O118,O111,O104,O97,O90,O83,O76,O69,O62,O55,O48,O41,O34,O27,O20,O13)</f>
        <v>0</v>
      </c>
      <c r="P361" s="184"/>
      <c r="Q361" s="184"/>
      <c r="R361" s="76"/>
      <c r="S361" s="76"/>
      <c r="T361" s="76"/>
      <c r="U361" s="76"/>
    </row>
    <row r="362" spans="2:21" ht="14.25" customHeight="1" thickBot="1">
      <c r="I362" s="49" t="s">
        <v>227</v>
      </c>
      <c r="J362" s="304">
        <f>J361/8</f>
        <v>6.08E-2</v>
      </c>
      <c r="K362" s="305"/>
      <c r="L362" s="183" t="s">
        <v>226</v>
      </c>
      <c r="N362" s="187"/>
      <c r="P362" s="76"/>
      <c r="Q362" s="76"/>
      <c r="R362" s="76"/>
      <c r="S362" s="76"/>
      <c r="T362" s="76"/>
      <c r="U362" s="76"/>
    </row>
    <row r="363" spans="2:21" ht="15" customHeight="1">
      <c r="N363" s="186"/>
      <c r="P363" s="76"/>
      <c r="Q363" s="76"/>
      <c r="R363" s="76"/>
      <c r="S363" s="76"/>
      <c r="T363" s="76"/>
      <c r="U363" s="76"/>
    </row>
    <row r="364" spans="2:21" ht="14.25" customHeight="1">
      <c r="M364" s="49"/>
      <c r="N364" s="185"/>
    </row>
    <row r="365" spans="2:21">
      <c r="N365" s="185"/>
    </row>
    <row r="366" spans="2:21">
      <c r="N366" s="185"/>
    </row>
    <row r="367" spans="2:21">
      <c r="N367" s="185"/>
    </row>
    <row r="368" spans="2:21">
      <c r="N368" s="187"/>
    </row>
    <row r="369" spans="14:14">
      <c r="N369" s="187"/>
    </row>
    <row r="370" spans="14:14">
      <c r="N370" s="186"/>
    </row>
    <row r="371" spans="14:14">
      <c r="N371" s="185"/>
    </row>
    <row r="372" spans="14:14">
      <c r="N372" s="185"/>
    </row>
    <row r="373" spans="14:14">
      <c r="N373" s="185"/>
    </row>
    <row r="374" spans="14:14">
      <c r="N374" s="185"/>
    </row>
    <row r="375" spans="14:14">
      <c r="N375" s="187"/>
    </row>
    <row r="376" spans="14:14">
      <c r="N376" s="187"/>
    </row>
    <row r="377" spans="14:14">
      <c r="N377" s="186"/>
    </row>
    <row r="378" spans="14:14">
      <c r="N378" s="185"/>
    </row>
    <row r="379" spans="14:14">
      <c r="N379" s="185"/>
    </row>
    <row r="380" spans="14:14">
      <c r="N380" s="185"/>
    </row>
    <row r="381" spans="14:14">
      <c r="N381" s="185"/>
    </row>
    <row r="382" spans="14:14">
      <c r="N382" s="187"/>
    </row>
    <row r="383" spans="14:14">
      <c r="N383" s="187"/>
    </row>
    <row r="384" spans="14:14">
      <c r="N384" s="186"/>
    </row>
    <row r="385" spans="14:14">
      <c r="N385" s="185"/>
    </row>
    <row r="386" spans="14:14">
      <c r="N386" s="185"/>
    </row>
    <row r="387" spans="14:14">
      <c r="N387" s="185"/>
    </row>
    <row r="388" spans="14:14">
      <c r="N388" s="185"/>
    </row>
    <row r="389" spans="14:14">
      <c r="N389" s="187"/>
    </row>
    <row r="390" spans="14:14">
      <c r="N390" s="187"/>
    </row>
    <row r="391" spans="14:14">
      <c r="N391" s="186"/>
    </row>
    <row r="392" spans="14:14">
      <c r="N392" s="185"/>
    </row>
    <row r="393" spans="14:14">
      <c r="N393" s="185"/>
    </row>
    <row r="394" spans="14:14">
      <c r="N394" s="185"/>
    </row>
    <row r="395" spans="14:14">
      <c r="N395" s="185"/>
    </row>
    <row r="396" spans="14:14">
      <c r="N396" s="187"/>
    </row>
    <row r="397" spans="14:14">
      <c r="N397" s="187"/>
    </row>
    <row r="398" spans="14:14">
      <c r="N398" s="186"/>
    </row>
    <row r="399" spans="14:14">
      <c r="N399" s="185"/>
    </row>
    <row r="400" spans="14:14">
      <c r="N400" s="185"/>
    </row>
    <row r="401" spans="14:14">
      <c r="N401" s="185"/>
    </row>
    <row r="402" spans="14:14">
      <c r="N402" s="185"/>
    </row>
    <row r="403" spans="14:14">
      <c r="N403" s="187"/>
    </row>
    <row r="404" spans="14:14">
      <c r="N404" s="187"/>
    </row>
    <row r="405" spans="14:14">
      <c r="N405" s="186"/>
    </row>
    <row r="406" spans="14:14">
      <c r="N406" s="185"/>
    </row>
    <row r="407" spans="14:14">
      <c r="N407" s="185"/>
    </row>
    <row r="408" spans="14:14">
      <c r="N408" s="185"/>
    </row>
    <row r="409" spans="14:14">
      <c r="N409" s="185"/>
    </row>
    <row r="410" spans="14:14">
      <c r="N410" s="187"/>
    </row>
    <row r="411" spans="14:14">
      <c r="N411" s="187"/>
    </row>
    <row r="412" spans="14:14">
      <c r="N412" s="186"/>
    </row>
    <row r="413" spans="14:14">
      <c r="N413" s="185"/>
    </row>
    <row r="414" spans="14:14">
      <c r="N414" s="185"/>
    </row>
    <row r="415" spans="14:14">
      <c r="N415" s="185"/>
    </row>
    <row r="416" spans="14:14">
      <c r="N416" s="185"/>
    </row>
    <row r="417" spans="14:14">
      <c r="N417" s="187"/>
    </row>
    <row r="418" spans="14:14">
      <c r="N418" s="187"/>
    </row>
    <row r="419" spans="14:14">
      <c r="N419" s="186"/>
    </row>
    <row r="420" spans="14:14">
      <c r="N420" s="185"/>
    </row>
    <row r="421" spans="14:14">
      <c r="N421" s="185"/>
    </row>
    <row r="422" spans="14:14">
      <c r="N422" s="185"/>
    </row>
    <row r="423" spans="14:14">
      <c r="N423" s="185"/>
    </row>
    <row r="424" spans="14:14">
      <c r="N424" s="187"/>
    </row>
    <row r="425" spans="14:14">
      <c r="N425" s="187"/>
    </row>
    <row r="426" spans="14:14">
      <c r="N426" s="186"/>
    </row>
    <row r="427" spans="14:14">
      <c r="N427" s="185"/>
    </row>
    <row r="428" spans="14:14">
      <c r="N428" s="185"/>
    </row>
    <row r="429" spans="14:14">
      <c r="N429" s="185"/>
    </row>
    <row r="430" spans="14:14">
      <c r="N430" s="185"/>
    </row>
  </sheetData>
  <mergeCells count="708">
    <mergeCell ref="N359:N360"/>
    <mergeCell ref="J359:K360"/>
    <mergeCell ref="J361:K361"/>
    <mergeCell ref="J362:K362"/>
    <mergeCell ref="N354:N355"/>
    <mergeCell ref="N291:N292"/>
    <mergeCell ref="N298:N299"/>
    <mergeCell ref="N305:N306"/>
    <mergeCell ref="N312:N313"/>
    <mergeCell ref="N319:N320"/>
    <mergeCell ref="N326:N327"/>
    <mergeCell ref="N333:N334"/>
    <mergeCell ref="N340:N341"/>
    <mergeCell ref="N347:N348"/>
    <mergeCell ref="K287:K292"/>
    <mergeCell ref="L287:L292"/>
    <mergeCell ref="M291:M292"/>
    <mergeCell ref="K294:K299"/>
    <mergeCell ref="L294:L299"/>
    <mergeCell ref="M298:M299"/>
    <mergeCell ref="K343:K348"/>
    <mergeCell ref="L343:L348"/>
    <mergeCell ref="M347:M348"/>
    <mergeCell ref="J294:J299"/>
    <mergeCell ref="O359:O360"/>
    <mergeCell ref="N11:N12"/>
    <mergeCell ref="N18:N19"/>
    <mergeCell ref="N25:N26"/>
    <mergeCell ref="N32:N33"/>
    <mergeCell ref="N39:N40"/>
    <mergeCell ref="N46:N47"/>
    <mergeCell ref="N53:N54"/>
    <mergeCell ref="N60:N61"/>
    <mergeCell ref="N67:N68"/>
    <mergeCell ref="N74:N75"/>
    <mergeCell ref="N81:N82"/>
    <mergeCell ref="N88:N89"/>
    <mergeCell ref="N95:N96"/>
    <mergeCell ref="N102:N103"/>
    <mergeCell ref="N109:N110"/>
    <mergeCell ref="N116:N117"/>
    <mergeCell ref="N123:N124"/>
    <mergeCell ref="N130:N131"/>
    <mergeCell ref="N137:N138"/>
    <mergeCell ref="N144:N145"/>
    <mergeCell ref="N151:N152"/>
    <mergeCell ref="O25:O26"/>
    <mergeCell ref="O291:O292"/>
    <mergeCell ref="M270:M271"/>
    <mergeCell ref="O270:O271"/>
    <mergeCell ref="M277:M278"/>
    <mergeCell ref="O277:O278"/>
    <mergeCell ref="M284:M285"/>
    <mergeCell ref="O284:O285"/>
    <mergeCell ref="M235:M236"/>
    <mergeCell ref="O235:O236"/>
    <mergeCell ref="M242:M243"/>
    <mergeCell ref="O242:O243"/>
    <mergeCell ref="M249:M250"/>
    <mergeCell ref="O249:O250"/>
    <mergeCell ref="M256:M257"/>
    <mergeCell ref="O256:O257"/>
    <mergeCell ref="M263:M264"/>
    <mergeCell ref="O263:O264"/>
    <mergeCell ref="N235:N236"/>
    <mergeCell ref="N242:N243"/>
    <mergeCell ref="N249:N250"/>
    <mergeCell ref="N256:N257"/>
    <mergeCell ref="N263:N264"/>
    <mergeCell ref="N270:N271"/>
    <mergeCell ref="N277:N278"/>
    <mergeCell ref="N284:N285"/>
    <mergeCell ref="M200:M201"/>
    <mergeCell ref="O200:O201"/>
    <mergeCell ref="M207:M208"/>
    <mergeCell ref="O207:O208"/>
    <mergeCell ref="M214:M215"/>
    <mergeCell ref="O214:O215"/>
    <mergeCell ref="M221:M222"/>
    <mergeCell ref="O221:O222"/>
    <mergeCell ref="M228:M229"/>
    <mergeCell ref="O228:O229"/>
    <mergeCell ref="N200:N201"/>
    <mergeCell ref="N207:N208"/>
    <mergeCell ref="N214:N215"/>
    <mergeCell ref="N221:N222"/>
    <mergeCell ref="N228:N229"/>
    <mergeCell ref="M165:M166"/>
    <mergeCell ref="O165:O166"/>
    <mergeCell ref="M172:M173"/>
    <mergeCell ref="O172:O173"/>
    <mergeCell ref="M179:M180"/>
    <mergeCell ref="O179:O180"/>
    <mergeCell ref="M186:M187"/>
    <mergeCell ref="O186:O187"/>
    <mergeCell ref="M193:M194"/>
    <mergeCell ref="O193:O194"/>
    <mergeCell ref="N165:N166"/>
    <mergeCell ref="N172:N173"/>
    <mergeCell ref="N179:N180"/>
    <mergeCell ref="N186:N187"/>
    <mergeCell ref="N193:N194"/>
    <mergeCell ref="M130:M131"/>
    <mergeCell ref="O130:O131"/>
    <mergeCell ref="M137:M138"/>
    <mergeCell ref="O137:O138"/>
    <mergeCell ref="M144:M145"/>
    <mergeCell ref="O144:O145"/>
    <mergeCell ref="M151:M152"/>
    <mergeCell ref="O151:O152"/>
    <mergeCell ref="M158:M159"/>
    <mergeCell ref="O158:O159"/>
    <mergeCell ref="N158:N159"/>
    <mergeCell ref="M95:M96"/>
    <mergeCell ref="O95:O96"/>
    <mergeCell ref="M102:M103"/>
    <mergeCell ref="O102:O103"/>
    <mergeCell ref="M109:M110"/>
    <mergeCell ref="O109:O110"/>
    <mergeCell ref="M116:M117"/>
    <mergeCell ref="O116:O117"/>
    <mergeCell ref="M123:M124"/>
    <mergeCell ref="O123:O124"/>
    <mergeCell ref="M60:M61"/>
    <mergeCell ref="O60:O61"/>
    <mergeCell ref="M67:M68"/>
    <mergeCell ref="O67:O68"/>
    <mergeCell ref="M74:M75"/>
    <mergeCell ref="O74:O75"/>
    <mergeCell ref="M81:M82"/>
    <mergeCell ref="O81:O82"/>
    <mergeCell ref="M88:M89"/>
    <mergeCell ref="O88:O89"/>
    <mergeCell ref="M11:M12"/>
    <mergeCell ref="O11:O12"/>
    <mergeCell ref="M18:M19"/>
    <mergeCell ref="O18:O19"/>
    <mergeCell ref="M25:M26"/>
    <mergeCell ref="I7:I12"/>
    <mergeCell ref="I14:I19"/>
    <mergeCell ref="L14:L19"/>
    <mergeCell ref="I21:I26"/>
    <mergeCell ref="L7:L12"/>
    <mergeCell ref="K7:K12"/>
    <mergeCell ref="K14:K19"/>
    <mergeCell ref="H28:H33"/>
    <mergeCell ref="M32:M33"/>
    <mergeCell ref="O32:O33"/>
    <mergeCell ref="M39:M40"/>
    <mergeCell ref="O39:O40"/>
    <mergeCell ref="M46:M47"/>
    <mergeCell ref="O46:O47"/>
    <mergeCell ref="M53:M54"/>
    <mergeCell ref="O53:O54"/>
    <mergeCell ref="K42:K47"/>
    <mergeCell ref="L42:L47"/>
    <mergeCell ref="J35:J40"/>
    <mergeCell ref="K35:K40"/>
    <mergeCell ref="E5:G5"/>
    <mergeCell ref="C7:C13"/>
    <mergeCell ref="G7:G12"/>
    <mergeCell ref="C4:C5"/>
    <mergeCell ref="F7:F12"/>
    <mergeCell ref="J7:J12"/>
    <mergeCell ref="H7:H12"/>
    <mergeCell ref="B6:C6"/>
    <mergeCell ref="D7:D13"/>
    <mergeCell ref="E7:E12"/>
    <mergeCell ref="C14:C20"/>
    <mergeCell ref="B14:B20"/>
    <mergeCell ref="E14:E19"/>
    <mergeCell ref="F14:F19"/>
    <mergeCell ref="D21:D27"/>
    <mergeCell ref="B21:B27"/>
    <mergeCell ref="B7:B13"/>
    <mergeCell ref="G14:G19"/>
    <mergeCell ref="J21:J26"/>
    <mergeCell ref="B28:B34"/>
    <mergeCell ref="D14:D20"/>
    <mergeCell ref="L21:L26"/>
    <mergeCell ref="J14:J19"/>
    <mergeCell ref="J28:J33"/>
    <mergeCell ref="K28:K33"/>
    <mergeCell ref="K21:K26"/>
    <mergeCell ref="L35:L40"/>
    <mergeCell ref="L28:L33"/>
    <mergeCell ref="E28:E33"/>
    <mergeCell ref="F28:F33"/>
    <mergeCell ref="G28:G33"/>
    <mergeCell ref="D28:D34"/>
    <mergeCell ref="C28:C34"/>
    <mergeCell ref="I28:I33"/>
    <mergeCell ref="H14:H19"/>
    <mergeCell ref="C21:C27"/>
    <mergeCell ref="E21:E26"/>
    <mergeCell ref="F21:F26"/>
    <mergeCell ref="G21:G26"/>
    <mergeCell ref="H21:H26"/>
    <mergeCell ref="G35:G40"/>
    <mergeCell ref="H35:H40"/>
    <mergeCell ref="I35:I40"/>
    <mergeCell ref="B35:B41"/>
    <mergeCell ref="C35:C41"/>
    <mergeCell ref="D35:D41"/>
    <mergeCell ref="E35:E40"/>
    <mergeCell ref="F35:F40"/>
    <mergeCell ref="B42:B48"/>
    <mergeCell ref="C42:C48"/>
    <mergeCell ref="D42:D48"/>
    <mergeCell ref="E42:E47"/>
    <mergeCell ref="F42:F47"/>
    <mergeCell ref="G42:G47"/>
    <mergeCell ref="H42:H47"/>
    <mergeCell ref="I42:I47"/>
    <mergeCell ref="J42:J47"/>
    <mergeCell ref="L49:L54"/>
    <mergeCell ref="B56:B62"/>
    <mergeCell ref="C56:C62"/>
    <mergeCell ref="D56:D62"/>
    <mergeCell ref="E56:E61"/>
    <mergeCell ref="F56:F61"/>
    <mergeCell ref="G56:G61"/>
    <mergeCell ref="H56:H61"/>
    <mergeCell ref="I56:I61"/>
    <mergeCell ref="J56:J61"/>
    <mergeCell ref="K56:K61"/>
    <mergeCell ref="L56:L61"/>
    <mergeCell ref="G49:G54"/>
    <mergeCell ref="H49:H54"/>
    <mergeCell ref="I49:I54"/>
    <mergeCell ref="J49:J54"/>
    <mergeCell ref="K49:K54"/>
    <mergeCell ref="B49:B55"/>
    <mergeCell ref="C49:C55"/>
    <mergeCell ref="D49:D55"/>
    <mergeCell ref="E49:E54"/>
    <mergeCell ref="F49:F54"/>
    <mergeCell ref="L63:L68"/>
    <mergeCell ref="B70:B76"/>
    <mergeCell ref="C70:C76"/>
    <mergeCell ref="D70:D76"/>
    <mergeCell ref="E70:E75"/>
    <mergeCell ref="F70:F75"/>
    <mergeCell ref="G70:G75"/>
    <mergeCell ref="H70:H75"/>
    <mergeCell ref="I70:I75"/>
    <mergeCell ref="J70:J75"/>
    <mergeCell ref="K70:K75"/>
    <mergeCell ref="L70:L75"/>
    <mergeCell ref="G63:G68"/>
    <mergeCell ref="H63:H68"/>
    <mergeCell ref="I63:I68"/>
    <mergeCell ref="J63:J68"/>
    <mergeCell ref="K63:K68"/>
    <mergeCell ref="B63:B69"/>
    <mergeCell ref="C63:C69"/>
    <mergeCell ref="D63:D69"/>
    <mergeCell ref="E63:E68"/>
    <mergeCell ref="F63:F68"/>
    <mergeCell ref="K84:K89"/>
    <mergeCell ref="L84:L89"/>
    <mergeCell ref="G77:G82"/>
    <mergeCell ref="H77:H82"/>
    <mergeCell ref="I77:I82"/>
    <mergeCell ref="J77:J82"/>
    <mergeCell ref="K77:K82"/>
    <mergeCell ref="B77:B83"/>
    <mergeCell ref="C77:C83"/>
    <mergeCell ref="B84:B90"/>
    <mergeCell ref="C84:C90"/>
    <mergeCell ref="D84:D90"/>
    <mergeCell ref="E84:E89"/>
    <mergeCell ref="F84:F89"/>
    <mergeCell ref="G84:G89"/>
    <mergeCell ref="H84:H89"/>
    <mergeCell ref="I84:I89"/>
    <mergeCell ref="J84:J89"/>
    <mergeCell ref="D77:D83"/>
    <mergeCell ref="E77:E82"/>
    <mergeCell ref="L77:L82"/>
    <mergeCell ref="F77:F82"/>
    <mergeCell ref="B91:B97"/>
    <mergeCell ref="C91:C97"/>
    <mergeCell ref="D91:D97"/>
    <mergeCell ref="E91:E96"/>
    <mergeCell ref="B98:B104"/>
    <mergeCell ref="C98:C104"/>
    <mergeCell ref="D98:D104"/>
    <mergeCell ref="E98:E103"/>
    <mergeCell ref="F98:F103"/>
    <mergeCell ref="L91:L96"/>
    <mergeCell ref="F91:F96"/>
    <mergeCell ref="K98:K103"/>
    <mergeCell ref="L98:L103"/>
    <mergeCell ref="G91:G96"/>
    <mergeCell ref="H91:H96"/>
    <mergeCell ref="I91:I96"/>
    <mergeCell ref="J91:J96"/>
    <mergeCell ref="K91:K96"/>
    <mergeCell ref="G98:G103"/>
    <mergeCell ref="H98:H103"/>
    <mergeCell ref="I98:I103"/>
    <mergeCell ref="J98:J103"/>
    <mergeCell ref="L105:L110"/>
    <mergeCell ref="B112:B118"/>
    <mergeCell ref="C112:C118"/>
    <mergeCell ref="D112:D118"/>
    <mergeCell ref="E112:E117"/>
    <mergeCell ref="F112:F117"/>
    <mergeCell ref="G112:G117"/>
    <mergeCell ref="H112:H117"/>
    <mergeCell ref="I112:I117"/>
    <mergeCell ref="J112:J117"/>
    <mergeCell ref="K112:K117"/>
    <mergeCell ref="L112:L117"/>
    <mergeCell ref="G105:G110"/>
    <mergeCell ref="H105:H110"/>
    <mergeCell ref="I105:I110"/>
    <mergeCell ref="J105:J110"/>
    <mergeCell ref="K105:K110"/>
    <mergeCell ref="B105:B111"/>
    <mergeCell ref="C105:C111"/>
    <mergeCell ref="D105:D111"/>
    <mergeCell ref="E105:E110"/>
    <mergeCell ref="F105:F110"/>
    <mergeCell ref="L119:L124"/>
    <mergeCell ref="B126:B132"/>
    <mergeCell ref="C126:C132"/>
    <mergeCell ref="D126:D132"/>
    <mergeCell ref="E126:E131"/>
    <mergeCell ref="F126:F131"/>
    <mergeCell ref="G126:G131"/>
    <mergeCell ref="H126:H131"/>
    <mergeCell ref="I126:I131"/>
    <mergeCell ref="J126:J131"/>
    <mergeCell ref="K126:K131"/>
    <mergeCell ref="L126:L131"/>
    <mergeCell ref="G119:G124"/>
    <mergeCell ref="H119:H124"/>
    <mergeCell ref="I119:I124"/>
    <mergeCell ref="J119:J124"/>
    <mergeCell ref="K119:K124"/>
    <mergeCell ref="B119:B125"/>
    <mergeCell ref="C119:C125"/>
    <mergeCell ref="D119:D125"/>
    <mergeCell ref="E119:E124"/>
    <mergeCell ref="F119:F124"/>
    <mergeCell ref="L133:L138"/>
    <mergeCell ref="B140:B146"/>
    <mergeCell ref="C140:C146"/>
    <mergeCell ref="D140:D146"/>
    <mergeCell ref="E140:E145"/>
    <mergeCell ref="F140:F145"/>
    <mergeCell ref="G140:G145"/>
    <mergeCell ref="H140:H145"/>
    <mergeCell ref="I140:I145"/>
    <mergeCell ref="J140:J145"/>
    <mergeCell ref="K140:K145"/>
    <mergeCell ref="L140:L145"/>
    <mergeCell ref="G133:G138"/>
    <mergeCell ref="H133:H138"/>
    <mergeCell ref="I133:I138"/>
    <mergeCell ref="J133:J138"/>
    <mergeCell ref="K133:K138"/>
    <mergeCell ref="B133:B139"/>
    <mergeCell ref="C133:C139"/>
    <mergeCell ref="D133:D139"/>
    <mergeCell ref="E133:E138"/>
    <mergeCell ref="F133:F138"/>
    <mergeCell ref="K154:K159"/>
    <mergeCell ref="L154:L159"/>
    <mergeCell ref="G147:G152"/>
    <mergeCell ref="H147:H152"/>
    <mergeCell ref="I147:I152"/>
    <mergeCell ref="J147:J152"/>
    <mergeCell ref="K147:K152"/>
    <mergeCell ref="B147:B153"/>
    <mergeCell ref="C147:C153"/>
    <mergeCell ref="B154:B160"/>
    <mergeCell ref="C154:C160"/>
    <mergeCell ref="D154:D160"/>
    <mergeCell ref="E154:E159"/>
    <mergeCell ref="F154:F159"/>
    <mergeCell ref="G154:G159"/>
    <mergeCell ref="H154:H159"/>
    <mergeCell ref="I154:I159"/>
    <mergeCell ref="J154:J159"/>
    <mergeCell ref="D147:D153"/>
    <mergeCell ref="E147:E152"/>
    <mergeCell ref="L147:L152"/>
    <mergeCell ref="F147:F152"/>
    <mergeCell ref="B161:B167"/>
    <mergeCell ref="C161:C167"/>
    <mergeCell ref="D161:D167"/>
    <mergeCell ref="E161:E166"/>
    <mergeCell ref="B168:B174"/>
    <mergeCell ref="C168:C174"/>
    <mergeCell ref="D168:D174"/>
    <mergeCell ref="E168:E173"/>
    <mergeCell ref="F168:F173"/>
    <mergeCell ref="L161:L166"/>
    <mergeCell ref="F161:F166"/>
    <mergeCell ref="K168:K173"/>
    <mergeCell ref="L168:L173"/>
    <mergeCell ref="G161:G166"/>
    <mergeCell ref="H161:H166"/>
    <mergeCell ref="I161:I166"/>
    <mergeCell ref="J161:J166"/>
    <mergeCell ref="K161:K166"/>
    <mergeCell ref="G168:G173"/>
    <mergeCell ref="H168:H173"/>
    <mergeCell ref="I168:I173"/>
    <mergeCell ref="J168:J173"/>
    <mergeCell ref="L175:L180"/>
    <mergeCell ref="B182:B188"/>
    <mergeCell ref="C182:C188"/>
    <mergeCell ref="D182:D188"/>
    <mergeCell ref="E182:E187"/>
    <mergeCell ref="F182:F187"/>
    <mergeCell ref="G182:G187"/>
    <mergeCell ref="H182:H187"/>
    <mergeCell ref="I182:I187"/>
    <mergeCell ref="J182:J187"/>
    <mergeCell ref="K182:K187"/>
    <mergeCell ref="L182:L187"/>
    <mergeCell ref="G175:G180"/>
    <mergeCell ref="H175:H180"/>
    <mergeCell ref="I175:I180"/>
    <mergeCell ref="J175:J180"/>
    <mergeCell ref="K175:K180"/>
    <mergeCell ref="B175:B181"/>
    <mergeCell ref="C175:C181"/>
    <mergeCell ref="D175:D181"/>
    <mergeCell ref="E175:E180"/>
    <mergeCell ref="F175:F180"/>
    <mergeCell ref="L189:L194"/>
    <mergeCell ref="B196:B202"/>
    <mergeCell ref="C196:C202"/>
    <mergeCell ref="D196:D202"/>
    <mergeCell ref="E196:E201"/>
    <mergeCell ref="F196:F201"/>
    <mergeCell ref="G196:G201"/>
    <mergeCell ref="H196:H201"/>
    <mergeCell ref="I196:I201"/>
    <mergeCell ref="J196:J201"/>
    <mergeCell ref="K196:K201"/>
    <mergeCell ref="L196:L201"/>
    <mergeCell ref="G189:G194"/>
    <mergeCell ref="H189:H194"/>
    <mergeCell ref="I189:I194"/>
    <mergeCell ref="J189:J194"/>
    <mergeCell ref="K189:K194"/>
    <mergeCell ref="B189:B195"/>
    <mergeCell ref="C189:C195"/>
    <mergeCell ref="D189:D195"/>
    <mergeCell ref="E189:E194"/>
    <mergeCell ref="F189:F194"/>
    <mergeCell ref="L203:L208"/>
    <mergeCell ref="B210:B216"/>
    <mergeCell ref="C210:C216"/>
    <mergeCell ref="D210:D216"/>
    <mergeCell ref="E210:E215"/>
    <mergeCell ref="F210:F215"/>
    <mergeCell ref="G210:G215"/>
    <mergeCell ref="H210:H215"/>
    <mergeCell ref="I210:I215"/>
    <mergeCell ref="J210:J215"/>
    <mergeCell ref="K210:K215"/>
    <mergeCell ref="L210:L215"/>
    <mergeCell ref="G203:G208"/>
    <mergeCell ref="H203:H208"/>
    <mergeCell ref="I203:I208"/>
    <mergeCell ref="J203:J208"/>
    <mergeCell ref="K203:K208"/>
    <mergeCell ref="B203:B209"/>
    <mergeCell ref="C203:C209"/>
    <mergeCell ref="D203:D209"/>
    <mergeCell ref="E203:E208"/>
    <mergeCell ref="F203:F208"/>
    <mergeCell ref="K224:K229"/>
    <mergeCell ref="L224:L229"/>
    <mergeCell ref="G217:G222"/>
    <mergeCell ref="H217:H222"/>
    <mergeCell ref="I217:I222"/>
    <mergeCell ref="J217:J222"/>
    <mergeCell ref="K217:K222"/>
    <mergeCell ref="B217:B223"/>
    <mergeCell ref="C217:C223"/>
    <mergeCell ref="B224:B230"/>
    <mergeCell ref="C224:C230"/>
    <mergeCell ref="D224:D230"/>
    <mergeCell ref="E224:E229"/>
    <mergeCell ref="F224:F229"/>
    <mergeCell ref="G224:G229"/>
    <mergeCell ref="H224:H229"/>
    <mergeCell ref="I224:I229"/>
    <mergeCell ref="J224:J229"/>
    <mergeCell ref="D217:D223"/>
    <mergeCell ref="E217:E222"/>
    <mergeCell ref="L217:L222"/>
    <mergeCell ref="F217:F222"/>
    <mergeCell ref="B231:B237"/>
    <mergeCell ref="C231:C237"/>
    <mergeCell ref="D231:D237"/>
    <mergeCell ref="E231:E236"/>
    <mergeCell ref="B238:B244"/>
    <mergeCell ref="C238:C244"/>
    <mergeCell ref="D238:D244"/>
    <mergeCell ref="E238:E243"/>
    <mergeCell ref="F238:F243"/>
    <mergeCell ref="L231:L236"/>
    <mergeCell ref="F231:F236"/>
    <mergeCell ref="K238:K243"/>
    <mergeCell ref="L238:L243"/>
    <mergeCell ref="G231:G236"/>
    <mergeCell ref="H231:H236"/>
    <mergeCell ref="I231:I236"/>
    <mergeCell ref="J231:J236"/>
    <mergeCell ref="K231:K236"/>
    <mergeCell ref="G238:G243"/>
    <mergeCell ref="H238:H243"/>
    <mergeCell ref="I238:I243"/>
    <mergeCell ref="J238:J243"/>
    <mergeCell ref="L245:L250"/>
    <mergeCell ref="B252:B258"/>
    <mergeCell ref="C252:C258"/>
    <mergeCell ref="D252:D258"/>
    <mergeCell ref="E252:E257"/>
    <mergeCell ref="F252:F257"/>
    <mergeCell ref="G252:G257"/>
    <mergeCell ref="H252:H257"/>
    <mergeCell ref="I252:I257"/>
    <mergeCell ref="J252:J257"/>
    <mergeCell ref="K252:K257"/>
    <mergeCell ref="L252:L257"/>
    <mergeCell ref="G245:G250"/>
    <mergeCell ref="H245:H250"/>
    <mergeCell ref="I245:I250"/>
    <mergeCell ref="J245:J250"/>
    <mergeCell ref="K245:K250"/>
    <mergeCell ref="B245:B251"/>
    <mergeCell ref="C245:C251"/>
    <mergeCell ref="D245:D251"/>
    <mergeCell ref="E245:E250"/>
    <mergeCell ref="F245:F250"/>
    <mergeCell ref="L259:L264"/>
    <mergeCell ref="B266:B272"/>
    <mergeCell ref="C266:C272"/>
    <mergeCell ref="D266:D272"/>
    <mergeCell ref="E266:E271"/>
    <mergeCell ref="F266:F271"/>
    <mergeCell ref="G266:G271"/>
    <mergeCell ref="H266:H271"/>
    <mergeCell ref="I266:I271"/>
    <mergeCell ref="J266:J271"/>
    <mergeCell ref="K266:K271"/>
    <mergeCell ref="L266:L271"/>
    <mergeCell ref="G259:G264"/>
    <mergeCell ref="H259:H264"/>
    <mergeCell ref="I259:I264"/>
    <mergeCell ref="J259:J264"/>
    <mergeCell ref="K259:K264"/>
    <mergeCell ref="B259:B265"/>
    <mergeCell ref="C259:C265"/>
    <mergeCell ref="D259:D265"/>
    <mergeCell ref="E259:E264"/>
    <mergeCell ref="F259:F264"/>
    <mergeCell ref="B273:B279"/>
    <mergeCell ref="B280:B286"/>
    <mergeCell ref="C280:C286"/>
    <mergeCell ref="D280:D286"/>
    <mergeCell ref="E280:E285"/>
    <mergeCell ref="F280:F285"/>
    <mergeCell ref="G280:G285"/>
    <mergeCell ref="H280:H285"/>
    <mergeCell ref="I280:I285"/>
    <mergeCell ref="C273:C279"/>
    <mergeCell ref="D273:D279"/>
    <mergeCell ref="E273:E278"/>
    <mergeCell ref="F273:F278"/>
    <mergeCell ref="K280:K285"/>
    <mergeCell ref="L280:L285"/>
    <mergeCell ref="G273:G278"/>
    <mergeCell ref="H273:H278"/>
    <mergeCell ref="I273:I278"/>
    <mergeCell ref="J273:J278"/>
    <mergeCell ref="K273:K278"/>
    <mergeCell ref="J280:J285"/>
    <mergeCell ref="L273:L278"/>
    <mergeCell ref="E301:E306"/>
    <mergeCell ref="F301:F306"/>
    <mergeCell ref="G301:G306"/>
    <mergeCell ref="H301:H306"/>
    <mergeCell ref="I301:I306"/>
    <mergeCell ref="J301:J306"/>
    <mergeCell ref="O298:O299"/>
    <mergeCell ref="B287:B293"/>
    <mergeCell ref="C287:C293"/>
    <mergeCell ref="D287:D293"/>
    <mergeCell ref="E287:E292"/>
    <mergeCell ref="F287:F292"/>
    <mergeCell ref="G287:G292"/>
    <mergeCell ref="H287:H292"/>
    <mergeCell ref="I287:I292"/>
    <mergeCell ref="J287:J292"/>
    <mergeCell ref="B294:B300"/>
    <mergeCell ref="C294:C300"/>
    <mergeCell ref="D294:D300"/>
    <mergeCell ref="E294:E299"/>
    <mergeCell ref="F294:F299"/>
    <mergeCell ref="G294:G299"/>
    <mergeCell ref="H294:H299"/>
    <mergeCell ref="I294:I299"/>
    <mergeCell ref="G315:G320"/>
    <mergeCell ref="H315:H320"/>
    <mergeCell ref="I315:I320"/>
    <mergeCell ref="J315:J320"/>
    <mergeCell ref="K301:K306"/>
    <mergeCell ref="L301:L306"/>
    <mergeCell ref="M305:M306"/>
    <mergeCell ref="O305:O306"/>
    <mergeCell ref="B308:B314"/>
    <mergeCell ref="C308:C314"/>
    <mergeCell ref="D308:D314"/>
    <mergeCell ref="E308:E313"/>
    <mergeCell ref="F308:F313"/>
    <mergeCell ref="G308:G313"/>
    <mergeCell ref="H308:H313"/>
    <mergeCell ref="I308:I313"/>
    <mergeCell ref="J308:J313"/>
    <mergeCell ref="K308:K313"/>
    <mergeCell ref="L308:L313"/>
    <mergeCell ref="M312:M313"/>
    <mergeCell ref="O312:O313"/>
    <mergeCell ref="B301:B307"/>
    <mergeCell ref="C301:C307"/>
    <mergeCell ref="D301:D307"/>
    <mergeCell ref="I329:I334"/>
    <mergeCell ref="J329:J334"/>
    <mergeCell ref="K315:K320"/>
    <mergeCell ref="L315:L320"/>
    <mergeCell ref="M319:M320"/>
    <mergeCell ref="O319:O320"/>
    <mergeCell ref="B322:B328"/>
    <mergeCell ref="C322:C328"/>
    <mergeCell ref="D322:D328"/>
    <mergeCell ref="E322:E327"/>
    <mergeCell ref="F322:F327"/>
    <mergeCell ref="G322:G327"/>
    <mergeCell ref="H322:H327"/>
    <mergeCell ref="I322:I327"/>
    <mergeCell ref="J322:J327"/>
    <mergeCell ref="K322:K327"/>
    <mergeCell ref="L322:L327"/>
    <mergeCell ref="M326:M327"/>
    <mergeCell ref="O326:O327"/>
    <mergeCell ref="B315:B321"/>
    <mergeCell ref="C315:C321"/>
    <mergeCell ref="D315:D321"/>
    <mergeCell ref="E315:E320"/>
    <mergeCell ref="F315:F320"/>
    <mergeCell ref="K329:K334"/>
    <mergeCell ref="L329:L334"/>
    <mergeCell ref="M333:M334"/>
    <mergeCell ref="O333:O334"/>
    <mergeCell ref="B336:B342"/>
    <mergeCell ref="C336:C342"/>
    <mergeCell ref="D336:D342"/>
    <mergeCell ref="E336:E341"/>
    <mergeCell ref="F336:F341"/>
    <mergeCell ref="G336:G341"/>
    <mergeCell ref="H336:H341"/>
    <mergeCell ref="I336:I341"/>
    <mergeCell ref="J336:J341"/>
    <mergeCell ref="K336:K341"/>
    <mergeCell ref="L336:L341"/>
    <mergeCell ref="M340:M341"/>
    <mergeCell ref="O340:O341"/>
    <mergeCell ref="B329:B335"/>
    <mergeCell ref="C329:C335"/>
    <mergeCell ref="D329:D335"/>
    <mergeCell ref="E329:E334"/>
    <mergeCell ref="F329:F334"/>
    <mergeCell ref="G329:G334"/>
    <mergeCell ref="H329:H334"/>
    <mergeCell ref="O347:O348"/>
    <mergeCell ref="B350:B356"/>
    <mergeCell ref="C350:C356"/>
    <mergeCell ref="D350:D356"/>
    <mergeCell ref="E350:E355"/>
    <mergeCell ref="F350:F355"/>
    <mergeCell ref="G350:G355"/>
    <mergeCell ref="H350:H355"/>
    <mergeCell ref="I350:I355"/>
    <mergeCell ref="J350:J355"/>
    <mergeCell ref="K350:K355"/>
    <mergeCell ref="L350:L355"/>
    <mergeCell ref="M354:M355"/>
    <mergeCell ref="O354:O355"/>
    <mergeCell ref="B343:B349"/>
    <mergeCell ref="C343:C349"/>
    <mergeCell ref="D343:D349"/>
    <mergeCell ref="E343:E348"/>
    <mergeCell ref="F343:F348"/>
    <mergeCell ref="G343:G348"/>
    <mergeCell ref="H343:H348"/>
    <mergeCell ref="I343:I348"/>
    <mergeCell ref="J343:J348"/>
  </mergeCells>
  <dataValidations count="2">
    <dataValidation type="list" allowBlank="1" showInputMessage="1" sqref="B350 B343 B294 B301 B308 B322 B329 B14 B21 B28 B35 B42 B49 B56 B63 B70 B77 B84 B91 B98 B105 B112 B119 B126 B133 B140 B147 B154 B161 B168 B175 B182 B189 B196 B203 B210 B217 B224 B231 B238 B245 B252 B259 B266 B273 B280 B287 B315 B336">
      <formula1>Liste1</formula1>
    </dataValidation>
    <dataValidation type="list" allowBlank="1" showInputMessage="1" sqref="B7:B13">
      <formula1>Liste1</formula1>
    </dataValidation>
  </dataValidations>
  <printOptions horizontalCentered="1" verticalCentered="1"/>
  <pageMargins left="0.23622047244094491" right="0.23622047244094491" top="7.874015748031496E-2" bottom="7.874015748031496E-2" header="7.874015748031496E-2" footer="7.874015748031496E-2"/>
  <pageSetup paperSize="8"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6387" r:id="rId4" name="Button 3">
              <controlPr defaultSize="0" print="0" autoFill="0" autoPict="0" macro="[0]!Hide2">
                <anchor moveWithCells="1" sizeWithCells="1">
                  <from>
                    <xdr:col>0</xdr:col>
                    <xdr:colOff>209550</xdr:colOff>
                    <xdr:row>0</xdr:row>
                    <xdr:rowOff>104775</xdr:rowOff>
                  </from>
                  <to>
                    <xdr:col>1</xdr:col>
                    <xdr:colOff>847725</xdr:colOff>
                    <xdr:row>2</xdr:row>
                    <xdr:rowOff>180975</xdr:rowOff>
                  </to>
                </anchor>
              </controlPr>
            </control>
          </mc:Choice>
        </mc:AlternateContent>
        <mc:AlternateContent xmlns:mc="http://schemas.openxmlformats.org/markup-compatibility/2006">
          <mc:Choice Requires="x14">
            <control shapeId="16388" r:id="rId5" name="Button 4">
              <controlPr defaultSize="0" print="0" autoFill="0" autoPict="0" macro="[0]!Msgbox_Yes_No2">
                <anchor moveWithCells="1" sizeWithCells="1">
                  <from>
                    <xdr:col>2</xdr:col>
                    <xdr:colOff>28575</xdr:colOff>
                    <xdr:row>0</xdr:row>
                    <xdr:rowOff>104775</xdr:rowOff>
                  </from>
                  <to>
                    <xdr:col>2</xdr:col>
                    <xdr:colOff>1552575</xdr:colOff>
                    <xdr:row>2</xdr:row>
                    <xdr:rowOff>171450</xdr:rowOff>
                  </to>
                </anchor>
              </controlPr>
            </control>
          </mc:Choice>
        </mc:AlternateContent>
        <mc:AlternateContent xmlns:mc="http://schemas.openxmlformats.org/markup-compatibility/2006">
          <mc:Choice Requires="x14">
            <control shapeId="16389" r:id="rId6" name="Button 5">
              <controlPr defaultSize="0" print="0" autoFill="0" autoPict="0" macro="[0]!Bloc_Porte.Afficher2">
                <anchor moveWithCells="1" sizeWithCells="1">
                  <from>
                    <xdr:col>4</xdr:col>
                    <xdr:colOff>0</xdr:colOff>
                    <xdr:row>0</xdr:row>
                    <xdr:rowOff>66675</xdr:rowOff>
                  </from>
                  <to>
                    <xdr:col>6</xdr:col>
                    <xdr:colOff>371475</xdr:colOff>
                    <xdr:row>2</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x14:formula1>
            <xm:f>OFFSET(menuiserie_intérieure!$A$166:$A$211,MATCH(B7,menuiserie_intérieure!$A$166:$A$211,0)-1,1,COUNTIF(menuiserie_intérieure!$A$166:$A$211,B7),)</xm:f>
          </x14:formula1>
          <xm:sqref>C7:C356</xm:sqref>
        </x14:dataValidation>
      </x14:dataValidations>
    </ext>
  </extLst>
</worksheet>
</file>

<file path=docProps/app.xml><?xml version="1.0" encoding="utf-8"?>
<Properties xmlns="http://schemas.openxmlformats.org/officeDocument/2006/extended-properties" xmlns:vt="http://schemas.openxmlformats.org/officeDocument/2006/docPropsVTypes">
  <TotalTime>4984</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menuiserie_intérieure</vt:lpstr>
      <vt:lpstr>Feuil2</vt:lpstr>
      <vt:lpstr>Feuil1</vt:lpstr>
      <vt:lpstr>Liste1</vt:lpstr>
      <vt:lpstr>PRIX_ACHAT_Feuil1</vt:lpstr>
      <vt:lpstr>PRIX_POSE_Feuil1</vt:lpstr>
      <vt:lpstr>Quinc_Acces</vt:lpstr>
      <vt:lpstr>Feuil2!Zone_d_impression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jf jf</dc:creator>
  <cp:lastModifiedBy>DESSIN3</cp:lastModifiedBy>
  <cp:revision>52</cp:revision>
  <cp:lastPrinted>2012-12-20T16:25:28Z</cp:lastPrinted>
  <dcterms:created xsi:type="dcterms:W3CDTF">2012-06-22T08:57:33Z</dcterms:created>
  <dcterms:modified xsi:type="dcterms:W3CDTF">2012-12-21T11:34:30Z</dcterms:modified>
</cp:coreProperties>
</file>