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9440" windowHeight="11760"/>
  </bookViews>
  <sheets>
    <sheet name="Gestionnaire de factures" sheetId="1" r:id="rId1"/>
    <sheet name="matrice" sheetId="2" r:id="rId2"/>
  </sheets>
  <definedNames>
    <definedName name="_xlnm.Print_Area" localSheetId="0">'Gestionnaire de factures'!$A$1:$G$57</definedName>
  </definedNames>
  <calcPr calcId="145621"/>
</workbook>
</file>

<file path=xl/calcChain.xml><?xml version="1.0" encoding="utf-8"?>
<calcChain xmlns="http://schemas.openxmlformats.org/spreadsheetml/2006/main">
  <c r="F7" i="1" l="1"/>
  <c r="F8" i="1"/>
  <c r="F11" i="1"/>
  <c r="F12" i="1"/>
  <c r="F13" i="1"/>
  <c r="F14" i="1"/>
  <c r="F15" i="1"/>
  <c r="F16" i="1"/>
  <c r="F17" i="1"/>
  <c r="E4" i="1"/>
  <c r="F4" i="1" s="1"/>
  <c r="E5" i="1"/>
  <c r="F5" i="1" s="1"/>
  <c r="E6" i="1"/>
  <c r="F6" i="1" s="1"/>
  <c r="E7" i="1"/>
  <c r="E8" i="1"/>
  <c r="E9" i="1"/>
  <c r="F9" i="1" s="1"/>
  <c r="E10" i="1"/>
  <c r="F10" i="1" s="1"/>
  <c r="E11" i="1"/>
  <c r="E12" i="1"/>
  <c r="E13" i="1"/>
  <c r="E14" i="1"/>
  <c r="E15" i="1"/>
  <c r="E16" i="1"/>
  <c r="E17" i="1"/>
  <c r="H5" i="1" l="1"/>
  <c r="K5" i="1" s="1"/>
  <c r="H6" i="1"/>
  <c r="K6" i="1" s="1"/>
  <c r="H7" i="1"/>
  <c r="H8" i="1"/>
  <c r="H9" i="1"/>
  <c r="K9" i="1" s="1"/>
  <c r="H10" i="1"/>
  <c r="K10" i="1" s="1"/>
  <c r="H11" i="1"/>
  <c r="K11" i="1" s="1"/>
  <c r="H12" i="1"/>
  <c r="K12" i="1" s="1"/>
  <c r="H13" i="1"/>
  <c r="K13" i="1" s="1"/>
  <c r="H14" i="1"/>
  <c r="K14" i="1" s="1"/>
  <c r="H15" i="1"/>
  <c r="K15" i="1" s="1"/>
  <c r="H16" i="1"/>
  <c r="K16" i="1" s="1"/>
  <c r="H17" i="1"/>
  <c r="H4" i="1"/>
  <c r="K4" i="1" s="1"/>
  <c r="K17" i="1"/>
  <c r="K8" i="1"/>
  <c r="K18" i="1" l="1"/>
  <c r="I18" i="1"/>
  <c r="G18" i="1"/>
</calcChain>
</file>

<file path=xl/sharedStrings.xml><?xml version="1.0" encoding="utf-8"?>
<sst xmlns="http://schemas.openxmlformats.org/spreadsheetml/2006/main" count="23" uniqueCount="23">
  <si>
    <r>
      <rPr>
        <sz val="11"/>
        <color theme="1"/>
        <rFont val="Calibri"/>
        <family val="2"/>
      </rPr>
      <t>Date</t>
    </r>
  </si>
  <si>
    <r>
      <rPr>
        <sz val="11"/>
        <color theme="1"/>
        <rFont val="Calibri"/>
        <family val="2"/>
      </rPr>
      <t>Échéance du paiement</t>
    </r>
  </si>
  <si>
    <r>
      <rPr>
        <sz val="11"/>
        <color theme="1"/>
        <rFont val="Calibri"/>
        <family val="2"/>
      </rPr>
      <t>Nom du client</t>
    </r>
  </si>
  <si>
    <r>
      <rPr>
        <sz val="11"/>
        <color theme="1"/>
        <rFont val="Calibri"/>
        <family val="2"/>
      </rPr>
      <t xml:space="preserve">Montant </t>
    </r>
  </si>
  <si>
    <r>
      <rPr>
        <sz val="11"/>
        <color theme="1"/>
        <rFont val="Calibri"/>
        <family val="2"/>
      </rPr>
      <t xml:space="preserve">Indemnité de retard </t>
    </r>
  </si>
  <si>
    <r>
      <rPr>
        <sz val="11"/>
        <color theme="1"/>
        <rFont val="Calibri"/>
        <family val="2"/>
      </rPr>
      <t>Total payé</t>
    </r>
  </si>
  <si>
    <r>
      <rPr>
        <sz val="11"/>
        <color theme="1"/>
        <rFont val="Calibri"/>
        <family val="2"/>
      </rPr>
      <t>Date de paiement</t>
    </r>
  </si>
  <si>
    <r>
      <rPr>
        <sz val="11"/>
        <color theme="1"/>
        <rFont val="Calibri"/>
        <family val="2"/>
      </rPr>
      <t>Impayé</t>
    </r>
  </si>
  <si>
    <t>Gestionnaire de factures</t>
  </si>
  <si>
    <t>31/04/2009</t>
  </si>
  <si>
    <t xml:space="preserve">N° facture </t>
  </si>
  <si>
    <r>
      <rPr>
        <sz val="11"/>
        <color theme="1"/>
        <rFont val="Calibri"/>
        <family val="2"/>
        <scheme val="minor"/>
      </rPr>
      <t>Total</t>
    </r>
  </si>
  <si>
    <t>numero client</t>
  </si>
  <si>
    <t>jean</t>
  </si>
  <si>
    <t>fritz</t>
  </si>
  <si>
    <t>bleu</t>
  </si>
  <si>
    <t>1001/12.12.12</t>
  </si>
  <si>
    <t>1001/12.12.13</t>
  </si>
  <si>
    <t>1001/12.12.14</t>
  </si>
  <si>
    <t>1001/12.12.15</t>
  </si>
  <si>
    <t>1001/12.12.16</t>
  </si>
  <si>
    <t>1001/12.12.17</t>
  </si>
  <si>
    <t>1001/12.12.18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</si>
</sst>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m/d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4F81BD" tint="-0.2499465926084170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Font="1" applyBorder="1"/>
    <xf numFmtId="0" fontId="2" fillId="0" borderId="0" xfId="0" applyFont="1" applyBorder="1"/>
    <xf numFmtId="164" fontId="0" fillId="0" borderId="0" xfId="0" applyNumberFormat="1" applyFont="1"/>
    <xf numFmtId="164" fontId="0" fillId="0" borderId="0" xfId="0" applyNumberFormat="1" applyFont="1" applyBorder="1"/>
    <xf numFmtId="165" fontId="0" fillId="0" borderId="0" xfId="0" applyNumberFormat="1" applyFont="1" applyBorder="1"/>
    <xf numFmtId="164" fontId="2" fillId="0" borderId="0" xfId="0" applyNumberFormat="1" applyFont="1" applyBorder="1"/>
    <xf numFmtId="165" fontId="2" fillId="0" borderId="0" xfId="0" applyNumberFormat="1" applyFont="1" applyBorder="1"/>
    <xf numFmtId="14" fontId="0" fillId="0" borderId="0" xfId="0" applyNumberFormat="1" applyFont="1"/>
    <xf numFmtId="14" fontId="0" fillId="0" borderId="0" xfId="0" applyNumberFormat="1" applyFont="1" applyBorder="1"/>
    <xf numFmtId="14" fontId="0" fillId="0" borderId="0" xfId="0" applyNumberFormat="1" applyFont="1" applyBorder="1" applyAlignment="1">
      <alignment horizontal="right"/>
    </xf>
    <xf numFmtId="0" fontId="4" fillId="0" borderId="0" xfId="0" applyFont="1"/>
    <xf numFmtId="0" fontId="0" fillId="0" borderId="0" xfId="0"/>
    <xf numFmtId="0" fontId="3" fillId="0" borderId="0" xfId="0" applyFont="1" applyAlignment="1"/>
    <xf numFmtId="0" fontId="0" fillId="0" borderId="0" xfId="0"/>
    <xf numFmtId="0" fontId="0" fillId="0" borderId="0" xfId="0" applyNumberFormat="1" applyFont="1"/>
    <xf numFmtId="0" fontId="4" fillId="0" borderId="0" xfId="0" applyNumberFormat="1" applyFont="1"/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color rgb="FFFF0000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(&quot;$&quot;* #,##0.00_);_(&quot;$&quot;* \(#,##0.00\);_(&quot;$&quot;* &quot;-&quot;??_);_(@_)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(&quot;$&quot;* #,##0.00_);_(&quot;$&quot;* \(#,##0.00\);_(&quot;$&quot;* &quot;-&quot;??_);_(@_)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Facture" displayName="Facture" ref="B3:K18" totalsRowCount="1" headerRowDxfId="23" dataDxfId="22" totalsRowDxfId="21">
  <autoFilter ref="B3:K17"/>
  <sortState ref="B4:J17">
    <sortCondition ref="B3:B17"/>
  </sortState>
  <tableColumns count="10">
    <tableColumn id="1" name="N° facture " totalsRowLabel="Total" dataDxfId="20" totalsRowDxfId="9"/>
    <tableColumn id="2" name="Date" dataDxfId="19" totalsRowDxfId="8"/>
    <tableColumn id="3" name="Échéance du paiement" dataDxfId="18" totalsRowDxfId="7"/>
    <tableColumn id="10" name="numero client" dataDxfId="11" totalsRowDxfId="6">
      <calculatedColumnFormula>LEFT(B4,4)</calculatedColumnFormula>
    </tableColumn>
    <tableColumn id="4" name="Nom du client" dataDxfId="10" totalsRowDxfId="5">
      <calculatedColumnFormula>VLOOKUP(E4,matrice!$B$9:$C$11,2,)</calculatedColumnFormula>
    </tableColumn>
    <tableColumn id="5" name="Montant " totalsRowFunction="sum" dataDxfId="17" totalsRowDxfId="4"/>
    <tableColumn id="6" name="Indemnité de retard " dataDxfId="16" totalsRowDxfId="3">
      <calculatedColumnFormula>IF(Facture[[#This Row],[Échéance du paiement]]&gt;=Facture[[#This Row],[Date de paiement]],,5)</calculatedColumnFormula>
    </tableColumn>
    <tableColumn id="7" name="Total payé" totalsRowFunction="sum" dataDxfId="15" totalsRowDxfId="2"/>
    <tableColumn id="8" name="Date de paiement" dataDxfId="14" totalsRowDxfId="1"/>
    <tableColumn id="9" name="Impayé" totalsRowFunction="sum" dataDxfId="13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18"/>
  <sheetViews>
    <sheetView showGridLines="0" tabSelected="1" zoomScale="85" zoomScaleNormal="85" workbookViewId="0">
      <selection activeCell="F4" sqref="F4"/>
    </sheetView>
  </sheetViews>
  <sheetFormatPr baseColWidth="10" defaultColWidth="9" defaultRowHeight="15" x14ac:dyDescent="0.25"/>
  <cols>
    <col min="1" max="1" width="2.42578125" customWidth="1"/>
    <col min="2" max="2" width="18.42578125" customWidth="1"/>
    <col min="3" max="3" width="19.42578125" customWidth="1"/>
    <col min="4" max="4" width="16.5703125" customWidth="1"/>
    <col min="5" max="5" width="16.5703125" style="14" customWidth="1"/>
    <col min="6" max="6" width="48.85546875" customWidth="1"/>
    <col min="7" max="7" width="21.5703125" customWidth="1"/>
    <col min="8" max="8" width="20.140625" customWidth="1"/>
    <col min="9" max="9" width="20.85546875" customWidth="1"/>
    <col min="10" max="10" width="15.85546875" customWidth="1"/>
    <col min="11" max="11" width="19.42578125" customWidth="1"/>
  </cols>
  <sheetData>
    <row r="1" spans="2:11" ht="23.25" x14ac:dyDescent="0.35">
      <c r="B1" s="15" t="s">
        <v>8</v>
      </c>
      <c r="C1" s="16"/>
    </row>
    <row r="2" spans="2:11" x14ac:dyDescent="0.25">
      <c r="B2" s="1"/>
    </row>
    <row r="3" spans="2:11" x14ac:dyDescent="0.25">
      <c r="B3" s="13" t="s">
        <v>10</v>
      </c>
      <c r="C3" s="2" t="s">
        <v>0</v>
      </c>
      <c r="D3" s="2" t="s">
        <v>1</v>
      </c>
      <c r="E3" s="2" t="s">
        <v>12</v>
      </c>
      <c r="F3" t="s">
        <v>2</v>
      </c>
      <c r="G3" t="s">
        <v>3</v>
      </c>
      <c r="H3" t="s">
        <v>4</v>
      </c>
      <c r="I3" s="2" t="s">
        <v>5</v>
      </c>
      <c r="J3" s="2" t="s">
        <v>6</v>
      </c>
      <c r="K3" s="2" t="s">
        <v>7</v>
      </c>
    </row>
    <row r="4" spans="2:11" x14ac:dyDescent="0.25">
      <c r="B4" s="2" t="s">
        <v>16</v>
      </c>
      <c r="C4" s="10">
        <v>39828</v>
      </c>
      <c r="D4" s="10">
        <v>39859</v>
      </c>
      <c r="E4" s="17" t="str">
        <f t="shared" ref="E4:E17" si="0">LEFT(B4,4)</f>
        <v>1001</v>
      </c>
      <c r="F4" s="18" t="e">
        <f>VLOOKUP(E4,matrice!$B$9:$C$11,2,)</f>
        <v>#N/A</v>
      </c>
      <c r="G4" s="5">
        <v>20199</v>
      </c>
      <c r="H4" s="5">
        <f>IF(Facture[[#This Row],[Échéance du paiement]]&gt;=Facture[[#This Row],[Date de paiement]],,5)</f>
        <v>0</v>
      </c>
      <c r="I4" s="5">
        <v>20199</v>
      </c>
      <c r="J4" s="10">
        <v>39845</v>
      </c>
      <c r="K4" s="5">
        <f>Facture[[#This Row],[Montant ]]-Facture[[#This Row],[Total payé]]+Facture[[#This Row],[Indemnité de retard ]]</f>
        <v>0</v>
      </c>
    </row>
    <row r="5" spans="2:11" x14ac:dyDescent="0.25">
      <c r="B5" s="2" t="s">
        <v>17</v>
      </c>
      <c r="C5" s="10">
        <v>39855</v>
      </c>
      <c r="D5" s="10">
        <v>39904</v>
      </c>
      <c r="E5" s="17" t="str">
        <f t="shared" si="0"/>
        <v>1001</v>
      </c>
      <c r="F5" s="18" t="e">
        <f>VLOOKUP(E5,matrice!$B$9:$C$11,2,)</f>
        <v>#N/A</v>
      </c>
      <c r="G5" s="5">
        <v>15700</v>
      </c>
      <c r="H5" s="5">
        <f>IF(Facture[[#This Row],[Échéance du paiement]]&gt;=Facture[[#This Row],[Date de paiement]],,5)</f>
        <v>5</v>
      </c>
      <c r="I5" s="5">
        <v>7500</v>
      </c>
      <c r="J5" s="10">
        <v>39913</v>
      </c>
      <c r="K5" s="5">
        <f>Facture[[#This Row],[Montant ]]-Facture[[#This Row],[Total payé]]+Facture[[#This Row],[Indemnité de retard ]]</f>
        <v>8205</v>
      </c>
    </row>
    <row r="6" spans="2:11" x14ac:dyDescent="0.25">
      <c r="B6" s="2" t="s">
        <v>18</v>
      </c>
      <c r="C6" s="11">
        <v>39861</v>
      </c>
      <c r="D6" s="11">
        <v>39918</v>
      </c>
      <c r="E6" s="17" t="str">
        <f t="shared" si="0"/>
        <v>1001</v>
      </c>
      <c r="F6" s="18" t="e">
        <f>VLOOKUP(E6,matrice!$B$9:$C$11,2,)</f>
        <v>#N/A</v>
      </c>
      <c r="G6" s="6">
        <v>13799</v>
      </c>
      <c r="H6" s="5">
        <f>IF(Facture[[#This Row],[Échéance du paiement]]&gt;=Facture[[#This Row],[Date de paiement]],,5)</f>
        <v>0</v>
      </c>
      <c r="I6" s="6">
        <v>5500</v>
      </c>
      <c r="J6" s="11">
        <v>39889</v>
      </c>
      <c r="K6" s="6">
        <f>Facture[[#This Row],[Montant ]]-Facture[[#This Row],[Total payé]]+Facture[[#This Row],[Indemnité de retard ]]</f>
        <v>8299</v>
      </c>
    </row>
    <row r="7" spans="2:11" x14ac:dyDescent="0.25">
      <c r="B7" s="2" t="s">
        <v>19</v>
      </c>
      <c r="C7" s="11">
        <v>39880</v>
      </c>
      <c r="D7" s="11">
        <v>39904</v>
      </c>
      <c r="E7" s="17" t="str">
        <f t="shared" si="0"/>
        <v>1001</v>
      </c>
      <c r="F7" s="18" t="e">
        <f>VLOOKUP(E7,matrice!$B$9:$C$11,2,)</f>
        <v>#N/A</v>
      </c>
      <c r="G7" s="6">
        <v>120</v>
      </c>
      <c r="H7" s="5">
        <f>IF(Facture[[#This Row],[Échéance du paiement]]&gt;=Facture[[#This Row],[Date de paiement]],,5)</f>
        <v>5</v>
      </c>
      <c r="I7" s="6">
        <v>75</v>
      </c>
      <c r="J7" s="11">
        <v>39919</v>
      </c>
      <c r="K7" s="6">
        <v>50</v>
      </c>
    </row>
    <row r="8" spans="2:11" x14ac:dyDescent="0.25">
      <c r="B8" s="2" t="s">
        <v>20</v>
      </c>
      <c r="C8" s="10">
        <v>39889</v>
      </c>
      <c r="D8" s="12" t="s">
        <v>9</v>
      </c>
      <c r="E8" s="17" t="str">
        <f t="shared" si="0"/>
        <v>1001</v>
      </c>
      <c r="F8" s="18" t="e">
        <f>VLOOKUP(E8,matrice!$B$9:$C$11,2,)</f>
        <v>#N/A</v>
      </c>
      <c r="G8" s="5">
        <v>150</v>
      </c>
      <c r="H8" s="5">
        <f>IF(Facture[[#This Row],[Échéance du paiement]]&gt;=Facture[[#This Row],[Date de paiement]],,5)</f>
        <v>0</v>
      </c>
      <c r="I8" s="5">
        <v>75</v>
      </c>
      <c r="J8" s="10">
        <v>39914</v>
      </c>
      <c r="K8" s="5">
        <f>Facture[[#This Row],[Montant ]]-Facture[[#This Row],[Total payé]]+Facture[[#This Row],[Indemnité de retard ]]</f>
        <v>75</v>
      </c>
    </row>
    <row r="9" spans="2:11" x14ac:dyDescent="0.25">
      <c r="B9" s="2" t="s">
        <v>21</v>
      </c>
      <c r="C9" s="10">
        <v>39904</v>
      </c>
      <c r="D9" s="10">
        <v>39965</v>
      </c>
      <c r="E9" s="17" t="str">
        <f t="shared" si="0"/>
        <v>1001</v>
      </c>
      <c r="F9" s="18" t="e">
        <f>VLOOKUP(E9,matrice!$B$9:$C$11,2,)</f>
        <v>#N/A</v>
      </c>
      <c r="G9" s="5">
        <v>1475</v>
      </c>
      <c r="H9" s="5">
        <f>IF(Facture[[#This Row],[Échéance du paiement]]&gt;=Facture[[#This Row],[Date de paiement]],,5)</f>
        <v>0</v>
      </c>
      <c r="I9" s="5">
        <v>1200</v>
      </c>
      <c r="J9" s="10">
        <v>39931</v>
      </c>
      <c r="K9" s="5">
        <f>Facture[[#This Row],[Montant ]]-Facture[[#This Row],[Total payé]]+Facture[[#This Row],[Indemnité de retard ]]</f>
        <v>275</v>
      </c>
    </row>
    <row r="10" spans="2:11" x14ac:dyDescent="0.25">
      <c r="B10" s="2" t="s">
        <v>22</v>
      </c>
      <c r="C10" s="7"/>
      <c r="D10" s="7"/>
      <c r="E10" s="17" t="str">
        <f t="shared" si="0"/>
        <v>1001</v>
      </c>
      <c r="F10" s="18" t="e">
        <f>VLOOKUP(E10,matrice!$B$9:$C$11,2,)</f>
        <v>#N/A</v>
      </c>
      <c r="G10" s="6"/>
      <c r="H10" s="5">
        <f>IF(Facture[[#This Row],[Échéance du paiement]]&gt;=Facture[[#This Row],[Date de paiement]],,5)</f>
        <v>0</v>
      </c>
      <c r="I10" s="6"/>
      <c r="J10" s="7"/>
      <c r="K10" s="5">
        <f>Facture[[#This Row],[Montant ]]-Facture[[#This Row],[Total payé]]+Facture[[#This Row],[Indemnité de retard ]]</f>
        <v>0</v>
      </c>
    </row>
    <row r="11" spans="2:11" x14ac:dyDescent="0.25">
      <c r="B11" s="3"/>
      <c r="C11" s="7"/>
      <c r="D11" s="7"/>
      <c r="E11" s="17" t="str">
        <f t="shared" si="0"/>
        <v/>
      </c>
      <c r="F11" s="18" t="e">
        <f>VLOOKUP(E11,matrice!$B$9:$C$11,2,)</f>
        <v>#N/A</v>
      </c>
      <c r="G11" s="6"/>
      <c r="H11" s="5">
        <f>IF(Facture[[#This Row],[Échéance du paiement]]&gt;=Facture[[#This Row],[Date de paiement]],,5)</f>
        <v>0</v>
      </c>
      <c r="I11" s="6"/>
      <c r="J11" s="7"/>
      <c r="K11" s="5">
        <f>Facture[[#This Row],[Montant ]]-Facture[[#This Row],[Total payé]]+Facture[[#This Row],[Indemnité de retard ]]</f>
        <v>0</v>
      </c>
    </row>
    <row r="12" spans="2:11" x14ac:dyDescent="0.25">
      <c r="B12" s="3"/>
      <c r="C12" s="7"/>
      <c r="D12" s="7"/>
      <c r="E12" s="17" t="str">
        <f t="shared" si="0"/>
        <v/>
      </c>
      <c r="F12" s="18" t="e">
        <f>VLOOKUP(E12,matrice!$B$9:$C$11,2,)</f>
        <v>#N/A</v>
      </c>
      <c r="G12" s="6"/>
      <c r="H12" s="5">
        <f>IF(Facture[[#This Row],[Échéance du paiement]]&gt;=Facture[[#This Row],[Date de paiement]],,5)</f>
        <v>0</v>
      </c>
      <c r="I12" s="6"/>
      <c r="J12" s="7"/>
      <c r="K12" s="5">
        <f>Facture[[#This Row],[Montant ]]-Facture[[#This Row],[Total payé]]+Facture[[#This Row],[Indemnité de retard ]]</f>
        <v>0</v>
      </c>
    </row>
    <row r="13" spans="2:11" x14ac:dyDescent="0.25">
      <c r="B13" s="3"/>
      <c r="C13" s="7"/>
      <c r="D13" s="7"/>
      <c r="E13" s="17" t="str">
        <f t="shared" si="0"/>
        <v/>
      </c>
      <c r="F13" s="18" t="e">
        <f>VLOOKUP(E13,matrice!$B$9:$C$11,2,)</f>
        <v>#N/A</v>
      </c>
      <c r="G13" s="6"/>
      <c r="H13" s="5">
        <f>IF(Facture[[#This Row],[Échéance du paiement]]&gt;=Facture[[#This Row],[Date de paiement]],,5)</f>
        <v>0</v>
      </c>
      <c r="I13" s="6"/>
      <c r="J13" s="7"/>
      <c r="K13" s="5">
        <f>Facture[[#This Row],[Montant ]]-Facture[[#This Row],[Total payé]]+Facture[[#This Row],[Indemnité de retard ]]</f>
        <v>0</v>
      </c>
    </row>
    <row r="14" spans="2:11" x14ac:dyDescent="0.25">
      <c r="B14" s="3"/>
      <c r="C14" s="7"/>
      <c r="D14" s="7"/>
      <c r="E14" s="17" t="str">
        <f t="shared" si="0"/>
        <v/>
      </c>
      <c r="F14" s="18" t="e">
        <f>VLOOKUP(E14,matrice!$B$9:$C$11,2,)</f>
        <v>#N/A</v>
      </c>
      <c r="G14" s="6"/>
      <c r="H14" s="5">
        <f>IF(Facture[[#This Row],[Échéance du paiement]]&gt;=Facture[[#This Row],[Date de paiement]],,5)</f>
        <v>0</v>
      </c>
      <c r="I14" s="6"/>
      <c r="J14" s="7"/>
      <c r="K14" s="5">
        <f>Facture[[#This Row],[Montant ]]-Facture[[#This Row],[Total payé]]+Facture[[#This Row],[Indemnité de retard ]]</f>
        <v>0</v>
      </c>
    </row>
    <row r="15" spans="2:11" x14ac:dyDescent="0.25">
      <c r="B15" s="4"/>
      <c r="C15" s="9"/>
      <c r="D15" s="9"/>
      <c r="E15" s="17" t="str">
        <f t="shared" si="0"/>
        <v/>
      </c>
      <c r="F15" s="18" t="e">
        <f>VLOOKUP(E15,matrice!$B$9:$C$11,2,)</f>
        <v>#N/A</v>
      </c>
      <c r="G15" s="8"/>
      <c r="H15" s="5">
        <f>IF(Facture[[#This Row],[Échéance du paiement]]&gt;=Facture[[#This Row],[Date de paiement]],,5)</f>
        <v>0</v>
      </c>
      <c r="I15" s="8"/>
      <c r="J15" s="9"/>
      <c r="K15" s="5">
        <f>Facture[[#This Row],[Montant ]]-Facture[[#This Row],[Total payé]]+Facture[[#This Row],[Indemnité de retard ]]</f>
        <v>0</v>
      </c>
    </row>
    <row r="16" spans="2:11" x14ac:dyDescent="0.25">
      <c r="B16" s="4"/>
      <c r="C16" s="9"/>
      <c r="D16" s="9"/>
      <c r="E16" s="17" t="str">
        <f t="shared" si="0"/>
        <v/>
      </c>
      <c r="F16" s="18" t="e">
        <f>VLOOKUP(E16,matrice!$B$9:$C$11,2,)</f>
        <v>#N/A</v>
      </c>
      <c r="G16" s="8"/>
      <c r="H16" s="5">
        <f>IF(Facture[[#This Row],[Échéance du paiement]]&gt;=Facture[[#This Row],[Date de paiement]],,5)</f>
        <v>0</v>
      </c>
      <c r="I16" s="8"/>
      <c r="J16" s="9"/>
      <c r="K16" s="5">
        <f>Facture[[#This Row],[Montant ]]-Facture[[#This Row],[Total payé]]+Facture[[#This Row],[Indemnité de retard ]]</f>
        <v>0</v>
      </c>
    </row>
    <row r="17" spans="2:11" x14ac:dyDescent="0.25">
      <c r="B17" s="4"/>
      <c r="C17" s="9"/>
      <c r="D17" s="9"/>
      <c r="E17" s="17" t="str">
        <f t="shared" si="0"/>
        <v/>
      </c>
      <c r="F17" s="18" t="e">
        <f>VLOOKUP(E17,matrice!$B$9:$C$11,2,)</f>
        <v>#N/A</v>
      </c>
      <c r="G17" s="8"/>
      <c r="H17" s="5">
        <f>IF(Facture[[#This Row],[Échéance du paiement]]&gt;=Facture[[#This Row],[Date de paiement]],,5)</f>
        <v>0</v>
      </c>
      <c r="I17" s="8"/>
      <c r="J17" s="9"/>
      <c r="K17" s="5">
        <f>Facture[[#This Row],[Montant ]]-Facture[[#This Row],[Total payé]]+Facture[[#This Row],[Indemnité de retard ]]</f>
        <v>0</v>
      </c>
    </row>
    <row r="18" spans="2:11" x14ac:dyDescent="0.25">
      <c r="B18" s="2" t="s">
        <v>11</v>
      </c>
      <c r="C18" s="2"/>
      <c r="D18" s="2"/>
      <c r="E18" s="2"/>
      <c r="F18" s="2"/>
      <c r="G18" s="5">
        <f>SUBTOTAL(109,Facture[[Montant ]])</f>
        <v>51443</v>
      </c>
      <c r="H18" s="2"/>
      <c r="I18" s="5">
        <f>SUBTOTAL(109,Facture[Total payé])</f>
        <v>34549</v>
      </c>
      <c r="J18" s="2"/>
      <c r="K18" s="5">
        <f>SUBTOTAL(109,Facture[Impayé])</f>
        <v>16904</v>
      </c>
    </row>
  </sheetData>
  <mergeCells count="1">
    <mergeCell ref="B1:C1"/>
  </mergeCells>
  <conditionalFormatting sqref="K4:K17 H4:H17">
    <cfRule type="cellIs" dxfId="12" priority="2" operator="greaterThan">
      <formula>0</formula>
    </cfRule>
  </conditionalFormatting>
  <printOptions horizontalCentered="1"/>
  <pageMargins left="0.5" right="0.5" top="0.5" bottom="0.5" header="0.3" footer="0.3"/>
  <pageSetup scale="75" fitToHeight="0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C11"/>
  <sheetViews>
    <sheetView workbookViewId="0">
      <selection activeCell="C12" sqref="C12"/>
    </sheetView>
  </sheetViews>
  <sheetFormatPr baseColWidth="10" defaultRowHeight="15" x14ac:dyDescent="0.25"/>
  <sheetData>
    <row r="9" spans="2:3" x14ac:dyDescent="0.25">
      <c r="B9">
        <v>1001</v>
      </c>
      <c r="C9" t="s">
        <v>13</v>
      </c>
    </row>
    <row r="10" spans="2:3" x14ac:dyDescent="0.25">
      <c r="B10">
        <v>1002</v>
      </c>
      <c r="C10" t="s">
        <v>14</v>
      </c>
    </row>
    <row r="11" spans="2:3" x14ac:dyDescent="0.25">
      <c r="B11">
        <v>1003</v>
      </c>
      <c r="C11" t="s">
        <v>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4903CAE-659F-491E-A0EB-89CB6314192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Gestionnaire de factures</vt:lpstr>
      <vt:lpstr>matrice</vt:lpstr>
      <vt:lpstr>'Gestionnaire de factures'!Zone_d_impression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Invoice tracker</dc:title>
  <dc:creator>Pascal Geiser</dc:creator>
  <cp:lastModifiedBy>Pascal Geiser</cp:lastModifiedBy>
  <cp:lastPrinted>2009-01-28T08:18:35Z</cp:lastPrinted>
  <dcterms:created xsi:type="dcterms:W3CDTF">2012-12-12T22:07:47Z</dcterms:created>
  <dcterms:modified xsi:type="dcterms:W3CDTF">2012-12-12T22:07:47Z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TC103551889990</vt:lpwstr>
  </property>
</Properties>
</file>