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2915" windowHeight="97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X9" i="2" l="1"/>
  <c r="V9" i="2"/>
  <c r="J9" i="2"/>
  <c r="E9" i="2"/>
  <c r="D9" i="2"/>
  <c r="X8" i="2"/>
  <c r="V8" i="2"/>
  <c r="J8" i="2"/>
  <c r="E8" i="2"/>
  <c r="D8" i="2"/>
  <c r="X7" i="2"/>
  <c r="V7" i="2"/>
  <c r="J7" i="2"/>
  <c r="E7" i="2"/>
  <c r="D7" i="2"/>
  <c r="V6" i="2"/>
  <c r="X6" i="2" s="1"/>
  <c r="J6" i="2"/>
  <c r="E6" i="2"/>
  <c r="D6" i="2"/>
  <c r="X5" i="2"/>
  <c r="V5" i="2"/>
  <c r="J5" i="2"/>
  <c r="E5" i="2"/>
  <c r="D5" i="2"/>
  <c r="V4" i="2"/>
  <c r="X4" i="2" s="1"/>
  <c r="J4" i="2"/>
  <c r="E4" i="2"/>
  <c r="D4" i="2"/>
  <c r="B4" i="2"/>
  <c r="B5" i="2" s="1"/>
  <c r="B6" i="2" s="1"/>
  <c r="B7" i="2" s="1"/>
  <c r="B8" i="2" s="1"/>
  <c r="B9" i="2" s="1"/>
  <c r="X3" i="2"/>
  <c r="V3" i="2"/>
  <c r="J3" i="2"/>
  <c r="E3" i="2"/>
  <c r="D3" i="2"/>
  <c r="B3" i="2"/>
  <c r="AA2" i="2"/>
  <c r="V2" i="2"/>
  <c r="X2" i="2" s="1"/>
  <c r="J2" i="2"/>
  <c r="E2" i="2"/>
  <c r="D2" i="2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<sst xmlns="http://schemas.openxmlformats.org/spreadsheetml/2006/main" count="260" uniqueCount="186">
  <si>
    <t>Grille tarifaire</t>
  </si>
  <si>
    <t>Situation du bénéficiaire</t>
  </si>
  <si>
    <t>Caisse AMO</t>
  </si>
  <si>
    <t>Code acte</t>
  </si>
  <si>
    <t>Tarif conventionné</t>
  </si>
  <si>
    <t>Groupe</t>
  </si>
  <si>
    <t>Dépassement</t>
  </si>
  <si>
    <t>Condition</t>
  </si>
  <si>
    <t>Code</t>
  </si>
  <si>
    <t>Sigle</t>
  </si>
  <si>
    <t>Personnes concernées</t>
  </si>
  <si>
    <t>ZZLP025</t>
  </si>
  <si>
    <t>ADA</t>
  </si>
  <si>
    <t>Accidents du travail et maladies professionnelles</t>
  </si>
  <si>
    <t>AT&amp;MP</t>
  </si>
  <si>
    <t>CAMIEG</t>
  </si>
  <si>
    <t>EDF-GDF &amp; autres IEG</t>
  </si>
  <si>
    <t>BGFA008</t>
  </si>
  <si>
    <t>Aide Médicale de l'État</t>
  </si>
  <si>
    <t>AME</t>
  </si>
  <si>
    <t>CLEISS</t>
  </si>
  <si>
    <t>Étrangers</t>
  </si>
  <si>
    <t>BFLA900</t>
  </si>
  <si>
    <t>ALD en rapport</t>
  </si>
  <si>
    <t>ALDr</t>
  </si>
  <si>
    <t>CNMSS</t>
  </si>
  <si>
    <t>Militaires</t>
  </si>
  <si>
    <t>BCFA008</t>
  </si>
  <si>
    <t>ADC</t>
  </si>
  <si>
    <t>Autres situations</t>
  </si>
  <si>
    <t>Autre</t>
  </si>
  <si>
    <t>CPAM</t>
  </si>
  <si>
    <t>BFPP001</t>
  </si>
  <si>
    <t>Bénéficiaires allocation éducation spéciale</t>
  </si>
  <si>
    <t>AES</t>
  </si>
  <si>
    <t>CPRPSNCF</t>
  </si>
  <si>
    <t>SNCF</t>
  </si>
  <si>
    <t>BGJA001</t>
  </si>
  <si>
    <t xml:space="preserve">Couverture Maladie Universelle Complémentaire </t>
  </si>
  <si>
    <t>CMUC</t>
  </si>
  <si>
    <t>GAMEX</t>
  </si>
  <si>
    <t>Exploitants Agricoles</t>
  </si>
  <si>
    <t>BEFA008</t>
  </si>
  <si>
    <t>Étrangers tiers payant</t>
  </si>
  <si>
    <t>ETP</t>
  </si>
  <si>
    <t>MGEN</t>
  </si>
  <si>
    <t>Éducation Nationale</t>
  </si>
  <si>
    <t>BFGA008</t>
  </si>
  <si>
    <t>Maternité à partir du 1er jour du 6ème mois</t>
  </si>
  <si>
    <t>MAT6</t>
  </si>
  <si>
    <t>MNEF</t>
  </si>
  <si>
    <t>Étudiants</t>
  </si>
  <si>
    <t>BGFA014</t>
  </si>
  <si>
    <t>Nouveau-nés de moins de 30 jours</t>
  </si>
  <si>
    <t>NN</t>
  </si>
  <si>
    <t>MSA</t>
  </si>
  <si>
    <t>Agriculteurs &amp; salariés</t>
  </si>
  <si>
    <t>BFGA010</t>
  </si>
  <si>
    <t>Titulaires allocation de solidarité aux personnes âgées</t>
  </si>
  <si>
    <t>ASPA</t>
  </si>
  <si>
    <t>RSI</t>
  </si>
  <si>
    <t>Artisans, industriels, commerçants et professions libérales</t>
  </si>
  <si>
    <t>BFGA004</t>
  </si>
  <si>
    <t>Titulaires d'une pension militaire</t>
  </si>
  <si>
    <t>PM</t>
  </si>
  <si>
    <t>Pays codes ISO</t>
  </si>
  <si>
    <t>Modificateurs</t>
  </si>
  <si>
    <t>Médecins</t>
  </si>
  <si>
    <t>Abréviation</t>
  </si>
  <si>
    <t>Numérique</t>
  </si>
  <si>
    <t>Valeur</t>
  </si>
  <si>
    <t>Critère</t>
  </si>
  <si>
    <t>Nom</t>
  </si>
  <si>
    <t>N° RPPS</t>
  </si>
  <si>
    <t>Service</t>
  </si>
  <si>
    <t>AD</t>
  </si>
  <si>
    <t xml:space="preserve">Réintervention glaucome, cataracte, rétine, cornée </t>
  </si>
  <si>
    <t>ALBERT</t>
  </si>
  <si>
    <t>Anesthésie</t>
  </si>
  <si>
    <t>A</t>
  </si>
  <si>
    <t>Anesthésie locorégionale chez + de 80 ans</t>
  </si>
  <si>
    <t>DELARUE</t>
  </si>
  <si>
    <t>BE</t>
  </si>
  <si>
    <t>Présence permanente de l'anesthésiste durant K</t>
  </si>
  <si>
    <t>WILSTERN</t>
  </si>
  <si>
    <t>CH</t>
  </si>
  <si>
    <t>Aucun</t>
  </si>
  <si>
    <t>PRADEL</t>
  </si>
  <si>
    <t>Esthétique</t>
  </si>
  <si>
    <t>DE</t>
  </si>
  <si>
    <t xml:space="preserve">Anesthésie relative à 6    </t>
  </si>
  <si>
    <t>MONDI</t>
  </si>
  <si>
    <t>Ophtalmologie</t>
  </si>
  <si>
    <t>ES</t>
  </si>
  <si>
    <t>PAGE</t>
  </si>
  <si>
    <t>FR</t>
  </si>
  <si>
    <t>Titre</t>
  </si>
  <si>
    <t>BRINGER</t>
  </si>
  <si>
    <t>ORL</t>
  </si>
  <si>
    <t>GB</t>
  </si>
  <si>
    <t>Modes de sortie</t>
  </si>
  <si>
    <t>RAJAN</t>
  </si>
  <si>
    <t>IT</t>
  </si>
  <si>
    <t>Aptitude à la rue</t>
  </si>
  <si>
    <t>Hospitalisation</t>
  </si>
  <si>
    <t>M</t>
  </si>
  <si>
    <t>CALVET</t>
  </si>
  <si>
    <t>Orthopédie</t>
  </si>
  <si>
    <t>LU</t>
  </si>
  <si>
    <t>Mme</t>
  </si>
  <si>
    <t>EL AKHMY</t>
  </si>
  <si>
    <t>MC</t>
  </si>
  <si>
    <t>Mle</t>
  </si>
  <si>
    <t>FRESQUET</t>
  </si>
  <si>
    <t>Otologie</t>
  </si>
  <si>
    <t>ROBERT</t>
  </si>
  <si>
    <t>Date</t>
  </si>
  <si>
    <t>N° Dossier</t>
  </si>
  <si>
    <t>Nom Médecin</t>
  </si>
  <si>
    <t>N° IPP</t>
  </si>
  <si>
    <t>N° SS</t>
  </si>
  <si>
    <t>Date naissance</t>
  </si>
  <si>
    <t>Âge</t>
  </si>
  <si>
    <t>Prénom</t>
  </si>
  <si>
    <t>Adresse</t>
  </si>
  <si>
    <t>Code postal</t>
  </si>
  <si>
    <t>Ville</t>
  </si>
  <si>
    <t>Pays</t>
  </si>
  <si>
    <t>Heure entrée</t>
  </si>
  <si>
    <t>Heure sortie</t>
  </si>
  <si>
    <t>Mode sortie</t>
  </si>
  <si>
    <t>Code ADC</t>
  </si>
  <si>
    <t>Tarif CCAM ADC</t>
  </si>
  <si>
    <t>Modif. ADC</t>
  </si>
  <si>
    <t>Valeur modif. ADC</t>
  </si>
  <si>
    <t>Code ADA</t>
  </si>
  <si>
    <t>Tarif CCAM ADA</t>
  </si>
  <si>
    <t>Modif. ADA 1</t>
  </si>
  <si>
    <t>Modif. ADA 2</t>
  </si>
  <si>
    <t>Modif. ADA 3</t>
  </si>
  <si>
    <t>Valeur modif. ADA</t>
  </si>
  <si>
    <t>Tarif acte</t>
  </si>
  <si>
    <t>Situation  bénéficiaire</t>
  </si>
  <si>
    <t>Taux tiers payant AM</t>
  </si>
  <si>
    <t>Dépass.</t>
  </si>
  <si>
    <t>Tiers payant COMPL.</t>
  </si>
  <si>
    <t>TMF</t>
  </si>
  <si>
    <t>Montant facturé à l'assuré</t>
  </si>
  <si>
    <t>Acompte</t>
  </si>
  <si>
    <t>Réglé ce jour</t>
  </si>
  <si>
    <t>Solde</t>
  </si>
  <si>
    <t>MARTIN</t>
  </si>
  <si>
    <t>Pierre</t>
  </si>
  <si>
    <t>08 route de Pailhès</t>
  </si>
  <si>
    <t>Corneilhan</t>
  </si>
  <si>
    <t>ALARY</t>
  </si>
  <si>
    <t>Charlène</t>
  </si>
  <si>
    <t>12 avenue Paul Martinais</t>
  </si>
  <si>
    <t>Vinay</t>
  </si>
  <si>
    <t>PEREZ</t>
  </si>
  <si>
    <t>Pedro</t>
  </si>
  <si>
    <t>15 chemin du Pigeonnier</t>
  </si>
  <si>
    <t>Roujan</t>
  </si>
  <si>
    <t>TOZIN</t>
  </si>
  <si>
    <t>Sylvie</t>
  </si>
  <si>
    <t>17 impasse des Dahlias</t>
  </si>
  <si>
    <t>Marseillan</t>
  </si>
  <si>
    <t>QQ 12 34 56 A</t>
  </si>
  <si>
    <t>WEISS</t>
  </si>
  <si>
    <t>Darla</t>
  </si>
  <si>
    <t>1 Vallance Road Bethnal Green</t>
  </si>
  <si>
    <t>E21AA</t>
  </si>
  <si>
    <t>Londres</t>
  </si>
  <si>
    <t>1 23 45 67 89 A</t>
  </si>
  <si>
    <t>BIRKSHEN</t>
  </si>
  <si>
    <t>Quentin</t>
  </si>
  <si>
    <t>Lauppenstrasse</t>
  </si>
  <si>
    <t>Bern</t>
  </si>
  <si>
    <t>VERNET</t>
  </si>
  <si>
    <t>Fabien</t>
  </si>
  <si>
    <t>Rue de l'Eglise</t>
  </si>
  <si>
    <t>Aix-en-Ergny</t>
  </si>
  <si>
    <t>POUGUET</t>
  </si>
  <si>
    <t>Alain</t>
  </si>
  <si>
    <t>15 chemin de Baluffe</t>
  </si>
  <si>
    <t>Agde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</si>
</sst>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00"/>
    <numFmt numFmtId="166" formatCode="[$-F400]h:mm:ss\ AM/PM"/>
    <numFmt numFmtId="167" formatCode="#,##0.00\ &quot;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orbel"/>
      <family val="2"/>
    </font>
    <font>
      <b/>
      <sz val="10"/>
      <color theme="1"/>
      <name val="Corbel"/>
      <family val="2"/>
    </font>
    <font>
      <sz val="11"/>
      <color theme="1"/>
      <name val="Forte"/>
      <family val="4"/>
    </font>
    <font>
      <sz val="10"/>
      <color theme="1"/>
      <name val="Forte"/>
      <family val="4"/>
    </font>
    <font>
      <sz val="9"/>
      <color theme="1"/>
      <name val="Forte"/>
      <family val="4"/>
    </font>
    <font>
      <sz val="12"/>
      <color theme="1"/>
      <name val="Bodoni MT Condensed"/>
      <family val="1"/>
    </font>
    <font>
      <sz val="11"/>
      <color theme="1"/>
      <name val="Perpetua"/>
      <family val="1"/>
    </font>
    <font>
      <b/>
      <sz val="16"/>
      <color theme="1"/>
      <name val="Corbel"/>
      <family val="2"/>
    </font>
    <font>
      <sz val="11"/>
      <name val="Perpetua"/>
      <family val="1"/>
    </font>
    <font>
      <b/>
      <sz val="14"/>
      <color theme="1"/>
      <name val="Corbel"/>
      <family val="2"/>
    </font>
    <font>
      <sz val="10"/>
      <color theme="1"/>
      <name val="Perpetua"/>
      <family val="1"/>
    </font>
    <font>
      <sz val="12"/>
      <color theme="1"/>
      <name val="Constantia"/>
      <family val="1"/>
    </font>
    <font>
      <sz val="9"/>
      <color theme="1"/>
      <name val="Palatino Linotype"/>
      <family val="1"/>
    </font>
    <font>
      <b/>
      <sz val="9"/>
      <color rgb="FF666666"/>
      <name val="Palatino Linotype"/>
      <family val="1"/>
    </font>
    <font>
      <sz val="10"/>
      <color theme="1"/>
      <name val="Arial Unicode MS"/>
      <family val="2"/>
    </font>
    <font>
      <sz val="10"/>
      <color theme="1"/>
      <name val="Palatino Linotype"/>
      <family val="1"/>
    </font>
    <font>
      <sz val="10"/>
      <color theme="1"/>
      <name val="Bodoni MT Condensed"/>
      <family val="1"/>
    </font>
    <font>
      <sz val="10"/>
      <color theme="1"/>
      <name val="Corbe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double">
        <color theme="7" tint="-0.499984740745262"/>
      </left>
      <right style="thin">
        <color indexed="64"/>
      </right>
      <top style="double">
        <color theme="7" tint="-0.499984740745262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theme="7" tint="-0.499984740745262"/>
      </top>
      <bottom style="thin">
        <color auto="1"/>
      </bottom>
      <diagonal/>
    </border>
    <border>
      <left style="thin">
        <color indexed="64"/>
      </left>
      <right style="double">
        <color theme="7" tint="-0.499984740745262"/>
      </right>
      <top style="double">
        <color theme="7" tint="-0.499984740745262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thin">
        <color indexed="64"/>
      </right>
      <top style="thin">
        <color indexed="64"/>
      </top>
      <bottom style="double">
        <color theme="7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7" tint="-0.499984740745262"/>
      </bottom>
      <diagonal/>
    </border>
    <border>
      <left style="thin">
        <color indexed="64"/>
      </left>
      <right style="double">
        <color theme="7" tint="-0.499984740745262"/>
      </right>
      <top style="thin">
        <color indexed="64"/>
      </top>
      <bottom style="double">
        <color theme="7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 style="thin">
        <color indexed="64"/>
      </bottom>
      <diagonal/>
    </border>
    <border>
      <left style="double">
        <color theme="7" tint="-0.499984740745262"/>
      </left>
      <right style="double">
        <color theme="7" tint="-0.499984740745262"/>
      </right>
      <top style="thin">
        <color indexed="64"/>
      </top>
      <bottom style="thin">
        <color indexed="64"/>
      </bottom>
      <diagonal/>
    </border>
    <border>
      <left style="double">
        <color theme="7" tint="-0.499984740745262"/>
      </left>
      <right style="double">
        <color theme="7" tint="-0.499984740745262"/>
      </right>
      <top style="thin">
        <color indexed="64"/>
      </top>
      <bottom style="double">
        <color theme="7" tint="-0.499984740745262"/>
      </bottom>
      <diagonal/>
    </border>
    <border>
      <left style="thin">
        <color indexed="64"/>
      </left>
      <right style="double">
        <color theme="3" tint="-0.2499465926084170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3" fillId="0" borderId="0" xfId="0" applyFont="1"/>
    <xf numFmtId="0" fontId="4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7" fillId="0" borderId="0" xfId="0" applyFont="1"/>
    <xf numFmtId="0" fontId="4" fillId="2" borderId="6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left" vertical="center" indent="1"/>
    </xf>
    <xf numFmtId="2" fontId="8" fillId="0" borderId="5" xfId="0" applyNumberFormat="1" applyFont="1" applyBorder="1" applyAlignment="1">
      <alignment horizontal="right" vertical="center" indent="1"/>
    </xf>
    <xf numFmtId="0" fontId="8" fillId="0" borderId="5" xfId="0" applyFont="1" applyBorder="1" applyAlignment="1">
      <alignment horizontal="center" vertical="center"/>
    </xf>
    <xf numFmtId="2" fontId="8" fillId="3" borderId="6" xfId="0" applyNumberFormat="1" applyFont="1" applyFill="1" applyBorder="1" applyAlignment="1">
      <alignment horizontal="right" vertical="center" indent="1"/>
    </xf>
    <xf numFmtId="0" fontId="8" fillId="0" borderId="0" xfId="0" applyFont="1"/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left" vertical="center" indent="1"/>
    </xf>
    <xf numFmtId="2" fontId="8" fillId="0" borderId="8" xfId="0" applyNumberFormat="1" applyFont="1" applyBorder="1" applyAlignment="1">
      <alignment horizontal="right" vertical="center" indent="1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right" vertical="center" indent="1"/>
    </xf>
    <xf numFmtId="0" fontId="8" fillId="0" borderId="4" xfId="0" applyFont="1" applyFill="1" applyBorder="1" applyAlignment="1">
      <alignment horizontal="right" vertical="center" indent="1"/>
    </xf>
    <xf numFmtId="2" fontId="10" fillId="0" borderId="5" xfId="0" applyNumberFormat="1" applyFont="1" applyFill="1" applyBorder="1" applyAlignment="1">
      <alignment horizontal="right" vertical="center" indent="1"/>
    </xf>
    <xf numFmtId="0" fontId="10" fillId="0" borderId="6" xfId="0" applyFont="1" applyFill="1" applyBorder="1" applyAlignment="1">
      <alignment horizontal="left" vertical="center" wrapText="1"/>
    </xf>
    <xf numFmtId="1" fontId="8" fillId="0" borderId="5" xfId="0" applyNumberFormat="1" applyFont="1" applyBorder="1" applyAlignment="1">
      <alignment horizontal="right" vertical="center"/>
    </xf>
    <xf numFmtId="0" fontId="8" fillId="0" borderId="6" xfId="0" applyFont="1" applyBorder="1" applyAlignment="1">
      <alignment horizontal="left" vertical="center" indent="1"/>
    </xf>
    <xf numFmtId="0" fontId="8" fillId="0" borderId="0" xfId="0" applyFont="1" applyAlignment="1">
      <alignment wrapText="1"/>
    </xf>
    <xf numFmtId="2" fontId="8" fillId="0" borderId="5" xfId="0" applyNumberFormat="1" applyFont="1" applyFill="1" applyBorder="1" applyAlignment="1">
      <alignment horizontal="right" vertical="center" indent="1"/>
    </xf>
    <xf numFmtId="0" fontId="8" fillId="0" borderId="6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left" wrapText="1" indent="1"/>
    </xf>
    <xf numFmtId="1" fontId="8" fillId="0" borderId="5" xfId="0" applyNumberFormat="1" applyFont="1" applyBorder="1" applyAlignment="1">
      <alignment horizontal="right" vertical="top"/>
    </xf>
    <xf numFmtId="0" fontId="8" fillId="0" borderId="4" xfId="0" applyFont="1" applyFill="1" applyBorder="1" applyAlignment="1">
      <alignment horizontal="left" vertical="center" indent="1"/>
    </xf>
    <xf numFmtId="1" fontId="8" fillId="0" borderId="5" xfId="0" applyNumberFormat="1" applyFont="1" applyFill="1" applyBorder="1" applyAlignment="1">
      <alignment horizontal="right" vertical="top"/>
    </xf>
    <xf numFmtId="0" fontId="8" fillId="0" borderId="6" xfId="0" applyFont="1" applyFill="1" applyBorder="1" applyAlignment="1">
      <alignment horizontal="left" vertical="center" indent="1"/>
    </xf>
    <xf numFmtId="0" fontId="8" fillId="0" borderId="7" xfId="0" applyFont="1" applyFill="1" applyBorder="1" applyAlignment="1">
      <alignment horizontal="right" vertical="center" indent="1"/>
    </xf>
    <xf numFmtId="2" fontId="10" fillId="0" borderId="8" xfId="0" applyNumberFormat="1" applyFont="1" applyFill="1" applyBorder="1" applyAlignment="1">
      <alignment horizontal="right" vertical="center" indent="1"/>
    </xf>
    <xf numFmtId="0" fontId="10" fillId="0" borderId="9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12" fillId="0" borderId="4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8" fillId="0" borderId="11" xfId="0" applyFont="1" applyBorder="1" applyAlignment="1">
      <alignment horizontal="left" vertical="center" indent="1"/>
    </xf>
    <xf numFmtId="0" fontId="12" fillId="0" borderId="7" xfId="0" applyFont="1" applyFill="1" applyBorder="1" applyAlignment="1">
      <alignment horizontal="left" vertical="top" wrapText="1"/>
    </xf>
    <xf numFmtId="0" fontId="12" fillId="0" borderId="9" xfId="0" applyFont="1" applyFill="1" applyBorder="1" applyAlignment="1">
      <alignment horizontal="center" vertical="top" wrapText="1"/>
    </xf>
    <xf numFmtId="0" fontId="8" fillId="0" borderId="9" xfId="0" applyFont="1" applyBorder="1" applyAlignment="1">
      <alignment horizontal="right" vertical="center" indent="1"/>
    </xf>
    <xf numFmtId="0" fontId="8" fillId="0" borderId="12" xfId="0" applyFont="1" applyBorder="1" applyAlignment="1">
      <alignment horizontal="left" vertical="center" indent="1"/>
    </xf>
    <xf numFmtId="1" fontId="8" fillId="0" borderId="8" xfId="0" applyNumberFormat="1" applyFont="1" applyBorder="1" applyAlignment="1">
      <alignment horizontal="right" vertical="top"/>
    </xf>
    <xf numFmtId="0" fontId="8" fillId="0" borderId="9" xfId="0" applyFont="1" applyBorder="1" applyAlignment="1">
      <alignment horizontal="left" vertical="center" indent="1"/>
    </xf>
    <xf numFmtId="0" fontId="0" fillId="0" borderId="0" xfId="0" applyAlignment="1"/>
    <xf numFmtId="0" fontId="13" fillId="0" borderId="5" xfId="0" applyFont="1" applyFill="1" applyBorder="1" applyAlignment="1">
      <alignment horizontal="left" vertical="top"/>
    </xf>
    <xf numFmtId="0" fontId="13" fillId="0" borderId="5" xfId="0" applyFont="1" applyFill="1" applyBorder="1" applyAlignment="1">
      <alignment horizontal="left" vertical="top" wrapText="1"/>
    </xf>
    <xf numFmtId="14" fontId="14" fillId="0" borderId="5" xfId="0" applyNumberFormat="1" applyFont="1" applyBorder="1" applyAlignment="1">
      <alignment horizontal="center" vertical="center"/>
    </xf>
    <xf numFmtId="0" fontId="15" fillId="0" borderId="5" xfId="0" applyNumberFormat="1" applyFont="1" applyBorder="1" applyAlignment="1">
      <alignment horizontal="center" vertical="center"/>
    </xf>
    <xf numFmtId="0" fontId="14" fillId="0" borderId="5" xfId="0" applyNumberFormat="1" applyFont="1" applyBorder="1" applyAlignment="1">
      <alignment horizontal="center" vertical="center" wrapText="1"/>
    </xf>
    <xf numFmtId="0" fontId="16" fillId="0" borderId="5" xfId="0" applyFont="1" applyBorder="1"/>
    <xf numFmtId="0" fontId="14" fillId="0" borderId="5" xfId="0" applyNumberFormat="1" applyFont="1" applyBorder="1" applyAlignment="1">
      <alignment horizontal="center" vertical="center"/>
    </xf>
    <xf numFmtId="164" fontId="14" fillId="0" borderId="5" xfId="0" applyNumberFormat="1" applyFont="1" applyBorder="1" applyAlignment="1">
      <alignment horizontal="center" vertical="center" wrapText="1"/>
    </xf>
    <xf numFmtId="14" fontId="14" fillId="0" borderId="5" xfId="0" applyNumberFormat="1" applyFont="1" applyBorder="1" applyAlignment="1">
      <alignment horizontal="center" vertical="center" wrapText="1"/>
    </xf>
    <xf numFmtId="1" fontId="16" fillId="0" borderId="5" xfId="0" applyNumberFormat="1" applyFont="1" applyBorder="1"/>
    <xf numFmtId="165" fontId="14" fillId="0" borderId="5" xfId="0" applyNumberFormat="1" applyFont="1" applyBorder="1" applyAlignment="1">
      <alignment horizontal="center" vertical="center" wrapText="1"/>
    </xf>
    <xf numFmtId="166" fontId="14" fillId="0" borderId="5" xfId="0" applyNumberFormat="1" applyFont="1" applyBorder="1" applyAlignment="1">
      <alignment horizontal="center" vertical="center" wrapText="1"/>
    </xf>
    <xf numFmtId="2" fontId="14" fillId="0" borderId="5" xfId="0" applyNumberFormat="1" applyFont="1" applyBorder="1" applyAlignment="1">
      <alignment horizontal="right" vertical="center" wrapText="1"/>
    </xf>
    <xf numFmtId="0" fontId="17" fillId="0" borderId="5" xfId="0" applyNumberFormat="1" applyFont="1" applyBorder="1" applyAlignment="1">
      <alignment horizontal="right" vertical="center" indent="1"/>
    </xf>
    <xf numFmtId="167" fontId="14" fillId="0" borderId="5" xfId="0" applyNumberFormat="1" applyFont="1" applyBorder="1" applyAlignment="1">
      <alignment horizontal="right" vertical="center"/>
    </xf>
    <xf numFmtId="0" fontId="14" fillId="0" borderId="5" xfId="0" applyNumberFormat="1" applyFont="1" applyBorder="1" applyAlignment="1">
      <alignment horizontal="right" vertical="center" indent="1"/>
    </xf>
    <xf numFmtId="0" fontId="14" fillId="0" borderId="5" xfId="0" applyNumberFormat="1" applyFont="1" applyBorder="1" applyAlignment="1">
      <alignment horizontal="right" vertical="center"/>
    </xf>
    <xf numFmtId="0" fontId="14" fillId="0" borderId="5" xfId="1" applyNumberFormat="1" applyFont="1" applyBorder="1" applyAlignment="1">
      <alignment horizontal="center" vertical="center" wrapText="1"/>
    </xf>
    <xf numFmtId="167" fontId="14" fillId="0" borderId="5" xfId="0" applyNumberFormat="1" applyFont="1" applyBorder="1" applyAlignment="1">
      <alignment horizontal="right" vertical="center" wrapText="1"/>
    </xf>
    <xf numFmtId="0" fontId="14" fillId="0" borderId="5" xfId="1" applyNumberFormat="1" applyFont="1" applyBorder="1" applyAlignment="1">
      <alignment horizontal="right" vertical="center" wrapText="1"/>
    </xf>
    <xf numFmtId="0" fontId="14" fillId="0" borderId="5" xfId="0" applyNumberFormat="1" applyFont="1" applyBorder="1" applyAlignment="1">
      <alignment vertical="center"/>
    </xf>
    <xf numFmtId="167" fontId="14" fillId="0" borderId="13" xfId="0" applyNumberFormat="1" applyFont="1" applyBorder="1" applyAlignment="1">
      <alignment horizontal="right" vertical="center"/>
    </xf>
    <xf numFmtId="0" fontId="17" fillId="0" borderId="5" xfId="0" applyNumberFormat="1" applyFont="1" applyBorder="1" applyAlignment="1">
      <alignment vertical="center"/>
    </xf>
    <xf numFmtId="14" fontId="18" fillId="0" borderId="0" xfId="0" applyNumberFormat="1" applyFont="1"/>
    <xf numFmtId="0" fontId="18" fillId="0" borderId="0" xfId="0" applyNumberFormat="1" applyFont="1"/>
    <xf numFmtId="0" fontId="16" fillId="0" borderId="0" xfId="0" applyFont="1"/>
    <xf numFmtId="0" fontId="19" fillId="0" borderId="0" xfId="0" applyNumberFormat="1" applyFont="1"/>
    <xf numFmtId="0" fontId="0" fillId="0" borderId="0" xfId="0" applyNumberFormat="1"/>
    <xf numFmtId="0" fontId="19" fillId="0" borderId="0" xfId="1" applyNumberFormat="1" applyFont="1"/>
    <xf numFmtId="0" fontId="19" fillId="0" borderId="0" xfId="0" applyFont="1"/>
    <xf numFmtId="0" fontId="18" fillId="0" borderId="0" xfId="0" applyFont="1"/>
    <xf numFmtId="0" fontId="14" fillId="0" borderId="0" xfId="0" applyFont="1" applyAlignment="1">
      <alignment horizontal="center" vertical="center"/>
    </xf>
    <xf numFmtId="14" fontId="19" fillId="0" borderId="0" xfId="0" applyNumberFormat="1" applyFont="1"/>
    <xf numFmtId="0" fontId="13" fillId="4" borderId="5" xfId="0" applyFont="1" applyFill="1" applyBorder="1" applyAlignment="1">
      <alignment horizontal="left" vertical="top" wrapText="1"/>
    </xf>
    <xf numFmtId="2" fontId="14" fillId="4" borderId="5" xfId="0" applyNumberFormat="1" applyFont="1" applyFill="1" applyBorder="1" applyAlignment="1">
      <alignment horizontal="right" vertical="center"/>
    </xf>
    <xf numFmtId="0" fontId="8" fillId="4" borderId="4" xfId="0" applyFont="1" applyFill="1" applyBorder="1" applyAlignment="1">
      <alignment horizontal="left" vertical="center" indent="1"/>
    </xf>
    <xf numFmtId="2" fontId="8" fillId="4" borderId="5" xfId="0" applyNumberFormat="1" applyFont="1" applyFill="1" applyBorder="1" applyAlignment="1">
      <alignment horizontal="right" vertical="center" indent="1"/>
    </xf>
    <xf numFmtId="0" fontId="11" fillId="2" borderId="10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 vertical="center" indent="1"/>
    </xf>
    <xf numFmtId="0" fontId="8" fillId="0" borderId="6" xfId="0" applyFont="1" applyBorder="1" applyAlignment="1">
      <alignment horizontal="left" vertical="center" indent="1"/>
    </xf>
    <xf numFmtId="0" fontId="8" fillId="0" borderId="4" xfId="0" applyFont="1" applyBorder="1" applyAlignment="1">
      <alignment horizontal="left" vertical="center" indent="1"/>
    </xf>
    <xf numFmtId="0" fontId="8" fillId="0" borderId="7" xfId="0" applyFont="1" applyBorder="1" applyAlignment="1">
      <alignment horizontal="left" vertical="center" indent="1"/>
    </xf>
    <xf numFmtId="0" fontId="8" fillId="0" borderId="5" xfId="0" applyFont="1" applyBorder="1" applyAlignment="1">
      <alignment horizontal="left" vertical="center" wrapText="1" indent="1"/>
    </xf>
    <xf numFmtId="0" fontId="8" fillId="0" borderId="6" xfId="0" applyFont="1" applyBorder="1" applyAlignment="1">
      <alignment horizontal="left" vertical="center" wrapText="1" indent="1"/>
    </xf>
    <xf numFmtId="0" fontId="8" fillId="0" borderId="8" xfId="0" applyFont="1" applyBorder="1" applyAlignment="1">
      <alignment horizontal="left" vertical="center" wrapText="1" indent="1"/>
    </xf>
    <xf numFmtId="0" fontId="8" fillId="0" borderId="9" xfId="0" applyFont="1" applyBorder="1" applyAlignment="1">
      <alignment horizontal="left" vertical="center" wrapText="1" indent="1"/>
    </xf>
    <xf numFmtId="0" fontId="9" fillId="2" borderId="1" xfId="0" applyFont="1" applyFill="1" applyBorder="1" applyAlignment="1">
      <alignment horizontal="left" vertical="center" indent="1"/>
    </xf>
    <xf numFmtId="0" fontId="9" fillId="2" borderId="3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0" fontId="2" fillId="2" borderId="2" xfId="0" applyFont="1" applyFill="1" applyBorder="1" applyAlignment="1">
      <alignment horizontal="left" vertical="center" indent="1"/>
    </xf>
    <xf numFmtId="0" fontId="2" fillId="2" borderId="3" xfId="0" applyFont="1" applyFill="1" applyBorder="1" applyAlignment="1">
      <alignment horizontal="left" vertical="center" inden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NED/Dossier%20informatique/Source_de_donn&#233;es_pat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s"/>
      <sheetName val="Bases formules"/>
      <sheetName val="Données adm. &amp; Facturation"/>
      <sheetName val="Données adm. &amp; Factur. formules"/>
    </sheetNames>
    <sheetDataSet>
      <sheetData sheetId="0">
        <row r="6">
          <cell r="A6" t="str">
            <v>BCFA008</v>
          </cell>
          <cell r="B6">
            <v>52.25</v>
          </cell>
          <cell r="C6" t="str">
            <v>ADC</v>
          </cell>
          <cell r="D6">
            <v>40</v>
          </cell>
        </row>
        <row r="7">
          <cell r="A7" t="str">
            <v>BFPP001</v>
          </cell>
          <cell r="B7">
            <v>83.6</v>
          </cell>
          <cell r="C7" t="str">
            <v>ADC</v>
          </cell>
          <cell r="D7">
            <v>63</v>
          </cell>
        </row>
        <row r="8">
          <cell r="A8" t="str">
            <v>BGJA001</v>
          </cell>
          <cell r="B8">
            <v>125.4</v>
          </cell>
          <cell r="C8" t="str">
            <v>ADC</v>
          </cell>
          <cell r="D8">
            <v>95</v>
          </cell>
        </row>
        <row r="9">
          <cell r="A9" t="str">
            <v>BEFA008</v>
          </cell>
          <cell r="B9">
            <v>209</v>
          </cell>
          <cell r="C9" t="str">
            <v>ADC</v>
          </cell>
          <cell r="D9">
            <v>157</v>
          </cell>
        </row>
        <row r="10">
          <cell r="A10" t="str">
            <v>BFGA008</v>
          </cell>
          <cell r="B10">
            <v>209</v>
          </cell>
          <cell r="C10" t="str">
            <v>ADC</v>
          </cell>
          <cell r="D10">
            <v>157</v>
          </cell>
        </row>
        <row r="11">
          <cell r="A11" t="str">
            <v>BGFA014</v>
          </cell>
          <cell r="B11">
            <v>209</v>
          </cell>
          <cell r="C11" t="str">
            <v>ADC</v>
          </cell>
          <cell r="D11">
            <v>157</v>
          </cell>
        </row>
        <row r="12">
          <cell r="A12" t="str">
            <v>BFGA010</v>
          </cell>
          <cell r="B12">
            <v>212.06</v>
          </cell>
          <cell r="C12" t="str">
            <v>ADC</v>
          </cell>
          <cell r="D12">
            <v>160</v>
          </cell>
        </row>
        <row r="13">
          <cell r="A13" t="str">
            <v>BFGA004</v>
          </cell>
          <cell r="B13">
            <v>271.7</v>
          </cell>
          <cell r="C13" t="str">
            <v>ADC</v>
          </cell>
          <cell r="D13">
            <v>204</v>
          </cell>
        </row>
        <row r="17">
          <cell r="I17" t="str">
            <v>ALBERT</v>
          </cell>
          <cell r="J17">
            <v>10003185268</v>
          </cell>
          <cell r="K17" t="str">
            <v>Anesthésie</v>
          </cell>
        </row>
        <row r="18">
          <cell r="I18" t="str">
            <v>DELARUE</v>
          </cell>
          <cell r="J18">
            <v>10004217972</v>
          </cell>
          <cell r="K18" t="str">
            <v>Anesthésie</v>
          </cell>
        </row>
        <row r="19">
          <cell r="I19" t="str">
            <v>WILSTERN</v>
          </cell>
          <cell r="J19">
            <v>10005454425</v>
          </cell>
          <cell r="K19" t="str">
            <v>Anesthésie</v>
          </cell>
        </row>
        <row r="20">
          <cell r="I20" t="str">
            <v>PRADEL</v>
          </cell>
          <cell r="J20">
            <v>10001983631</v>
          </cell>
          <cell r="K20" t="str">
            <v>Esthétique</v>
          </cell>
        </row>
        <row r="21">
          <cell r="I21" t="str">
            <v>MONDI</v>
          </cell>
          <cell r="J21">
            <v>10001368763</v>
          </cell>
          <cell r="K21" t="str">
            <v>Ophtalmologie</v>
          </cell>
        </row>
        <row r="22">
          <cell r="I22" t="str">
            <v>PAGE</v>
          </cell>
          <cell r="J22">
            <v>10006849614</v>
          </cell>
          <cell r="K22" t="str">
            <v>Ophtalmologie</v>
          </cell>
        </row>
        <row r="23">
          <cell r="I23" t="str">
            <v>BRINGER</v>
          </cell>
          <cell r="J23">
            <v>10002132475</v>
          </cell>
          <cell r="K23" t="str">
            <v>ORL</v>
          </cell>
        </row>
        <row r="24">
          <cell r="I24" t="str">
            <v>RAJAN</v>
          </cell>
          <cell r="J24">
            <v>10007684169</v>
          </cell>
          <cell r="K24" t="str">
            <v>ORL</v>
          </cell>
        </row>
        <row r="25">
          <cell r="I25" t="str">
            <v>CALVET</v>
          </cell>
          <cell r="J25">
            <v>10003644582</v>
          </cell>
          <cell r="K25" t="str">
            <v>Orthopédie</v>
          </cell>
        </row>
        <row r="26">
          <cell r="I26" t="str">
            <v>EL AKHMY</v>
          </cell>
          <cell r="J26">
            <v>10005758694</v>
          </cell>
          <cell r="K26" t="str">
            <v>Orthopédie</v>
          </cell>
        </row>
        <row r="27">
          <cell r="I27" t="str">
            <v>FRESQUET</v>
          </cell>
          <cell r="J27">
            <v>10004442358</v>
          </cell>
          <cell r="K27" t="str">
            <v>Otologie</v>
          </cell>
        </row>
        <row r="28">
          <cell r="I28" t="str">
            <v>ROBERT</v>
          </cell>
          <cell r="J28">
            <v>10003992123</v>
          </cell>
          <cell r="K28" t="str">
            <v>Otologie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workbookViewId="0">
      <selection activeCell="E6" sqref="E6"/>
    </sheetView>
  </sheetViews>
  <sheetFormatPr baseColWidth="10" defaultRowHeight="15" x14ac:dyDescent="0.25"/>
  <cols>
    <col min="1" max="1" width="13.140625" customWidth="1"/>
    <col min="2" max="2" width="15.42578125" customWidth="1"/>
    <col min="3" max="3" width="11.42578125" customWidth="1"/>
    <col min="4" max="4" width="16.140625" customWidth="1"/>
    <col min="5" max="5" width="15" customWidth="1"/>
    <col min="6" max="6" width="39.42578125" customWidth="1"/>
    <col min="7" max="7" width="12.85546875" customWidth="1"/>
    <col min="9" max="9" width="17.7109375" customWidth="1"/>
    <col min="10" max="10" width="11.85546875" customWidth="1"/>
    <col min="11" max="11" width="24" customWidth="1"/>
  </cols>
  <sheetData>
    <row r="1" spans="1:11" ht="24" thickTop="1" x14ac:dyDescent="0.25">
      <c r="A1" s="100" t="s">
        <v>0</v>
      </c>
      <c r="B1" s="101"/>
      <c r="C1" s="101"/>
      <c r="D1" s="102"/>
      <c r="E1" s="1"/>
      <c r="F1" s="100" t="s">
        <v>1</v>
      </c>
      <c r="G1" s="102"/>
      <c r="H1" s="1"/>
      <c r="I1" s="100" t="s">
        <v>2</v>
      </c>
      <c r="J1" s="101"/>
      <c r="K1" s="102"/>
    </row>
    <row r="2" spans="1:11" ht="15.75" x14ac:dyDescent="0.25">
      <c r="A2" s="2" t="s">
        <v>3</v>
      </c>
      <c r="B2" s="3" t="s">
        <v>4</v>
      </c>
      <c r="C2" s="4" t="s">
        <v>5</v>
      </c>
      <c r="D2" s="5" t="s">
        <v>6</v>
      </c>
      <c r="E2" s="6"/>
      <c r="F2" s="2" t="s">
        <v>7</v>
      </c>
      <c r="G2" s="7" t="s">
        <v>8</v>
      </c>
      <c r="H2" s="6"/>
      <c r="I2" s="2" t="s">
        <v>9</v>
      </c>
      <c r="J2" s="103" t="s">
        <v>10</v>
      </c>
      <c r="K2" s="104"/>
    </row>
    <row r="3" spans="1:11" ht="15.75" x14ac:dyDescent="0.3">
      <c r="A3" s="84" t="s">
        <v>11</v>
      </c>
      <c r="B3" s="85">
        <v>48</v>
      </c>
      <c r="C3" s="10" t="s">
        <v>12</v>
      </c>
      <c r="D3" s="11">
        <f>ROUNDUP(B3*75/100,0)</f>
        <v>36</v>
      </c>
      <c r="E3" s="12"/>
      <c r="F3" s="8" t="s">
        <v>13</v>
      </c>
      <c r="G3" s="13" t="s">
        <v>14</v>
      </c>
      <c r="H3" s="12"/>
      <c r="I3" s="8" t="s">
        <v>15</v>
      </c>
      <c r="J3" s="90" t="s">
        <v>16</v>
      </c>
      <c r="K3" s="91"/>
    </row>
    <row r="4" spans="1:11" ht="15.75" x14ac:dyDescent="0.3">
      <c r="A4" s="84" t="s">
        <v>17</v>
      </c>
      <c r="B4" s="85">
        <v>91.56</v>
      </c>
      <c r="C4" s="10" t="s">
        <v>12</v>
      </c>
      <c r="D4" s="11">
        <f>ROUNDUP(B4*75/100,0)</f>
        <v>69</v>
      </c>
      <c r="E4" s="12"/>
      <c r="F4" s="8" t="s">
        <v>18</v>
      </c>
      <c r="G4" s="13" t="s">
        <v>19</v>
      </c>
      <c r="H4" s="12"/>
      <c r="I4" s="8" t="s">
        <v>20</v>
      </c>
      <c r="J4" s="90" t="s">
        <v>21</v>
      </c>
      <c r="K4" s="91"/>
    </row>
    <row r="5" spans="1:11" ht="15.75" x14ac:dyDescent="0.3">
      <c r="A5" s="84" t="s">
        <v>22</v>
      </c>
      <c r="B5" s="85">
        <v>125.4</v>
      </c>
      <c r="C5" s="10" t="s">
        <v>12</v>
      </c>
      <c r="D5" s="11">
        <f t="shared" ref="D5:D13" si="0">ROUNDUP(B5*75/100,0)</f>
        <v>95</v>
      </c>
      <c r="E5" s="12"/>
      <c r="F5" s="8" t="s">
        <v>23</v>
      </c>
      <c r="G5" s="13" t="s">
        <v>24</v>
      </c>
      <c r="H5" s="12"/>
      <c r="I5" s="8" t="s">
        <v>25</v>
      </c>
      <c r="J5" s="90" t="s">
        <v>26</v>
      </c>
      <c r="K5" s="91"/>
    </row>
    <row r="6" spans="1:11" ht="15.75" x14ac:dyDescent="0.3">
      <c r="A6" s="8" t="s">
        <v>27</v>
      </c>
      <c r="B6" s="9">
        <v>52.25</v>
      </c>
      <c r="C6" s="10" t="s">
        <v>28</v>
      </c>
      <c r="D6" s="11">
        <f t="shared" si="0"/>
        <v>40</v>
      </c>
      <c r="E6" s="12"/>
      <c r="F6" s="8" t="s">
        <v>29</v>
      </c>
      <c r="G6" s="13" t="s">
        <v>30</v>
      </c>
      <c r="H6" s="12"/>
      <c r="I6" s="8" t="s">
        <v>31</v>
      </c>
      <c r="J6" s="90"/>
      <c r="K6" s="91"/>
    </row>
    <row r="7" spans="1:11" ht="15.75" x14ac:dyDescent="0.3">
      <c r="A7" s="8" t="s">
        <v>32</v>
      </c>
      <c r="B7" s="9">
        <v>83.6</v>
      </c>
      <c r="C7" s="10" t="s">
        <v>28</v>
      </c>
      <c r="D7" s="11">
        <f t="shared" si="0"/>
        <v>63</v>
      </c>
      <c r="E7" s="12"/>
      <c r="F7" s="8" t="s">
        <v>33</v>
      </c>
      <c r="G7" s="13" t="s">
        <v>34</v>
      </c>
      <c r="H7" s="12"/>
      <c r="I7" s="8" t="s">
        <v>35</v>
      </c>
      <c r="J7" s="90" t="s">
        <v>36</v>
      </c>
      <c r="K7" s="91"/>
    </row>
    <row r="8" spans="1:11" ht="15.75" x14ac:dyDescent="0.3">
      <c r="A8" s="8" t="s">
        <v>37</v>
      </c>
      <c r="B8" s="9">
        <v>125.4</v>
      </c>
      <c r="C8" s="10" t="s">
        <v>28</v>
      </c>
      <c r="D8" s="11">
        <f t="shared" si="0"/>
        <v>95</v>
      </c>
      <c r="E8" s="12"/>
      <c r="F8" s="8" t="s">
        <v>38</v>
      </c>
      <c r="G8" s="13" t="s">
        <v>39</v>
      </c>
      <c r="H8" s="12"/>
      <c r="I8" s="8" t="s">
        <v>40</v>
      </c>
      <c r="J8" s="90" t="s">
        <v>41</v>
      </c>
      <c r="K8" s="91"/>
    </row>
    <row r="9" spans="1:11" ht="15.75" x14ac:dyDescent="0.3">
      <c r="A9" s="8" t="s">
        <v>42</v>
      </c>
      <c r="B9" s="9">
        <v>209</v>
      </c>
      <c r="C9" s="10" t="s">
        <v>28</v>
      </c>
      <c r="D9" s="11">
        <f t="shared" si="0"/>
        <v>157</v>
      </c>
      <c r="E9" s="12"/>
      <c r="F9" s="8" t="s">
        <v>43</v>
      </c>
      <c r="G9" s="13" t="s">
        <v>44</v>
      </c>
      <c r="H9" s="12"/>
      <c r="I9" s="8" t="s">
        <v>45</v>
      </c>
      <c r="J9" s="90" t="s">
        <v>46</v>
      </c>
      <c r="K9" s="91"/>
    </row>
    <row r="10" spans="1:11" ht="15.75" x14ac:dyDescent="0.3">
      <c r="A10" s="8" t="s">
        <v>47</v>
      </c>
      <c r="B10" s="9">
        <v>209</v>
      </c>
      <c r="C10" s="10" t="s">
        <v>28</v>
      </c>
      <c r="D10" s="11">
        <f t="shared" si="0"/>
        <v>157</v>
      </c>
      <c r="E10" s="12"/>
      <c r="F10" s="8" t="s">
        <v>48</v>
      </c>
      <c r="G10" s="13" t="s">
        <v>49</v>
      </c>
      <c r="H10" s="12"/>
      <c r="I10" s="8" t="s">
        <v>50</v>
      </c>
      <c r="J10" s="90" t="s">
        <v>51</v>
      </c>
      <c r="K10" s="91"/>
    </row>
    <row r="11" spans="1:11" ht="15.75" x14ac:dyDescent="0.3">
      <c r="A11" s="8" t="s">
        <v>52</v>
      </c>
      <c r="B11" s="9">
        <v>209</v>
      </c>
      <c r="C11" s="10" t="s">
        <v>28</v>
      </c>
      <c r="D11" s="11">
        <f t="shared" si="0"/>
        <v>157</v>
      </c>
      <c r="E11" s="12"/>
      <c r="F11" s="8" t="s">
        <v>53</v>
      </c>
      <c r="G11" s="13" t="s">
        <v>54</v>
      </c>
      <c r="H11" s="12"/>
      <c r="I11" s="8" t="s">
        <v>55</v>
      </c>
      <c r="J11" s="90" t="s">
        <v>56</v>
      </c>
      <c r="K11" s="91"/>
    </row>
    <row r="12" spans="1:11" ht="15.75" x14ac:dyDescent="0.3">
      <c r="A12" s="8" t="s">
        <v>57</v>
      </c>
      <c r="B12" s="9">
        <v>212.06</v>
      </c>
      <c r="C12" s="10" t="s">
        <v>28</v>
      </c>
      <c r="D12" s="11">
        <f t="shared" si="0"/>
        <v>160</v>
      </c>
      <c r="E12" s="12"/>
      <c r="F12" s="8" t="s">
        <v>58</v>
      </c>
      <c r="G12" s="13" t="s">
        <v>59</v>
      </c>
      <c r="H12" s="12"/>
      <c r="I12" s="92" t="s">
        <v>60</v>
      </c>
      <c r="J12" s="94" t="s">
        <v>61</v>
      </c>
      <c r="K12" s="95"/>
    </row>
    <row r="13" spans="1:11" ht="16.5" thickBot="1" x14ac:dyDescent="0.35">
      <c r="A13" s="14" t="s">
        <v>62</v>
      </c>
      <c r="B13" s="15">
        <v>271.7</v>
      </c>
      <c r="C13" s="16" t="s">
        <v>28</v>
      </c>
      <c r="D13" s="11">
        <f t="shared" si="0"/>
        <v>204</v>
      </c>
      <c r="E13" s="12"/>
      <c r="F13" s="14" t="s">
        <v>63</v>
      </c>
      <c r="G13" s="17" t="s">
        <v>64</v>
      </c>
      <c r="H13" s="12"/>
      <c r="I13" s="93"/>
      <c r="J13" s="96"/>
      <c r="K13" s="97"/>
    </row>
    <row r="14" spans="1:11" ht="16.5" thickTop="1" thickBot="1" x14ac:dyDescent="0.3"/>
    <row r="15" spans="1:11" ht="24" thickTop="1" x14ac:dyDescent="0.25">
      <c r="A15" s="98" t="s">
        <v>65</v>
      </c>
      <c r="B15" s="99"/>
      <c r="D15" s="100" t="s">
        <v>66</v>
      </c>
      <c r="E15" s="101"/>
      <c r="F15" s="102"/>
      <c r="I15" s="100" t="s">
        <v>67</v>
      </c>
      <c r="J15" s="101"/>
      <c r="K15" s="102"/>
    </row>
    <row r="16" spans="1:11" ht="15.75" x14ac:dyDescent="0.25">
      <c r="A16" s="18" t="s">
        <v>68</v>
      </c>
      <c r="B16" s="19" t="s">
        <v>69</v>
      </c>
      <c r="D16" s="2" t="s">
        <v>8</v>
      </c>
      <c r="E16" s="20" t="s">
        <v>70</v>
      </c>
      <c r="F16" s="7" t="s">
        <v>71</v>
      </c>
      <c r="I16" s="2" t="s">
        <v>72</v>
      </c>
      <c r="J16" s="20" t="s">
        <v>73</v>
      </c>
      <c r="K16" s="7" t="s">
        <v>74</v>
      </c>
    </row>
    <row r="17" spans="1:11" ht="31.5" x14ac:dyDescent="0.3">
      <c r="A17" s="8" t="s">
        <v>75</v>
      </c>
      <c r="B17" s="21">
        <v>20</v>
      </c>
      <c r="C17" s="12"/>
      <c r="D17" s="22">
        <v>6</v>
      </c>
      <c r="E17" s="23">
        <v>0.25</v>
      </c>
      <c r="F17" s="24" t="s">
        <v>76</v>
      </c>
      <c r="G17" s="12"/>
      <c r="H17" s="12"/>
      <c r="I17" s="8" t="s">
        <v>77</v>
      </c>
      <c r="J17" s="25">
        <v>10003185268</v>
      </c>
      <c r="K17" s="26" t="s">
        <v>78</v>
      </c>
    </row>
    <row r="18" spans="1:11" ht="15.75" x14ac:dyDescent="0.3">
      <c r="A18" s="8" t="s">
        <v>30</v>
      </c>
      <c r="B18" s="21">
        <v>0</v>
      </c>
      <c r="C18" s="27"/>
      <c r="D18" s="22" t="s">
        <v>79</v>
      </c>
      <c r="E18" s="28">
        <v>23</v>
      </c>
      <c r="F18" s="29" t="s">
        <v>80</v>
      </c>
      <c r="G18" s="30"/>
      <c r="H18" s="27"/>
      <c r="I18" s="8" t="s">
        <v>81</v>
      </c>
      <c r="J18" s="31">
        <v>10004217972</v>
      </c>
      <c r="K18" s="26" t="s">
        <v>78</v>
      </c>
    </row>
    <row r="19" spans="1:11" ht="15.75" x14ac:dyDescent="0.3">
      <c r="A19" s="8" t="s">
        <v>82</v>
      </c>
      <c r="B19" s="21">
        <v>56</v>
      </c>
      <c r="C19" s="27"/>
      <c r="D19" s="22">
        <v>7</v>
      </c>
      <c r="E19" s="28">
        <v>0.04</v>
      </c>
      <c r="F19" s="29" t="s">
        <v>83</v>
      </c>
      <c r="G19" s="27"/>
      <c r="H19" s="27"/>
      <c r="I19" s="8" t="s">
        <v>84</v>
      </c>
      <c r="J19" s="31">
        <v>10005454425</v>
      </c>
      <c r="K19" s="26" t="s">
        <v>78</v>
      </c>
    </row>
    <row r="20" spans="1:11" ht="15.75" x14ac:dyDescent="0.3">
      <c r="A20" s="8" t="s">
        <v>85</v>
      </c>
      <c r="B20" s="21">
        <v>756</v>
      </c>
      <c r="C20" s="27"/>
      <c r="D20" s="22">
        <v>0</v>
      </c>
      <c r="E20" s="28">
        <v>0</v>
      </c>
      <c r="F20" s="29" t="s">
        <v>86</v>
      </c>
      <c r="G20" s="27"/>
      <c r="H20" s="27"/>
      <c r="I20" s="32" t="s">
        <v>87</v>
      </c>
      <c r="J20" s="33">
        <v>10001983631</v>
      </c>
      <c r="K20" s="34" t="s">
        <v>88</v>
      </c>
    </row>
    <row r="21" spans="1:11" ht="16.5" thickBot="1" x14ac:dyDescent="0.35">
      <c r="A21" s="8" t="s">
        <v>89</v>
      </c>
      <c r="B21" s="21">
        <v>276</v>
      </c>
      <c r="C21" s="27"/>
      <c r="D21" s="35">
        <v>8</v>
      </c>
      <c r="E21" s="36">
        <v>0.2</v>
      </c>
      <c r="F21" s="37" t="s">
        <v>90</v>
      </c>
      <c r="G21" s="27"/>
      <c r="H21" s="27"/>
      <c r="I21" s="8" t="s">
        <v>91</v>
      </c>
      <c r="J21" s="31">
        <v>10001368763</v>
      </c>
      <c r="K21" s="26" t="s">
        <v>92</v>
      </c>
    </row>
    <row r="22" spans="1:11" ht="17.25" thickTop="1" thickBot="1" x14ac:dyDescent="0.35">
      <c r="A22" s="8" t="s">
        <v>93</v>
      </c>
      <c r="B22" s="21">
        <v>724</v>
      </c>
      <c r="C22" s="27"/>
      <c r="D22" s="27"/>
      <c r="E22" s="27"/>
      <c r="F22" s="27"/>
      <c r="G22" s="27"/>
      <c r="H22" s="27"/>
      <c r="I22" s="8" t="s">
        <v>94</v>
      </c>
      <c r="J22" s="31">
        <v>10006849614</v>
      </c>
      <c r="K22" s="26" t="s">
        <v>92</v>
      </c>
    </row>
    <row r="23" spans="1:11" ht="17.25" thickTop="1" thickBot="1" x14ac:dyDescent="0.3">
      <c r="A23" s="8" t="s">
        <v>95</v>
      </c>
      <c r="B23" s="21">
        <v>250</v>
      </c>
      <c r="C23" s="38"/>
      <c r="D23" s="38"/>
      <c r="E23" s="38"/>
      <c r="F23" s="38"/>
      <c r="G23" s="86" t="s">
        <v>96</v>
      </c>
      <c r="H23" s="38"/>
      <c r="I23" s="8" t="s">
        <v>97</v>
      </c>
      <c r="J23" s="25">
        <v>10002132475</v>
      </c>
      <c r="K23" s="26" t="s">
        <v>98</v>
      </c>
    </row>
    <row r="24" spans="1:11" ht="19.5" thickTop="1" x14ac:dyDescent="0.25">
      <c r="A24" s="8" t="s">
        <v>99</v>
      </c>
      <c r="B24" s="21">
        <v>826</v>
      </c>
      <c r="D24" s="88" t="s">
        <v>100</v>
      </c>
      <c r="E24" s="89"/>
      <c r="G24" s="87"/>
      <c r="I24" s="8" t="s">
        <v>101</v>
      </c>
      <c r="J24" s="25">
        <v>10007684169</v>
      </c>
      <c r="K24" s="26" t="s">
        <v>98</v>
      </c>
    </row>
    <row r="25" spans="1:11" ht="15.75" x14ac:dyDescent="0.25">
      <c r="A25" s="8" t="s">
        <v>102</v>
      </c>
      <c r="B25" s="21">
        <v>380</v>
      </c>
      <c r="D25" s="39" t="s">
        <v>103</v>
      </c>
      <c r="E25" s="40" t="s">
        <v>104</v>
      </c>
      <c r="G25" s="41" t="s">
        <v>105</v>
      </c>
      <c r="I25" s="8" t="s">
        <v>106</v>
      </c>
      <c r="J25" s="31">
        <v>10003644582</v>
      </c>
      <c r="K25" s="26" t="s">
        <v>107</v>
      </c>
    </row>
    <row r="26" spans="1:11" ht="16.5" thickBot="1" x14ac:dyDescent="0.3">
      <c r="A26" s="8" t="s">
        <v>108</v>
      </c>
      <c r="B26" s="21">
        <v>442</v>
      </c>
      <c r="D26" s="42"/>
      <c r="E26" s="43"/>
      <c r="G26" s="41" t="s">
        <v>109</v>
      </c>
      <c r="I26" s="8" t="s">
        <v>110</v>
      </c>
      <c r="J26" s="31">
        <v>10005758694</v>
      </c>
      <c r="K26" s="26" t="s">
        <v>107</v>
      </c>
    </row>
    <row r="27" spans="1:11" ht="17.25" thickTop="1" thickBot="1" x14ac:dyDescent="0.3">
      <c r="A27" s="14" t="s">
        <v>111</v>
      </c>
      <c r="B27" s="44">
        <v>492</v>
      </c>
      <c r="G27" s="45" t="s">
        <v>112</v>
      </c>
      <c r="I27" s="8" t="s">
        <v>113</v>
      </c>
      <c r="J27" s="31">
        <v>10004442358</v>
      </c>
      <c r="K27" s="26" t="s">
        <v>114</v>
      </c>
    </row>
    <row r="28" spans="1:11" ht="17.25" thickTop="1" thickBot="1" x14ac:dyDescent="0.3">
      <c r="I28" s="14" t="s">
        <v>115</v>
      </c>
      <c r="J28" s="46">
        <v>10003992123</v>
      </c>
      <c r="K28" s="47" t="s">
        <v>114</v>
      </c>
    </row>
    <row r="29" spans="1:11" ht="15.75" thickTop="1" x14ac:dyDescent="0.25"/>
    <row r="30" spans="1:11" x14ac:dyDescent="0.25">
      <c r="E30" s="48"/>
      <c r="F30" s="48"/>
      <c r="G30" s="48"/>
      <c r="H30" s="48"/>
    </row>
  </sheetData>
  <mergeCells count="20">
    <mergeCell ref="J4:K4"/>
    <mergeCell ref="A1:D1"/>
    <mergeCell ref="F1:G1"/>
    <mergeCell ref="I1:K1"/>
    <mergeCell ref="J2:K2"/>
    <mergeCell ref="J3:K3"/>
    <mergeCell ref="A15:B15"/>
    <mergeCell ref="D15:F15"/>
    <mergeCell ref="I15:K15"/>
    <mergeCell ref="J5:K5"/>
    <mergeCell ref="J6:K6"/>
    <mergeCell ref="J7:K7"/>
    <mergeCell ref="J8:K8"/>
    <mergeCell ref="J9:K9"/>
    <mergeCell ref="J10:K10"/>
    <mergeCell ref="G23:G24"/>
    <mergeCell ref="D24:E24"/>
    <mergeCell ref="J11:K11"/>
    <mergeCell ref="I12:I13"/>
    <mergeCell ref="J12:K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2"/>
  <sheetViews>
    <sheetView topLeftCell="S1" workbookViewId="0">
      <selection activeCell="T18" sqref="T18"/>
    </sheetView>
  </sheetViews>
  <sheetFormatPr baseColWidth="10" defaultRowHeight="15" x14ac:dyDescent="0.25"/>
  <cols>
    <col min="4" max="4" width="15" customWidth="1"/>
    <col min="5" max="6" width="16.28515625" customWidth="1"/>
    <col min="8" max="8" width="20.42578125" customWidth="1"/>
    <col min="14" max="14" width="30.28515625" customWidth="1"/>
    <col min="20" max="20" width="16.7109375" customWidth="1"/>
    <col min="21" max="21" width="13.5703125" customWidth="1"/>
  </cols>
  <sheetData>
    <row r="1" spans="1:40" ht="47.25" x14ac:dyDescent="0.25">
      <c r="A1" s="49" t="s">
        <v>116</v>
      </c>
      <c r="B1" s="50" t="s">
        <v>117</v>
      </c>
      <c r="C1" s="50" t="s">
        <v>118</v>
      </c>
      <c r="D1" s="50" t="s">
        <v>73</v>
      </c>
      <c r="E1" s="49" t="s">
        <v>74</v>
      </c>
      <c r="F1" s="50" t="s">
        <v>119</v>
      </c>
      <c r="G1" s="50" t="s">
        <v>2</v>
      </c>
      <c r="H1" s="50" t="s">
        <v>120</v>
      </c>
      <c r="I1" s="50" t="s">
        <v>121</v>
      </c>
      <c r="J1" s="50" t="s">
        <v>122</v>
      </c>
      <c r="K1" s="49" t="s">
        <v>96</v>
      </c>
      <c r="L1" s="50" t="s">
        <v>72</v>
      </c>
      <c r="M1" s="50" t="s">
        <v>123</v>
      </c>
      <c r="N1" s="50" t="s">
        <v>124</v>
      </c>
      <c r="O1" s="50" t="s">
        <v>125</v>
      </c>
      <c r="P1" s="50" t="s">
        <v>126</v>
      </c>
      <c r="Q1" s="49" t="s">
        <v>127</v>
      </c>
      <c r="R1" s="50" t="s">
        <v>128</v>
      </c>
      <c r="S1" s="50" t="s">
        <v>129</v>
      </c>
      <c r="T1" s="50" t="s">
        <v>130</v>
      </c>
      <c r="U1" s="50" t="s">
        <v>131</v>
      </c>
      <c r="V1" s="50" t="s">
        <v>132</v>
      </c>
      <c r="W1" s="50" t="s">
        <v>133</v>
      </c>
      <c r="X1" s="50" t="s">
        <v>134</v>
      </c>
      <c r="Y1" s="50" t="s">
        <v>135</v>
      </c>
      <c r="Z1" s="82" t="s">
        <v>136</v>
      </c>
      <c r="AA1" s="50" t="s">
        <v>137</v>
      </c>
      <c r="AB1" s="50" t="s">
        <v>138</v>
      </c>
      <c r="AC1" s="50" t="s">
        <v>139</v>
      </c>
      <c r="AD1" s="50" t="s">
        <v>140</v>
      </c>
      <c r="AE1" s="50" t="s">
        <v>141</v>
      </c>
      <c r="AF1" s="50" t="s">
        <v>142</v>
      </c>
      <c r="AG1" s="50" t="s">
        <v>143</v>
      </c>
      <c r="AH1" s="50" t="s">
        <v>144</v>
      </c>
      <c r="AI1" s="50" t="s">
        <v>145</v>
      </c>
      <c r="AJ1" s="49" t="s">
        <v>146</v>
      </c>
      <c r="AK1" s="50" t="s">
        <v>147</v>
      </c>
      <c r="AL1" s="50" t="s">
        <v>148</v>
      </c>
      <c r="AM1" s="50" t="s">
        <v>149</v>
      </c>
      <c r="AN1" s="49" t="s">
        <v>150</v>
      </c>
    </row>
    <row r="2" spans="1:40" ht="15.75" x14ac:dyDescent="0.3">
      <c r="A2" s="51">
        <v>41299</v>
      </c>
      <c r="B2" s="52">
        <v>809027</v>
      </c>
      <c r="C2" s="53" t="s">
        <v>94</v>
      </c>
      <c r="D2" s="54">
        <f>VLOOKUP($C2,[1]Bases!$I$17:$K$28,2,FALSE)</f>
        <v>10006849614</v>
      </c>
      <c r="E2" s="54" t="str">
        <f>VLOOKUP($C2,[1]Bases!$I$17:$K$28,3,FALSE)</f>
        <v>Ophtalmologie</v>
      </c>
      <c r="F2" s="55">
        <v>72945</v>
      </c>
      <c r="G2" s="55" t="s">
        <v>31</v>
      </c>
      <c r="H2" s="56">
        <v>128103300301471</v>
      </c>
      <c r="I2" s="57">
        <v>10519</v>
      </c>
      <c r="J2" s="58">
        <f>YEAR(A2)-YEAR(I2)-IF(OR(MONTH(I2)&gt;MONTH(A2),AND(MONTH(I2)=MONTH(A2),DAY(I2)&gt;DAY(A2))),1,0)</f>
        <v>84</v>
      </c>
      <c r="K2" s="55" t="s">
        <v>105</v>
      </c>
      <c r="L2" s="53" t="s">
        <v>151</v>
      </c>
      <c r="M2" s="53" t="s">
        <v>152</v>
      </c>
      <c r="N2" s="53" t="s">
        <v>153</v>
      </c>
      <c r="O2" s="59">
        <v>34490</v>
      </c>
      <c r="P2" s="53" t="s">
        <v>154</v>
      </c>
      <c r="Q2" s="53" t="s">
        <v>95</v>
      </c>
      <c r="R2" s="60">
        <v>0.3125</v>
      </c>
      <c r="S2" s="60">
        <v>0.75</v>
      </c>
      <c r="T2" s="53" t="s">
        <v>104</v>
      </c>
      <c r="U2" s="55" t="s">
        <v>62</v>
      </c>
      <c r="V2" s="61">
        <f>VLOOKUP($U2,[1]Bases!$A$6:$D$13,2,FALSE)</f>
        <v>271.7</v>
      </c>
      <c r="W2" s="62">
        <v>6</v>
      </c>
      <c r="X2" s="63">
        <f>IF(W2&gt;0,V2*0.25,0)</f>
        <v>67.924999999999997</v>
      </c>
      <c r="Y2" s="55" t="s">
        <v>22</v>
      </c>
      <c r="Z2" s="83"/>
      <c r="AA2" s="64">
        <f>IF(W2=6,8,0)</f>
        <v>8</v>
      </c>
      <c r="AB2" s="64"/>
      <c r="AC2" s="65"/>
      <c r="AD2" s="63">
        <v>0</v>
      </c>
      <c r="AE2" s="65"/>
      <c r="AF2" s="55"/>
      <c r="AG2" s="66"/>
      <c r="AH2" s="67" t="e">
        <v>#N/A</v>
      </c>
      <c r="AI2" s="68"/>
      <c r="AJ2" s="65"/>
      <c r="AK2" s="65"/>
      <c r="AL2" s="65"/>
      <c r="AM2" s="69"/>
      <c r="AN2" s="70"/>
    </row>
    <row r="3" spans="1:40" ht="15.75" x14ac:dyDescent="0.3">
      <c r="A3" s="51">
        <v>41299</v>
      </c>
      <c r="B3" s="52">
        <f>B2+1</f>
        <v>809028</v>
      </c>
      <c r="C3" s="53" t="s">
        <v>94</v>
      </c>
      <c r="D3" s="54">
        <f>VLOOKUP($C3,[1]Bases!$I$17:$K$28,2,FALSE)</f>
        <v>10006849614</v>
      </c>
      <c r="E3" s="54" t="str">
        <f>VLOOKUP($C3,[1]Bases!$I$17:$K$28,3,FALSE)</f>
        <v>Ophtalmologie</v>
      </c>
      <c r="F3" s="55">
        <v>72959</v>
      </c>
      <c r="G3" s="55" t="s">
        <v>60</v>
      </c>
      <c r="H3" s="56">
        <v>272113800503590</v>
      </c>
      <c r="I3" s="57">
        <v>26633</v>
      </c>
      <c r="J3" s="58">
        <f>YEAR(A3)-YEAR(I3)-IF(OR(MONTH(I3)&gt;MONTH(A3),AND(MONTH(I3)=MONTH(A3),DAY(I3)&gt;DAY(A3))),1,0)</f>
        <v>40</v>
      </c>
      <c r="K3" s="55" t="s">
        <v>112</v>
      </c>
      <c r="L3" s="53" t="s">
        <v>155</v>
      </c>
      <c r="M3" s="53" t="s">
        <v>156</v>
      </c>
      <c r="N3" s="53" t="s">
        <v>157</v>
      </c>
      <c r="O3" s="59">
        <v>38470</v>
      </c>
      <c r="P3" s="53" t="s">
        <v>158</v>
      </c>
      <c r="Q3" s="53" t="s">
        <v>95</v>
      </c>
      <c r="R3" s="60">
        <v>0.35416666666666669</v>
      </c>
      <c r="S3" s="60">
        <v>0.67708333333333337</v>
      </c>
      <c r="T3" s="53" t="s">
        <v>103</v>
      </c>
      <c r="U3" s="55" t="s">
        <v>42</v>
      </c>
      <c r="V3" s="61">
        <f>VLOOKUP($U3,[1]Bases!$A$6:$D$13,2,FALSE)</f>
        <v>209</v>
      </c>
      <c r="W3" s="62">
        <v>0</v>
      </c>
      <c r="X3" s="63">
        <f t="shared" ref="X3:X9" si="0">IF(W3&gt;0,V3*0.25,0)</f>
        <v>0</v>
      </c>
      <c r="Y3" s="55"/>
      <c r="Z3" s="83"/>
      <c r="AA3" s="64"/>
      <c r="AB3" s="64"/>
      <c r="AC3" s="65"/>
      <c r="AD3" s="63">
        <v>0</v>
      </c>
      <c r="AE3" s="65"/>
      <c r="AF3" s="55"/>
      <c r="AG3" s="66"/>
      <c r="AH3" s="67" t="e">
        <v>#N/A</v>
      </c>
      <c r="AI3" s="68"/>
      <c r="AJ3" s="65"/>
      <c r="AK3" s="65"/>
      <c r="AL3" s="65"/>
      <c r="AM3" s="71"/>
      <c r="AN3" s="70"/>
    </row>
    <row r="4" spans="1:40" ht="15.75" x14ac:dyDescent="0.3">
      <c r="A4" s="51">
        <v>41299</v>
      </c>
      <c r="B4" s="52">
        <f t="shared" ref="B4:B9" si="1">B3+1</f>
        <v>809029</v>
      </c>
      <c r="C4" s="53" t="s">
        <v>94</v>
      </c>
      <c r="D4" s="54">
        <f>VLOOKUP($C4,[1]Bases!$I$17:$K$28,2,FALSE)</f>
        <v>10006849614</v>
      </c>
      <c r="E4" s="54" t="str">
        <f>VLOOKUP($C4,[1]Bases!$I$17:$K$28,3,FALSE)</f>
        <v>Ophtalmologie</v>
      </c>
      <c r="F4" s="55">
        <v>72960</v>
      </c>
      <c r="G4" s="55" t="s">
        <v>45</v>
      </c>
      <c r="H4" s="56">
        <v>146033403200433</v>
      </c>
      <c r="I4" s="57">
        <v>16886</v>
      </c>
      <c r="J4" s="58">
        <f t="shared" ref="J4:J9" si="2">YEAR(A4)-YEAR(I4)-IF(OR(MONTH(I4)&gt;MONTH(A4),AND(MONTH(I4)=MONTH(A4),DAY(I4)&gt;DAY(A4))),1,0)</f>
        <v>66</v>
      </c>
      <c r="K4" s="55" t="s">
        <v>105</v>
      </c>
      <c r="L4" s="53" t="s">
        <v>159</v>
      </c>
      <c r="M4" s="53" t="s">
        <v>160</v>
      </c>
      <c r="N4" s="53" t="s">
        <v>161</v>
      </c>
      <c r="O4" s="59">
        <v>34320</v>
      </c>
      <c r="P4" s="53" t="s">
        <v>162</v>
      </c>
      <c r="Q4" s="53" t="s">
        <v>95</v>
      </c>
      <c r="R4" s="60">
        <v>0.39583333333333331</v>
      </c>
      <c r="S4" s="60">
        <v>0.5</v>
      </c>
      <c r="T4" s="53" t="s">
        <v>103</v>
      </c>
      <c r="U4" s="55" t="s">
        <v>32</v>
      </c>
      <c r="V4" s="61">
        <f>VLOOKUP($U4,[1]Bases!$A$6:$D$13,2,FALSE)</f>
        <v>83.6</v>
      </c>
      <c r="W4" s="62">
        <v>6</v>
      </c>
      <c r="X4" s="63">
        <f t="shared" si="0"/>
        <v>20.9</v>
      </c>
      <c r="Y4" s="55"/>
      <c r="Z4" s="83"/>
      <c r="AA4" s="64"/>
      <c r="AB4" s="64"/>
      <c r="AC4" s="65"/>
      <c r="AD4" s="63">
        <v>0</v>
      </c>
      <c r="AE4" s="65"/>
      <c r="AF4" s="55"/>
      <c r="AG4" s="66"/>
      <c r="AH4" s="67" t="e">
        <v>#N/A</v>
      </c>
      <c r="AI4" s="68"/>
      <c r="AJ4" s="65"/>
      <c r="AK4" s="65"/>
      <c r="AL4" s="65"/>
      <c r="AM4" s="69"/>
      <c r="AN4" s="70"/>
    </row>
    <row r="5" spans="1:40" ht="15.75" x14ac:dyDescent="0.3">
      <c r="A5" s="51">
        <v>41299</v>
      </c>
      <c r="B5" s="52">
        <f t="shared" si="1"/>
        <v>809030</v>
      </c>
      <c r="C5" s="53" t="s">
        <v>94</v>
      </c>
      <c r="D5" s="54">
        <f>VLOOKUP($C5,[1]Bases!$I$17:$K$28,2,FALSE)</f>
        <v>10006849614</v>
      </c>
      <c r="E5" s="54" t="str">
        <f>VLOOKUP($C5,[1]Bases!$I$17:$K$28,3,FALSE)</f>
        <v>Ophtalmologie</v>
      </c>
      <c r="F5" s="55">
        <v>72961</v>
      </c>
      <c r="G5" s="55" t="s">
        <v>55</v>
      </c>
      <c r="H5" s="56">
        <v>264091204102582</v>
      </c>
      <c r="I5" s="57">
        <v>23623</v>
      </c>
      <c r="J5" s="58">
        <f t="shared" si="2"/>
        <v>48</v>
      </c>
      <c r="K5" s="55" t="s">
        <v>109</v>
      </c>
      <c r="L5" s="53" t="s">
        <v>163</v>
      </c>
      <c r="M5" s="53" t="s">
        <v>164</v>
      </c>
      <c r="N5" s="53" t="s">
        <v>165</v>
      </c>
      <c r="O5" s="59">
        <v>34340</v>
      </c>
      <c r="P5" s="53" t="s">
        <v>166</v>
      </c>
      <c r="Q5" s="53" t="s">
        <v>95</v>
      </c>
      <c r="R5" s="60">
        <v>0.41666666666666669</v>
      </c>
      <c r="S5" s="60">
        <v>0.625</v>
      </c>
      <c r="T5" s="53" t="s">
        <v>103</v>
      </c>
      <c r="U5" s="55" t="s">
        <v>37</v>
      </c>
      <c r="V5" s="61">
        <f>VLOOKUP($U5,[1]Bases!$A$6:$D$13,2,FALSE)</f>
        <v>125.4</v>
      </c>
      <c r="W5" s="62">
        <v>0</v>
      </c>
      <c r="X5" s="63">
        <f t="shared" si="0"/>
        <v>0</v>
      </c>
      <c r="Y5" s="55" t="s">
        <v>11</v>
      </c>
      <c r="Z5" s="83"/>
      <c r="AA5" s="64"/>
      <c r="AB5" s="64"/>
      <c r="AC5" s="65"/>
      <c r="AD5" s="63">
        <v>0</v>
      </c>
      <c r="AE5" s="65"/>
      <c r="AF5" s="55"/>
      <c r="AG5" s="66"/>
      <c r="AH5" s="67" t="e">
        <v>#N/A</v>
      </c>
      <c r="AI5" s="68"/>
      <c r="AJ5" s="65"/>
      <c r="AK5" s="65"/>
      <c r="AL5" s="65"/>
      <c r="AM5" s="69"/>
      <c r="AN5" s="70"/>
    </row>
    <row r="6" spans="1:40" ht="15.75" x14ac:dyDescent="0.3">
      <c r="A6" s="51">
        <v>41299</v>
      </c>
      <c r="B6" s="52">
        <f t="shared" si="1"/>
        <v>809031</v>
      </c>
      <c r="C6" s="53" t="s">
        <v>91</v>
      </c>
      <c r="D6" s="54">
        <f>VLOOKUP($C6,[1]Bases!$I$17:$K$28,2,FALSE)</f>
        <v>10001368763</v>
      </c>
      <c r="E6" s="54" t="str">
        <f>VLOOKUP($C6,[1]Bases!$I$17:$K$28,3,FALSE)</f>
        <v>Ophtalmologie</v>
      </c>
      <c r="F6" s="55">
        <v>72219</v>
      </c>
      <c r="G6" s="55" t="s">
        <v>20</v>
      </c>
      <c r="H6" s="53" t="s">
        <v>167</v>
      </c>
      <c r="I6" s="57">
        <v>13078</v>
      </c>
      <c r="J6" s="58">
        <f t="shared" si="2"/>
        <v>77</v>
      </c>
      <c r="K6" s="55" t="s">
        <v>109</v>
      </c>
      <c r="L6" s="53" t="s">
        <v>168</v>
      </c>
      <c r="M6" s="53" t="s">
        <v>169</v>
      </c>
      <c r="N6" s="53" t="s">
        <v>170</v>
      </c>
      <c r="O6" s="53" t="s">
        <v>171</v>
      </c>
      <c r="P6" s="53" t="s">
        <v>172</v>
      </c>
      <c r="Q6" s="53" t="s">
        <v>99</v>
      </c>
      <c r="R6" s="60">
        <v>0.4375</v>
      </c>
      <c r="S6" s="60">
        <v>0.70833333333333337</v>
      </c>
      <c r="T6" s="53" t="s">
        <v>103</v>
      </c>
      <c r="U6" s="55" t="s">
        <v>57</v>
      </c>
      <c r="V6" s="61">
        <f>VLOOKUP($U6,[1]Bases!$A$6:$D$13,2,FALSE)</f>
        <v>212.06</v>
      </c>
      <c r="W6" s="62">
        <v>6</v>
      </c>
      <c r="X6" s="63">
        <f t="shared" si="0"/>
        <v>53.015000000000001</v>
      </c>
      <c r="Y6" s="55" t="s">
        <v>11</v>
      </c>
      <c r="Z6" s="83"/>
      <c r="AA6" s="64"/>
      <c r="AB6" s="64"/>
      <c r="AC6" s="65"/>
      <c r="AD6" s="63">
        <v>0</v>
      </c>
      <c r="AE6" s="65"/>
      <c r="AF6" s="55"/>
      <c r="AG6" s="66"/>
      <c r="AH6" s="67" t="e">
        <v>#N/A</v>
      </c>
      <c r="AI6" s="68"/>
      <c r="AJ6" s="65"/>
      <c r="AK6" s="65"/>
      <c r="AL6" s="65"/>
      <c r="AM6" s="69"/>
      <c r="AN6" s="70"/>
    </row>
    <row r="7" spans="1:40" ht="15.75" x14ac:dyDescent="0.3">
      <c r="A7" s="51">
        <v>41299</v>
      </c>
      <c r="B7" s="52">
        <f t="shared" si="1"/>
        <v>809032</v>
      </c>
      <c r="C7" s="53" t="s">
        <v>91</v>
      </c>
      <c r="D7" s="54">
        <f>VLOOKUP($C7,[1]Bases!$I$17:$K$28,2,FALSE)</f>
        <v>10001368763</v>
      </c>
      <c r="E7" s="54" t="str">
        <f>VLOOKUP($C7,[1]Bases!$I$17:$K$28,3,FALSE)</f>
        <v>Ophtalmologie</v>
      </c>
      <c r="F7" s="55">
        <v>72662</v>
      </c>
      <c r="G7" s="55" t="s">
        <v>20</v>
      </c>
      <c r="H7" s="53" t="s">
        <v>173</v>
      </c>
      <c r="I7" s="57">
        <v>16562</v>
      </c>
      <c r="J7" s="58">
        <f t="shared" si="2"/>
        <v>67</v>
      </c>
      <c r="K7" s="55" t="s">
        <v>105</v>
      </c>
      <c r="L7" s="53" t="s">
        <v>174</v>
      </c>
      <c r="M7" s="53" t="s">
        <v>175</v>
      </c>
      <c r="N7" s="53" t="s">
        <v>176</v>
      </c>
      <c r="O7" s="53">
        <v>3001</v>
      </c>
      <c r="P7" s="53" t="s">
        <v>177</v>
      </c>
      <c r="Q7" s="53" t="s">
        <v>85</v>
      </c>
      <c r="R7" s="60">
        <v>0.45833333333333331</v>
      </c>
      <c r="S7" s="60">
        <v>0.6875</v>
      </c>
      <c r="T7" s="53" t="s">
        <v>103</v>
      </c>
      <c r="U7" s="55" t="s">
        <v>47</v>
      </c>
      <c r="V7" s="61">
        <f>VLOOKUP($U7,[1]Bases!$A$6:$D$13,2,FALSE)</f>
        <v>209</v>
      </c>
      <c r="W7" s="62">
        <v>6</v>
      </c>
      <c r="X7" s="63">
        <f t="shared" si="0"/>
        <v>52.25</v>
      </c>
      <c r="Y7" s="55" t="s">
        <v>17</v>
      </c>
      <c r="Z7" s="83"/>
      <c r="AA7" s="64"/>
      <c r="AB7" s="64"/>
      <c r="AC7" s="65"/>
      <c r="AD7" s="63">
        <v>0</v>
      </c>
      <c r="AE7" s="65"/>
      <c r="AF7" s="55"/>
      <c r="AG7" s="66"/>
      <c r="AH7" s="67" t="e">
        <v>#N/A</v>
      </c>
      <c r="AI7" s="68"/>
      <c r="AJ7" s="65"/>
      <c r="AK7" s="65"/>
      <c r="AL7" s="65"/>
      <c r="AM7" s="69"/>
      <c r="AN7" s="70"/>
    </row>
    <row r="8" spans="1:40" ht="15.75" x14ac:dyDescent="0.3">
      <c r="A8" s="51">
        <v>41299</v>
      </c>
      <c r="B8" s="52">
        <f t="shared" si="1"/>
        <v>809033</v>
      </c>
      <c r="C8" s="53" t="s">
        <v>91</v>
      </c>
      <c r="D8" s="54">
        <f>VLOOKUP($C8,[1]Bases!$I$17:$K$28,2,FALSE)</f>
        <v>10001368763</v>
      </c>
      <c r="E8" s="54" t="str">
        <f>VLOOKUP($C8,[1]Bases!$I$17:$K$28,3,FALSE)</f>
        <v>Ophtalmologie</v>
      </c>
      <c r="F8" s="55">
        <v>72663</v>
      </c>
      <c r="G8" s="55" t="s">
        <v>31</v>
      </c>
      <c r="H8" s="56">
        <v>152126200300197</v>
      </c>
      <c r="I8" s="57">
        <v>19336</v>
      </c>
      <c r="J8" s="58">
        <f t="shared" si="2"/>
        <v>60</v>
      </c>
      <c r="K8" s="55" t="s">
        <v>105</v>
      </c>
      <c r="L8" s="53" t="s">
        <v>178</v>
      </c>
      <c r="M8" s="53" t="s">
        <v>179</v>
      </c>
      <c r="N8" s="53" t="s">
        <v>180</v>
      </c>
      <c r="O8" s="59">
        <v>62650</v>
      </c>
      <c r="P8" s="53" t="s">
        <v>181</v>
      </c>
      <c r="Q8" s="53" t="s">
        <v>95</v>
      </c>
      <c r="R8" s="60">
        <v>0.47916666666666669</v>
      </c>
      <c r="S8" s="60">
        <v>0.66666666666666663</v>
      </c>
      <c r="T8" s="53" t="s">
        <v>103</v>
      </c>
      <c r="U8" s="55" t="s">
        <v>52</v>
      </c>
      <c r="V8" s="61">
        <f>VLOOKUP($U8,[1]Bases!$A$6:$D$13,2,FALSE)</f>
        <v>209</v>
      </c>
      <c r="W8" s="62">
        <v>0</v>
      </c>
      <c r="X8" s="63">
        <f t="shared" si="0"/>
        <v>0</v>
      </c>
      <c r="Y8" s="55"/>
      <c r="Z8" s="83"/>
      <c r="AA8" s="64"/>
      <c r="AB8" s="64"/>
      <c r="AC8" s="65"/>
      <c r="AD8" s="63">
        <v>0</v>
      </c>
      <c r="AE8" s="65"/>
      <c r="AF8" s="55"/>
      <c r="AG8" s="66"/>
      <c r="AH8" s="67" t="e">
        <v>#N/A</v>
      </c>
      <c r="AI8" s="68"/>
      <c r="AJ8" s="65"/>
      <c r="AK8" s="65"/>
      <c r="AL8" s="65"/>
      <c r="AM8" s="55"/>
      <c r="AN8" s="70"/>
    </row>
    <row r="9" spans="1:40" ht="15.75" x14ac:dyDescent="0.3">
      <c r="A9" s="51">
        <v>41299</v>
      </c>
      <c r="B9" s="52">
        <f t="shared" si="1"/>
        <v>809034</v>
      </c>
      <c r="C9" s="53" t="s">
        <v>91</v>
      </c>
      <c r="D9" s="54">
        <f>VLOOKUP($C9,[1]Bases!$I$17:$K$28,2,FALSE)</f>
        <v>10001368763</v>
      </c>
      <c r="E9" s="54" t="str">
        <f>VLOOKUP($C9,[1]Bases!$I$17:$K$28,3,FALSE)</f>
        <v>Ophtalmologie</v>
      </c>
      <c r="F9" s="55">
        <v>72664</v>
      </c>
      <c r="G9" s="55" t="s">
        <v>31</v>
      </c>
      <c r="H9" s="56">
        <v>169057508705700</v>
      </c>
      <c r="I9" s="57">
        <v>25333</v>
      </c>
      <c r="J9" s="58">
        <f t="shared" si="2"/>
        <v>43</v>
      </c>
      <c r="K9" s="55" t="s">
        <v>105</v>
      </c>
      <c r="L9" s="53" t="s">
        <v>182</v>
      </c>
      <c r="M9" s="53" t="s">
        <v>183</v>
      </c>
      <c r="N9" s="53" t="s">
        <v>184</v>
      </c>
      <c r="O9" s="59">
        <v>34300</v>
      </c>
      <c r="P9" s="53" t="s">
        <v>185</v>
      </c>
      <c r="Q9" s="53" t="s">
        <v>95</v>
      </c>
      <c r="R9" s="60">
        <v>0.5</v>
      </c>
      <c r="S9" s="60">
        <v>0.64583333333333337</v>
      </c>
      <c r="T9" s="53" t="s">
        <v>103</v>
      </c>
      <c r="U9" s="55" t="s">
        <v>27</v>
      </c>
      <c r="V9" s="61">
        <f>VLOOKUP($U9,[1]Bases!$A$6:$D$13,2,FALSE)</f>
        <v>52.25</v>
      </c>
      <c r="W9" s="62">
        <v>0</v>
      </c>
      <c r="X9" s="63">
        <f t="shared" si="0"/>
        <v>0</v>
      </c>
      <c r="Y9" s="55"/>
      <c r="Z9" s="83"/>
      <c r="AA9" s="64"/>
      <c r="AB9" s="64"/>
      <c r="AC9" s="65"/>
      <c r="AD9" s="63">
        <v>0</v>
      </c>
      <c r="AE9" s="65"/>
      <c r="AF9" s="55"/>
      <c r="AG9" s="66"/>
      <c r="AH9" s="67" t="e">
        <v>#N/A</v>
      </c>
      <c r="AI9" s="68"/>
      <c r="AJ9" s="65"/>
      <c r="AK9" s="65"/>
      <c r="AL9" s="65"/>
      <c r="AM9" s="71"/>
      <c r="AN9" s="70"/>
    </row>
    <row r="10" spans="1:40" ht="15.75" x14ac:dyDescent="0.3">
      <c r="A10" s="72"/>
      <c r="B10" s="73"/>
      <c r="C10" s="73"/>
      <c r="D10" s="73"/>
      <c r="E10" s="73"/>
      <c r="F10" s="73"/>
      <c r="G10" s="73"/>
      <c r="H10" s="73"/>
      <c r="I10" s="72"/>
      <c r="J10" s="74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5"/>
      <c r="X10" s="73"/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</row>
    <row r="11" spans="1:40" ht="15.75" x14ac:dyDescent="0.3">
      <c r="A11" s="73"/>
      <c r="B11" s="73"/>
      <c r="C11" s="73"/>
      <c r="D11" s="73"/>
      <c r="E11" s="73"/>
      <c r="F11" s="73"/>
      <c r="G11" s="73"/>
      <c r="H11" s="73"/>
      <c r="I11" s="73"/>
      <c r="J11" s="74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5"/>
      <c r="X11" s="73"/>
      <c r="Y11" s="73"/>
      <c r="Z11" s="73"/>
      <c r="AA11" s="73"/>
      <c r="AB11" s="73"/>
      <c r="AC11" s="73"/>
      <c r="AD11" s="73"/>
      <c r="AE11" s="73"/>
      <c r="AF11" s="75"/>
      <c r="AG11" s="73"/>
      <c r="AH11" s="73"/>
      <c r="AI11" s="73"/>
      <c r="AJ11" s="73"/>
      <c r="AK11" s="73"/>
      <c r="AL11" s="73"/>
      <c r="AM11" s="73"/>
      <c r="AN11" s="73"/>
    </row>
    <row r="12" spans="1:40" x14ac:dyDescent="0.25">
      <c r="A12" s="75"/>
      <c r="B12" s="75"/>
      <c r="C12" s="75"/>
      <c r="D12" s="75"/>
      <c r="E12" s="75"/>
      <c r="F12" s="75"/>
      <c r="G12" s="75"/>
      <c r="H12" s="75"/>
      <c r="I12" s="75"/>
      <c r="J12" s="75"/>
      <c r="K12" s="75"/>
      <c r="L12" s="73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6"/>
      <c r="X12" s="75"/>
      <c r="Y12" s="75"/>
      <c r="Z12" s="75"/>
      <c r="AA12" s="75"/>
      <c r="AB12" s="75"/>
      <c r="AC12" s="75"/>
      <c r="AD12" s="75"/>
      <c r="AE12" s="75"/>
      <c r="AF12" s="75"/>
      <c r="AG12" s="77"/>
      <c r="AH12" s="75"/>
      <c r="AI12" s="75"/>
      <c r="AJ12" s="75"/>
      <c r="AK12" s="75"/>
      <c r="AL12" s="75"/>
      <c r="AM12" s="75"/>
      <c r="AN12" s="75"/>
    </row>
    <row r="13" spans="1:40" ht="15.75" x14ac:dyDescent="0.3">
      <c r="A13" s="78"/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9"/>
      <c r="M13" s="78"/>
      <c r="N13" s="74"/>
      <c r="O13" s="78"/>
      <c r="P13" s="78"/>
      <c r="Q13" s="78"/>
      <c r="R13" s="78"/>
      <c r="S13" s="78"/>
      <c r="T13" s="78"/>
      <c r="U13" s="78"/>
      <c r="V13" s="78"/>
      <c r="X13" s="78"/>
      <c r="Y13" s="80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</row>
    <row r="14" spans="1:40" ht="15.75" x14ac:dyDescent="0.3">
      <c r="A14" s="78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9"/>
      <c r="M14" s="78"/>
      <c r="N14" s="74"/>
      <c r="O14" s="78"/>
      <c r="P14" s="81"/>
      <c r="Q14" s="78"/>
      <c r="R14" s="78"/>
      <c r="S14" s="78"/>
      <c r="T14" s="78"/>
      <c r="U14" s="78"/>
      <c r="V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</row>
    <row r="15" spans="1:40" ht="15.75" x14ac:dyDescent="0.3">
      <c r="A15" s="78"/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9"/>
      <c r="M15" s="78"/>
      <c r="N15" s="74"/>
      <c r="O15" s="78"/>
      <c r="P15" s="81"/>
      <c r="Q15" s="78"/>
      <c r="R15" s="78"/>
      <c r="S15" s="78"/>
      <c r="T15" s="78"/>
      <c r="U15" s="78"/>
      <c r="V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</row>
    <row r="16" spans="1:40" ht="15.75" x14ac:dyDescent="0.3">
      <c r="A16" s="78"/>
      <c r="B16" s="78"/>
      <c r="C16" s="78"/>
      <c r="E16" s="78"/>
      <c r="F16" s="78"/>
      <c r="G16" s="78"/>
      <c r="H16" s="78"/>
      <c r="I16" s="78"/>
      <c r="J16" s="78"/>
      <c r="K16" s="78"/>
      <c r="L16" s="78"/>
      <c r="M16" s="78"/>
      <c r="N16" s="74"/>
      <c r="O16" s="78"/>
      <c r="P16" s="81"/>
      <c r="Q16" s="78"/>
      <c r="R16" s="78"/>
      <c r="S16" s="78"/>
      <c r="T16" s="78"/>
      <c r="U16" s="78"/>
      <c r="V16" s="78"/>
      <c r="X16" s="78"/>
      <c r="Y16" s="78"/>
      <c r="Z16" s="78"/>
      <c r="AA16" s="78"/>
      <c r="AB16" s="78"/>
      <c r="AC16" s="78"/>
      <c r="AD16" s="78"/>
      <c r="AF16" s="78"/>
      <c r="AG16" s="78"/>
      <c r="AH16" s="78"/>
      <c r="AI16" s="78"/>
      <c r="AJ16" s="78"/>
      <c r="AK16" s="78"/>
      <c r="AL16" s="78"/>
      <c r="AM16" s="78"/>
      <c r="AN16" s="78"/>
    </row>
    <row r="17" spans="16:17" x14ac:dyDescent="0.25">
      <c r="P17" s="81"/>
    </row>
    <row r="18" spans="16:17" x14ac:dyDescent="0.25">
      <c r="P18" s="81"/>
    </row>
    <row r="19" spans="16:17" x14ac:dyDescent="0.25">
      <c r="P19" s="81"/>
      <c r="Q19" s="78"/>
    </row>
    <row r="20" spans="16:17" x14ac:dyDescent="0.25">
      <c r="P20" s="81"/>
    </row>
    <row r="21" spans="16:17" x14ac:dyDescent="0.25">
      <c r="P21" s="81"/>
    </row>
    <row r="22" spans="16:17" x14ac:dyDescent="0.25">
      <c r="P22" s="81"/>
    </row>
    <row r="23" spans="16:17" x14ac:dyDescent="0.25">
      <c r="P23" s="81"/>
    </row>
    <row r="24" spans="16:17" x14ac:dyDescent="0.25">
      <c r="P24" s="81"/>
    </row>
    <row r="25" spans="16:17" x14ac:dyDescent="0.25">
      <c r="P25" s="81"/>
    </row>
    <row r="26" spans="16:17" x14ac:dyDescent="0.25">
      <c r="P26" s="81"/>
    </row>
    <row r="27" spans="16:17" x14ac:dyDescent="0.25">
      <c r="P27" s="81"/>
    </row>
    <row r="28" spans="16:17" x14ac:dyDescent="0.25">
      <c r="P28" s="81"/>
    </row>
    <row r="29" spans="16:17" x14ac:dyDescent="0.25">
      <c r="P29" s="81"/>
    </row>
    <row r="30" spans="16:17" x14ac:dyDescent="0.25">
      <c r="P30" s="81"/>
    </row>
    <row r="31" spans="16:17" x14ac:dyDescent="0.25">
      <c r="P31" s="81"/>
    </row>
    <row r="32" spans="16:17" x14ac:dyDescent="0.25">
      <c r="P32" s="81"/>
    </row>
    <row r="33" spans="16:16" x14ac:dyDescent="0.25">
      <c r="P33" s="81"/>
    </row>
    <row r="34" spans="16:16" x14ac:dyDescent="0.25">
      <c r="P34" s="81"/>
    </row>
    <row r="35" spans="16:16" x14ac:dyDescent="0.25">
      <c r="P35" s="81"/>
    </row>
    <row r="36" spans="16:16" x14ac:dyDescent="0.25">
      <c r="P36" s="81"/>
    </row>
    <row r="37" spans="16:16" x14ac:dyDescent="0.25">
      <c r="P37" s="81"/>
    </row>
    <row r="38" spans="16:16" x14ac:dyDescent="0.25">
      <c r="P38" s="81"/>
    </row>
    <row r="39" spans="16:16" x14ac:dyDescent="0.25">
      <c r="P39" s="81"/>
    </row>
    <row r="40" spans="16:16" x14ac:dyDescent="0.25">
      <c r="P40" s="81"/>
    </row>
    <row r="41" spans="16:16" x14ac:dyDescent="0.25">
      <c r="P41" s="81"/>
    </row>
    <row r="42" spans="16:16" x14ac:dyDescent="0.25">
      <c r="P42" s="81"/>
    </row>
  </sheetData>
  <dataValidations count="3">
    <dataValidation allowBlank="1" showInputMessage="1" showErrorMessage="1" promptTitle="Associations" prompt="ATTENTION!_x000a_BFLA900 uniquement si Code ADC : BFGA004_x000a_BGFA008 uniquement si Code ADC : BFGA008_x000a_ZZLP025 : acte isolé" sqref="Y2:Y9"/>
    <dataValidation type="time" allowBlank="1" showInputMessage="1" showErrorMessage="1" errorTitle="Heure non valide" error="Vous devez saisir une heure comprise entre 12:00 et 19:30" sqref="S2:S9">
      <formula1>0.5</formula1>
      <formula2>0.8125</formula2>
    </dataValidation>
    <dataValidation type="time" allowBlank="1" showInputMessage="1" showErrorMessage="1" errorTitle="heure non valide" error="Vous devez saisir une heure comprise entre 7:30 et 12:00" sqref="R2:R9">
      <formula1>0.3125</formula1>
      <formula2>0.5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[1]Bases!#REF!</xm:f>
          </x14:formula1>
          <xm:sqref>U2:U9</xm:sqref>
        </x14:dataValidation>
        <x14:dataValidation type="list" allowBlank="1" showInputMessage="1" showErrorMessage="1">
          <x14:formula1>
            <xm:f>[1]Bases!#REF!</xm:f>
          </x14:formula1>
          <xm:sqref>C2:C9</xm:sqref>
        </x14:dataValidation>
        <x14:dataValidation type="list" allowBlank="1" showInputMessage="1" showErrorMessage="1">
          <x14:formula1>
            <xm:f>[1]Bases!#REF!</xm:f>
          </x14:formula1>
          <xm:sqref>C1 C10:C1048576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roselyne_2</dc:creator>
  <cp:lastModifiedBy>roselyne_2</cp:lastModifiedBy>
  <dcterms:created xsi:type="dcterms:W3CDTF">2013-01-07T15:03:05Z</dcterms:created>
  <dcterms:modified xsi:type="dcterms:W3CDTF">2013-01-07T15:08:28Z</dcterms:modified>
</cp:coreProperties>
</file>