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18915" windowHeight="8475"/>
  </bookViews>
  <sheets>
    <sheet name="Feuil1" sheetId="1" r:id="rId1"/>
    <sheet name="Feuil3" sheetId="3" r:id="rId2"/>
  </sheets>
  <definedNames>
    <definedName name="jean">#REF!</definedName>
    <definedName name="nom">Feuil1!$B$7:$B$10</definedName>
    <definedName name="NOMS">Feuil1!$B$6:$B$10</definedName>
    <definedName name="salfixejean">Feuil1!$C$7</definedName>
  </definedNames>
  <calcPr calcId="145621"/>
</workbook>
</file>

<file path=xl/calcChain.xml><?xml version="1.0" encoding="utf-8"?>
<calcChain xmlns="http://schemas.openxmlformats.org/spreadsheetml/2006/main">
  <c r="C8" i="3" l="1"/>
  <c r="M8" i="3" l="1"/>
  <c r="L8" i="3"/>
  <c r="K8" i="3"/>
  <c r="J8" i="3"/>
  <c r="I8" i="3"/>
  <c r="H8" i="3"/>
  <c r="G8" i="3"/>
  <c r="F8" i="3"/>
  <c r="E8" i="3"/>
  <c r="D8" i="3"/>
  <c r="M10" i="1"/>
  <c r="L9" i="1"/>
  <c r="K9" i="1"/>
  <c r="K10" i="1"/>
  <c r="J9" i="1"/>
  <c r="J10" i="1"/>
  <c r="L10" i="1" s="1"/>
  <c r="I8" i="1"/>
  <c r="J8" i="1" s="1"/>
  <c r="I9" i="1"/>
  <c r="M9" i="1" s="1"/>
  <c r="I10" i="1"/>
  <c r="I7" i="1"/>
  <c r="K7" i="1" s="1"/>
  <c r="K8" i="1" l="1"/>
  <c r="L8" i="1" s="1"/>
  <c r="M8" i="1"/>
  <c r="M7" i="1"/>
  <c r="J7" i="1"/>
  <c r="L7" i="1" s="1"/>
</calcChain>
</file>

<file path=xl/sharedStrings.xml><?xml version="1.0" encoding="utf-8"?>
<sst xmlns="http://schemas.openxmlformats.org/spreadsheetml/2006/main" count="56" uniqueCount="38">
  <si>
    <t>Ref.</t>
  </si>
  <si>
    <t>Nom</t>
  </si>
  <si>
    <t>Sal fixe</t>
  </si>
  <si>
    <t>Prime</t>
  </si>
  <si>
    <t>Objectif</t>
  </si>
  <si>
    <t>Clim.</t>
  </si>
  <si>
    <t>Multisplit</t>
  </si>
  <si>
    <t>Géother.</t>
  </si>
  <si>
    <t>Total CA</t>
  </si>
  <si>
    <t>Commis.</t>
  </si>
  <si>
    <t>Montant total sal.</t>
  </si>
  <si>
    <t>Entretien</t>
  </si>
  <si>
    <t>Base de calcul du salaire mens.</t>
  </si>
  <si>
    <t>CA réalisé sur le trimestre</t>
  </si>
  <si>
    <t>Salaire versé le premier mois du trimestre suivant</t>
  </si>
  <si>
    <t>VE</t>
  </si>
  <si>
    <t>VO</t>
  </si>
  <si>
    <t>AI</t>
  </si>
  <si>
    <t>MA</t>
  </si>
  <si>
    <t>JEAN</t>
  </si>
  <si>
    <t>ERVY</t>
  </si>
  <si>
    <t>SENS</t>
  </si>
  <si>
    <t>ALTIER</t>
  </si>
  <si>
    <t>Tableau récapitulatif des commerciaux</t>
  </si>
  <si>
    <t>http://forum.excel-pratique.com/post220301.html#p220301</t>
  </si>
  <si>
    <t>N° de col 2</t>
  </si>
  <si>
    <t>N° de col 3</t>
  </si>
  <si>
    <t>N° de col 4</t>
  </si>
  <si>
    <t>N° de col 5</t>
  </si>
  <si>
    <t>N° de col 6</t>
  </si>
  <si>
    <t>N° de col 7</t>
  </si>
  <si>
    <t>N° de col 8</t>
  </si>
  <si>
    <t>N° de col 9</t>
  </si>
  <si>
    <t>N° de col 10</t>
  </si>
  <si>
    <t>N° de col 11</t>
  </si>
  <si>
    <t>N° de col 12</t>
  </si>
  <si>
    <t>dans laquelle ta valeur recherche doit être incluse</t>
  </si>
  <si>
    <t>C'est la zone de recherche $B$7:$M$13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</si>
</sst>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1" xfId="0" applyFill="1" applyBorder="1" applyAlignment="1">
      <alignment horizontal="center" wrapText="1"/>
    </xf>
    <xf numFmtId="0" fontId="0" fillId="2" borderId="1" xfId="0" applyFill="1" applyBorder="1" applyAlignment="1">
      <alignment horizontal="center" wrapText="1"/>
    </xf>
    <xf numFmtId="0" fontId="1" fillId="0" borderId="0" xfId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3" borderId="1" xfId="0" applyFill="1" applyBorder="1"/>
    <xf numFmtId="3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NumberFormat="1" applyFill="1" applyBorder="1" applyAlignment="1">
      <alignment horizontal="center"/>
    </xf>
    <xf numFmtId="0" fontId="0" fillId="3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10</xdr:row>
      <xdr:rowOff>28575</xdr:rowOff>
    </xdr:from>
    <xdr:to>
      <xdr:col>13</xdr:col>
      <xdr:colOff>19050</xdr:colOff>
      <xdr:row>14</xdr:row>
      <xdr:rowOff>9525</xdr:rowOff>
    </xdr:to>
    <xdr:sp macro="" textlink="">
      <xdr:nvSpPr>
        <xdr:cNvPr id="2" name="Rectangle à coins arrondis 1"/>
        <xdr:cNvSpPr/>
      </xdr:nvSpPr>
      <xdr:spPr>
        <a:xfrm>
          <a:off x="1666875" y="1933575"/>
          <a:ext cx="8258175" cy="742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dans chaque cellule de la ligne 8 tu mets ta formule =SI($B$8="";"";RECHERCHEV($B$8;Feuil1!$B$7:$M$13;</a:t>
          </a:r>
          <a:r>
            <a:rPr lang="fr-FR" sz="1600" b="1">
              <a:solidFill>
                <a:srgbClr val="FFC000"/>
              </a:solidFill>
            </a:rPr>
            <a:t>2</a:t>
          </a:r>
          <a:r>
            <a:rPr lang="fr-FR" sz="1100"/>
            <a:t>;0)) et tu changes</a:t>
          </a:r>
          <a:r>
            <a:rPr lang="fr-FR" sz="1100" baseline="0"/>
            <a:t> juste ton numero de colonne sur chaque cellule</a:t>
          </a:r>
          <a:endParaRPr lang="fr-FR" sz="1100"/>
        </a:p>
      </xdr:txBody>
    </xdr:sp>
    <xdr:clientData/>
  </xdr:twoCellAnchor>
  <xdr:twoCellAnchor>
    <xdr:from>
      <xdr:col>2</xdr:col>
      <xdr:colOff>9525</xdr:colOff>
      <xdr:row>8</xdr:row>
      <xdr:rowOff>9525</xdr:rowOff>
    </xdr:from>
    <xdr:to>
      <xdr:col>13</xdr:col>
      <xdr:colOff>9524</xdr:colOff>
      <xdr:row>9</xdr:row>
      <xdr:rowOff>161925</xdr:rowOff>
    </xdr:to>
    <xdr:sp macro="" textlink="">
      <xdr:nvSpPr>
        <xdr:cNvPr id="3" name="Accolade ouvrante 2"/>
        <xdr:cNvSpPr/>
      </xdr:nvSpPr>
      <xdr:spPr>
        <a:xfrm rot="16200000">
          <a:off x="5553075" y="-2486025"/>
          <a:ext cx="342900" cy="8381999"/>
        </a:xfrm>
        <a:prstGeom prst="leftBrace">
          <a:avLst>
            <a:gd name="adj1" fmla="val 8333"/>
            <a:gd name="adj2" fmla="val 48978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post22030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16"/>
  <sheetViews>
    <sheetView tabSelected="1" workbookViewId="0">
      <selection activeCell="D16" sqref="D16"/>
    </sheetView>
  </sheetViews>
  <sheetFormatPr baseColWidth="10" defaultRowHeight="15" x14ac:dyDescent="0.25"/>
  <cols>
    <col min="12" max="12" width="15.85546875" customWidth="1"/>
  </cols>
  <sheetData>
    <row r="3" spans="1:13" x14ac:dyDescent="0.25">
      <c r="A3" s="8" t="s">
        <v>23</v>
      </c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</row>
    <row r="5" spans="1:13" ht="30" customHeight="1" x14ac:dyDescent="0.25">
      <c r="A5" s="2" t="s">
        <v>0</v>
      </c>
      <c r="B5" s="2" t="s">
        <v>1</v>
      </c>
      <c r="C5" s="6" t="s">
        <v>12</v>
      </c>
      <c r="D5" s="6"/>
      <c r="E5" s="6"/>
      <c r="F5" s="6" t="s">
        <v>13</v>
      </c>
      <c r="G5" s="6"/>
      <c r="H5" s="6"/>
      <c r="I5" s="6"/>
      <c r="J5" s="7" t="s">
        <v>14</v>
      </c>
      <c r="K5" s="7"/>
      <c r="L5" s="7"/>
      <c r="M5" s="3"/>
    </row>
    <row r="6" spans="1:13" x14ac:dyDescent="0.25">
      <c r="A6" s="1"/>
      <c r="B6" s="9"/>
      <c r="C6" s="9" t="s">
        <v>2</v>
      </c>
      <c r="D6" s="9" t="s">
        <v>3</v>
      </c>
      <c r="E6" s="9" t="s">
        <v>4</v>
      </c>
      <c r="F6" s="9" t="s">
        <v>5</v>
      </c>
      <c r="G6" s="9" t="s">
        <v>6</v>
      </c>
      <c r="H6" s="9" t="s">
        <v>7</v>
      </c>
      <c r="I6" s="9" t="s">
        <v>8</v>
      </c>
      <c r="J6" s="9" t="s">
        <v>9</v>
      </c>
      <c r="K6" s="9" t="s">
        <v>3</v>
      </c>
      <c r="L6" s="9" t="s">
        <v>10</v>
      </c>
      <c r="M6" s="9" t="s">
        <v>11</v>
      </c>
    </row>
    <row r="7" spans="1:13" x14ac:dyDescent="0.25">
      <c r="A7" s="1" t="s">
        <v>15</v>
      </c>
      <c r="B7" s="9" t="s">
        <v>19</v>
      </c>
      <c r="C7" s="10">
        <v>1100</v>
      </c>
      <c r="D7" s="10">
        <v>300</v>
      </c>
      <c r="E7" s="10">
        <v>39500</v>
      </c>
      <c r="F7" s="10">
        <v>15300</v>
      </c>
      <c r="G7" s="10">
        <v>5200</v>
      </c>
      <c r="H7" s="10">
        <v>16000</v>
      </c>
      <c r="I7" s="10">
        <f>SUM(F7:H7)</f>
        <v>36500</v>
      </c>
      <c r="J7" s="11">
        <f>G7*0.05+H7*0.06+I7*0.1</f>
        <v>4870</v>
      </c>
      <c r="K7" s="11">
        <f>IF(I7&gt;=E7,D7,0)</f>
        <v>0</v>
      </c>
      <c r="L7" s="10">
        <f>C7+J7+K7</f>
        <v>5970</v>
      </c>
      <c r="M7" s="12" t="str">
        <f>IF(I7&lt;E7,"oui","non")</f>
        <v>oui</v>
      </c>
    </row>
    <row r="8" spans="1:13" x14ac:dyDescent="0.25">
      <c r="A8" s="1" t="s">
        <v>16</v>
      </c>
      <c r="B8" s="9" t="s">
        <v>20</v>
      </c>
      <c r="C8" s="10">
        <v>1100</v>
      </c>
      <c r="D8" s="10">
        <v>400</v>
      </c>
      <c r="E8" s="10">
        <v>45500</v>
      </c>
      <c r="F8" s="10">
        <v>19300</v>
      </c>
      <c r="G8" s="10">
        <v>6500</v>
      </c>
      <c r="H8" s="10">
        <v>23300</v>
      </c>
      <c r="I8" s="10">
        <f t="shared" ref="I8:I10" si="0">SUM(F8:H8)</f>
        <v>49100</v>
      </c>
      <c r="J8" s="11">
        <f t="shared" ref="J8:J10" si="1">G8*0.05+H8*0.06+I8*0.1</f>
        <v>6633</v>
      </c>
      <c r="K8" s="11">
        <f t="shared" ref="K8:K10" si="2">IF(I8&gt;=E8,D8,0)</f>
        <v>400</v>
      </c>
      <c r="L8" s="10">
        <f t="shared" ref="L8:L10" si="3">C8+J8+K8</f>
        <v>8133</v>
      </c>
      <c r="M8" s="12" t="str">
        <f>IF(I8&lt;E8,"oui","non")</f>
        <v>non</v>
      </c>
    </row>
    <row r="9" spans="1:13" x14ac:dyDescent="0.25">
      <c r="A9" s="1" t="s">
        <v>17</v>
      </c>
      <c r="B9" s="9" t="s">
        <v>21</v>
      </c>
      <c r="C9" s="10">
        <v>1200</v>
      </c>
      <c r="D9" s="10">
        <v>300</v>
      </c>
      <c r="E9" s="10">
        <v>45500</v>
      </c>
      <c r="F9" s="10">
        <v>15400</v>
      </c>
      <c r="G9" s="10">
        <v>7300</v>
      </c>
      <c r="H9" s="10">
        <v>23400</v>
      </c>
      <c r="I9" s="10">
        <f t="shared" si="0"/>
        <v>46100</v>
      </c>
      <c r="J9" s="11">
        <f t="shared" si="1"/>
        <v>6379</v>
      </c>
      <c r="K9" s="11">
        <f t="shared" si="2"/>
        <v>300</v>
      </c>
      <c r="L9" s="10">
        <f t="shared" si="3"/>
        <v>7879</v>
      </c>
      <c r="M9" s="12" t="str">
        <f>IF(I9&lt;E9,"oui","non")</f>
        <v>non</v>
      </c>
    </row>
    <row r="10" spans="1:13" x14ac:dyDescent="0.25">
      <c r="A10" s="1" t="s">
        <v>18</v>
      </c>
      <c r="B10" s="9" t="s">
        <v>22</v>
      </c>
      <c r="C10" s="10">
        <v>1200</v>
      </c>
      <c r="D10" s="10">
        <v>400</v>
      </c>
      <c r="E10" s="10">
        <v>39500</v>
      </c>
      <c r="F10" s="10">
        <v>16700</v>
      </c>
      <c r="G10" s="10">
        <v>1400</v>
      </c>
      <c r="H10" s="10">
        <v>11300</v>
      </c>
      <c r="I10" s="10">
        <f t="shared" si="0"/>
        <v>29400</v>
      </c>
      <c r="J10" s="11">
        <f t="shared" si="1"/>
        <v>3688</v>
      </c>
      <c r="K10" s="11">
        <f t="shared" si="2"/>
        <v>0</v>
      </c>
      <c r="L10" s="10">
        <f t="shared" si="3"/>
        <v>4888</v>
      </c>
      <c r="M10" s="12" t="str">
        <f>IF(I10&lt;E10,"oui","non")</f>
        <v>oui</v>
      </c>
    </row>
    <row r="11" spans="1:13" x14ac:dyDescent="0.25">
      <c r="A11" s="1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</row>
    <row r="12" spans="1:13" x14ac:dyDescent="0.25">
      <c r="A12" s="1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</row>
    <row r="13" spans="1:13" x14ac:dyDescent="0.25">
      <c r="A13" s="1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</row>
    <row r="15" spans="1:13" x14ac:dyDescent="0.25">
      <c r="D15" s="13" t="s">
        <v>37</v>
      </c>
      <c r="E15" s="13"/>
      <c r="F15" s="13"/>
    </row>
    <row r="16" spans="1:13" x14ac:dyDescent="0.25">
      <c r="D16" t="s">
        <v>36</v>
      </c>
    </row>
  </sheetData>
  <mergeCells count="4">
    <mergeCell ref="C5:E5"/>
    <mergeCell ref="F5:I5"/>
    <mergeCell ref="J5:L5"/>
    <mergeCell ref="A3:M3"/>
  </mergeCells>
  <pageMargins left="0.7" right="0.7" top="0.75" bottom="0.75" header="0.3" footer="0.3"/>
  <pageSetup paperSize="9" orientation="portrait" r:id="rId1"/>
  <ignoredErrors>
    <ignoredError sqref="I7:I10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workbookViewId="0">
      <selection activeCell="B8" sqref="B8"/>
    </sheetView>
  </sheetViews>
  <sheetFormatPr baseColWidth="10" defaultRowHeight="15" x14ac:dyDescent="0.25"/>
  <sheetData>
    <row r="1" spans="1:13" x14ac:dyDescent="0.25">
      <c r="I1" s="5" t="s">
        <v>24</v>
      </c>
    </row>
    <row r="5" spans="1:13" x14ac:dyDescent="0.25">
      <c r="C5" t="s">
        <v>25</v>
      </c>
      <c r="D5" t="s">
        <v>26</v>
      </c>
      <c r="E5" t="s">
        <v>27</v>
      </c>
      <c r="F5" t="s">
        <v>28</v>
      </c>
      <c r="G5" t="s">
        <v>29</v>
      </c>
      <c r="H5" t="s">
        <v>30</v>
      </c>
      <c r="I5" t="s">
        <v>31</v>
      </c>
      <c r="J5" t="s">
        <v>32</v>
      </c>
      <c r="K5" t="s">
        <v>33</v>
      </c>
      <c r="L5" t="s">
        <v>34</v>
      </c>
      <c r="M5" t="s">
        <v>35</v>
      </c>
    </row>
    <row r="6" spans="1:13" x14ac:dyDescent="0.25">
      <c r="A6" s="2" t="s">
        <v>0</v>
      </c>
      <c r="B6" s="2" t="s">
        <v>1</v>
      </c>
      <c r="C6" s="6" t="s">
        <v>12</v>
      </c>
      <c r="D6" s="6"/>
      <c r="E6" s="6"/>
      <c r="F6" s="6" t="s">
        <v>13</v>
      </c>
      <c r="G6" s="6"/>
      <c r="H6" s="6"/>
      <c r="I6" s="6"/>
      <c r="J6" s="7" t="s">
        <v>14</v>
      </c>
      <c r="K6" s="7"/>
      <c r="L6" s="7"/>
      <c r="M6" s="4"/>
    </row>
    <row r="7" spans="1:13" x14ac:dyDescent="0.25">
      <c r="A7" s="1"/>
      <c r="B7" s="1"/>
      <c r="C7" s="1" t="s">
        <v>2</v>
      </c>
      <c r="D7" s="1" t="s">
        <v>3</v>
      </c>
      <c r="E7" s="1" t="s">
        <v>4</v>
      </c>
      <c r="F7" s="1" t="s">
        <v>5</v>
      </c>
      <c r="G7" s="1" t="s">
        <v>6</v>
      </c>
      <c r="H7" s="1" t="s">
        <v>7</v>
      </c>
      <c r="I7" s="1" t="s">
        <v>8</v>
      </c>
      <c r="J7" s="1" t="s">
        <v>9</v>
      </c>
      <c r="K7" s="1" t="s">
        <v>3</v>
      </c>
      <c r="L7" s="1" t="s">
        <v>10</v>
      </c>
      <c r="M7" s="1" t="s">
        <v>11</v>
      </c>
    </row>
    <row r="8" spans="1:13" x14ac:dyDescent="0.25">
      <c r="B8" t="s">
        <v>19</v>
      </c>
      <c r="C8">
        <f>IF($B$8="","",VLOOKUP($B$8,Feuil1!$B$7:$M$13,2,0))</f>
        <v>1100</v>
      </c>
      <c r="D8">
        <f>IF($B$8="","",VLOOKUP($B$8,Feuil1!$B$6:$M$13,3,0))</f>
        <v>300</v>
      </c>
      <c r="E8">
        <f>IF($B$8="","",VLOOKUP($B$8,Feuil1!$B$6:$M$13,4,0))</f>
        <v>39500</v>
      </c>
      <c r="F8">
        <f>IF($B$8="","",VLOOKUP($B$8,Feuil1!$B$6:$M$13,5,0))</f>
        <v>15300</v>
      </c>
      <c r="G8">
        <f>IF($B$8="","",VLOOKUP($B$8,Feuil1!$B$6:$M$13,6,0))</f>
        <v>5200</v>
      </c>
      <c r="H8">
        <f>IF($B$8="","",VLOOKUP($B$8,Feuil1!$B$6:$M$13,7,0))</f>
        <v>16000</v>
      </c>
      <c r="I8">
        <f>IF($B$8="","",VLOOKUP($B$8,Feuil1!$B$6:$M$13,8,0))</f>
        <v>36500</v>
      </c>
      <c r="J8">
        <f>IF($B$8="","",VLOOKUP($B$8,Feuil1!$B$6:$M$13,9,0))</f>
        <v>4870</v>
      </c>
      <c r="K8">
        <f>IF($B$8="","",VLOOKUP($B$8,Feuil1!$B$6:$M$13,10,0))</f>
        <v>0</v>
      </c>
      <c r="L8">
        <f>IF($B$8="","",VLOOKUP($B$8,Feuil1!$B$6:$M$13,11,0))</f>
        <v>5970</v>
      </c>
      <c r="M8" t="str">
        <f>IF($B$8="","",VLOOKUP($B$8,Feuil1!$B$6:$M$13,12,0))</f>
        <v>oui</v>
      </c>
    </row>
  </sheetData>
  <mergeCells count="3">
    <mergeCell ref="C6:E6"/>
    <mergeCell ref="F6:I6"/>
    <mergeCell ref="J6:L6"/>
  </mergeCells>
  <dataValidations count="1">
    <dataValidation type="list" allowBlank="1" showInputMessage="1" showErrorMessage="1" sqref="B8">
      <formula1>NOMS</formula1>
    </dataValidation>
  </dataValidations>
  <hyperlinks>
    <hyperlink ref="I1" r:id="rId1" location="p220301" display="http://forum.excel-pratique.com/post220301.html - p22030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Feuil3</vt:lpstr>
      <vt:lpstr>nom</vt:lpstr>
      <vt:lpstr>NOMS</vt:lpstr>
      <vt:lpstr>salfixejean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</dc:creator>
  <cp:lastModifiedBy>alia</cp:lastModifiedBy>
  <dcterms:created xsi:type="dcterms:W3CDTF">2013-04-18T19:58:20Z</dcterms:created>
  <dcterms:modified xsi:type="dcterms:W3CDTF">2013-05-01T14:28:10Z</dcterms:modified>
</cp:coreProperties>
</file>