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90" windowWidth="18960" windowHeight="11355"/>
  </bookViews>
  <sheets>
    <sheet name="Cal. 1" sheetId="2" r:id="rId1"/>
    <sheet name="BDD" sheetId="3" state="hidden" r:id="rId2"/>
    <sheet name="Vacances" sheetId="5" state="hidden" r:id="rId3"/>
  </sheets>
  <externalReferences>
    <externalReference r:id="rId4"/>
  </externalReferences>
  <definedNames>
    <definedName name="an">BDD!$B$1</definedName>
    <definedName name="Anniv">BDD!$H$2:$I$366</definedName>
    <definedName name="data">#REF!</definedName>
    <definedName name="data1">'Cal. 1'!$AP$4:$AP$23</definedName>
    <definedName name="data2">'Cal. 1'!$AS$4:$AS$23</definedName>
    <definedName name="Feries">BDD!$A$2:$A$18</definedName>
    <definedName name="Feries1">BDD!$AJ$2:$AK$18</definedName>
    <definedName name="Feries2">BDD!$S$2:$T$18</definedName>
    <definedName name="Feries3">BDD!$AD$2:$AE$18</definedName>
    <definedName name="Feries4">BDD!$AG$2:$AH$18</definedName>
    <definedName name="ListeAn">BDD!$AB$2:$AB$14</definedName>
    <definedName name="ListeMois">BDD!$N$2:$P$133</definedName>
    <definedName name="ListeMois2">BDD!$W$2:$Y$157</definedName>
    <definedName name="lllll">[1]BDD!$D$2:$F$157</definedName>
    <definedName name="Pâques">BDD!$A$3</definedName>
    <definedName name="Pâques1">BDD!$AD$3</definedName>
    <definedName name="Pâques2">BDD!$AG$3</definedName>
    <definedName name="Pâques3">BDD!$AJ$3</definedName>
    <definedName name="saints">BDD!$D$2:$F$366</definedName>
    <definedName name="Saints2">BDD!$K$2:$L$366</definedName>
    <definedName name="Saints3">BDD!#REF!</definedName>
    <definedName name="Stock">BDD!$S$3</definedName>
    <definedName name="_xlnm.Print_Area" localSheetId="0">'Cal. 1'!$B$1:$AI$29</definedName>
    <definedName name="ZONEA">Vacances!$C$3:$C$323</definedName>
    <definedName name="ZONEB">Vacances!$D$3:$D$323</definedName>
    <definedName name="ZONEC">Vacances!$E$3:$E$323</definedName>
  </definedNames>
  <calcPr calcId="145621"/>
</workbook>
</file>

<file path=xl/calcChain.xml><?xml version="1.0" encoding="utf-8"?>
<calcChain xmlns="http://schemas.openxmlformats.org/spreadsheetml/2006/main">
  <c r="B10" i="2" l="1"/>
  <c r="AE1" i="3"/>
  <c r="AD12" i="3" s="1"/>
  <c r="T1" i="3"/>
  <c r="E1" i="3"/>
  <c r="B1" i="3"/>
  <c r="AS7" i="2"/>
  <c r="AS8" i="2"/>
  <c r="AS9" i="2"/>
  <c r="AS10" i="2"/>
  <c r="AS11" i="2"/>
  <c r="AS12" i="2"/>
  <c r="AS13" i="2"/>
  <c r="AS14" i="2"/>
  <c r="AS15" i="2"/>
  <c r="AS16" i="2"/>
  <c r="AS17" i="2"/>
  <c r="AS18" i="2"/>
  <c r="AS19" i="2"/>
  <c r="AS20" i="2"/>
  <c r="AS21" i="2"/>
  <c r="AS22" i="2"/>
  <c r="AS23" i="2"/>
  <c r="AP7" i="2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P22" i="2"/>
  <c r="AP23" i="2"/>
  <c r="AK21" i="2"/>
  <c r="AL21" i="2"/>
  <c r="AM21" i="2"/>
  <c r="AJ21" i="2"/>
  <c r="AK12" i="2"/>
  <c r="AL12" i="2"/>
  <c r="AM12" i="2"/>
  <c r="AJ12" i="2"/>
  <c r="AD3" i="3" l="1"/>
  <c r="AD5" i="3"/>
  <c r="AD9" i="3"/>
  <c r="AD11" i="3"/>
  <c r="AD13" i="3"/>
  <c r="AD2" i="3"/>
  <c r="AD6" i="3"/>
  <c r="AD10" i="3"/>
  <c r="AD7" i="3" l="1"/>
  <c r="AD8" i="3"/>
  <c r="AD4" i="3"/>
  <c r="X2" i="3" l="1"/>
  <c r="Y2" i="3" s="1"/>
  <c r="X3" i="3" l="1"/>
  <c r="Y3" i="3" s="1"/>
  <c r="X4" i="3" l="1"/>
  <c r="Y4" i="3" s="1"/>
  <c r="X5" i="3" l="1"/>
  <c r="Y5" i="3" s="1"/>
  <c r="X6" i="3" l="1"/>
  <c r="Y6" i="3" s="1"/>
  <c r="X7" i="3" l="1"/>
  <c r="Y7" i="3" s="1"/>
  <c r="X8" i="3" l="1"/>
  <c r="Y8" i="3" s="1"/>
  <c r="X9" i="3" l="1"/>
  <c r="Y9" i="3" s="1"/>
  <c r="X10" i="3" l="1"/>
  <c r="Y10" i="3" s="1"/>
  <c r="X11" i="3" l="1"/>
  <c r="Y11" i="3" s="1"/>
  <c r="X12" i="3" l="1"/>
  <c r="Y12" i="3" s="1"/>
  <c r="X13" i="3" l="1"/>
  <c r="Y13" i="3" s="1"/>
  <c r="X14" i="3" l="1"/>
  <c r="Y14" i="3" s="1"/>
  <c r="X15" i="3" l="1"/>
  <c r="Y15" i="3" s="1"/>
  <c r="X16" i="3" l="1"/>
  <c r="Y16" i="3" s="1"/>
  <c r="X17" i="3" l="1"/>
  <c r="Y17" i="3" s="1"/>
  <c r="X18" i="3" l="1"/>
  <c r="Y18" i="3" s="1"/>
  <c r="X19" i="3" l="1"/>
  <c r="Y19" i="3" s="1"/>
  <c r="X20" i="3" l="1"/>
  <c r="Y20" i="3" s="1"/>
  <c r="X21" i="3" l="1"/>
  <c r="Y21" i="3" s="1"/>
  <c r="X22" i="3" l="1"/>
  <c r="Y22" i="3" s="1"/>
  <c r="X23" i="3" l="1"/>
  <c r="Y23" i="3" s="1"/>
  <c r="X24" i="3" l="1"/>
  <c r="Y24" i="3" s="1"/>
  <c r="X25" i="3" l="1"/>
  <c r="Y25" i="3" s="1"/>
  <c r="X26" i="3" l="1"/>
  <c r="Y26" i="3" s="1"/>
  <c r="X27" i="3" l="1"/>
  <c r="Y27" i="3" s="1"/>
  <c r="X28" i="3" l="1"/>
  <c r="Y28" i="3" s="1"/>
  <c r="X29" i="3" l="1"/>
  <c r="Y29" i="3" s="1"/>
  <c r="X30" i="3" l="1"/>
  <c r="Y30" i="3" s="1"/>
  <c r="X31" i="3" l="1"/>
  <c r="Y31" i="3" s="1"/>
  <c r="X32" i="3" l="1"/>
  <c r="Y32" i="3" s="1"/>
  <c r="X33" i="3" l="1"/>
  <c r="Y33" i="3" s="1"/>
  <c r="X34" i="3" l="1"/>
  <c r="Y34" i="3" s="1"/>
  <c r="X35" i="3" l="1"/>
  <c r="Y35" i="3" s="1"/>
  <c r="X36" i="3" l="1"/>
  <c r="Y36" i="3" s="1"/>
  <c r="X37" i="3" l="1"/>
  <c r="Y37" i="3" s="1"/>
  <c r="X38" i="3" l="1"/>
  <c r="Y38" i="3" s="1"/>
  <c r="X39" i="3" l="1"/>
  <c r="Y39" i="3" s="1"/>
  <c r="X40" i="3" l="1"/>
  <c r="Y40" i="3" s="1"/>
  <c r="X41" i="3" l="1"/>
  <c r="Y41" i="3" s="1"/>
  <c r="X42" i="3" l="1"/>
  <c r="Y42" i="3" l="1"/>
  <c r="X43" i="3"/>
  <c r="Y43" i="3" s="1"/>
  <c r="X44" i="3" l="1"/>
  <c r="Y44" i="3" l="1"/>
  <c r="X45" i="3"/>
  <c r="Y45" i="3" l="1"/>
  <c r="X46" i="3"/>
  <c r="Y46" i="3" s="1"/>
  <c r="X47" i="3" l="1"/>
  <c r="Y47" i="3" s="1"/>
  <c r="X48" i="3" l="1"/>
  <c r="Y48" i="3" s="1"/>
  <c r="X49" i="3" l="1"/>
  <c r="Y49" i="3" s="1"/>
  <c r="X50" i="3" l="1"/>
  <c r="Y50" i="3" s="1"/>
  <c r="X51" i="3" l="1"/>
  <c r="Y51" i="3" s="1"/>
  <c r="X52" i="3" l="1"/>
  <c r="Y52" i="3" s="1"/>
  <c r="X53" i="3" l="1"/>
  <c r="Y53" i="3" s="1"/>
  <c r="X54" i="3" l="1"/>
  <c r="Y54" i="3" s="1"/>
  <c r="X55" i="3" l="1"/>
  <c r="Y55" i="3" s="1"/>
  <c r="X56" i="3" l="1"/>
  <c r="Y56" i="3" s="1"/>
  <c r="X57" i="3" l="1"/>
  <c r="Y57" i="3" s="1"/>
  <c r="X58" i="3" l="1"/>
  <c r="Y58" i="3" s="1"/>
  <c r="X59" i="3" l="1"/>
  <c r="Y59" i="3" s="1"/>
  <c r="X60" i="3" l="1"/>
  <c r="Y60" i="3" s="1"/>
  <c r="X61" i="3" l="1"/>
  <c r="Y61" i="3" s="1"/>
  <c r="X62" i="3" l="1"/>
  <c r="Y62" i="3" s="1"/>
  <c r="X63" i="3" l="1"/>
  <c r="Y63" i="3" s="1"/>
  <c r="X64" i="3" l="1"/>
  <c r="Y64" i="3" s="1"/>
  <c r="X65" i="3" l="1"/>
  <c r="Y65" i="3" s="1"/>
  <c r="X66" i="3" l="1"/>
  <c r="Y66" i="3" s="1"/>
  <c r="X67" i="3" l="1"/>
  <c r="Y67" i="3" s="1"/>
  <c r="X68" i="3" l="1"/>
  <c r="Y68" i="3" s="1"/>
  <c r="X69" i="3" l="1"/>
  <c r="Y69" i="3" s="1"/>
  <c r="X70" i="3" l="1"/>
  <c r="Y70" i="3" s="1"/>
  <c r="X71" i="3" l="1"/>
  <c r="Y71" i="3" s="1"/>
  <c r="X72" i="3" l="1"/>
  <c r="Y72" i="3" s="1"/>
  <c r="X73" i="3" l="1"/>
  <c r="Y73" i="3" s="1"/>
  <c r="X74" i="3" l="1"/>
  <c r="Y74" i="3" s="1"/>
  <c r="X75" i="3" l="1"/>
  <c r="Y75" i="3" s="1"/>
  <c r="X76" i="3" l="1"/>
  <c r="Y76" i="3" s="1"/>
  <c r="X77" i="3" l="1"/>
  <c r="Y77" i="3" s="1"/>
  <c r="X78" i="3" l="1"/>
  <c r="Y78" i="3" s="1"/>
  <c r="P2" i="3"/>
  <c r="O3" i="3"/>
  <c r="P3" i="3" s="1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2" i="3"/>
  <c r="L1" i="3"/>
  <c r="K2" i="3" s="1"/>
  <c r="K3" i="3" s="1"/>
  <c r="K4" i="3" s="1"/>
  <c r="K5" i="3" s="1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K30" i="3" s="1"/>
  <c r="K31" i="3" s="1"/>
  <c r="K32" i="3" s="1"/>
  <c r="K33" i="3" s="1"/>
  <c r="K34" i="3" s="1"/>
  <c r="K35" i="3" s="1"/>
  <c r="K36" i="3" s="1"/>
  <c r="K37" i="3" s="1"/>
  <c r="K38" i="3" s="1"/>
  <c r="K39" i="3" s="1"/>
  <c r="K40" i="3" s="1"/>
  <c r="K41" i="3" s="1"/>
  <c r="K42" i="3" s="1"/>
  <c r="K43" i="3" s="1"/>
  <c r="K44" i="3" s="1"/>
  <c r="K45" i="3" s="1"/>
  <c r="K46" i="3" s="1"/>
  <c r="K47" i="3" s="1"/>
  <c r="K48" i="3" s="1"/>
  <c r="K49" i="3" s="1"/>
  <c r="K50" i="3" s="1"/>
  <c r="K51" i="3" s="1"/>
  <c r="K52" i="3" s="1"/>
  <c r="K53" i="3" s="1"/>
  <c r="K54" i="3" s="1"/>
  <c r="K55" i="3" s="1"/>
  <c r="K56" i="3" s="1"/>
  <c r="K57" i="3" s="1"/>
  <c r="K58" i="3" s="1"/>
  <c r="K59" i="3" s="1"/>
  <c r="K60" i="3" s="1"/>
  <c r="K61" i="3" s="1"/>
  <c r="K62" i="3" s="1"/>
  <c r="K63" i="3" s="1"/>
  <c r="K64" i="3" s="1"/>
  <c r="K65" i="3" s="1"/>
  <c r="K66" i="3" s="1"/>
  <c r="K67" i="3" s="1"/>
  <c r="K68" i="3" s="1"/>
  <c r="K69" i="3" s="1"/>
  <c r="K70" i="3" s="1"/>
  <c r="K71" i="3" s="1"/>
  <c r="K72" i="3" s="1"/>
  <c r="K73" i="3" s="1"/>
  <c r="K74" i="3" s="1"/>
  <c r="K75" i="3" s="1"/>
  <c r="K76" i="3" s="1"/>
  <c r="K77" i="3" s="1"/>
  <c r="K78" i="3" s="1"/>
  <c r="K79" i="3" s="1"/>
  <c r="K80" i="3" s="1"/>
  <c r="K81" i="3" s="1"/>
  <c r="K82" i="3" s="1"/>
  <c r="K83" i="3" s="1"/>
  <c r="K84" i="3" s="1"/>
  <c r="K85" i="3" s="1"/>
  <c r="K86" i="3" s="1"/>
  <c r="K87" i="3" s="1"/>
  <c r="K88" i="3" s="1"/>
  <c r="K89" i="3" s="1"/>
  <c r="K90" i="3" s="1"/>
  <c r="K91" i="3" s="1"/>
  <c r="K92" i="3" s="1"/>
  <c r="K93" i="3" s="1"/>
  <c r="K94" i="3" s="1"/>
  <c r="K95" i="3" s="1"/>
  <c r="K96" i="3" s="1"/>
  <c r="K97" i="3" s="1"/>
  <c r="K98" i="3" s="1"/>
  <c r="K99" i="3" s="1"/>
  <c r="K100" i="3" s="1"/>
  <c r="K101" i="3" s="1"/>
  <c r="K102" i="3" s="1"/>
  <c r="K103" i="3" s="1"/>
  <c r="K104" i="3" s="1"/>
  <c r="K105" i="3" s="1"/>
  <c r="K106" i="3" s="1"/>
  <c r="K107" i="3" s="1"/>
  <c r="K108" i="3" s="1"/>
  <c r="K109" i="3" s="1"/>
  <c r="K110" i="3" s="1"/>
  <c r="K111" i="3" s="1"/>
  <c r="K112" i="3" s="1"/>
  <c r="K113" i="3" s="1"/>
  <c r="K114" i="3" s="1"/>
  <c r="K115" i="3" s="1"/>
  <c r="K116" i="3" s="1"/>
  <c r="K117" i="3" s="1"/>
  <c r="K118" i="3" s="1"/>
  <c r="K119" i="3" s="1"/>
  <c r="K120" i="3" s="1"/>
  <c r="K121" i="3" s="1"/>
  <c r="K122" i="3" s="1"/>
  <c r="K123" i="3" s="1"/>
  <c r="K124" i="3" s="1"/>
  <c r="K125" i="3" s="1"/>
  <c r="K126" i="3" s="1"/>
  <c r="K127" i="3" s="1"/>
  <c r="K128" i="3" s="1"/>
  <c r="K129" i="3" s="1"/>
  <c r="K130" i="3" s="1"/>
  <c r="K131" i="3" s="1"/>
  <c r="K132" i="3" s="1"/>
  <c r="K133" i="3" s="1"/>
  <c r="K134" i="3" s="1"/>
  <c r="K135" i="3" s="1"/>
  <c r="K136" i="3" s="1"/>
  <c r="K137" i="3" s="1"/>
  <c r="K138" i="3" s="1"/>
  <c r="K139" i="3" s="1"/>
  <c r="K140" i="3" s="1"/>
  <c r="K141" i="3" s="1"/>
  <c r="K142" i="3" s="1"/>
  <c r="K143" i="3" s="1"/>
  <c r="K144" i="3" s="1"/>
  <c r="K145" i="3" s="1"/>
  <c r="K146" i="3" s="1"/>
  <c r="K147" i="3" s="1"/>
  <c r="K148" i="3" s="1"/>
  <c r="K149" i="3" s="1"/>
  <c r="K150" i="3" s="1"/>
  <c r="K151" i="3" s="1"/>
  <c r="K152" i="3" s="1"/>
  <c r="K153" i="3" s="1"/>
  <c r="K154" i="3" s="1"/>
  <c r="K155" i="3" s="1"/>
  <c r="K156" i="3" s="1"/>
  <c r="K157" i="3" s="1"/>
  <c r="K158" i="3" s="1"/>
  <c r="K159" i="3" s="1"/>
  <c r="K160" i="3" s="1"/>
  <c r="K161" i="3" s="1"/>
  <c r="K162" i="3" s="1"/>
  <c r="K163" i="3" s="1"/>
  <c r="K164" i="3" s="1"/>
  <c r="K165" i="3" s="1"/>
  <c r="K166" i="3" s="1"/>
  <c r="K167" i="3" s="1"/>
  <c r="K168" i="3" s="1"/>
  <c r="K169" i="3" s="1"/>
  <c r="K170" i="3" s="1"/>
  <c r="K171" i="3" s="1"/>
  <c r="K172" i="3" s="1"/>
  <c r="K173" i="3" s="1"/>
  <c r="K174" i="3" s="1"/>
  <c r="K175" i="3" s="1"/>
  <c r="K176" i="3" s="1"/>
  <c r="K177" i="3" s="1"/>
  <c r="K178" i="3" s="1"/>
  <c r="K179" i="3" s="1"/>
  <c r="K180" i="3" s="1"/>
  <c r="K181" i="3" s="1"/>
  <c r="K182" i="3" s="1"/>
  <c r="K183" i="3" s="1"/>
  <c r="K184" i="3" s="1"/>
  <c r="K185" i="3" s="1"/>
  <c r="K186" i="3" s="1"/>
  <c r="K187" i="3" s="1"/>
  <c r="K188" i="3" s="1"/>
  <c r="K189" i="3" s="1"/>
  <c r="K190" i="3" s="1"/>
  <c r="K191" i="3" s="1"/>
  <c r="K192" i="3" s="1"/>
  <c r="K193" i="3" s="1"/>
  <c r="K194" i="3" s="1"/>
  <c r="K195" i="3" s="1"/>
  <c r="K196" i="3" s="1"/>
  <c r="K197" i="3" s="1"/>
  <c r="K198" i="3" s="1"/>
  <c r="K199" i="3" s="1"/>
  <c r="K200" i="3" s="1"/>
  <c r="K201" i="3" s="1"/>
  <c r="K202" i="3" s="1"/>
  <c r="K203" i="3" s="1"/>
  <c r="K204" i="3" s="1"/>
  <c r="K205" i="3" s="1"/>
  <c r="K206" i="3" s="1"/>
  <c r="K207" i="3" s="1"/>
  <c r="K208" i="3" s="1"/>
  <c r="K209" i="3" s="1"/>
  <c r="K210" i="3" s="1"/>
  <c r="K211" i="3" s="1"/>
  <c r="K212" i="3" s="1"/>
  <c r="K213" i="3" s="1"/>
  <c r="K214" i="3" s="1"/>
  <c r="K215" i="3" s="1"/>
  <c r="K216" i="3" s="1"/>
  <c r="K217" i="3" s="1"/>
  <c r="K218" i="3" s="1"/>
  <c r="K219" i="3" s="1"/>
  <c r="K220" i="3" s="1"/>
  <c r="K221" i="3" s="1"/>
  <c r="K222" i="3" s="1"/>
  <c r="K223" i="3" s="1"/>
  <c r="K224" i="3" s="1"/>
  <c r="K225" i="3" s="1"/>
  <c r="K226" i="3" s="1"/>
  <c r="K227" i="3" s="1"/>
  <c r="K228" i="3" s="1"/>
  <c r="K229" i="3" s="1"/>
  <c r="K230" i="3" s="1"/>
  <c r="K231" i="3" s="1"/>
  <c r="K232" i="3" s="1"/>
  <c r="K233" i="3" s="1"/>
  <c r="K234" i="3" s="1"/>
  <c r="K235" i="3" s="1"/>
  <c r="K236" i="3" s="1"/>
  <c r="K237" i="3" s="1"/>
  <c r="K238" i="3" s="1"/>
  <c r="K239" i="3" s="1"/>
  <c r="K240" i="3" s="1"/>
  <c r="K241" i="3" s="1"/>
  <c r="K242" i="3" s="1"/>
  <c r="K243" i="3" s="1"/>
  <c r="K244" i="3" s="1"/>
  <c r="K245" i="3" s="1"/>
  <c r="K246" i="3" s="1"/>
  <c r="K247" i="3" s="1"/>
  <c r="K248" i="3" s="1"/>
  <c r="K249" i="3" s="1"/>
  <c r="K250" i="3" s="1"/>
  <c r="K251" i="3" s="1"/>
  <c r="K252" i="3" s="1"/>
  <c r="K253" i="3" s="1"/>
  <c r="K254" i="3" s="1"/>
  <c r="K255" i="3" s="1"/>
  <c r="K256" i="3" s="1"/>
  <c r="K257" i="3" s="1"/>
  <c r="K258" i="3" s="1"/>
  <c r="K259" i="3" s="1"/>
  <c r="K260" i="3" s="1"/>
  <c r="K261" i="3" s="1"/>
  <c r="K262" i="3" s="1"/>
  <c r="K263" i="3" s="1"/>
  <c r="K264" i="3" s="1"/>
  <c r="K265" i="3" s="1"/>
  <c r="K266" i="3" s="1"/>
  <c r="K267" i="3" s="1"/>
  <c r="K268" i="3" s="1"/>
  <c r="K269" i="3" s="1"/>
  <c r="K270" i="3" s="1"/>
  <c r="K271" i="3" s="1"/>
  <c r="K272" i="3" s="1"/>
  <c r="K273" i="3" s="1"/>
  <c r="K274" i="3" s="1"/>
  <c r="K275" i="3" s="1"/>
  <c r="K276" i="3" s="1"/>
  <c r="K277" i="3" s="1"/>
  <c r="K278" i="3" s="1"/>
  <c r="K279" i="3" s="1"/>
  <c r="K280" i="3" s="1"/>
  <c r="K281" i="3" s="1"/>
  <c r="K282" i="3" s="1"/>
  <c r="K283" i="3" s="1"/>
  <c r="K284" i="3" s="1"/>
  <c r="K285" i="3" s="1"/>
  <c r="K286" i="3" s="1"/>
  <c r="K287" i="3" s="1"/>
  <c r="K288" i="3" s="1"/>
  <c r="K289" i="3" s="1"/>
  <c r="K290" i="3" s="1"/>
  <c r="K291" i="3" s="1"/>
  <c r="K292" i="3" s="1"/>
  <c r="K293" i="3" s="1"/>
  <c r="K294" i="3" s="1"/>
  <c r="K295" i="3" s="1"/>
  <c r="K296" i="3" s="1"/>
  <c r="K297" i="3" s="1"/>
  <c r="K298" i="3" s="1"/>
  <c r="K299" i="3" s="1"/>
  <c r="K300" i="3" s="1"/>
  <c r="K301" i="3" s="1"/>
  <c r="K302" i="3" s="1"/>
  <c r="K303" i="3" s="1"/>
  <c r="K304" i="3" s="1"/>
  <c r="K305" i="3" s="1"/>
  <c r="K306" i="3" s="1"/>
  <c r="K307" i="3" s="1"/>
  <c r="K308" i="3" s="1"/>
  <c r="K309" i="3" s="1"/>
  <c r="K310" i="3" s="1"/>
  <c r="K311" i="3" s="1"/>
  <c r="K312" i="3" s="1"/>
  <c r="K313" i="3" s="1"/>
  <c r="K314" i="3" s="1"/>
  <c r="K315" i="3" s="1"/>
  <c r="K316" i="3" s="1"/>
  <c r="K317" i="3" s="1"/>
  <c r="K318" i="3" s="1"/>
  <c r="K319" i="3" s="1"/>
  <c r="K320" i="3" s="1"/>
  <c r="K321" i="3" s="1"/>
  <c r="K322" i="3" s="1"/>
  <c r="K323" i="3" s="1"/>
  <c r="K324" i="3" s="1"/>
  <c r="K325" i="3" s="1"/>
  <c r="K326" i="3" s="1"/>
  <c r="K327" i="3" s="1"/>
  <c r="K328" i="3" s="1"/>
  <c r="K329" i="3" s="1"/>
  <c r="K330" i="3" s="1"/>
  <c r="K331" i="3" s="1"/>
  <c r="K332" i="3" s="1"/>
  <c r="K333" i="3" s="1"/>
  <c r="K334" i="3" s="1"/>
  <c r="K335" i="3" s="1"/>
  <c r="K336" i="3" s="1"/>
  <c r="K337" i="3" s="1"/>
  <c r="K338" i="3" s="1"/>
  <c r="K339" i="3" s="1"/>
  <c r="K340" i="3" s="1"/>
  <c r="K341" i="3" s="1"/>
  <c r="K342" i="3" s="1"/>
  <c r="K343" i="3" s="1"/>
  <c r="K344" i="3" s="1"/>
  <c r="K345" i="3" s="1"/>
  <c r="K346" i="3" s="1"/>
  <c r="K347" i="3" s="1"/>
  <c r="K348" i="3" s="1"/>
  <c r="K349" i="3" s="1"/>
  <c r="K350" i="3" s="1"/>
  <c r="K351" i="3" s="1"/>
  <c r="K352" i="3" s="1"/>
  <c r="K353" i="3" s="1"/>
  <c r="K354" i="3" s="1"/>
  <c r="K355" i="3" s="1"/>
  <c r="K356" i="3" s="1"/>
  <c r="K357" i="3" s="1"/>
  <c r="K358" i="3" s="1"/>
  <c r="K359" i="3" s="1"/>
  <c r="K360" i="3" s="1"/>
  <c r="K361" i="3" s="1"/>
  <c r="K362" i="3" s="1"/>
  <c r="K363" i="3" s="1"/>
  <c r="K364" i="3" s="1"/>
  <c r="K365" i="3" s="1"/>
  <c r="K366" i="3" s="1"/>
  <c r="A44" i="2"/>
  <c r="A49" i="2" s="1"/>
  <c r="AQ5" i="2"/>
  <c r="AR5" i="2"/>
  <c r="AS5" i="2" s="1"/>
  <c r="AQ6" i="2"/>
  <c r="AR6" i="2"/>
  <c r="AS6" i="2" s="1"/>
  <c r="AQ7" i="2"/>
  <c r="AR7" i="2"/>
  <c r="AQ8" i="2"/>
  <c r="AR8" i="2"/>
  <c r="AQ9" i="2"/>
  <c r="AR9" i="2"/>
  <c r="AQ10" i="2"/>
  <c r="AR10" i="2"/>
  <c r="AQ11" i="2"/>
  <c r="AR11" i="2"/>
  <c r="AQ12" i="2"/>
  <c r="AR12" i="2"/>
  <c r="AQ13" i="2"/>
  <c r="AR13" i="2"/>
  <c r="AQ14" i="2"/>
  <c r="AR14" i="2"/>
  <c r="AQ15" i="2"/>
  <c r="AR15" i="2"/>
  <c r="AQ16" i="2"/>
  <c r="AR16" i="2"/>
  <c r="AQ17" i="2"/>
  <c r="AR17" i="2"/>
  <c r="AQ18" i="2"/>
  <c r="AR18" i="2"/>
  <c r="AQ19" i="2"/>
  <c r="AR19" i="2"/>
  <c r="AQ20" i="2"/>
  <c r="AR20" i="2"/>
  <c r="AQ21" i="2"/>
  <c r="AR21" i="2"/>
  <c r="AQ22" i="2"/>
  <c r="AR22" i="2"/>
  <c r="AQ23" i="2"/>
  <c r="AR23" i="2"/>
  <c r="AR4" i="2"/>
  <c r="AS4" i="2" s="1"/>
  <c r="AQ4" i="2"/>
  <c r="AN5" i="2"/>
  <c r="AO5" i="2"/>
  <c r="AP5" i="2" s="1"/>
  <c r="AN6" i="2"/>
  <c r="AO6" i="2"/>
  <c r="AP6" i="2" s="1"/>
  <c r="AN7" i="2"/>
  <c r="AO7" i="2"/>
  <c r="AN8" i="2"/>
  <c r="AO8" i="2"/>
  <c r="AN9" i="2"/>
  <c r="AO9" i="2"/>
  <c r="AN10" i="2"/>
  <c r="AO10" i="2"/>
  <c r="AN11" i="2"/>
  <c r="AO11" i="2"/>
  <c r="AN12" i="2"/>
  <c r="AO12" i="2"/>
  <c r="AN13" i="2"/>
  <c r="AO13" i="2"/>
  <c r="AN14" i="2"/>
  <c r="AO14" i="2"/>
  <c r="AN15" i="2"/>
  <c r="AO15" i="2"/>
  <c r="AN16" i="2"/>
  <c r="AO16" i="2"/>
  <c r="AN17" i="2"/>
  <c r="AO17" i="2"/>
  <c r="AN18" i="2"/>
  <c r="AO18" i="2"/>
  <c r="AN19" i="2"/>
  <c r="AO19" i="2"/>
  <c r="AN20" i="2"/>
  <c r="AO20" i="2"/>
  <c r="AN21" i="2"/>
  <c r="AO21" i="2"/>
  <c r="AN22" i="2"/>
  <c r="AO22" i="2"/>
  <c r="AN23" i="2"/>
  <c r="AO23" i="2"/>
  <c r="AO4" i="2"/>
  <c r="AP4" i="2" s="1"/>
  <c r="AN4" i="2"/>
  <c r="AK2" i="2"/>
  <c r="AL2" i="2"/>
  <c r="AM2" i="2"/>
  <c r="AJ2" i="2"/>
  <c r="AB21" i="2"/>
  <c r="A25" i="2" s="1"/>
  <c r="A40" i="2"/>
  <c r="A34" i="2"/>
  <c r="A31" i="2"/>
  <c r="A12" i="3"/>
  <c r="AB23" i="2" l="1"/>
  <c r="AC23" i="2" s="1"/>
  <c r="AD23" i="2" s="1"/>
  <c r="AE23" i="2" s="1"/>
  <c r="AF23" i="2" s="1"/>
  <c r="AG23" i="2" s="1"/>
  <c r="AH23" i="2" s="1"/>
  <c r="AB24" i="2" s="1"/>
  <c r="AC24" i="2" s="1"/>
  <c r="AD24" i="2" s="1"/>
  <c r="AE24" i="2" s="1"/>
  <c r="AF24" i="2" s="1"/>
  <c r="AG24" i="2" s="1"/>
  <c r="AH24" i="2" s="1"/>
  <c r="AB25" i="2" s="1"/>
  <c r="AC25" i="2" s="1"/>
  <c r="AD25" i="2" s="1"/>
  <c r="AE25" i="2" s="1"/>
  <c r="AF25" i="2" s="1"/>
  <c r="AG25" i="2" s="1"/>
  <c r="AH25" i="2" s="1"/>
  <c r="AB26" i="2" s="1"/>
  <c r="AC26" i="2" s="1"/>
  <c r="AD26" i="2" s="1"/>
  <c r="AE26" i="2" s="1"/>
  <c r="AF26" i="2" s="1"/>
  <c r="AG26" i="2" s="1"/>
  <c r="AH26" i="2" s="1"/>
  <c r="AB27" i="2" s="1"/>
  <c r="AC27" i="2" s="1"/>
  <c r="AD27" i="2" s="1"/>
  <c r="AE27" i="2" s="1"/>
  <c r="AF27" i="2" s="1"/>
  <c r="AG27" i="2" s="1"/>
  <c r="AH27" i="2" s="1"/>
  <c r="AB28" i="2" s="1"/>
  <c r="AC28" i="2" s="1"/>
  <c r="AD28" i="2" s="1"/>
  <c r="AE28" i="2" s="1"/>
  <c r="AF28" i="2" s="1"/>
  <c r="AG28" i="2" s="1"/>
  <c r="AH28" i="2" s="1"/>
  <c r="A45" i="2"/>
  <c r="A47" i="2"/>
  <c r="X79" i="3"/>
  <c r="Y79" i="3" s="1"/>
  <c r="D3" i="2"/>
  <c r="A3" i="2" s="1"/>
  <c r="O4" i="3"/>
  <c r="AB3" i="2"/>
  <c r="A6" i="2" s="1"/>
  <c r="AB5" i="2" s="1"/>
  <c r="AC5" i="2" s="1"/>
  <c r="AD5" i="2" s="1"/>
  <c r="AE5" i="2" s="1"/>
  <c r="AF5" i="2" s="1"/>
  <c r="AG5" i="2" s="1"/>
  <c r="AH5" i="2" s="1"/>
  <c r="AB6" i="2" s="1"/>
  <c r="AC6" i="2" s="1"/>
  <c r="AD6" i="2" s="1"/>
  <c r="AE6" i="2" s="1"/>
  <c r="AF6" i="2" s="1"/>
  <c r="AG6" i="2" s="1"/>
  <c r="AH6" i="2" s="1"/>
  <c r="AB7" i="2" s="1"/>
  <c r="AC7" i="2" s="1"/>
  <c r="AD7" i="2" s="1"/>
  <c r="AE7" i="2" s="1"/>
  <c r="AF7" i="2" s="1"/>
  <c r="AG7" i="2" s="1"/>
  <c r="AH7" i="2" s="1"/>
  <c r="AB8" i="2" s="1"/>
  <c r="AC8" i="2" s="1"/>
  <c r="AD8" i="2" s="1"/>
  <c r="AE8" i="2" s="1"/>
  <c r="AF8" i="2" s="1"/>
  <c r="AG8" i="2" s="1"/>
  <c r="AH8" i="2" s="1"/>
  <c r="AB9" i="2" s="1"/>
  <c r="AC9" i="2" s="1"/>
  <c r="AD9" i="2" s="1"/>
  <c r="AE9" i="2" s="1"/>
  <c r="AF9" i="2" s="1"/>
  <c r="AG9" i="2" s="1"/>
  <c r="AH9" i="2" s="1"/>
  <c r="AB10" i="2" s="1"/>
  <c r="AC10" i="2" s="1"/>
  <c r="AD10" i="2" s="1"/>
  <c r="AE10" i="2" s="1"/>
  <c r="AF10" i="2" s="1"/>
  <c r="AG10" i="2" s="1"/>
  <c r="AH10" i="2" s="1"/>
  <c r="L3" i="2"/>
  <c r="A4" i="2" s="1"/>
  <c r="L5" i="2" s="1"/>
  <c r="M5" i="2" s="1"/>
  <c r="N5" i="2" s="1"/>
  <c r="O5" i="2" s="1"/>
  <c r="P5" i="2" s="1"/>
  <c r="Q5" i="2" s="1"/>
  <c r="R5" i="2" s="1"/>
  <c r="L6" i="2" s="1"/>
  <c r="M6" i="2" s="1"/>
  <c r="N6" i="2" s="1"/>
  <c r="O6" i="2" s="1"/>
  <c r="P6" i="2" s="1"/>
  <c r="Q6" i="2" s="1"/>
  <c r="R6" i="2" s="1"/>
  <c r="L7" i="2" s="1"/>
  <c r="M7" i="2" s="1"/>
  <c r="N7" i="2" s="1"/>
  <c r="O7" i="2" s="1"/>
  <c r="P7" i="2" s="1"/>
  <c r="Q7" i="2" s="1"/>
  <c r="R7" i="2" s="1"/>
  <c r="L8" i="2" s="1"/>
  <c r="M8" i="2" s="1"/>
  <c r="N8" i="2" s="1"/>
  <c r="O8" i="2" s="1"/>
  <c r="P8" i="2" s="1"/>
  <c r="Q8" i="2" s="1"/>
  <c r="R8" i="2" s="1"/>
  <c r="L9" i="2" s="1"/>
  <c r="M9" i="2" s="1"/>
  <c r="N9" i="2" s="1"/>
  <c r="O9" i="2" s="1"/>
  <c r="P9" i="2" s="1"/>
  <c r="Q9" i="2" s="1"/>
  <c r="R9" i="2" s="1"/>
  <c r="L10" i="2" s="1"/>
  <c r="M10" i="2" s="1"/>
  <c r="N10" i="2" s="1"/>
  <c r="O10" i="2" s="1"/>
  <c r="P10" i="2" s="1"/>
  <c r="Q10" i="2" s="1"/>
  <c r="R10" i="2" s="1"/>
  <c r="T3" i="2"/>
  <c r="A5" i="2" s="1"/>
  <c r="T5" i="2" s="1"/>
  <c r="U5" i="2" s="1"/>
  <c r="V5" i="2" s="1"/>
  <c r="W5" i="2" s="1"/>
  <c r="X5" i="2" s="1"/>
  <c r="Y5" i="2" s="1"/>
  <c r="Z5" i="2" s="1"/>
  <c r="T6" i="2" s="1"/>
  <c r="U6" i="2" s="1"/>
  <c r="V6" i="2" s="1"/>
  <c r="W6" i="2" s="1"/>
  <c r="X6" i="2" s="1"/>
  <c r="Y6" i="2" s="1"/>
  <c r="Z6" i="2" s="1"/>
  <c r="T7" i="2" s="1"/>
  <c r="U7" i="2" s="1"/>
  <c r="V7" i="2" s="1"/>
  <c r="W7" i="2" s="1"/>
  <c r="X7" i="2" s="1"/>
  <c r="Y7" i="2" s="1"/>
  <c r="Z7" i="2" s="1"/>
  <c r="T8" i="2" s="1"/>
  <c r="U8" i="2" s="1"/>
  <c r="V8" i="2" s="1"/>
  <c r="W8" i="2" s="1"/>
  <c r="X8" i="2" s="1"/>
  <c r="Y8" i="2" s="1"/>
  <c r="Z8" i="2" s="1"/>
  <c r="T9" i="2" s="1"/>
  <c r="U9" i="2" s="1"/>
  <c r="V9" i="2" s="1"/>
  <c r="W9" i="2" s="1"/>
  <c r="X9" i="2" s="1"/>
  <c r="Y9" i="2" s="1"/>
  <c r="Z9" i="2" s="1"/>
  <c r="T10" i="2" s="1"/>
  <c r="U10" i="2" s="1"/>
  <c r="V10" i="2" s="1"/>
  <c r="W10" i="2" s="1"/>
  <c r="X10" i="2" s="1"/>
  <c r="Y10" i="2" s="1"/>
  <c r="Z10" i="2" s="1"/>
  <c r="A46" i="2"/>
  <c r="A48" i="2"/>
  <c r="D21" i="2"/>
  <c r="A22" i="2" s="1"/>
  <c r="D23" i="2" s="1"/>
  <c r="E23" i="2" s="1"/>
  <c r="F23" i="2" s="1"/>
  <c r="G23" i="2" s="1"/>
  <c r="H23" i="2" s="1"/>
  <c r="I23" i="2" s="1"/>
  <c r="J23" i="2" s="1"/>
  <c r="D24" i="2" s="1"/>
  <c r="E24" i="2" s="1"/>
  <c r="F24" i="2" s="1"/>
  <c r="G24" i="2" s="1"/>
  <c r="H24" i="2" s="1"/>
  <c r="I24" i="2" s="1"/>
  <c r="J24" i="2" s="1"/>
  <c r="D25" i="2" s="1"/>
  <c r="E25" i="2" s="1"/>
  <c r="F25" i="2" s="1"/>
  <c r="G25" i="2" s="1"/>
  <c r="H25" i="2" s="1"/>
  <c r="I25" i="2" s="1"/>
  <c r="J25" i="2" s="1"/>
  <c r="D26" i="2" s="1"/>
  <c r="E26" i="2" s="1"/>
  <c r="F26" i="2" s="1"/>
  <c r="G26" i="2" s="1"/>
  <c r="H26" i="2" s="1"/>
  <c r="I26" i="2" s="1"/>
  <c r="J26" i="2" s="1"/>
  <c r="D27" i="2" s="1"/>
  <c r="E27" i="2" s="1"/>
  <c r="F27" i="2" s="1"/>
  <c r="G27" i="2" s="1"/>
  <c r="H27" i="2" s="1"/>
  <c r="I27" i="2" s="1"/>
  <c r="J27" i="2" s="1"/>
  <c r="D28" i="2" s="1"/>
  <c r="E28" i="2" s="1"/>
  <c r="F28" i="2" s="1"/>
  <c r="G28" i="2" s="1"/>
  <c r="H28" i="2" s="1"/>
  <c r="I28" i="2" s="1"/>
  <c r="J28" i="2" s="1"/>
  <c r="I1" i="3"/>
  <c r="D12" i="2"/>
  <c r="A14" i="2" s="1"/>
  <c r="D14" i="2" s="1"/>
  <c r="E14" i="2" s="1"/>
  <c r="F14" i="2" s="1"/>
  <c r="G14" i="2" s="1"/>
  <c r="H14" i="2" s="1"/>
  <c r="I14" i="2" s="1"/>
  <c r="J14" i="2" s="1"/>
  <c r="D15" i="2" s="1"/>
  <c r="E15" i="2" s="1"/>
  <c r="F15" i="2" s="1"/>
  <c r="G15" i="2" s="1"/>
  <c r="H15" i="2" s="1"/>
  <c r="I15" i="2" s="1"/>
  <c r="J15" i="2" s="1"/>
  <c r="D16" i="2" s="1"/>
  <c r="E16" i="2" s="1"/>
  <c r="F16" i="2" s="1"/>
  <c r="G16" i="2" s="1"/>
  <c r="H16" i="2" s="1"/>
  <c r="I16" i="2" s="1"/>
  <c r="J16" i="2" s="1"/>
  <c r="D17" i="2" s="1"/>
  <c r="E17" i="2" s="1"/>
  <c r="F17" i="2" s="1"/>
  <c r="G17" i="2" s="1"/>
  <c r="H17" i="2" s="1"/>
  <c r="I17" i="2" s="1"/>
  <c r="J17" i="2" s="1"/>
  <c r="D18" i="2" s="1"/>
  <c r="E18" i="2" s="1"/>
  <c r="F18" i="2" s="1"/>
  <c r="G18" i="2" s="1"/>
  <c r="H18" i="2" s="1"/>
  <c r="I18" i="2" s="1"/>
  <c r="J18" i="2" s="1"/>
  <c r="D19" i="2" s="1"/>
  <c r="E19" i="2" s="1"/>
  <c r="F19" i="2" s="1"/>
  <c r="G19" i="2" s="1"/>
  <c r="H19" i="2" s="1"/>
  <c r="I19" i="2" s="1"/>
  <c r="J19" i="2" s="1"/>
  <c r="A2" i="3"/>
  <c r="A5" i="3"/>
  <c r="A9" i="3"/>
  <c r="A11" i="3"/>
  <c r="A13" i="3"/>
  <c r="A3" i="3"/>
  <c r="A6" i="3"/>
  <c r="A10" i="3"/>
  <c r="D2" i="3"/>
  <c r="H2" i="3" s="1"/>
  <c r="T12" i="2"/>
  <c r="AL13" i="2" s="1"/>
  <c r="AL14" i="2" s="1"/>
  <c r="AL15" i="2" s="1"/>
  <c r="T21" i="2"/>
  <c r="A24" i="2" s="1"/>
  <c r="T23" i="2" s="1"/>
  <c r="U23" i="2" s="1"/>
  <c r="V23" i="2" s="1"/>
  <c r="W23" i="2" s="1"/>
  <c r="X23" i="2" s="1"/>
  <c r="Y23" i="2" s="1"/>
  <c r="Z23" i="2" s="1"/>
  <c r="T24" i="2" s="1"/>
  <c r="U24" i="2" s="1"/>
  <c r="V24" i="2" s="1"/>
  <c r="W24" i="2" s="1"/>
  <c r="X24" i="2" s="1"/>
  <c r="Y24" i="2" s="1"/>
  <c r="Z24" i="2" s="1"/>
  <c r="T25" i="2" s="1"/>
  <c r="U25" i="2" s="1"/>
  <c r="V25" i="2" s="1"/>
  <c r="W25" i="2" s="1"/>
  <c r="X25" i="2" s="1"/>
  <c r="Y25" i="2" s="1"/>
  <c r="Z25" i="2" s="1"/>
  <c r="T26" i="2" s="1"/>
  <c r="U26" i="2" s="1"/>
  <c r="V26" i="2" s="1"/>
  <c r="W26" i="2" s="1"/>
  <c r="X26" i="2" s="1"/>
  <c r="Y26" i="2" s="1"/>
  <c r="Z26" i="2" s="1"/>
  <c r="T27" i="2" s="1"/>
  <c r="U27" i="2" s="1"/>
  <c r="V27" i="2" s="1"/>
  <c r="W27" i="2" s="1"/>
  <c r="X27" i="2" s="1"/>
  <c r="Y27" i="2" s="1"/>
  <c r="Z27" i="2" s="1"/>
  <c r="T28" i="2" s="1"/>
  <c r="U28" i="2" s="1"/>
  <c r="V28" i="2" s="1"/>
  <c r="W28" i="2" s="1"/>
  <c r="X28" i="2" s="1"/>
  <c r="Y28" i="2" s="1"/>
  <c r="Z28" i="2" s="1"/>
  <c r="L12" i="2"/>
  <c r="AK13" i="2" s="1"/>
  <c r="AB12" i="2"/>
  <c r="A17" i="2" s="1"/>
  <c r="AB14" i="2" s="1"/>
  <c r="AC14" i="2" s="1"/>
  <c r="AD14" i="2" s="1"/>
  <c r="AE14" i="2" s="1"/>
  <c r="AF14" i="2" s="1"/>
  <c r="AG14" i="2" s="1"/>
  <c r="AH14" i="2" s="1"/>
  <c r="AB15" i="2" s="1"/>
  <c r="AC15" i="2" s="1"/>
  <c r="AD15" i="2" s="1"/>
  <c r="AE15" i="2" s="1"/>
  <c r="AF15" i="2" s="1"/>
  <c r="AG15" i="2" s="1"/>
  <c r="AH15" i="2" s="1"/>
  <c r="AB16" i="2" s="1"/>
  <c r="AC16" i="2" s="1"/>
  <c r="AD16" i="2" s="1"/>
  <c r="AE16" i="2" s="1"/>
  <c r="AF16" i="2" s="1"/>
  <c r="AG16" i="2" s="1"/>
  <c r="AH16" i="2" s="1"/>
  <c r="AB17" i="2" s="1"/>
  <c r="AC17" i="2" s="1"/>
  <c r="AD17" i="2" s="1"/>
  <c r="AE17" i="2" s="1"/>
  <c r="AF17" i="2" s="1"/>
  <c r="AG17" i="2" s="1"/>
  <c r="AH17" i="2" s="1"/>
  <c r="AB18" i="2" s="1"/>
  <c r="AC18" i="2" s="1"/>
  <c r="AD18" i="2" s="1"/>
  <c r="AE18" i="2" s="1"/>
  <c r="AF18" i="2" s="1"/>
  <c r="AG18" i="2" s="1"/>
  <c r="AH18" i="2" s="1"/>
  <c r="AB19" i="2" s="1"/>
  <c r="AC19" i="2" s="1"/>
  <c r="AD19" i="2" s="1"/>
  <c r="AE19" i="2" s="1"/>
  <c r="AF19" i="2" s="1"/>
  <c r="AG19" i="2" s="1"/>
  <c r="AH19" i="2" s="1"/>
  <c r="L21" i="2"/>
  <c r="A23" i="2" s="1"/>
  <c r="L23" i="2" s="1"/>
  <c r="M23" i="2" s="1"/>
  <c r="N23" i="2" s="1"/>
  <c r="O23" i="2" s="1"/>
  <c r="P23" i="2" s="1"/>
  <c r="Q23" i="2" s="1"/>
  <c r="R23" i="2" s="1"/>
  <c r="L24" i="2" s="1"/>
  <c r="M24" i="2" s="1"/>
  <c r="N24" i="2" s="1"/>
  <c r="O24" i="2" s="1"/>
  <c r="P24" i="2" s="1"/>
  <c r="Q24" i="2" s="1"/>
  <c r="R24" i="2" s="1"/>
  <c r="L25" i="2" s="1"/>
  <c r="M25" i="2" s="1"/>
  <c r="N25" i="2" s="1"/>
  <c r="O25" i="2" s="1"/>
  <c r="P25" i="2" s="1"/>
  <c r="Q25" i="2" s="1"/>
  <c r="R25" i="2" s="1"/>
  <c r="L26" i="2" s="1"/>
  <c r="M26" i="2" s="1"/>
  <c r="N26" i="2" s="1"/>
  <c r="O26" i="2" s="1"/>
  <c r="P26" i="2" s="1"/>
  <c r="Q26" i="2" s="1"/>
  <c r="R26" i="2" s="1"/>
  <c r="L27" i="2" s="1"/>
  <c r="M27" i="2" s="1"/>
  <c r="N27" i="2" s="1"/>
  <c r="O27" i="2" s="1"/>
  <c r="P27" i="2" s="1"/>
  <c r="Q27" i="2" s="1"/>
  <c r="R27" i="2" s="1"/>
  <c r="L28" i="2" s="1"/>
  <c r="M28" i="2" s="1"/>
  <c r="N28" i="2" s="1"/>
  <c r="O28" i="2" s="1"/>
  <c r="P28" i="2" s="1"/>
  <c r="Q28" i="2" s="1"/>
  <c r="R28" i="2" s="1"/>
  <c r="AM22" i="2"/>
  <c r="A16" i="2" l="1"/>
  <c r="X80" i="3"/>
  <c r="Y80" i="3" s="1"/>
  <c r="AJ22" i="2"/>
  <c r="AJ23" i="2" s="1"/>
  <c r="AJ24" i="2" s="1"/>
  <c r="P4" i="3"/>
  <c r="O5" i="3"/>
  <c r="AM13" i="2"/>
  <c r="AM14" i="2" s="1"/>
  <c r="AM15" i="2" s="1"/>
  <c r="AM3" i="2"/>
  <c r="A15" i="2"/>
  <c r="D5" i="2"/>
  <c r="E5" i="2" s="1"/>
  <c r="F5" i="2" s="1"/>
  <c r="G5" i="2" s="1"/>
  <c r="H5" i="2" s="1"/>
  <c r="I5" i="2" s="1"/>
  <c r="J5" i="2" s="1"/>
  <c r="AK3" i="2"/>
  <c r="AK4" i="2" s="1"/>
  <c r="AL22" i="2"/>
  <c r="AL23" i="2" s="1"/>
  <c r="AL24" i="2" s="1"/>
  <c r="AJ13" i="2"/>
  <c r="AL3" i="2"/>
  <c r="AL4" i="2" s="1"/>
  <c r="AJ3" i="2"/>
  <c r="AJ4" i="2" s="1"/>
  <c r="AK22" i="2"/>
  <c r="AK14" i="2"/>
  <c r="AK15" i="2" s="1"/>
  <c r="D3" i="3"/>
  <c r="H3" i="3" s="1"/>
  <c r="AM23" i="2"/>
  <c r="AM24" i="2" s="1"/>
  <c r="L14" i="2" l="1"/>
  <c r="M14" i="2" s="1"/>
  <c r="N14" i="2" s="1"/>
  <c r="O14" i="2" s="1"/>
  <c r="P14" i="2" s="1"/>
  <c r="Q14" i="2" s="1"/>
  <c r="R14" i="2" s="1"/>
  <c r="L15" i="2" s="1"/>
  <c r="M15" i="2" s="1"/>
  <c r="N15" i="2" s="1"/>
  <c r="O15" i="2" s="1"/>
  <c r="P15" i="2" s="1"/>
  <c r="Q15" i="2" s="1"/>
  <c r="R15" i="2" s="1"/>
  <c r="L16" i="2" s="1"/>
  <c r="M16" i="2" s="1"/>
  <c r="N16" i="2" s="1"/>
  <c r="O16" i="2" s="1"/>
  <c r="P16" i="2" s="1"/>
  <c r="Q16" i="2" s="1"/>
  <c r="R16" i="2" s="1"/>
  <c r="L17" i="2" s="1"/>
  <c r="M17" i="2" s="1"/>
  <c r="N17" i="2" s="1"/>
  <c r="O17" i="2" s="1"/>
  <c r="P17" i="2" s="1"/>
  <c r="Q17" i="2" s="1"/>
  <c r="R17" i="2" s="1"/>
  <c r="L18" i="2" s="1"/>
  <c r="M18" i="2" s="1"/>
  <c r="N18" i="2" s="1"/>
  <c r="O18" i="2" s="1"/>
  <c r="P18" i="2" s="1"/>
  <c r="Q18" i="2" s="1"/>
  <c r="R18" i="2" s="1"/>
  <c r="L19" i="2" s="1"/>
  <c r="M19" i="2" s="1"/>
  <c r="N19" i="2" s="1"/>
  <c r="O19" i="2" s="1"/>
  <c r="P19" i="2" s="1"/>
  <c r="Q19" i="2" s="1"/>
  <c r="R19" i="2" s="1"/>
  <c r="T14" i="2"/>
  <c r="U14" i="2" s="1"/>
  <c r="V14" i="2" s="1"/>
  <c r="W14" i="2" s="1"/>
  <c r="X14" i="2" s="1"/>
  <c r="Y14" i="2" s="1"/>
  <c r="Z14" i="2" s="1"/>
  <c r="T15" i="2" s="1"/>
  <c r="U15" i="2" s="1"/>
  <c r="V15" i="2" s="1"/>
  <c r="W15" i="2" s="1"/>
  <c r="X15" i="2" s="1"/>
  <c r="Y15" i="2" s="1"/>
  <c r="Z15" i="2" s="1"/>
  <c r="T16" i="2" s="1"/>
  <c r="U16" i="2" s="1"/>
  <c r="V16" i="2" s="1"/>
  <c r="W16" i="2" s="1"/>
  <c r="X16" i="2" s="1"/>
  <c r="Y16" i="2" s="1"/>
  <c r="Z16" i="2" s="1"/>
  <c r="T17" i="2" s="1"/>
  <c r="U17" i="2" s="1"/>
  <c r="V17" i="2" s="1"/>
  <c r="W17" i="2" s="1"/>
  <c r="X17" i="2" s="1"/>
  <c r="Y17" i="2" s="1"/>
  <c r="Z17" i="2" s="1"/>
  <c r="T18" i="2" s="1"/>
  <c r="U18" i="2" s="1"/>
  <c r="V18" i="2" s="1"/>
  <c r="W18" i="2" s="1"/>
  <c r="X18" i="2" s="1"/>
  <c r="Y18" i="2" s="1"/>
  <c r="Z18" i="2" s="1"/>
  <c r="T19" i="2" s="1"/>
  <c r="U19" i="2" s="1"/>
  <c r="V19" i="2" s="1"/>
  <c r="W19" i="2" s="1"/>
  <c r="X19" i="2" s="1"/>
  <c r="Y19" i="2" s="1"/>
  <c r="Z19" i="2" s="1"/>
  <c r="AM4" i="2"/>
  <c r="AM5" i="2" s="1"/>
  <c r="X81" i="3"/>
  <c r="Y81" i="3" s="1"/>
  <c r="O6" i="3"/>
  <c r="P5" i="3"/>
  <c r="D6" i="2"/>
  <c r="E6" i="2" s="1"/>
  <c r="F6" i="2" s="1"/>
  <c r="G6" i="2" s="1"/>
  <c r="H6" i="2" s="1"/>
  <c r="I6" i="2" s="1"/>
  <c r="J6" i="2" s="1"/>
  <c r="AJ5" i="2"/>
  <c r="AL5" i="2"/>
  <c r="AK5" i="2"/>
  <c r="AK23" i="2"/>
  <c r="AK24" i="2" s="1"/>
  <c r="AJ14" i="2"/>
  <c r="AJ15" i="2" s="1"/>
  <c r="D4" i="3"/>
  <c r="H4" i="3" s="1"/>
  <c r="X82" i="3" l="1"/>
  <c r="Y82" i="3" s="1"/>
  <c r="O7" i="3"/>
  <c r="P6" i="3"/>
  <c r="D7" i="2"/>
  <c r="E7" i="2" s="1"/>
  <c r="F7" i="2" s="1"/>
  <c r="G7" i="2" s="1"/>
  <c r="H7" i="2" s="1"/>
  <c r="I7" i="2" s="1"/>
  <c r="J7" i="2" s="1"/>
  <c r="D8" i="2" s="1"/>
  <c r="E8" i="2" s="1"/>
  <c r="F8" i="2" s="1"/>
  <c r="G8" i="2" s="1"/>
  <c r="H8" i="2" s="1"/>
  <c r="I8" i="2" s="1"/>
  <c r="J8" i="2" s="1"/>
  <c r="D9" i="2" s="1"/>
  <c r="E9" i="2" s="1"/>
  <c r="F9" i="2" s="1"/>
  <c r="G9" i="2" s="1"/>
  <c r="H9" i="2" s="1"/>
  <c r="I9" i="2" s="1"/>
  <c r="J9" i="2" s="1"/>
  <c r="D5" i="3"/>
  <c r="H5" i="3" s="1"/>
  <c r="X83" i="3" l="1"/>
  <c r="Y83" i="3" s="1"/>
  <c r="O8" i="3"/>
  <c r="P7" i="3"/>
  <c r="D10" i="2"/>
  <c r="E10" i="2" s="1"/>
  <c r="F10" i="2" s="1"/>
  <c r="G10" i="2" s="1"/>
  <c r="H10" i="2" s="1"/>
  <c r="I10" i="2" s="1"/>
  <c r="J10" i="2" s="1"/>
  <c r="D6" i="3"/>
  <c r="H6" i="3" s="1"/>
  <c r="X84" i="3" l="1"/>
  <c r="Y84" i="3" s="1"/>
  <c r="O9" i="3"/>
  <c r="P8" i="3"/>
  <c r="D7" i="3"/>
  <c r="H7" i="3" s="1"/>
  <c r="X85" i="3" l="1"/>
  <c r="Y85" i="3" s="1"/>
  <c r="O10" i="3"/>
  <c r="P9" i="3"/>
  <c r="D8" i="3"/>
  <c r="H8" i="3" s="1"/>
  <c r="X86" i="3" l="1"/>
  <c r="Y86" i="3" s="1"/>
  <c r="O11" i="3"/>
  <c r="P10" i="3"/>
  <c r="D9" i="3"/>
  <c r="H9" i="3" s="1"/>
  <c r="X87" i="3" l="1"/>
  <c r="Y87" i="3" s="1"/>
  <c r="O12" i="3"/>
  <c r="P11" i="3"/>
  <c r="D10" i="3"/>
  <c r="H10" i="3" s="1"/>
  <c r="X88" i="3" l="1"/>
  <c r="Y88" i="3" s="1"/>
  <c r="O13" i="3"/>
  <c r="P12" i="3"/>
  <c r="D11" i="3"/>
  <c r="H11" i="3" s="1"/>
  <c r="X89" i="3" l="1"/>
  <c r="Y89" i="3" s="1"/>
  <c r="O14" i="3"/>
  <c r="P13" i="3"/>
  <c r="D12" i="3"/>
  <c r="H12" i="3" s="1"/>
  <c r="X90" i="3" l="1"/>
  <c r="Y90" i="3" s="1"/>
  <c r="O15" i="3"/>
  <c r="P14" i="3"/>
  <c r="D13" i="3"/>
  <c r="H13" i="3" s="1"/>
  <c r="X91" i="3" l="1"/>
  <c r="Y91" i="3" s="1"/>
  <c r="O16" i="3"/>
  <c r="P15" i="3"/>
  <c r="D14" i="3"/>
  <c r="H14" i="3" s="1"/>
  <c r="X92" i="3" l="1"/>
  <c r="Y92" i="3" s="1"/>
  <c r="O17" i="3"/>
  <c r="P16" i="3"/>
  <c r="D15" i="3"/>
  <c r="H15" i="3" s="1"/>
  <c r="X93" i="3" l="1"/>
  <c r="Y93" i="3" s="1"/>
  <c r="O18" i="3"/>
  <c r="P17" i="3"/>
  <c r="D16" i="3"/>
  <c r="H16" i="3" s="1"/>
  <c r="X94" i="3" l="1"/>
  <c r="Y94" i="3" s="1"/>
  <c r="O19" i="3"/>
  <c r="P18" i="3"/>
  <c r="D17" i="3"/>
  <c r="H17" i="3" s="1"/>
  <c r="X95" i="3" l="1"/>
  <c r="Y95" i="3" s="1"/>
  <c r="O20" i="3"/>
  <c r="P19" i="3"/>
  <c r="D18" i="3"/>
  <c r="H18" i="3" s="1"/>
  <c r="X96" i="3" l="1"/>
  <c r="Y96" i="3" s="1"/>
  <c r="O21" i="3"/>
  <c r="P20" i="3"/>
  <c r="D19" i="3"/>
  <c r="H19" i="3" s="1"/>
  <c r="X97" i="3" l="1"/>
  <c r="Y97" i="3" s="1"/>
  <c r="O22" i="3"/>
  <c r="P21" i="3"/>
  <c r="D20" i="3"/>
  <c r="H20" i="3" s="1"/>
  <c r="X98" i="3" l="1"/>
  <c r="Y98" i="3" s="1"/>
  <c r="O23" i="3"/>
  <c r="P22" i="3"/>
  <c r="D21" i="3"/>
  <c r="H21" i="3" s="1"/>
  <c r="X99" i="3" l="1"/>
  <c r="Y99" i="3" s="1"/>
  <c r="O24" i="3"/>
  <c r="P23" i="3"/>
  <c r="D22" i="3"/>
  <c r="H22" i="3" s="1"/>
  <c r="X100" i="3" l="1"/>
  <c r="Y100" i="3" s="1"/>
  <c r="O25" i="3"/>
  <c r="P24" i="3"/>
  <c r="D23" i="3"/>
  <c r="H23" i="3" s="1"/>
  <c r="X101" i="3" l="1"/>
  <c r="Y101" i="3" s="1"/>
  <c r="O26" i="3"/>
  <c r="P25" i="3"/>
  <c r="D24" i="3"/>
  <c r="H24" i="3" s="1"/>
  <c r="X102" i="3" l="1"/>
  <c r="Y102" i="3" s="1"/>
  <c r="O27" i="3"/>
  <c r="P26" i="3"/>
  <c r="D25" i="3"/>
  <c r="H25" i="3" s="1"/>
  <c r="X103" i="3" l="1"/>
  <c r="Y103" i="3" s="1"/>
  <c r="O28" i="3"/>
  <c r="P27" i="3"/>
  <c r="D26" i="3"/>
  <c r="H26" i="3" s="1"/>
  <c r="AH1" i="3" l="1"/>
  <c r="X104" i="3"/>
  <c r="Y104" i="3" s="1"/>
  <c r="O29" i="3"/>
  <c r="P28" i="3"/>
  <c r="D27" i="3"/>
  <c r="H27" i="3" s="1"/>
  <c r="AG12" i="3" l="1"/>
  <c r="AG3" i="3"/>
  <c r="AG9" i="3"/>
  <c r="AG13" i="3"/>
  <c r="AG6" i="3"/>
  <c r="AG5" i="3"/>
  <c r="AG11" i="3"/>
  <c r="AG2" i="3"/>
  <c r="AG10" i="3"/>
  <c r="X105" i="3"/>
  <c r="Y105" i="3" s="1"/>
  <c r="O30" i="3"/>
  <c r="P29" i="3"/>
  <c r="D28" i="3"/>
  <c r="H28" i="3" s="1"/>
  <c r="AG7" i="3" l="1"/>
  <c r="AG8" i="3"/>
  <c r="AG4" i="3"/>
  <c r="X106" i="3"/>
  <c r="Y106" i="3" s="1"/>
  <c r="O31" i="3"/>
  <c r="P30" i="3"/>
  <c r="D29" i="3"/>
  <c r="H29" i="3" s="1"/>
  <c r="X107" i="3" l="1"/>
  <c r="Y107" i="3" s="1"/>
  <c r="O32" i="3"/>
  <c r="P31" i="3"/>
  <c r="D30" i="3"/>
  <c r="H30" i="3" s="1"/>
  <c r="X108" i="3" l="1"/>
  <c r="Y108" i="3" s="1"/>
  <c r="O33" i="3"/>
  <c r="P32" i="3"/>
  <c r="D31" i="3"/>
  <c r="H31" i="3" s="1"/>
  <c r="X109" i="3" l="1"/>
  <c r="Y109" i="3" s="1"/>
  <c r="O34" i="3"/>
  <c r="P33" i="3"/>
  <c r="D32" i="3"/>
  <c r="H32" i="3" s="1"/>
  <c r="X110" i="3" l="1"/>
  <c r="Y110" i="3" s="1"/>
  <c r="O35" i="3"/>
  <c r="P34" i="3"/>
  <c r="D33" i="3"/>
  <c r="H33" i="3" s="1"/>
  <c r="X111" i="3" l="1"/>
  <c r="Y111" i="3" s="1"/>
  <c r="S13" i="3"/>
  <c r="S12" i="3"/>
  <c r="S6" i="3"/>
  <c r="S10" i="3"/>
  <c r="S2" i="3"/>
  <c r="S5" i="3"/>
  <c r="S11" i="3"/>
  <c r="S3" i="3"/>
  <c r="S9" i="3"/>
  <c r="O36" i="3"/>
  <c r="P35" i="3"/>
  <c r="D34" i="3"/>
  <c r="H34" i="3" s="1"/>
  <c r="X112" i="3" l="1"/>
  <c r="Y112" i="3" s="1"/>
  <c r="S8" i="3"/>
  <c r="S7" i="3"/>
  <c r="S4" i="3"/>
  <c r="O37" i="3"/>
  <c r="P36" i="3"/>
  <c r="D35" i="3"/>
  <c r="H35" i="3" s="1"/>
  <c r="X113" i="3" l="1"/>
  <c r="Y113" i="3" s="1"/>
  <c r="O38" i="3"/>
  <c r="P37" i="3"/>
  <c r="D36" i="3"/>
  <c r="X114" i="3" l="1"/>
  <c r="Y114" i="3" s="1"/>
  <c r="H36" i="3"/>
  <c r="O39" i="3"/>
  <c r="P38" i="3"/>
  <c r="D37" i="3"/>
  <c r="X115" i="3" l="1"/>
  <c r="Y115" i="3" s="1"/>
  <c r="H37" i="3"/>
  <c r="O40" i="3"/>
  <c r="P39" i="3"/>
  <c r="D38" i="3"/>
  <c r="X116" i="3" l="1"/>
  <c r="Y116" i="3" s="1"/>
  <c r="H38" i="3"/>
  <c r="O41" i="3"/>
  <c r="P40" i="3"/>
  <c r="D39" i="3"/>
  <c r="X117" i="3" l="1"/>
  <c r="Y117" i="3" s="1"/>
  <c r="H39" i="3"/>
  <c r="O42" i="3"/>
  <c r="P41" i="3"/>
  <c r="D40" i="3"/>
  <c r="AK1" i="3" l="1"/>
  <c r="X118" i="3"/>
  <c r="Y118" i="3" s="1"/>
  <c r="H40" i="3"/>
  <c r="P42" i="3"/>
  <c r="O43" i="3"/>
  <c r="D41" i="3"/>
  <c r="AJ12" i="3" l="1"/>
  <c r="AJ3" i="3"/>
  <c r="AJ9" i="3"/>
  <c r="AJ13" i="3"/>
  <c r="AJ6" i="3"/>
  <c r="AJ2" i="3"/>
  <c r="AJ10" i="3"/>
  <c r="AJ5" i="3"/>
  <c r="AJ11" i="3"/>
  <c r="X119" i="3"/>
  <c r="Y119" i="3" s="1"/>
  <c r="H41" i="3"/>
  <c r="O44" i="3"/>
  <c r="P43" i="3"/>
  <c r="D42" i="3"/>
  <c r="H42" i="3" s="1"/>
  <c r="AJ8" i="3" l="1"/>
  <c r="AJ4" i="3"/>
  <c r="AJ7" i="3"/>
  <c r="X120" i="3"/>
  <c r="Y120" i="3" s="1"/>
  <c r="O45" i="3"/>
  <c r="P44" i="3"/>
  <c r="D43" i="3"/>
  <c r="H43" i="3" s="1"/>
  <c r="X121" i="3" l="1"/>
  <c r="Y121" i="3" s="1"/>
  <c r="O46" i="3"/>
  <c r="P45" i="3"/>
  <c r="D44" i="3"/>
  <c r="X122" i="3" l="1"/>
  <c r="Y122" i="3" s="1"/>
  <c r="H44" i="3"/>
  <c r="O47" i="3"/>
  <c r="P46" i="3"/>
  <c r="D45" i="3"/>
  <c r="H45" i="3" s="1"/>
  <c r="X123" i="3" l="1"/>
  <c r="Y123" i="3" s="1"/>
  <c r="O48" i="3"/>
  <c r="P47" i="3"/>
  <c r="D46" i="3"/>
  <c r="X124" i="3" l="1"/>
  <c r="Y124" i="3" s="1"/>
  <c r="H46" i="3"/>
  <c r="O49" i="3"/>
  <c r="P48" i="3"/>
  <c r="D47" i="3"/>
  <c r="H47" i="3" s="1"/>
  <c r="X125" i="3" l="1"/>
  <c r="Y125" i="3" s="1"/>
  <c r="O50" i="3"/>
  <c r="P49" i="3"/>
  <c r="D48" i="3"/>
  <c r="H48" i="3" s="1"/>
  <c r="X126" i="3" l="1"/>
  <c r="Y126" i="3" s="1"/>
  <c r="O51" i="3"/>
  <c r="P50" i="3"/>
  <c r="D49" i="3"/>
  <c r="H49" i="3" s="1"/>
  <c r="X127" i="3" l="1"/>
  <c r="Y127" i="3" s="1"/>
  <c r="O52" i="3"/>
  <c r="P51" i="3"/>
  <c r="D50" i="3"/>
  <c r="X128" i="3" l="1"/>
  <c r="Y128" i="3" s="1"/>
  <c r="H50" i="3"/>
  <c r="O53" i="3"/>
  <c r="P52" i="3"/>
  <c r="D51" i="3"/>
  <c r="X129" i="3" l="1"/>
  <c r="Y129" i="3" s="1"/>
  <c r="H51" i="3"/>
  <c r="O54" i="3"/>
  <c r="P53" i="3"/>
  <c r="D52" i="3"/>
  <c r="H52" i="3" s="1"/>
  <c r="X130" i="3" l="1"/>
  <c r="Y130" i="3" s="1"/>
  <c r="O55" i="3"/>
  <c r="P54" i="3"/>
  <c r="D53" i="3"/>
  <c r="X131" i="3" l="1"/>
  <c r="Y131" i="3" s="1"/>
  <c r="H53" i="3"/>
  <c r="O56" i="3"/>
  <c r="P55" i="3"/>
  <c r="D54" i="3"/>
  <c r="H54" i="3" s="1"/>
  <c r="X132" i="3" l="1"/>
  <c r="Y132" i="3" s="1"/>
  <c r="O57" i="3"/>
  <c r="P56" i="3"/>
  <c r="D55" i="3"/>
  <c r="X133" i="3" l="1"/>
  <c r="Y133" i="3" s="1"/>
  <c r="H55" i="3"/>
  <c r="O58" i="3"/>
  <c r="P57" i="3"/>
  <c r="D56" i="3"/>
  <c r="H56" i="3" s="1"/>
  <c r="X134" i="3" l="1"/>
  <c r="Y134" i="3" s="1"/>
  <c r="O59" i="3"/>
  <c r="P58" i="3"/>
  <c r="D57" i="3"/>
  <c r="H57" i="3" s="1"/>
  <c r="X135" i="3" l="1"/>
  <c r="Y135" i="3" s="1"/>
  <c r="O60" i="3"/>
  <c r="P59" i="3"/>
  <c r="D58" i="3"/>
  <c r="X136" i="3" l="1"/>
  <c r="Y136" i="3" s="1"/>
  <c r="H58" i="3"/>
  <c r="O61" i="3"/>
  <c r="P60" i="3"/>
  <c r="D59" i="3"/>
  <c r="H59" i="3" s="1"/>
  <c r="X137" i="3" l="1"/>
  <c r="Y137" i="3" s="1"/>
  <c r="O62" i="3"/>
  <c r="P61" i="3"/>
  <c r="D60" i="3"/>
  <c r="X138" i="3" l="1"/>
  <c r="Y138" i="3" s="1"/>
  <c r="H60" i="3"/>
  <c r="O63" i="3"/>
  <c r="P62" i="3"/>
  <c r="D61" i="3"/>
  <c r="X139" i="3" l="1"/>
  <c r="Y139" i="3" s="1"/>
  <c r="H61" i="3"/>
  <c r="O64" i="3"/>
  <c r="P63" i="3"/>
  <c r="D62" i="3"/>
  <c r="H62" i="3" s="1"/>
  <c r="X140" i="3" l="1"/>
  <c r="Y140" i="3" s="1"/>
  <c r="O65" i="3"/>
  <c r="P64" i="3"/>
  <c r="D63" i="3"/>
  <c r="H63" i="3" s="1"/>
  <c r="X141" i="3" l="1"/>
  <c r="Y141" i="3" s="1"/>
  <c r="O66" i="3"/>
  <c r="P65" i="3"/>
  <c r="D64" i="3"/>
  <c r="H64" i="3" s="1"/>
  <c r="X142" i="3" l="1"/>
  <c r="Y142" i="3" s="1"/>
  <c r="O67" i="3"/>
  <c r="P66" i="3"/>
  <c r="D65" i="3"/>
  <c r="H65" i="3" s="1"/>
  <c r="X143" i="3" l="1"/>
  <c r="Y143" i="3" s="1"/>
  <c r="O68" i="3"/>
  <c r="P67" i="3"/>
  <c r="D66" i="3"/>
  <c r="H66" i="3" s="1"/>
  <c r="X144" i="3" l="1"/>
  <c r="Y144" i="3" s="1"/>
  <c r="O69" i="3"/>
  <c r="P68" i="3"/>
  <c r="D67" i="3"/>
  <c r="H67" i="3" s="1"/>
  <c r="X145" i="3" l="1"/>
  <c r="Y145" i="3" s="1"/>
  <c r="O70" i="3"/>
  <c r="P69" i="3"/>
  <c r="D68" i="3"/>
  <c r="H68" i="3" s="1"/>
  <c r="X146" i="3" l="1"/>
  <c r="Y146" i="3" s="1"/>
  <c r="O71" i="3"/>
  <c r="P70" i="3"/>
  <c r="D69" i="3"/>
  <c r="H69" i="3" s="1"/>
  <c r="X147" i="3" l="1"/>
  <c r="Y147" i="3" s="1"/>
  <c r="O72" i="3"/>
  <c r="P71" i="3"/>
  <c r="D70" i="3"/>
  <c r="H70" i="3" s="1"/>
  <c r="X148" i="3" l="1"/>
  <c r="Y148" i="3" s="1"/>
  <c r="O73" i="3"/>
  <c r="P72" i="3"/>
  <c r="D71" i="3"/>
  <c r="H71" i="3" s="1"/>
  <c r="X149" i="3" l="1"/>
  <c r="Y149" i="3" s="1"/>
  <c r="O74" i="3"/>
  <c r="P73" i="3"/>
  <c r="D72" i="3"/>
  <c r="H72" i="3" s="1"/>
  <c r="X150" i="3" l="1"/>
  <c r="Y150" i="3" s="1"/>
  <c r="O75" i="3"/>
  <c r="P74" i="3"/>
  <c r="D73" i="3"/>
  <c r="H73" i="3" s="1"/>
  <c r="X151" i="3" l="1"/>
  <c r="Y151" i="3" s="1"/>
  <c r="O76" i="3"/>
  <c r="P75" i="3"/>
  <c r="D74" i="3"/>
  <c r="H74" i="3" s="1"/>
  <c r="X152" i="3" l="1"/>
  <c r="Y152" i="3" s="1"/>
  <c r="O77" i="3"/>
  <c r="P76" i="3"/>
  <c r="D75" i="3"/>
  <c r="H75" i="3" s="1"/>
  <c r="X153" i="3" l="1"/>
  <c r="Y153" i="3" s="1"/>
  <c r="O78" i="3"/>
  <c r="P77" i="3"/>
  <c r="D76" i="3"/>
  <c r="H76" i="3" s="1"/>
  <c r="X154" i="3" l="1"/>
  <c r="Y154" i="3" s="1"/>
  <c r="O79" i="3"/>
  <c r="P78" i="3"/>
  <c r="D77" i="3"/>
  <c r="H77" i="3" s="1"/>
  <c r="X155" i="3" l="1"/>
  <c r="Y155" i="3" s="1"/>
  <c r="O80" i="3"/>
  <c r="P79" i="3"/>
  <c r="D78" i="3"/>
  <c r="H78" i="3" s="1"/>
  <c r="X156" i="3" l="1"/>
  <c r="Y156" i="3" s="1"/>
  <c r="O81" i="3"/>
  <c r="P80" i="3"/>
  <c r="D79" i="3"/>
  <c r="H79" i="3" s="1"/>
  <c r="X157" i="3" l="1"/>
  <c r="Y157" i="3" s="1"/>
  <c r="O82" i="3"/>
  <c r="P81" i="3"/>
  <c r="D80" i="3"/>
  <c r="H80" i="3" s="1"/>
  <c r="O83" i="3" l="1"/>
  <c r="P82" i="3"/>
  <c r="D81" i="3"/>
  <c r="H81" i="3" s="1"/>
  <c r="O84" i="3" l="1"/>
  <c r="P83" i="3"/>
  <c r="D82" i="3"/>
  <c r="H82" i="3" s="1"/>
  <c r="O85" i="3" l="1"/>
  <c r="P84" i="3"/>
  <c r="D83" i="3"/>
  <c r="H83" i="3" s="1"/>
  <c r="O86" i="3" l="1"/>
  <c r="P85" i="3"/>
  <c r="D84" i="3"/>
  <c r="H84" i="3" s="1"/>
  <c r="O87" i="3" l="1"/>
  <c r="P86" i="3"/>
  <c r="D85" i="3"/>
  <c r="H85" i="3" s="1"/>
  <c r="O88" i="3" l="1"/>
  <c r="P87" i="3"/>
  <c r="D86" i="3"/>
  <c r="H86" i="3" s="1"/>
  <c r="O89" i="3" l="1"/>
  <c r="P88" i="3"/>
  <c r="D87" i="3"/>
  <c r="H87" i="3" s="1"/>
  <c r="O90" i="3" l="1"/>
  <c r="P89" i="3"/>
  <c r="D88" i="3"/>
  <c r="H88" i="3" s="1"/>
  <c r="O91" i="3" l="1"/>
  <c r="P90" i="3"/>
  <c r="D89" i="3"/>
  <c r="H89" i="3" s="1"/>
  <c r="O92" i="3" l="1"/>
  <c r="P91" i="3"/>
  <c r="D90" i="3"/>
  <c r="H90" i="3" s="1"/>
  <c r="O93" i="3" l="1"/>
  <c r="P92" i="3"/>
  <c r="D91" i="3"/>
  <c r="H91" i="3" s="1"/>
  <c r="O94" i="3" l="1"/>
  <c r="P93" i="3"/>
  <c r="D92" i="3"/>
  <c r="H92" i="3" s="1"/>
  <c r="O95" i="3" l="1"/>
  <c r="P94" i="3"/>
  <c r="D93" i="3"/>
  <c r="H93" i="3" s="1"/>
  <c r="O96" i="3" l="1"/>
  <c r="P95" i="3"/>
  <c r="D94" i="3"/>
  <c r="H94" i="3" s="1"/>
  <c r="O97" i="3" l="1"/>
  <c r="P96" i="3"/>
  <c r="D95" i="3"/>
  <c r="H95" i="3" s="1"/>
  <c r="O98" i="3" l="1"/>
  <c r="P97" i="3"/>
  <c r="D96" i="3"/>
  <c r="H96" i="3" s="1"/>
  <c r="O99" i="3" l="1"/>
  <c r="P98" i="3"/>
  <c r="D97" i="3"/>
  <c r="H97" i="3" s="1"/>
  <c r="O100" i="3" l="1"/>
  <c r="P99" i="3"/>
  <c r="D98" i="3"/>
  <c r="H98" i="3" s="1"/>
  <c r="O101" i="3" l="1"/>
  <c r="P100" i="3"/>
  <c r="D99" i="3"/>
  <c r="H99" i="3" s="1"/>
  <c r="O102" i="3" l="1"/>
  <c r="P101" i="3"/>
  <c r="D100" i="3"/>
  <c r="H100" i="3" s="1"/>
  <c r="O103" i="3" l="1"/>
  <c r="P102" i="3"/>
  <c r="D101" i="3"/>
  <c r="H101" i="3" s="1"/>
  <c r="O104" i="3" l="1"/>
  <c r="P103" i="3"/>
  <c r="D102" i="3"/>
  <c r="H102" i="3" s="1"/>
  <c r="O105" i="3" l="1"/>
  <c r="P104" i="3"/>
  <c r="D103" i="3"/>
  <c r="H103" i="3" s="1"/>
  <c r="O106" i="3" l="1"/>
  <c r="P105" i="3"/>
  <c r="D104" i="3"/>
  <c r="H104" i="3" s="1"/>
  <c r="O107" i="3" l="1"/>
  <c r="P106" i="3"/>
  <c r="D105" i="3"/>
  <c r="H105" i="3" s="1"/>
  <c r="O108" i="3" l="1"/>
  <c r="P107" i="3"/>
  <c r="D106" i="3"/>
  <c r="H106" i="3" s="1"/>
  <c r="O109" i="3" l="1"/>
  <c r="P108" i="3"/>
  <c r="D107" i="3"/>
  <c r="H107" i="3" s="1"/>
  <c r="O110" i="3" l="1"/>
  <c r="P109" i="3"/>
  <c r="D108" i="3"/>
  <c r="H108" i="3" s="1"/>
  <c r="O111" i="3" l="1"/>
  <c r="P110" i="3"/>
  <c r="D109" i="3"/>
  <c r="H109" i="3" s="1"/>
  <c r="O112" i="3" l="1"/>
  <c r="P111" i="3"/>
  <c r="D110" i="3"/>
  <c r="H110" i="3" s="1"/>
  <c r="O113" i="3" l="1"/>
  <c r="P112" i="3"/>
  <c r="D111" i="3"/>
  <c r="H111" i="3" s="1"/>
  <c r="O114" i="3" l="1"/>
  <c r="P113" i="3"/>
  <c r="D112" i="3"/>
  <c r="H112" i="3" s="1"/>
  <c r="O115" i="3" l="1"/>
  <c r="P114" i="3"/>
  <c r="D113" i="3"/>
  <c r="H113" i="3" s="1"/>
  <c r="O116" i="3" l="1"/>
  <c r="P115" i="3"/>
  <c r="D114" i="3"/>
  <c r="H114" i="3" s="1"/>
  <c r="O117" i="3" l="1"/>
  <c r="P116" i="3"/>
  <c r="D115" i="3"/>
  <c r="H115" i="3" s="1"/>
  <c r="O118" i="3" l="1"/>
  <c r="P117" i="3"/>
  <c r="D116" i="3"/>
  <c r="H116" i="3" s="1"/>
  <c r="O119" i="3" l="1"/>
  <c r="P118" i="3"/>
  <c r="D117" i="3"/>
  <c r="H117" i="3" s="1"/>
  <c r="O120" i="3" l="1"/>
  <c r="P119" i="3"/>
  <c r="D118" i="3"/>
  <c r="H118" i="3" s="1"/>
  <c r="O121" i="3" l="1"/>
  <c r="P120" i="3"/>
  <c r="D119" i="3"/>
  <c r="H119" i="3" s="1"/>
  <c r="O122" i="3" l="1"/>
  <c r="P121" i="3"/>
  <c r="D120" i="3"/>
  <c r="H120" i="3" s="1"/>
  <c r="O123" i="3" l="1"/>
  <c r="P122" i="3"/>
  <c r="D121" i="3"/>
  <c r="H121" i="3" s="1"/>
  <c r="O124" i="3" l="1"/>
  <c r="P123" i="3"/>
  <c r="D122" i="3"/>
  <c r="H122" i="3" s="1"/>
  <c r="O125" i="3" l="1"/>
  <c r="P124" i="3"/>
  <c r="D123" i="3"/>
  <c r="H123" i="3" s="1"/>
  <c r="O126" i="3" l="1"/>
  <c r="P125" i="3"/>
  <c r="D124" i="3"/>
  <c r="H124" i="3" s="1"/>
  <c r="O127" i="3" l="1"/>
  <c r="P126" i="3"/>
  <c r="D125" i="3"/>
  <c r="H125" i="3" s="1"/>
  <c r="O128" i="3" l="1"/>
  <c r="P127" i="3"/>
  <c r="D126" i="3"/>
  <c r="H126" i="3" s="1"/>
  <c r="O129" i="3" l="1"/>
  <c r="P128" i="3"/>
  <c r="D127" i="3"/>
  <c r="H127" i="3" s="1"/>
  <c r="O130" i="3" l="1"/>
  <c r="P129" i="3"/>
  <c r="D128" i="3"/>
  <c r="H128" i="3" s="1"/>
  <c r="O131" i="3" l="1"/>
  <c r="P130" i="3"/>
  <c r="D129" i="3"/>
  <c r="H129" i="3" s="1"/>
  <c r="O132" i="3" l="1"/>
  <c r="P131" i="3"/>
  <c r="D130" i="3"/>
  <c r="H130" i="3" s="1"/>
  <c r="O133" i="3" l="1"/>
  <c r="P133" i="3" s="1"/>
  <c r="P132" i="3"/>
  <c r="D131" i="3"/>
  <c r="H131" i="3" s="1"/>
  <c r="D132" i="3" l="1"/>
  <c r="H132" i="3" s="1"/>
  <c r="D133" i="3" l="1"/>
  <c r="H133" i="3" s="1"/>
  <c r="D134" i="3" l="1"/>
  <c r="H134" i="3" s="1"/>
  <c r="D135" i="3" l="1"/>
  <c r="H135" i="3" s="1"/>
  <c r="D136" i="3" l="1"/>
  <c r="H136" i="3" s="1"/>
  <c r="D137" i="3" l="1"/>
  <c r="H137" i="3" s="1"/>
  <c r="D138" i="3" l="1"/>
  <c r="H138" i="3" s="1"/>
  <c r="D139" i="3" l="1"/>
  <c r="H139" i="3" s="1"/>
  <c r="D140" i="3" l="1"/>
  <c r="H140" i="3" s="1"/>
  <c r="D141" i="3" l="1"/>
  <c r="H141" i="3" s="1"/>
  <c r="D142" i="3" l="1"/>
  <c r="H142" i="3" s="1"/>
  <c r="D143" i="3" l="1"/>
  <c r="H143" i="3" s="1"/>
  <c r="D144" i="3" l="1"/>
  <c r="H144" i="3" s="1"/>
  <c r="D145" i="3" l="1"/>
  <c r="H145" i="3" s="1"/>
  <c r="D146" i="3" l="1"/>
  <c r="H146" i="3" s="1"/>
  <c r="D147" i="3" l="1"/>
  <c r="H147" i="3" s="1"/>
  <c r="D148" i="3" l="1"/>
  <c r="H148" i="3" s="1"/>
  <c r="D149" i="3" l="1"/>
  <c r="H149" i="3" s="1"/>
  <c r="D150" i="3" l="1"/>
  <c r="H150" i="3" s="1"/>
  <c r="D151" i="3" l="1"/>
  <c r="H151" i="3" s="1"/>
  <c r="D152" i="3" l="1"/>
  <c r="H152" i="3" s="1"/>
  <c r="D153" i="3" l="1"/>
  <c r="H153" i="3" s="1"/>
  <c r="D154" i="3" l="1"/>
  <c r="H154" i="3" s="1"/>
  <c r="D155" i="3" l="1"/>
  <c r="H155" i="3" s="1"/>
  <c r="D156" i="3" l="1"/>
  <c r="H156" i="3" s="1"/>
  <c r="D157" i="3" l="1"/>
  <c r="H157" i="3" s="1"/>
  <c r="D158" i="3" l="1"/>
  <c r="H158" i="3" s="1"/>
  <c r="D159" i="3" l="1"/>
  <c r="H159" i="3" s="1"/>
  <c r="D160" i="3" l="1"/>
  <c r="H160" i="3" s="1"/>
  <c r="D161" i="3" l="1"/>
  <c r="H161" i="3" s="1"/>
  <c r="D162" i="3" l="1"/>
  <c r="H162" i="3" s="1"/>
  <c r="D163" i="3" l="1"/>
  <c r="H163" i="3" s="1"/>
  <c r="D164" i="3" l="1"/>
  <c r="H164" i="3" s="1"/>
  <c r="D165" i="3" l="1"/>
  <c r="H165" i="3" s="1"/>
  <c r="D166" i="3" l="1"/>
  <c r="H166" i="3" s="1"/>
  <c r="D167" i="3" l="1"/>
  <c r="H167" i="3" s="1"/>
  <c r="D168" i="3" l="1"/>
  <c r="H168" i="3" s="1"/>
  <c r="D169" i="3" l="1"/>
  <c r="H169" i="3" s="1"/>
  <c r="D170" i="3" l="1"/>
  <c r="H170" i="3" s="1"/>
  <c r="D171" i="3" l="1"/>
  <c r="H171" i="3" s="1"/>
  <c r="D172" i="3" l="1"/>
  <c r="H172" i="3" s="1"/>
  <c r="D173" i="3" l="1"/>
  <c r="H173" i="3" s="1"/>
  <c r="D174" i="3" l="1"/>
  <c r="H174" i="3" s="1"/>
  <c r="D175" i="3" l="1"/>
  <c r="H175" i="3" s="1"/>
  <c r="D176" i="3" l="1"/>
  <c r="H176" i="3" s="1"/>
  <c r="D177" i="3" l="1"/>
  <c r="H177" i="3" s="1"/>
  <c r="D178" i="3" l="1"/>
  <c r="H178" i="3" s="1"/>
  <c r="D179" i="3" l="1"/>
  <c r="H179" i="3" s="1"/>
  <c r="D180" i="3" l="1"/>
  <c r="H180" i="3" s="1"/>
  <c r="D181" i="3" l="1"/>
  <c r="H181" i="3" s="1"/>
  <c r="D182" i="3" l="1"/>
  <c r="H182" i="3" s="1"/>
  <c r="D183" i="3" l="1"/>
  <c r="H183" i="3" s="1"/>
  <c r="D184" i="3" l="1"/>
  <c r="H184" i="3" s="1"/>
  <c r="D185" i="3" l="1"/>
  <c r="H185" i="3" s="1"/>
  <c r="D186" i="3" l="1"/>
  <c r="H186" i="3" s="1"/>
  <c r="D187" i="3" l="1"/>
  <c r="H187" i="3" s="1"/>
  <c r="D188" i="3" l="1"/>
  <c r="H188" i="3" s="1"/>
  <c r="D189" i="3" l="1"/>
  <c r="H189" i="3" s="1"/>
  <c r="D190" i="3" l="1"/>
  <c r="H190" i="3" s="1"/>
  <c r="D191" i="3" l="1"/>
  <c r="H191" i="3" s="1"/>
  <c r="D192" i="3" l="1"/>
  <c r="H192" i="3" s="1"/>
  <c r="D193" i="3" l="1"/>
  <c r="H193" i="3" s="1"/>
  <c r="D194" i="3" l="1"/>
  <c r="H194" i="3" s="1"/>
  <c r="D195" i="3" l="1"/>
  <c r="H195" i="3" s="1"/>
  <c r="D196" i="3" l="1"/>
  <c r="H196" i="3" s="1"/>
  <c r="D197" i="3" l="1"/>
  <c r="H197" i="3" s="1"/>
  <c r="D198" i="3" l="1"/>
  <c r="H198" i="3" s="1"/>
  <c r="D199" i="3" l="1"/>
  <c r="H199" i="3" s="1"/>
  <c r="D200" i="3" l="1"/>
  <c r="H200" i="3" s="1"/>
  <c r="D201" i="3" l="1"/>
  <c r="H201" i="3" s="1"/>
  <c r="D202" i="3" l="1"/>
  <c r="H202" i="3" s="1"/>
  <c r="D203" i="3" l="1"/>
  <c r="H203" i="3" s="1"/>
  <c r="D204" i="3" l="1"/>
  <c r="H204" i="3" s="1"/>
  <c r="D205" i="3" l="1"/>
  <c r="H205" i="3" s="1"/>
  <c r="D206" i="3" l="1"/>
  <c r="H206" i="3" s="1"/>
  <c r="D207" i="3" l="1"/>
  <c r="H207" i="3" s="1"/>
  <c r="D208" i="3" l="1"/>
  <c r="H208" i="3" s="1"/>
  <c r="D209" i="3" l="1"/>
  <c r="H209" i="3" s="1"/>
  <c r="D210" i="3" l="1"/>
  <c r="H210" i="3" s="1"/>
  <c r="D211" i="3" l="1"/>
  <c r="H211" i="3" s="1"/>
  <c r="D212" i="3" l="1"/>
  <c r="H212" i="3" s="1"/>
  <c r="D213" i="3" l="1"/>
  <c r="H213" i="3" s="1"/>
  <c r="D214" i="3" l="1"/>
  <c r="H214" i="3" s="1"/>
  <c r="D215" i="3" l="1"/>
  <c r="H215" i="3" s="1"/>
  <c r="D216" i="3" l="1"/>
  <c r="H216" i="3" s="1"/>
  <c r="D217" i="3" l="1"/>
  <c r="H217" i="3" s="1"/>
  <c r="D218" i="3" l="1"/>
  <c r="H218" i="3" s="1"/>
  <c r="D219" i="3" l="1"/>
  <c r="H219" i="3" s="1"/>
  <c r="D220" i="3" l="1"/>
  <c r="H220" i="3" s="1"/>
  <c r="D221" i="3" l="1"/>
  <c r="H221" i="3" s="1"/>
  <c r="D222" i="3" l="1"/>
  <c r="H222" i="3" s="1"/>
  <c r="D223" i="3" l="1"/>
  <c r="H223" i="3" s="1"/>
  <c r="D224" i="3" l="1"/>
  <c r="H224" i="3" s="1"/>
  <c r="D225" i="3" l="1"/>
  <c r="H225" i="3" s="1"/>
  <c r="D226" i="3" l="1"/>
  <c r="H226" i="3" s="1"/>
  <c r="D227" i="3" l="1"/>
  <c r="H227" i="3" s="1"/>
  <c r="D228" i="3" l="1"/>
  <c r="H228" i="3" s="1"/>
  <c r="D229" i="3" l="1"/>
  <c r="H229" i="3" s="1"/>
  <c r="D230" i="3" l="1"/>
  <c r="H230" i="3" s="1"/>
  <c r="D231" i="3" l="1"/>
  <c r="H231" i="3" s="1"/>
  <c r="D232" i="3" l="1"/>
  <c r="H232" i="3" s="1"/>
  <c r="D233" i="3" l="1"/>
  <c r="H233" i="3" s="1"/>
  <c r="D234" i="3" l="1"/>
  <c r="H234" i="3" s="1"/>
  <c r="D235" i="3" l="1"/>
  <c r="H235" i="3" s="1"/>
  <c r="D236" i="3" l="1"/>
  <c r="H236" i="3" s="1"/>
  <c r="D237" i="3" l="1"/>
  <c r="H237" i="3" s="1"/>
  <c r="D238" i="3" l="1"/>
  <c r="H238" i="3" s="1"/>
  <c r="D239" i="3" l="1"/>
  <c r="H239" i="3" s="1"/>
  <c r="D240" i="3" l="1"/>
  <c r="H240" i="3" s="1"/>
  <c r="D241" i="3" l="1"/>
  <c r="H241" i="3" s="1"/>
  <c r="D242" i="3" l="1"/>
  <c r="H242" i="3" s="1"/>
  <c r="D243" i="3" l="1"/>
  <c r="H243" i="3" s="1"/>
  <c r="D244" i="3" l="1"/>
  <c r="H244" i="3" s="1"/>
  <c r="D245" i="3" l="1"/>
  <c r="H245" i="3" s="1"/>
  <c r="D246" i="3" l="1"/>
  <c r="H246" i="3" s="1"/>
  <c r="D247" i="3" l="1"/>
  <c r="H247" i="3" s="1"/>
  <c r="D248" i="3" l="1"/>
  <c r="H248" i="3" s="1"/>
  <c r="D249" i="3" l="1"/>
  <c r="H249" i="3" s="1"/>
  <c r="D250" i="3" l="1"/>
  <c r="H250" i="3" s="1"/>
  <c r="D251" i="3" l="1"/>
  <c r="H251" i="3" s="1"/>
  <c r="D252" i="3" l="1"/>
  <c r="H252" i="3" s="1"/>
  <c r="D253" i="3" l="1"/>
  <c r="H253" i="3" s="1"/>
  <c r="D254" i="3" l="1"/>
  <c r="H254" i="3" s="1"/>
  <c r="D255" i="3" l="1"/>
  <c r="H255" i="3" s="1"/>
  <c r="D256" i="3" l="1"/>
  <c r="H256" i="3" s="1"/>
  <c r="D257" i="3" l="1"/>
  <c r="H257" i="3" s="1"/>
  <c r="D258" i="3" l="1"/>
  <c r="H258" i="3" s="1"/>
  <c r="D259" i="3" l="1"/>
  <c r="H259" i="3" s="1"/>
  <c r="D260" i="3" l="1"/>
  <c r="H260" i="3" s="1"/>
  <c r="D261" i="3" l="1"/>
  <c r="H261" i="3" s="1"/>
  <c r="D262" i="3" l="1"/>
  <c r="H262" i="3" s="1"/>
  <c r="D263" i="3" l="1"/>
  <c r="H263" i="3" s="1"/>
  <c r="D264" i="3" l="1"/>
  <c r="H264" i="3" s="1"/>
  <c r="D265" i="3" l="1"/>
  <c r="H265" i="3" s="1"/>
  <c r="D266" i="3" l="1"/>
  <c r="H266" i="3" s="1"/>
  <c r="D267" i="3" l="1"/>
  <c r="H267" i="3" s="1"/>
  <c r="D268" i="3" l="1"/>
  <c r="H268" i="3" s="1"/>
  <c r="D269" i="3" l="1"/>
  <c r="H269" i="3" s="1"/>
  <c r="D270" i="3" l="1"/>
  <c r="H270" i="3" s="1"/>
  <c r="D271" i="3" l="1"/>
  <c r="H271" i="3" s="1"/>
  <c r="D272" i="3" l="1"/>
  <c r="H272" i="3" s="1"/>
  <c r="D273" i="3" l="1"/>
  <c r="H273" i="3" s="1"/>
  <c r="D274" i="3" l="1"/>
  <c r="H274" i="3" s="1"/>
  <c r="D275" i="3" l="1"/>
  <c r="H275" i="3" s="1"/>
  <c r="D276" i="3" l="1"/>
  <c r="H276" i="3" s="1"/>
  <c r="D277" i="3" l="1"/>
  <c r="H277" i="3" s="1"/>
  <c r="D278" i="3" l="1"/>
  <c r="H278" i="3" s="1"/>
  <c r="D279" i="3" l="1"/>
  <c r="H279" i="3" s="1"/>
  <c r="D280" i="3" l="1"/>
  <c r="H280" i="3" s="1"/>
  <c r="D281" i="3" l="1"/>
  <c r="H281" i="3" s="1"/>
  <c r="D282" i="3" l="1"/>
  <c r="H282" i="3" s="1"/>
  <c r="D283" i="3" l="1"/>
  <c r="H283" i="3" s="1"/>
  <c r="D284" i="3" l="1"/>
  <c r="H284" i="3" s="1"/>
  <c r="D285" i="3" l="1"/>
  <c r="H285" i="3" s="1"/>
  <c r="D286" i="3" l="1"/>
  <c r="H286" i="3" s="1"/>
  <c r="D287" i="3" l="1"/>
  <c r="H287" i="3" s="1"/>
  <c r="D288" i="3" l="1"/>
  <c r="H288" i="3" s="1"/>
  <c r="D289" i="3" l="1"/>
  <c r="H289" i="3" s="1"/>
  <c r="D290" i="3" l="1"/>
  <c r="H290" i="3" s="1"/>
  <c r="D291" i="3" l="1"/>
  <c r="H291" i="3" s="1"/>
  <c r="D292" i="3" l="1"/>
  <c r="H292" i="3" s="1"/>
  <c r="D293" i="3" l="1"/>
  <c r="H293" i="3" s="1"/>
  <c r="D294" i="3" l="1"/>
  <c r="H294" i="3" s="1"/>
  <c r="D295" i="3" l="1"/>
  <c r="H295" i="3" s="1"/>
  <c r="D296" i="3" l="1"/>
  <c r="H296" i="3" s="1"/>
  <c r="D297" i="3" l="1"/>
  <c r="H297" i="3" s="1"/>
  <c r="D298" i="3" l="1"/>
  <c r="H298" i="3" s="1"/>
  <c r="D299" i="3" l="1"/>
  <c r="H299" i="3" s="1"/>
  <c r="D300" i="3" l="1"/>
  <c r="H300" i="3" s="1"/>
  <c r="D301" i="3" l="1"/>
  <c r="H301" i="3" s="1"/>
  <c r="D302" i="3" l="1"/>
  <c r="H302" i="3" s="1"/>
  <c r="D303" i="3" l="1"/>
  <c r="H303" i="3" s="1"/>
  <c r="D304" i="3" l="1"/>
  <c r="H304" i="3" s="1"/>
  <c r="D305" i="3" l="1"/>
  <c r="H305" i="3" s="1"/>
  <c r="D306" i="3" l="1"/>
  <c r="H306" i="3" s="1"/>
  <c r="D307" i="3" l="1"/>
  <c r="H307" i="3" s="1"/>
  <c r="D308" i="3" l="1"/>
  <c r="H308" i="3" s="1"/>
  <c r="D309" i="3" l="1"/>
  <c r="H309" i="3" s="1"/>
  <c r="D310" i="3" l="1"/>
  <c r="H310" i="3" s="1"/>
  <c r="D311" i="3" l="1"/>
  <c r="H311" i="3" s="1"/>
  <c r="D312" i="3" l="1"/>
  <c r="H312" i="3" s="1"/>
  <c r="D313" i="3" l="1"/>
  <c r="H313" i="3" s="1"/>
  <c r="D314" i="3" l="1"/>
  <c r="H314" i="3" s="1"/>
  <c r="D315" i="3" l="1"/>
  <c r="H315" i="3" s="1"/>
  <c r="D316" i="3" l="1"/>
  <c r="H316" i="3" s="1"/>
  <c r="D317" i="3" l="1"/>
  <c r="H317" i="3" s="1"/>
  <c r="D318" i="3" l="1"/>
  <c r="H318" i="3" s="1"/>
  <c r="D319" i="3" l="1"/>
  <c r="H319" i="3" s="1"/>
  <c r="D320" i="3" l="1"/>
  <c r="H320" i="3" s="1"/>
  <c r="D321" i="3" l="1"/>
  <c r="H321" i="3" s="1"/>
  <c r="D322" i="3" l="1"/>
  <c r="H322" i="3" s="1"/>
  <c r="D323" i="3" l="1"/>
  <c r="H323" i="3" s="1"/>
  <c r="D324" i="3" l="1"/>
  <c r="H324" i="3" s="1"/>
  <c r="D325" i="3" l="1"/>
  <c r="H325" i="3" s="1"/>
  <c r="D326" i="3" l="1"/>
  <c r="H326" i="3" s="1"/>
  <c r="D327" i="3" l="1"/>
  <c r="H327" i="3" s="1"/>
  <c r="D328" i="3" l="1"/>
  <c r="H328" i="3" s="1"/>
  <c r="D329" i="3" l="1"/>
  <c r="H329" i="3" s="1"/>
  <c r="D330" i="3" l="1"/>
  <c r="H330" i="3" s="1"/>
  <c r="D331" i="3" l="1"/>
  <c r="H331" i="3" s="1"/>
  <c r="D332" i="3" l="1"/>
  <c r="H332" i="3" s="1"/>
  <c r="D333" i="3" l="1"/>
  <c r="H333" i="3" s="1"/>
  <c r="D334" i="3" l="1"/>
  <c r="H334" i="3" s="1"/>
  <c r="D335" i="3" l="1"/>
  <c r="H335" i="3" s="1"/>
  <c r="D336" i="3" l="1"/>
  <c r="H336" i="3" s="1"/>
  <c r="D337" i="3" l="1"/>
  <c r="H337" i="3" s="1"/>
  <c r="D338" i="3" l="1"/>
  <c r="H338" i="3" s="1"/>
  <c r="D339" i="3" l="1"/>
  <c r="H339" i="3" s="1"/>
  <c r="D340" i="3" l="1"/>
  <c r="H340" i="3" s="1"/>
  <c r="D341" i="3" l="1"/>
  <c r="H341" i="3" s="1"/>
  <c r="D342" i="3" l="1"/>
  <c r="H342" i="3" s="1"/>
  <c r="D343" i="3" l="1"/>
  <c r="H343" i="3" s="1"/>
  <c r="D344" i="3" l="1"/>
  <c r="H344" i="3" s="1"/>
  <c r="D345" i="3" l="1"/>
  <c r="H345" i="3" s="1"/>
  <c r="D346" i="3" l="1"/>
  <c r="H346" i="3" s="1"/>
  <c r="D347" i="3" l="1"/>
  <c r="H347" i="3" s="1"/>
  <c r="D348" i="3" l="1"/>
  <c r="H348" i="3" s="1"/>
  <c r="D349" i="3" l="1"/>
  <c r="H349" i="3" s="1"/>
  <c r="D350" i="3" l="1"/>
  <c r="H350" i="3" s="1"/>
  <c r="D351" i="3" l="1"/>
  <c r="H351" i="3" s="1"/>
  <c r="D352" i="3" l="1"/>
  <c r="H352" i="3" s="1"/>
  <c r="D353" i="3" l="1"/>
  <c r="H353" i="3" s="1"/>
  <c r="D354" i="3" l="1"/>
  <c r="H354" i="3" s="1"/>
  <c r="D355" i="3" l="1"/>
  <c r="H355" i="3" s="1"/>
  <c r="D356" i="3" l="1"/>
  <c r="H356" i="3" s="1"/>
  <c r="D357" i="3" l="1"/>
  <c r="H357" i="3" s="1"/>
  <c r="D358" i="3" l="1"/>
  <c r="H358" i="3" s="1"/>
  <c r="D359" i="3" l="1"/>
  <c r="H359" i="3" s="1"/>
  <c r="D360" i="3" l="1"/>
  <c r="H360" i="3" s="1"/>
  <c r="D361" i="3" l="1"/>
  <c r="H361" i="3" s="1"/>
  <c r="A8" i="3"/>
  <c r="A4" i="3"/>
  <c r="A7" i="3"/>
  <c r="F2" i="3" l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I61" i="3" s="1"/>
  <c r="L61" i="3" s="1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D362" i="3"/>
  <c r="H362" i="3" s="1"/>
  <c r="F361" i="3"/>
  <c r="F360" i="3"/>
  <c r="D363" i="3" l="1"/>
  <c r="H363" i="3" s="1"/>
  <c r="F362" i="3"/>
  <c r="D364" i="3" l="1"/>
  <c r="F363" i="3"/>
  <c r="H364" i="3" l="1"/>
  <c r="D365" i="3"/>
  <c r="F364" i="3"/>
  <c r="H365" i="3" l="1"/>
  <c r="D366" i="3"/>
  <c r="F365" i="3"/>
  <c r="H366" i="3" l="1"/>
  <c r="F366" i="3"/>
</calcChain>
</file>

<file path=xl/sharedStrings.xml><?xml version="1.0" encoding="utf-8"?>
<sst xmlns="http://schemas.openxmlformats.org/spreadsheetml/2006/main" count="917" uniqueCount="406">
  <si>
    <t>L</t>
  </si>
  <si>
    <t>M</t>
  </si>
  <si>
    <t>Me</t>
  </si>
  <si>
    <t>J</t>
  </si>
  <si>
    <t>V</t>
  </si>
  <si>
    <t>S</t>
  </si>
  <si>
    <t>D</t>
  </si>
  <si>
    <t>Fériés</t>
  </si>
  <si>
    <t>Pâques</t>
  </si>
  <si>
    <t>Lundi de Pâques</t>
  </si>
  <si>
    <t>Fête du travail</t>
  </si>
  <si>
    <t>Victoire 1945</t>
  </si>
  <si>
    <t>Ascension</t>
  </si>
  <si>
    <t>Pentecôte</t>
  </si>
  <si>
    <t>Fête nat.</t>
  </si>
  <si>
    <t>Assomption</t>
  </si>
  <si>
    <t>Toussaint</t>
  </si>
  <si>
    <t>Armistice</t>
  </si>
  <si>
    <t>Noël</t>
  </si>
  <si>
    <t>SAINTS</t>
  </si>
  <si>
    <t>Jour de l'an</t>
  </si>
  <si>
    <t>Basile</t>
  </si>
  <si>
    <t>Geneviève</t>
  </si>
  <si>
    <t>Odilon</t>
  </si>
  <si>
    <t>Edouard</t>
  </si>
  <si>
    <t>Mélaine</t>
  </si>
  <si>
    <t>Raymond</t>
  </si>
  <si>
    <t>Lucien</t>
  </si>
  <si>
    <t>Alix</t>
  </si>
  <si>
    <t>Guillaume</t>
  </si>
  <si>
    <t>Paulin</t>
  </si>
  <si>
    <t>Tatiana</t>
  </si>
  <si>
    <t>Yvette</t>
  </si>
  <si>
    <t>Nina</t>
  </si>
  <si>
    <t>Rémi</t>
  </si>
  <si>
    <t>Marcel</t>
  </si>
  <si>
    <t>Roseline</t>
  </si>
  <si>
    <t>Prisca</t>
  </si>
  <si>
    <t>Marius</t>
  </si>
  <si>
    <t>Sébastien</t>
  </si>
  <si>
    <t>Agnès</t>
  </si>
  <si>
    <t>Vincent</t>
  </si>
  <si>
    <t>Barnard</t>
  </si>
  <si>
    <t>François de Salle</t>
  </si>
  <si>
    <t>Paul</t>
  </si>
  <si>
    <t>Paule</t>
  </si>
  <si>
    <t>Angèle</t>
  </si>
  <si>
    <t>Thérèse</t>
  </si>
  <si>
    <t>Gildas</t>
  </si>
  <si>
    <t>Martine</t>
  </si>
  <si>
    <t>Marcelle</t>
  </si>
  <si>
    <t>Ella</t>
  </si>
  <si>
    <t>Présentation</t>
  </si>
  <si>
    <t>Blaise</t>
  </si>
  <si>
    <t>Véronique</t>
  </si>
  <si>
    <t>Agathe</t>
  </si>
  <si>
    <t>Gaston</t>
  </si>
  <si>
    <t>Eugénie</t>
  </si>
  <si>
    <t>Jacqueline</t>
  </si>
  <si>
    <t>Apolline</t>
  </si>
  <si>
    <t>Arnaud</t>
  </si>
  <si>
    <t>Félix</t>
  </si>
  <si>
    <t>Béatrice</t>
  </si>
  <si>
    <t>Valentin</t>
  </si>
  <si>
    <t>Claude</t>
  </si>
  <si>
    <t>Julienne</t>
  </si>
  <si>
    <t>Alexis</t>
  </si>
  <si>
    <t>Bernadette</t>
  </si>
  <si>
    <t>Gabin</t>
  </si>
  <si>
    <t>Aimée</t>
  </si>
  <si>
    <t>Damien</t>
  </si>
  <si>
    <t>Isabelle</t>
  </si>
  <si>
    <t>Lazare</t>
  </si>
  <si>
    <t>Modeste</t>
  </si>
  <si>
    <t>Roméo</t>
  </si>
  <si>
    <t>Nestor</t>
  </si>
  <si>
    <t>Honorine</t>
  </si>
  <si>
    <t>Romain</t>
  </si>
  <si>
    <t>Charles le Bon</t>
  </si>
  <si>
    <t>Guénolé</t>
  </si>
  <si>
    <t>Casimir</t>
  </si>
  <si>
    <t>Olive</t>
  </si>
  <si>
    <t>Colette</t>
  </si>
  <si>
    <t>Félicité</t>
  </si>
  <si>
    <t>Jean de Dieu</t>
  </si>
  <si>
    <t>Françoise</t>
  </si>
  <si>
    <t>Vivien</t>
  </si>
  <si>
    <t>Rosine</t>
  </si>
  <si>
    <t>Justine</t>
  </si>
  <si>
    <t>Rodrigue</t>
  </si>
  <si>
    <t>Mathilde</t>
  </si>
  <si>
    <t>Louise</t>
  </si>
  <si>
    <t>Bénédicte</t>
  </si>
  <si>
    <t>Patrice</t>
  </si>
  <si>
    <t>Cyrille</t>
  </si>
  <si>
    <t>Joseph</t>
  </si>
  <si>
    <t>Herbert</t>
  </si>
  <si>
    <t>Clémence</t>
  </si>
  <si>
    <t>Léa</t>
  </si>
  <si>
    <t>Victoria</t>
  </si>
  <si>
    <t>Catherine de Suede</t>
  </si>
  <si>
    <t>Humbert</t>
  </si>
  <si>
    <t>Larissa</t>
  </si>
  <si>
    <t>Abib</t>
  </si>
  <si>
    <t>Gontran</t>
  </si>
  <si>
    <t>Gwladys</t>
  </si>
  <si>
    <t>Amédée</t>
  </si>
  <si>
    <t>Benjamin</t>
  </si>
  <si>
    <t>Hugues</t>
  </si>
  <si>
    <t>Sandrine</t>
  </si>
  <si>
    <t>Richard</t>
  </si>
  <si>
    <t>Isidore</t>
  </si>
  <si>
    <t>Irène</t>
  </si>
  <si>
    <t>Marcellin</t>
  </si>
  <si>
    <t>Jean-Baptiste de la S.</t>
  </si>
  <si>
    <t>Julie</t>
  </si>
  <si>
    <t>Gauthier</t>
  </si>
  <si>
    <t>Fulbert</t>
  </si>
  <si>
    <t>Stanislas</t>
  </si>
  <si>
    <t>Jules</t>
  </si>
  <si>
    <t>Ida</t>
  </si>
  <si>
    <t>Maxime</t>
  </si>
  <si>
    <t>Paterne</t>
  </si>
  <si>
    <t>Benoît Joseph</t>
  </si>
  <si>
    <t>Anicet</t>
  </si>
  <si>
    <t>Parfait</t>
  </si>
  <si>
    <t>Emma</t>
  </si>
  <si>
    <t>Odette</t>
  </si>
  <si>
    <t>Ancelme</t>
  </si>
  <si>
    <t>Alexandre</t>
  </si>
  <si>
    <t>Georges</t>
  </si>
  <si>
    <t>Fidèle</t>
  </si>
  <si>
    <t>Marc</t>
  </si>
  <si>
    <t>Alida</t>
  </si>
  <si>
    <t>Zita</t>
  </si>
  <si>
    <t>Valérie</t>
  </si>
  <si>
    <t>Catherine de Sienne</t>
  </si>
  <si>
    <t>Robert</t>
  </si>
  <si>
    <t>Muguet</t>
  </si>
  <si>
    <t>Boris/ Zoé</t>
  </si>
  <si>
    <t>Philippe/Jacques</t>
  </si>
  <si>
    <t>Sylvain</t>
  </si>
  <si>
    <t>Judith</t>
  </si>
  <si>
    <t>Prudence</t>
  </si>
  <si>
    <t>Gisèle</t>
  </si>
  <si>
    <t>Désiré</t>
  </si>
  <si>
    <t>Pâcome</t>
  </si>
  <si>
    <t>Solange</t>
  </si>
  <si>
    <t>Estelle</t>
  </si>
  <si>
    <t>Achille</t>
  </si>
  <si>
    <t>Rolande</t>
  </si>
  <si>
    <t>Mathias</t>
  </si>
  <si>
    <t>Denise</t>
  </si>
  <si>
    <t>Honoré</t>
  </si>
  <si>
    <t>Pascal</t>
  </si>
  <si>
    <t>Eric</t>
  </si>
  <si>
    <t>Yves</t>
  </si>
  <si>
    <t>Bernardin</t>
  </si>
  <si>
    <t>Constantin</t>
  </si>
  <si>
    <t>Emilie</t>
  </si>
  <si>
    <t>Didier</t>
  </si>
  <si>
    <t>Donatien</t>
  </si>
  <si>
    <t>Sophie</t>
  </si>
  <si>
    <t>Bérenger</t>
  </si>
  <si>
    <t>Augustin</t>
  </si>
  <si>
    <t>Germain</t>
  </si>
  <si>
    <t>Aymar</t>
  </si>
  <si>
    <t>Ferdinand</t>
  </si>
  <si>
    <t>Péroline</t>
  </si>
  <si>
    <t>Justin</t>
  </si>
  <si>
    <t>Blandine</t>
  </si>
  <si>
    <t>Kévin</t>
  </si>
  <si>
    <t>Clothilde</t>
  </si>
  <si>
    <t>Igor</t>
  </si>
  <si>
    <t>Norbert</t>
  </si>
  <si>
    <t>Gilbert</t>
  </si>
  <si>
    <t>Médard</t>
  </si>
  <si>
    <t>Diane</t>
  </si>
  <si>
    <t>Landry</t>
  </si>
  <si>
    <t>Barnabé</t>
  </si>
  <si>
    <t>Guy</t>
  </si>
  <si>
    <t>Antoine de Padou</t>
  </si>
  <si>
    <t>Elysée</t>
  </si>
  <si>
    <t>Germaine</t>
  </si>
  <si>
    <t>JF Régis</t>
  </si>
  <si>
    <t>Hervé</t>
  </si>
  <si>
    <t>Léonce</t>
  </si>
  <si>
    <t>Romuald</t>
  </si>
  <si>
    <t>Silvère</t>
  </si>
  <si>
    <t>Gonzague</t>
  </si>
  <si>
    <t>Alban</t>
  </si>
  <si>
    <t>Audrey</t>
  </si>
  <si>
    <t>Jean-Baptiste</t>
  </si>
  <si>
    <t>Prospère</t>
  </si>
  <si>
    <t>Anthelme</t>
  </si>
  <si>
    <t>Fernand</t>
  </si>
  <si>
    <t>Irénée</t>
  </si>
  <si>
    <t>Pierre/ Paul</t>
  </si>
  <si>
    <t>Martial</t>
  </si>
  <si>
    <t>Thierry</t>
  </si>
  <si>
    <t>Martinien</t>
  </si>
  <si>
    <t>Thomas</t>
  </si>
  <si>
    <t>Florent</t>
  </si>
  <si>
    <t>Antoine</t>
  </si>
  <si>
    <t>Mariette</t>
  </si>
  <si>
    <t>Raoul</t>
  </si>
  <si>
    <t>Thibaut</t>
  </si>
  <si>
    <t>Amandine</t>
  </si>
  <si>
    <t>Ulrich</t>
  </si>
  <si>
    <t>Benoît</t>
  </si>
  <si>
    <t>Olivier</t>
  </si>
  <si>
    <t>Henri / Joël</t>
  </si>
  <si>
    <t>Camille</t>
  </si>
  <si>
    <t>Donald</t>
  </si>
  <si>
    <t>Carmel</t>
  </si>
  <si>
    <t>Charlotte</t>
  </si>
  <si>
    <t>Frédéric</t>
  </si>
  <si>
    <t>Arsène</t>
  </si>
  <si>
    <t>Marina</t>
  </si>
  <si>
    <t>Victor</t>
  </si>
  <si>
    <t>Marie Madeleine</t>
  </si>
  <si>
    <t>Brigitte</t>
  </si>
  <si>
    <t>Christine</t>
  </si>
  <si>
    <t xml:space="preserve">Jacques </t>
  </si>
  <si>
    <t>Anne / Joachim</t>
  </si>
  <si>
    <t>Nathalie</t>
  </si>
  <si>
    <t>Samson</t>
  </si>
  <si>
    <t>Marthe</t>
  </si>
  <si>
    <t>Juliette</t>
  </si>
  <si>
    <t>Ignace</t>
  </si>
  <si>
    <t>Alphonse</t>
  </si>
  <si>
    <t xml:space="preserve">Julien </t>
  </si>
  <si>
    <t>Lydie</t>
  </si>
  <si>
    <t>Vianney</t>
  </si>
  <si>
    <t>Abel</t>
  </si>
  <si>
    <t>Tansfiguration</t>
  </si>
  <si>
    <t>Gaétan</t>
  </si>
  <si>
    <t>Dominique</t>
  </si>
  <si>
    <t>Amour</t>
  </si>
  <si>
    <t>Laurent</t>
  </si>
  <si>
    <t>Claire</t>
  </si>
  <si>
    <t>Clarisse</t>
  </si>
  <si>
    <t>Hippolyte</t>
  </si>
  <si>
    <t>Evrard</t>
  </si>
  <si>
    <t>Marie</t>
  </si>
  <si>
    <t>Armelle</t>
  </si>
  <si>
    <t>Hyacinthe</t>
  </si>
  <si>
    <t>Hélène</t>
  </si>
  <si>
    <t>Jean Eudes</t>
  </si>
  <si>
    <t>Bernard</t>
  </si>
  <si>
    <t>Christophe</t>
  </si>
  <si>
    <t>Fabrice</t>
  </si>
  <si>
    <t>Rose</t>
  </si>
  <si>
    <t>Barthélémy</t>
  </si>
  <si>
    <t>Louis</t>
  </si>
  <si>
    <t>Natacha</t>
  </si>
  <si>
    <t>Monique</t>
  </si>
  <si>
    <t>Sabine</t>
  </si>
  <si>
    <t>Fiacre</t>
  </si>
  <si>
    <t>Aristide</t>
  </si>
  <si>
    <t>Gilles</t>
  </si>
  <si>
    <t>Ingrid</t>
  </si>
  <si>
    <t>Grégoire</t>
  </si>
  <si>
    <t>Rosalie</t>
  </si>
  <si>
    <t>Raïssa</t>
  </si>
  <si>
    <t>Bertrand</t>
  </si>
  <si>
    <t>Reine</t>
  </si>
  <si>
    <t>Adrien</t>
  </si>
  <si>
    <t>Alain</t>
  </si>
  <si>
    <t>Inès</t>
  </si>
  <si>
    <t>Adelphe</t>
  </si>
  <si>
    <t>Apollinaire</t>
  </si>
  <si>
    <t>Aimé</t>
  </si>
  <si>
    <t>Croix</t>
  </si>
  <si>
    <t>Roland</t>
  </si>
  <si>
    <t>Edith</t>
  </si>
  <si>
    <t>Renaud</t>
  </si>
  <si>
    <t>Nadège</t>
  </si>
  <si>
    <t>Davy</t>
  </si>
  <si>
    <t>Matthieu</t>
  </si>
  <si>
    <t>Maurice</t>
  </si>
  <si>
    <t>Constant</t>
  </si>
  <si>
    <t>Thècle</t>
  </si>
  <si>
    <t>Hermann</t>
  </si>
  <si>
    <t>Côme / Damien</t>
  </si>
  <si>
    <t>Vincent de Paul</t>
  </si>
  <si>
    <t>Venceslas</t>
  </si>
  <si>
    <t>Michel / Gabriel</t>
  </si>
  <si>
    <t>Jérôme</t>
  </si>
  <si>
    <t>Léger</t>
  </si>
  <si>
    <t>Gérard</t>
  </si>
  <si>
    <t>François</t>
  </si>
  <si>
    <t>Fleur</t>
  </si>
  <si>
    <t>Bruno</t>
  </si>
  <si>
    <t>Serge</t>
  </si>
  <si>
    <t>Pélagie</t>
  </si>
  <si>
    <t>Denis</t>
  </si>
  <si>
    <t>Ghislain</t>
  </si>
  <si>
    <t>Firmin</t>
  </si>
  <si>
    <t>Wilfried</t>
  </si>
  <si>
    <t>Géraud</t>
  </si>
  <si>
    <t>Juste</t>
  </si>
  <si>
    <t>Thérèse d'Avila</t>
  </si>
  <si>
    <t>Edwige</t>
  </si>
  <si>
    <t>Baudoin</t>
  </si>
  <si>
    <t>Luc</t>
  </si>
  <si>
    <t>René</t>
  </si>
  <si>
    <t>Adeline</t>
  </si>
  <si>
    <t>Céline</t>
  </si>
  <si>
    <t>Elodie</t>
  </si>
  <si>
    <t>Jean  de C.</t>
  </si>
  <si>
    <t>Florentin</t>
  </si>
  <si>
    <t>Crépin</t>
  </si>
  <si>
    <t>Dimitri</t>
  </si>
  <si>
    <t>Emeline</t>
  </si>
  <si>
    <t>Simon / Jude</t>
  </si>
  <si>
    <t>Narcisse</t>
  </si>
  <si>
    <t>Bienvenue</t>
  </si>
  <si>
    <t>Quentin</t>
  </si>
  <si>
    <t>Défunts</t>
  </si>
  <si>
    <t>Hubert</t>
  </si>
  <si>
    <t>Charles</t>
  </si>
  <si>
    <t>Sylvie</t>
  </si>
  <si>
    <t>Bertille</t>
  </si>
  <si>
    <t>Carine</t>
  </si>
  <si>
    <t>Geoffroy</t>
  </si>
  <si>
    <t>Théodore</t>
  </si>
  <si>
    <t>Léon</t>
  </si>
  <si>
    <t>Armistice Fr</t>
  </si>
  <si>
    <t>Christian</t>
  </si>
  <si>
    <t>Brice</t>
  </si>
  <si>
    <t>Sidoine</t>
  </si>
  <si>
    <t>Albert</t>
  </si>
  <si>
    <t>Marguerite</t>
  </si>
  <si>
    <t>Elisabeth</t>
  </si>
  <si>
    <t>Aude</t>
  </si>
  <si>
    <t>Tanguy</t>
  </si>
  <si>
    <t>Edmond</t>
  </si>
  <si>
    <t>Marie (près de)</t>
  </si>
  <si>
    <t>Cécile</t>
  </si>
  <si>
    <t>Clément</t>
  </si>
  <si>
    <t>Flora</t>
  </si>
  <si>
    <t>Catherine Labouré</t>
  </si>
  <si>
    <t>Delphine</t>
  </si>
  <si>
    <t>Séverin</t>
  </si>
  <si>
    <t>Jacques de la M.</t>
  </si>
  <si>
    <t>Saturnin</t>
  </si>
  <si>
    <t>André</t>
  </si>
  <si>
    <t>Florence</t>
  </si>
  <si>
    <t>Viviane</t>
  </si>
  <si>
    <t>Xavier</t>
  </si>
  <si>
    <t>Barbara</t>
  </si>
  <si>
    <t>Gérald</t>
  </si>
  <si>
    <t>Nicolas</t>
  </si>
  <si>
    <t>Ambroise</t>
  </si>
  <si>
    <t>Conception</t>
  </si>
  <si>
    <t>Pierre Fourier</t>
  </si>
  <si>
    <t>Romaric</t>
  </si>
  <si>
    <t>Daniel</t>
  </si>
  <si>
    <t>Jeanne-F/Chantal</t>
  </si>
  <si>
    <t xml:space="preserve">Lucie </t>
  </si>
  <si>
    <t>Odile</t>
  </si>
  <si>
    <t>Ninon</t>
  </si>
  <si>
    <t>Alice</t>
  </si>
  <si>
    <t>Gaël</t>
  </si>
  <si>
    <t>Gatien</t>
  </si>
  <si>
    <t>Urbain</t>
  </si>
  <si>
    <t>Abraham</t>
  </si>
  <si>
    <t>Pierre</t>
  </si>
  <si>
    <t>Xavière</t>
  </si>
  <si>
    <t>Armand</t>
  </si>
  <si>
    <t>Adèle</t>
  </si>
  <si>
    <t>Etienne</t>
  </si>
  <si>
    <t>Jean</t>
  </si>
  <si>
    <t>Innocent</t>
  </si>
  <si>
    <t>David</t>
  </si>
  <si>
    <t>Roger</t>
  </si>
  <si>
    <t>Sylvestre</t>
  </si>
  <si>
    <t>JF</t>
  </si>
  <si>
    <t>WE</t>
  </si>
  <si>
    <t>Anniv</t>
  </si>
  <si>
    <t>ANNIV/FETES</t>
  </si>
  <si>
    <t>Périodes</t>
  </si>
  <si>
    <t>Zone A</t>
  </si>
  <si>
    <t>Zone B</t>
  </si>
  <si>
    <t>Zone C</t>
  </si>
  <si>
    <t>Rentrée des enseignants (*)</t>
  </si>
  <si>
    <t>Rentrée scolaire des élèves</t>
  </si>
  <si>
    <t>Hiver</t>
  </si>
  <si>
    <t>Printemps</t>
  </si>
  <si>
    <t>Début des vacances d'été (**)</t>
  </si>
  <si>
    <t xml:space="preserve">     Zone A : Caen, Clermont-Ferrand, Grenoble, Lyon, Montpellier, Nancy-Metz, Nantes, Rennes, Toulouse. </t>
  </si>
  <si>
    <t xml:space="preserve">     Zone B : Aix-Marseille, Amiens, Besançon, Dijon, Lille, Limoges, Nice, Orléans-Tours, Poitiers, Reims, Rouen, Strasbourg. </t>
  </si>
  <si>
    <t xml:space="preserve">     Zone C : Bordeaux, Créteil, Paris, Versailles. </t>
  </si>
  <si>
    <t xml:space="preserve">Le calendrier des vacances scolaires de cette application est issu du site http://www.education.gouv.fr. </t>
  </si>
  <si>
    <t xml:space="preserve">A ce jour, les vacances sont disponibles pour la période du 1er Juillet 2009 au 31 Août 2013, correspondant aux années scolaires 2009/2010, 2010/2011, 2011/2012, et 2012/2013. </t>
  </si>
  <si>
    <t>Les vacances scolaires sont affichées sous la forme habituelle d'un liseret de couleur par zone :</t>
  </si>
  <si>
    <t>AUJOURDHUI</t>
  </si>
  <si>
    <t>Aujourdhui</t>
  </si>
  <si>
    <t>MOIS</t>
  </si>
  <si>
    <t>N.D. de Lourdes</t>
  </si>
  <si>
    <t>Auguste</t>
  </si>
  <si>
    <t>Aujourd'hui</t>
  </si>
  <si>
    <t>DATES</t>
  </si>
  <si>
    <t>ANNEES</t>
  </si>
  <si>
    <t>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</si>
</sst>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dd/mm/yy;@"/>
    <numFmt numFmtId="166" formatCode="d\ mmmm"/>
    <numFmt numFmtId="167" formatCode="dd\ mmm"/>
  </numFmts>
  <fonts count="18" x14ac:knownFonts="1">
    <font>
      <sz val="10"/>
      <color theme="1"/>
      <name val="Trebuchet MS"/>
      <family val="2"/>
    </font>
    <font>
      <b/>
      <sz val="10"/>
      <color theme="1"/>
      <name val="Trebuchet MS"/>
      <family val="2"/>
    </font>
    <font>
      <sz val="10"/>
      <name val="Trebuchet MS"/>
      <family val="2"/>
    </font>
    <font>
      <sz val="9"/>
      <color theme="1"/>
      <name val="Trebuchet MS"/>
      <family val="2"/>
    </font>
    <font>
      <sz val="9"/>
      <color theme="0"/>
      <name val="Trebuchet MS"/>
      <family val="2"/>
    </font>
    <font>
      <sz val="10"/>
      <name val="Arial"/>
      <family val="2"/>
    </font>
    <font>
      <b/>
      <sz val="10"/>
      <name val="Trebuchet MS"/>
      <family val="2"/>
    </font>
    <font>
      <sz val="9"/>
      <name val="Trebuchet MS"/>
      <family val="2"/>
    </font>
    <font>
      <b/>
      <sz val="9"/>
      <color theme="0"/>
      <name val="Trebuchet MS"/>
      <family val="2"/>
    </font>
    <font>
      <b/>
      <i/>
      <sz val="9"/>
      <color theme="0"/>
      <name val="Trebuchet MS"/>
      <family val="2"/>
    </font>
    <font>
      <i/>
      <sz val="9"/>
      <color theme="1"/>
      <name val="Trebuchet MS"/>
      <family val="2"/>
    </font>
    <font>
      <b/>
      <sz val="9"/>
      <color rgb="FFAD1C72"/>
      <name val="Arial"/>
      <family val="2"/>
    </font>
    <font>
      <sz val="9"/>
      <color theme="1"/>
      <name val="Arial"/>
      <family val="2"/>
    </font>
    <font>
      <b/>
      <sz val="9"/>
      <color theme="1"/>
      <name val="Trebuchet MS"/>
      <family val="2"/>
    </font>
    <font>
      <sz val="10"/>
      <color theme="1"/>
      <name val="Trebuchet MS"/>
      <family val="2"/>
    </font>
    <font>
      <u/>
      <sz val="9"/>
      <color theme="1"/>
      <name val="Trebuchet MS"/>
      <family val="2"/>
    </font>
    <font>
      <i/>
      <sz val="8"/>
      <color theme="0" tint="-0.14999847407452621"/>
      <name val="Trebuchet MS"/>
      <family val="2"/>
    </font>
    <font>
      <sz val="8"/>
      <color theme="1" tint="0.34998626667073579"/>
      <name val="Trebuchet MS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24"/>
      </patternFill>
    </fill>
    <fill>
      <patternFill patternType="solid">
        <fgColor rgb="FFEEEEEE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/>
      <right style="medium">
        <color rgb="FFFFFFFF"/>
      </right>
      <top/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/>
      <right style="medium">
        <color rgb="FFFFFFFF"/>
      </right>
      <top/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/>
      <right style="medium">
        <color rgb="FFFFFFFF"/>
      </right>
      <top style="medium">
        <color rgb="FFFFFFFF"/>
      </top>
      <bottom/>
      <diagonal/>
    </border>
    <border>
      <left/>
      <right style="medium">
        <color theme="0"/>
      </right>
      <top/>
      <bottom/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hair">
        <color theme="0" tint="-0.34998626667073579"/>
      </right>
      <top style="thin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thin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hair">
        <color theme="0" tint="-0.34998626667073579"/>
      </bottom>
      <diagonal/>
    </border>
    <border>
      <left style="thin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thin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thin">
        <color theme="0" tint="-0.34998626667073579"/>
      </bottom>
      <diagonal/>
    </border>
    <border>
      <left style="hair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/>
      </left>
      <right/>
      <top/>
      <bottom/>
      <diagonal/>
    </border>
    <border>
      <left style="thin">
        <color theme="0" tint="-0.34998626667073579"/>
      </left>
      <right/>
      <top/>
      <bottom/>
      <diagonal/>
    </border>
  </borders>
  <cellStyleXfs count="2">
    <xf numFmtId="0" fontId="0" fillId="0" borderId="0"/>
    <xf numFmtId="0" fontId="5" fillId="0" borderId="0">
      <alignment vertical="center"/>
    </xf>
  </cellStyleXfs>
  <cellXfs count="108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6" fillId="2" borderId="0" xfId="1" applyFont="1" applyFill="1" applyBorder="1" applyAlignment="1" applyProtection="1">
      <alignment horizontal="center" vertical="center"/>
      <protection locked="0"/>
    </xf>
    <xf numFmtId="0" fontId="2" fillId="4" borderId="0" xfId="1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0" fontId="2" fillId="2" borderId="0" xfId="0" applyFont="1" applyFill="1" applyBorder="1" applyAlignment="1" applyProtection="1">
      <alignment horizontal="left" vertical="center"/>
      <protection locked="0"/>
    </xf>
    <xf numFmtId="0" fontId="6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vertical="center"/>
    </xf>
    <xf numFmtId="0" fontId="2" fillId="4" borderId="9" xfId="1" applyFont="1" applyFill="1" applyBorder="1" applyAlignment="1" applyProtection="1">
      <alignment horizontal="left" vertical="center"/>
      <protection locked="0"/>
    </xf>
    <xf numFmtId="0" fontId="9" fillId="2" borderId="9" xfId="0" applyFont="1" applyFill="1" applyBorder="1" applyAlignment="1">
      <alignment horizontal="center" vertical="center"/>
    </xf>
    <xf numFmtId="0" fontId="10" fillId="2" borderId="3" xfId="0" applyNumberFormat="1" applyFont="1" applyFill="1" applyBorder="1"/>
    <xf numFmtId="0" fontId="10" fillId="2" borderId="2" xfId="0" applyNumberFormat="1" applyFont="1" applyFill="1" applyBorder="1"/>
    <xf numFmtId="14" fontId="10" fillId="2" borderId="4" xfId="0" applyNumberFormat="1" applyFont="1" applyFill="1" applyBorder="1"/>
    <xf numFmtId="0" fontId="9" fillId="2" borderId="11" xfId="0" applyFont="1" applyFill="1" applyBorder="1" applyAlignment="1">
      <alignment horizontal="center" vertical="center"/>
    </xf>
    <xf numFmtId="0" fontId="3" fillId="0" borderId="0" xfId="0" applyFont="1" applyProtection="1">
      <protection hidden="1"/>
    </xf>
    <xf numFmtId="0" fontId="3" fillId="2" borderId="0" xfId="0" applyFont="1" applyFill="1" applyProtection="1">
      <protection hidden="1"/>
    </xf>
    <xf numFmtId="14" fontId="3" fillId="2" borderId="0" xfId="0" applyNumberFormat="1" applyFont="1" applyFill="1" applyProtection="1"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10" fillId="0" borderId="0" xfId="0" applyFont="1" applyProtection="1">
      <protection hidden="1"/>
    </xf>
    <xf numFmtId="0" fontId="3" fillId="2" borderId="0" xfId="0" applyFont="1" applyFill="1" applyAlignment="1" applyProtection="1">
      <alignment horizontal="right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right" vertical="center"/>
      <protection locked="0"/>
    </xf>
    <xf numFmtId="14" fontId="12" fillId="5" borderId="15" xfId="0" applyNumberFormat="1" applyFont="1" applyFill="1" applyBorder="1" applyAlignment="1">
      <alignment wrapText="1"/>
    </xf>
    <xf numFmtId="14" fontId="12" fillId="5" borderId="17" xfId="0" applyNumberFormat="1" applyFont="1" applyFill="1" applyBorder="1" applyAlignment="1">
      <alignment wrapText="1"/>
    </xf>
    <xf numFmtId="0" fontId="0" fillId="0" borderId="0" xfId="0" applyAlignment="1"/>
    <xf numFmtId="0" fontId="11" fillId="5" borderId="12" xfId="0" applyFont="1" applyFill="1" applyBorder="1" applyAlignment="1"/>
    <xf numFmtId="14" fontId="12" fillId="5" borderId="15" xfId="0" applyNumberFormat="1" applyFont="1" applyFill="1" applyBorder="1" applyAlignment="1"/>
    <xf numFmtId="14" fontId="12" fillId="5" borderId="17" xfId="0" applyNumberFormat="1" applyFont="1" applyFill="1" applyBorder="1" applyAlignment="1"/>
    <xf numFmtId="0" fontId="11" fillId="5" borderId="13" xfId="0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vertical="center"/>
    </xf>
    <xf numFmtId="0" fontId="12" fillId="5" borderId="12" xfId="0" applyFont="1" applyFill="1" applyBorder="1" applyAlignment="1">
      <alignment vertical="center"/>
    </xf>
    <xf numFmtId="14" fontId="12" fillId="5" borderId="13" xfId="0" applyNumberFormat="1" applyFont="1" applyFill="1" applyBorder="1" applyAlignment="1"/>
    <xf numFmtId="14" fontId="12" fillId="5" borderId="19" xfId="0" applyNumberFormat="1" applyFont="1" applyFill="1" applyBorder="1" applyAlignment="1"/>
    <xf numFmtId="14" fontId="12" fillId="5" borderId="14" xfId="0" applyNumberFormat="1" applyFont="1" applyFill="1" applyBorder="1" applyAlignment="1"/>
    <xf numFmtId="14" fontId="12" fillId="5" borderId="14" xfId="0" applyNumberFormat="1" applyFont="1" applyFill="1" applyBorder="1" applyAlignment="1">
      <alignment wrapText="1"/>
    </xf>
    <xf numFmtId="14" fontId="3" fillId="2" borderId="0" xfId="0" applyNumberFormat="1" applyFont="1" applyFill="1" applyAlignment="1" applyProtection="1">
      <alignment horizontal="right" vertical="center"/>
      <protection locked="0"/>
    </xf>
    <xf numFmtId="0" fontId="3" fillId="2" borderId="0" xfId="0" applyFont="1" applyFill="1" applyAlignment="1" applyProtection="1">
      <alignment horizontal="left" vertical="center"/>
      <protection locked="0"/>
    </xf>
    <xf numFmtId="0" fontId="13" fillId="0" borderId="0" xfId="0" applyFont="1" applyAlignment="1" applyProtection="1">
      <alignment horizontal="left" indent="1"/>
      <protection hidden="1"/>
    </xf>
    <xf numFmtId="0" fontId="2" fillId="0" borderId="0" xfId="1" applyFont="1" applyFill="1" applyBorder="1" applyAlignment="1" applyProtection="1">
      <alignment horizontal="left" vertical="center"/>
      <protection locked="0"/>
    </xf>
    <xf numFmtId="0" fontId="4" fillId="6" borderId="0" xfId="0" applyFont="1" applyFill="1" applyProtection="1">
      <protection hidden="1"/>
    </xf>
    <xf numFmtId="0" fontId="0" fillId="0" borderId="0" xfId="0" applyAlignment="1" applyProtection="1">
      <alignment vertical="center"/>
      <protection locked="0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 applyProtection="1">
      <alignment vertical="center"/>
      <protection locked="0"/>
    </xf>
    <xf numFmtId="165" fontId="2" fillId="4" borderId="5" xfId="1" quotePrefix="1" applyNumberFormat="1" applyFont="1" applyFill="1" applyBorder="1" applyAlignment="1" applyProtection="1">
      <alignment vertical="center"/>
      <protection locked="0"/>
    </xf>
    <xf numFmtId="14" fontId="0" fillId="2" borderId="10" xfId="0" applyNumberFormat="1" applyFill="1" applyBorder="1" applyAlignment="1" applyProtection="1">
      <alignment vertical="center"/>
      <protection locked="0"/>
    </xf>
    <xf numFmtId="166" fontId="0" fillId="2" borderId="9" xfId="0" applyNumberFormat="1" applyFill="1" applyBorder="1" applyAlignment="1" applyProtection="1">
      <alignment vertical="center"/>
      <protection locked="0"/>
    </xf>
    <xf numFmtId="166" fontId="0" fillId="0" borderId="9" xfId="0" applyNumberFormat="1" applyFill="1" applyBorder="1" applyAlignment="1" applyProtection="1">
      <alignment vertical="center"/>
      <protection locked="0"/>
    </xf>
    <xf numFmtId="167" fontId="0" fillId="2" borderId="9" xfId="0" applyNumberFormat="1" applyFill="1" applyBorder="1" applyAlignment="1" applyProtection="1">
      <alignment vertical="center"/>
      <protection locked="0"/>
    </xf>
    <xf numFmtId="14" fontId="2" fillId="2" borderId="0" xfId="0" applyNumberFormat="1" applyFont="1" applyFill="1" applyAlignment="1" applyProtection="1">
      <alignment vertical="center"/>
      <protection locked="0"/>
    </xf>
    <xf numFmtId="166" fontId="0" fillId="2" borderId="0" xfId="0" applyNumberFormat="1" applyFill="1" applyAlignment="1" applyProtection="1">
      <alignment vertical="center"/>
      <protection locked="0"/>
    </xf>
    <xf numFmtId="0" fontId="0" fillId="2" borderId="9" xfId="0" applyFill="1" applyBorder="1" applyAlignment="1" applyProtection="1">
      <alignment vertical="center"/>
      <protection locked="0"/>
    </xf>
    <xf numFmtId="14" fontId="0" fillId="2" borderId="9" xfId="0" applyNumberFormat="1" applyFill="1" applyBorder="1" applyAlignment="1" applyProtection="1">
      <alignment vertical="center"/>
      <protection locked="0"/>
    </xf>
    <xf numFmtId="14" fontId="7" fillId="2" borderId="9" xfId="0" applyNumberFormat="1" applyFont="1" applyFill="1" applyBorder="1" applyAlignment="1" applyProtection="1">
      <alignment vertical="center"/>
      <protection locked="0"/>
    </xf>
    <xf numFmtId="165" fontId="2" fillId="4" borderId="6" xfId="1" quotePrefix="1" applyNumberFormat="1" applyFont="1" applyFill="1" applyBorder="1" applyAlignment="1" applyProtection="1">
      <alignment vertical="center"/>
      <protection locked="0"/>
    </xf>
    <xf numFmtId="165" fontId="2" fillId="4" borderId="6" xfId="1" applyNumberFormat="1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0" xfId="0" applyFill="1" applyAlignment="1" applyProtection="1">
      <alignment vertical="center"/>
      <protection locked="0"/>
    </xf>
    <xf numFmtId="0" fontId="0" fillId="2" borderId="7" xfId="0" applyFill="1" applyBorder="1" applyAlignment="1" applyProtection="1">
      <alignment vertical="center"/>
      <protection locked="0"/>
    </xf>
    <xf numFmtId="14" fontId="0" fillId="0" borderId="0" xfId="0" applyNumberFormat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165" fontId="2" fillId="0" borderId="0" xfId="1" applyNumberFormat="1" applyFont="1" applyFill="1" applyBorder="1" applyAlignment="1" applyProtection="1">
      <alignment vertical="center"/>
      <protection locked="0"/>
    </xf>
    <xf numFmtId="0" fontId="0" fillId="3" borderId="0" xfId="0" applyFill="1" applyAlignment="1">
      <alignment horizontal="center" vertical="center"/>
    </xf>
    <xf numFmtId="0" fontId="0" fillId="2" borderId="0" xfId="0" applyFill="1"/>
    <xf numFmtId="14" fontId="0" fillId="2" borderId="0" xfId="0" applyNumberFormat="1" applyFill="1"/>
    <xf numFmtId="0" fontId="0" fillId="2" borderId="0" xfId="0" applyFill="1" applyAlignment="1">
      <alignment vertical="center"/>
    </xf>
    <xf numFmtId="0" fontId="3" fillId="2" borderId="0" xfId="0" applyFont="1" applyFill="1" applyAlignment="1" applyProtection="1">
      <alignment horizontal="right"/>
      <protection hidden="1"/>
    </xf>
    <xf numFmtId="0" fontId="14" fillId="2" borderId="6" xfId="0" applyFont="1" applyFill="1" applyBorder="1" applyAlignment="1" applyProtection="1">
      <alignment vertical="center"/>
      <protection locked="0"/>
    </xf>
    <xf numFmtId="0" fontId="14" fillId="2" borderId="7" xfId="0" applyFont="1" applyFill="1" applyBorder="1" applyAlignment="1" applyProtection="1">
      <alignment vertical="center"/>
      <protection locked="0"/>
    </xf>
    <xf numFmtId="165" fontId="14" fillId="2" borderId="0" xfId="0" applyNumberFormat="1" applyFont="1" applyFill="1"/>
    <xf numFmtId="165" fontId="0" fillId="2" borderId="0" xfId="0" applyNumberFormat="1" applyFill="1"/>
    <xf numFmtId="0" fontId="3" fillId="0" borderId="0" xfId="0" applyFont="1" applyAlignment="1" applyProtection="1">
      <alignment horizontal="left" indent="1"/>
      <protection hidden="1"/>
    </xf>
    <xf numFmtId="0" fontId="15" fillId="0" borderId="0" xfId="0" applyFont="1" applyAlignment="1" applyProtection="1">
      <alignment horizontal="left" indent="1"/>
      <protection hidden="1"/>
    </xf>
    <xf numFmtId="14" fontId="8" fillId="6" borderId="0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Font="1" applyBorder="1" applyProtection="1">
      <protection hidden="1"/>
    </xf>
    <xf numFmtId="0" fontId="10" fillId="0" borderId="0" xfId="0" applyFont="1" applyBorder="1" applyProtection="1">
      <protection hidden="1"/>
    </xf>
    <xf numFmtId="0" fontId="3" fillId="0" borderId="0" xfId="0" applyFont="1" applyBorder="1"/>
    <xf numFmtId="164" fontId="16" fillId="0" borderId="0" xfId="0" applyNumberFormat="1" applyFont="1" applyFill="1" applyBorder="1" applyAlignment="1" applyProtection="1">
      <alignment horizontal="center" vertical="center"/>
      <protection hidden="1"/>
    </xf>
    <xf numFmtId="14" fontId="8" fillId="0" borderId="0" xfId="0" applyNumberFormat="1" applyFont="1" applyFill="1" applyBorder="1" applyAlignment="1" applyProtection="1">
      <alignment horizontal="center" vertical="center"/>
      <protection hidden="1"/>
    </xf>
    <xf numFmtId="164" fontId="16" fillId="0" borderId="22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Protection="1">
      <protection hidden="1"/>
    </xf>
    <xf numFmtId="164" fontId="16" fillId="0" borderId="24" xfId="0" applyNumberFormat="1" applyFont="1" applyFill="1" applyBorder="1" applyAlignment="1" applyProtection="1">
      <alignment horizontal="center" vertical="center"/>
      <protection hidden="1"/>
    </xf>
    <xf numFmtId="164" fontId="16" fillId="0" borderId="25" xfId="0" applyNumberFormat="1" applyFont="1" applyFill="1" applyBorder="1" applyAlignment="1" applyProtection="1">
      <alignment horizontal="center" vertical="center"/>
      <protection hidden="1"/>
    </xf>
    <xf numFmtId="164" fontId="16" fillId="0" borderId="26" xfId="0" applyNumberFormat="1" applyFont="1" applyFill="1" applyBorder="1" applyAlignment="1" applyProtection="1">
      <alignment horizontal="center" vertical="center"/>
      <protection hidden="1"/>
    </xf>
    <xf numFmtId="164" fontId="16" fillId="0" borderId="27" xfId="0" applyNumberFormat="1" applyFont="1" applyFill="1" applyBorder="1" applyAlignment="1" applyProtection="1">
      <alignment horizontal="center" vertical="center"/>
      <protection hidden="1"/>
    </xf>
    <xf numFmtId="164" fontId="16" fillId="0" borderId="21" xfId="0" applyNumberFormat="1" applyFont="1" applyFill="1" applyBorder="1" applyAlignment="1" applyProtection="1">
      <alignment horizontal="center" vertical="center"/>
      <protection hidden="1"/>
    </xf>
    <xf numFmtId="164" fontId="16" fillId="0" borderId="28" xfId="0" applyNumberFormat="1" applyFont="1" applyFill="1" applyBorder="1" applyAlignment="1" applyProtection="1">
      <alignment horizontal="center" vertical="center"/>
      <protection hidden="1"/>
    </xf>
    <xf numFmtId="164" fontId="16" fillId="0" borderId="29" xfId="0" applyNumberFormat="1" applyFont="1" applyFill="1" applyBorder="1" applyAlignment="1" applyProtection="1">
      <alignment horizontal="center" vertical="center"/>
      <protection hidden="1"/>
    </xf>
    <xf numFmtId="164" fontId="16" fillId="0" borderId="30" xfId="0" applyNumberFormat="1" applyFont="1" applyFill="1" applyBorder="1" applyAlignment="1" applyProtection="1">
      <alignment horizontal="center" vertical="center"/>
      <protection hidden="1"/>
    </xf>
    <xf numFmtId="164" fontId="16" fillId="0" borderId="31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Border="1" applyProtection="1">
      <protection hidden="1"/>
    </xf>
    <xf numFmtId="0" fontId="17" fillId="0" borderId="23" xfId="0" applyFont="1" applyFill="1" applyBorder="1" applyAlignment="1" applyProtection="1">
      <alignment horizontal="center" vertical="center"/>
      <protection hidden="1"/>
    </xf>
    <xf numFmtId="0" fontId="17" fillId="0" borderId="32" xfId="0" applyFont="1" applyFill="1" applyBorder="1" applyAlignment="1" applyProtection="1">
      <alignment horizontal="center" vertical="center"/>
      <protection hidden="1"/>
    </xf>
    <xf numFmtId="0" fontId="17" fillId="0" borderId="34" xfId="0" applyFont="1" applyFill="1" applyBorder="1" applyAlignment="1" applyProtection="1">
      <alignment horizontal="center" vertical="center"/>
      <protection hidden="1"/>
    </xf>
    <xf numFmtId="0" fontId="17" fillId="0" borderId="22" xfId="0" applyFont="1" applyFill="1" applyBorder="1" applyAlignment="1" applyProtection="1">
      <alignment horizontal="center" vertical="center"/>
      <protection hidden="1"/>
    </xf>
    <xf numFmtId="0" fontId="6" fillId="3" borderId="0" xfId="1" applyFont="1" applyFill="1" applyBorder="1" applyAlignment="1" applyProtection="1">
      <alignment horizontal="center" vertical="center"/>
      <protection locked="0"/>
    </xf>
    <xf numFmtId="14" fontId="8" fillId="6" borderId="0" xfId="0" applyNumberFormat="1" applyFont="1" applyFill="1" applyBorder="1" applyAlignment="1" applyProtection="1">
      <alignment horizontal="center" vertical="center"/>
      <protection hidden="1"/>
    </xf>
    <xf numFmtId="14" fontId="8" fillId="6" borderId="20" xfId="0" applyNumberFormat="1" applyFont="1" applyFill="1" applyBorder="1" applyAlignment="1" applyProtection="1">
      <alignment horizontal="center" vertical="center"/>
      <protection hidden="1"/>
    </xf>
    <xf numFmtId="14" fontId="8" fillId="6" borderId="33" xfId="0" applyNumberFormat="1" applyFont="1" applyFill="1" applyBorder="1" applyAlignment="1" applyProtection="1">
      <alignment horizontal="center" vertical="center"/>
      <protection hidden="1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0" xfId="0" applyFill="1" applyAlignment="1">
      <alignment horizontal="center" vertical="center"/>
    </xf>
    <xf numFmtId="0" fontId="12" fillId="5" borderId="18" xfId="0" applyFont="1" applyFill="1" applyBorder="1" applyAlignment="1">
      <alignment vertical="center"/>
    </xf>
    <xf numFmtId="0" fontId="12" fillId="5" borderId="16" xfId="0" applyFont="1" applyFill="1" applyBorder="1" applyAlignment="1">
      <alignment vertical="center"/>
    </xf>
    <xf numFmtId="0" fontId="12" fillId="5" borderId="14" xfId="0" applyFont="1" applyFill="1" applyBorder="1" applyAlignment="1">
      <alignment vertical="center"/>
    </xf>
  </cellXfs>
  <cellStyles count="2">
    <cellStyle name="Normal" xfId="0" builtinId="0"/>
    <cellStyle name="Normal_SVM Vierge 2004" xfId="1"/>
  </cellStyles>
  <dxfs count="65">
    <dxf>
      <fill>
        <patternFill>
          <bgColor rgb="FFF0F4FF"/>
        </patternFill>
      </fill>
    </dxf>
    <dxf>
      <fill>
        <patternFill>
          <bgColor rgb="FFF0F4FF"/>
        </patternFill>
      </fill>
    </dxf>
    <dxf>
      <fill>
        <patternFill>
          <bgColor rgb="FFF0F4FF"/>
        </patternFill>
      </fill>
    </dxf>
    <dxf>
      <fill>
        <patternFill>
          <bgColor rgb="FFF0F4FF"/>
        </patternFill>
      </fill>
    </dxf>
    <dxf>
      <font>
        <b val="0"/>
        <i/>
        <color theme="3"/>
      </font>
      <fill>
        <patternFill>
          <bgColor theme="0"/>
        </patternFill>
      </fill>
    </dxf>
    <dxf>
      <fill>
        <patternFill>
          <bgColor rgb="FFF0F4FF"/>
        </patternFill>
      </fill>
    </dxf>
    <dxf>
      <font>
        <b/>
        <i/>
        <color theme="0"/>
      </font>
      <fill>
        <patternFill patternType="solid">
          <bgColor rgb="FFFFC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/>
        <color rgb="FFFF0000"/>
      </font>
      <fill>
        <patternFill>
          <bgColor theme="4" tint="0.59996337778862885"/>
        </patternFill>
      </fill>
      <border>
        <left/>
        <right/>
        <top/>
        <bottom/>
      </border>
    </dxf>
    <dxf>
      <font>
        <b/>
        <i/>
        <color rgb="FFFFFF00"/>
      </font>
      <fill>
        <patternFill>
          <bgColor rgb="FFFF0000"/>
        </patternFill>
      </fill>
      <border>
        <left/>
        <right/>
        <top/>
        <bottom/>
      </border>
    </dxf>
    <dxf>
      <font>
        <b val="0"/>
        <i/>
        <color theme="3"/>
      </font>
      <fill>
        <patternFill>
          <bgColor theme="0"/>
        </patternFill>
      </fill>
    </dxf>
    <dxf>
      <fill>
        <patternFill>
          <bgColor rgb="FFF0F4FF"/>
        </patternFill>
      </fill>
    </dxf>
    <dxf>
      <font>
        <b/>
        <i/>
        <color theme="0"/>
      </font>
      <fill>
        <patternFill patternType="solid"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/>
        <color rgb="FFFF0000"/>
      </font>
      <fill>
        <patternFill>
          <bgColor theme="4" tint="0.59996337778862885"/>
        </patternFill>
      </fill>
      <border>
        <left/>
        <right/>
        <top/>
        <bottom/>
      </border>
    </dxf>
    <dxf>
      <font>
        <b/>
        <i/>
        <color rgb="FFFFFF00"/>
      </font>
      <fill>
        <patternFill>
          <bgColor rgb="FFFF0000"/>
        </patternFill>
      </fill>
      <border>
        <left/>
        <right/>
        <top/>
        <bottom/>
      </border>
    </dxf>
    <dxf>
      <font>
        <b val="0"/>
        <i/>
        <color theme="3"/>
      </font>
      <fill>
        <patternFill>
          <bgColor theme="0"/>
        </patternFill>
      </fill>
    </dxf>
    <dxf>
      <fill>
        <patternFill>
          <bgColor rgb="FFF0F4FF"/>
        </patternFill>
      </fill>
    </dxf>
    <dxf>
      <font>
        <b/>
        <i/>
        <color theme="0"/>
      </font>
      <fill>
        <patternFill patternType="solid">
          <bgColor rgb="FFFFC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/>
        <color rgb="FFFF0000"/>
      </font>
      <fill>
        <patternFill>
          <bgColor theme="4" tint="0.59996337778862885"/>
        </patternFill>
      </fill>
      <border>
        <left/>
        <right/>
        <top/>
        <bottom/>
      </border>
    </dxf>
    <dxf>
      <font>
        <b/>
        <i/>
        <color rgb="FFFFFF00"/>
      </font>
      <fill>
        <patternFill>
          <bgColor rgb="FFFF0000"/>
        </patternFill>
      </fill>
      <border>
        <left/>
        <right/>
        <top/>
        <bottom/>
      </border>
    </dxf>
    <dxf>
      <font>
        <b val="0"/>
        <i/>
        <color theme="3"/>
      </font>
      <fill>
        <patternFill>
          <bgColor theme="0"/>
        </patternFill>
      </fill>
    </dxf>
    <dxf>
      <fill>
        <patternFill>
          <bgColor rgb="FFF0F4FF"/>
        </patternFill>
      </fill>
    </dxf>
    <dxf>
      <font>
        <b/>
        <i/>
        <color theme="0"/>
      </font>
      <fill>
        <patternFill patternType="solid">
          <bgColor rgb="FFFFC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/>
        <color rgb="FFFF0000"/>
      </font>
      <fill>
        <patternFill>
          <bgColor theme="4" tint="0.59996337778862885"/>
        </patternFill>
      </fill>
      <border>
        <left/>
        <right/>
        <top/>
        <bottom/>
      </border>
    </dxf>
    <dxf>
      <font>
        <b/>
        <i/>
        <color rgb="FFFFFF00"/>
      </font>
      <fill>
        <patternFill>
          <bgColor rgb="FFFF0000"/>
        </patternFill>
      </fill>
      <border>
        <left/>
        <right/>
        <top/>
        <bottom/>
      </border>
    </dxf>
    <dxf>
      <font>
        <b val="0"/>
        <i/>
        <color theme="3"/>
      </font>
      <fill>
        <patternFill>
          <bgColor theme="0"/>
        </patternFill>
      </fill>
    </dxf>
    <dxf>
      <fill>
        <patternFill>
          <bgColor rgb="FFF0F4FF"/>
        </patternFill>
      </fill>
    </dxf>
    <dxf>
      <font>
        <b/>
        <i/>
        <color theme="0"/>
      </font>
      <fill>
        <patternFill patternType="solid">
          <bgColor rgb="FFFFC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/>
        <color rgb="FFFF0000"/>
      </font>
      <fill>
        <patternFill>
          <bgColor theme="4" tint="0.59996337778862885"/>
        </patternFill>
      </fill>
      <border>
        <left/>
        <right/>
        <top/>
        <bottom/>
      </border>
    </dxf>
    <dxf>
      <font>
        <b/>
        <i/>
        <color rgb="FFFFFF00"/>
      </font>
      <fill>
        <patternFill>
          <bgColor rgb="FFFF0000"/>
        </patternFill>
      </fill>
      <border>
        <left/>
        <right/>
        <top/>
        <bottom/>
      </border>
    </dxf>
    <dxf>
      <font>
        <b val="0"/>
        <i/>
        <color theme="3"/>
      </font>
      <fill>
        <patternFill>
          <bgColor theme="0"/>
        </patternFill>
      </fill>
    </dxf>
    <dxf>
      <fill>
        <patternFill>
          <bgColor rgb="FFF0F4FF"/>
        </patternFill>
      </fill>
    </dxf>
    <dxf>
      <font>
        <b/>
        <i/>
        <color theme="0"/>
      </font>
      <fill>
        <patternFill patternType="solid">
          <bgColor rgb="FFFFC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/>
        <color rgb="FFFF0000"/>
      </font>
      <fill>
        <patternFill>
          <bgColor theme="4" tint="0.59996337778862885"/>
        </patternFill>
      </fill>
      <border>
        <left/>
        <right/>
        <top/>
        <bottom/>
      </border>
    </dxf>
    <dxf>
      <font>
        <b/>
        <i/>
        <color rgb="FFFFFF00"/>
      </font>
      <fill>
        <patternFill>
          <bgColor rgb="FFFF0000"/>
        </patternFill>
      </fill>
      <border>
        <left/>
        <right/>
        <top/>
        <bottom/>
      </border>
    </dxf>
    <dxf>
      <font>
        <b val="0"/>
        <i/>
        <color theme="3"/>
      </font>
      <fill>
        <patternFill>
          <bgColor theme="0"/>
        </patternFill>
      </fill>
    </dxf>
    <dxf>
      <fill>
        <patternFill>
          <bgColor rgb="FFF0F4FF"/>
        </patternFill>
      </fill>
    </dxf>
    <dxf>
      <font>
        <b/>
        <i/>
        <color theme="0"/>
      </font>
      <fill>
        <patternFill patternType="solid">
          <bgColor rgb="FFFFC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/>
        <color rgb="FFFF0000"/>
      </font>
      <fill>
        <patternFill>
          <bgColor theme="4" tint="0.59996337778862885"/>
        </patternFill>
      </fill>
      <border>
        <left/>
        <right/>
        <top/>
        <bottom/>
      </border>
    </dxf>
    <dxf>
      <font>
        <b/>
        <i/>
        <color rgb="FFFFFF00"/>
      </font>
      <fill>
        <patternFill>
          <bgColor rgb="FFFF0000"/>
        </patternFill>
      </fill>
      <border>
        <left/>
        <right/>
        <top/>
        <bottom/>
      </border>
    </dxf>
    <dxf>
      <font>
        <b val="0"/>
        <i/>
        <color theme="3"/>
      </font>
      <fill>
        <patternFill>
          <bgColor theme="0"/>
        </patternFill>
      </fill>
    </dxf>
    <dxf>
      <fill>
        <patternFill>
          <bgColor rgb="FFF0F4FF"/>
        </patternFill>
      </fill>
    </dxf>
    <dxf>
      <font>
        <b/>
        <i/>
        <color theme="0"/>
      </font>
      <fill>
        <patternFill patternType="solid">
          <bgColor rgb="FFFFC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/>
        <color rgb="FFFF0000"/>
      </font>
      <fill>
        <patternFill>
          <bgColor theme="4" tint="0.59996337778862885"/>
        </patternFill>
      </fill>
      <border>
        <left/>
        <right/>
        <top/>
        <bottom/>
      </border>
    </dxf>
    <dxf>
      <font>
        <b/>
        <i/>
        <color rgb="FFFFFF00"/>
      </font>
      <fill>
        <patternFill>
          <bgColor rgb="FFFF0000"/>
        </patternFill>
      </fill>
      <border>
        <left/>
        <right/>
        <top/>
        <bottom/>
      </border>
    </dxf>
    <dxf>
      <font>
        <b val="0"/>
        <i/>
        <color theme="3"/>
      </font>
      <fill>
        <patternFill>
          <bgColor theme="0"/>
        </patternFill>
      </fill>
    </dxf>
    <dxf>
      <fill>
        <patternFill>
          <bgColor rgb="FFF0F4FF"/>
        </patternFill>
      </fill>
    </dxf>
    <dxf>
      <font>
        <b/>
        <i/>
        <color theme="0"/>
      </font>
      <fill>
        <patternFill patternType="solid">
          <bgColor rgb="FFFFC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/>
        <color rgb="FFFF0000"/>
      </font>
      <fill>
        <patternFill>
          <bgColor theme="4" tint="0.59996337778862885"/>
        </patternFill>
      </fill>
      <border>
        <left/>
        <right/>
        <top/>
        <bottom/>
      </border>
    </dxf>
    <dxf>
      <font>
        <b/>
        <i/>
        <color rgb="FFFFFF00"/>
      </font>
      <fill>
        <patternFill>
          <bgColor rgb="FFFF0000"/>
        </patternFill>
      </fill>
      <border>
        <left/>
        <right/>
        <top/>
        <bottom/>
      </border>
    </dxf>
    <dxf>
      <fill>
        <patternFill>
          <bgColor rgb="FFF0F4FF"/>
        </patternFill>
      </fill>
    </dxf>
    <dxf>
      <font>
        <b val="0"/>
        <i/>
        <color theme="3"/>
      </font>
      <fill>
        <patternFill>
          <bgColor theme="0"/>
        </patternFill>
      </fill>
    </dxf>
    <dxf>
      <fill>
        <patternFill>
          <bgColor rgb="FFF0F4FF"/>
        </patternFill>
      </fill>
    </dxf>
    <dxf>
      <font>
        <b/>
        <i/>
        <color theme="0"/>
      </font>
      <fill>
        <patternFill patternType="solid">
          <bgColor rgb="FFFFC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/>
        <color rgb="FFFF0000"/>
      </font>
      <fill>
        <patternFill>
          <bgColor theme="4" tint="0.59996337778862885"/>
        </patternFill>
      </fill>
      <border>
        <left/>
        <right/>
        <top/>
        <bottom/>
      </border>
    </dxf>
    <dxf>
      <font>
        <b/>
        <i/>
        <color rgb="FFFFFF00"/>
      </font>
      <fill>
        <patternFill>
          <bgColor rgb="FFFF0000"/>
        </patternFill>
      </fill>
      <border>
        <left/>
        <right/>
        <top/>
        <bottom/>
      </border>
    </dxf>
    <dxf>
      <font>
        <b val="0"/>
        <i/>
        <color theme="3"/>
      </font>
      <fill>
        <patternFill>
          <bgColor theme="0"/>
        </patternFill>
      </fill>
    </dxf>
    <dxf>
      <fill>
        <patternFill>
          <bgColor rgb="FFF0F4FF"/>
        </patternFill>
      </fill>
    </dxf>
    <dxf>
      <font>
        <b/>
        <i/>
        <color theme="0"/>
      </font>
      <fill>
        <patternFill patternType="solid">
          <bgColor rgb="FFFFC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/>
        <color rgb="FFFF0000"/>
      </font>
      <fill>
        <patternFill>
          <bgColor theme="4" tint="0.59996337778862885"/>
        </patternFill>
      </fill>
      <border>
        <left/>
        <right/>
        <top/>
        <bottom/>
      </border>
    </dxf>
    <dxf>
      <font>
        <b/>
        <i/>
        <color rgb="FFFFFF00"/>
      </font>
      <fill>
        <patternFill>
          <bgColor rgb="FFFF0000"/>
        </patternFill>
      </fill>
      <border>
        <left/>
        <right/>
        <top/>
        <bottom/>
      </border>
    </dxf>
    <dxf>
      <font>
        <b val="0"/>
        <i/>
        <color theme="3"/>
      </font>
      <fill>
        <patternFill>
          <bgColor theme="0"/>
        </patternFill>
      </fill>
    </dxf>
    <dxf>
      <fill>
        <patternFill>
          <bgColor rgb="FFF0F4FF"/>
        </patternFill>
      </fill>
    </dxf>
    <dxf>
      <font>
        <b/>
        <i/>
        <color theme="0"/>
      </font>
      <fill>
        <patternFill patternType="solid">
          <bgColor rgb="FFFFC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/>
        <color rgb="FFFF0000"/>
      </font>
      <fill>
        <patternFill>
          <bgColor theme="4" tint="0.59996337778862885"/>
        </patternFill>
      </fill>
      <border>
        <left/>
        <right/>
        <top/>
        <bottom/>
      </border>
    </dxf>
    <dxf>
      <font>
        <b/>
        <i/>
        <color rgb="FFFFFF00"/>
      </font>
      <fill>
        <patternFill>
          <bgColor rgb="FFFF0000"/>
        </patternFill>
      </fill>
      <border>
        <left/>
        <right/>
        <top/>
        <bottom/>
      </border>
    </dxf>
  </dxfs>
  <tableStyles count="0" defaultTableStyle="TableStyleMedium9" defaultPivotStyle="PivotStyleLight16"/>
  <colors>
    <mruColors>
      <color rgb="FFFF9900"/>
      <color rgb="FFC2A80C"/>
      <color rgb="FFF0F4FF"/>
      <color rgb="FFF0F4FA"/>
      <color rgb="FFEFF9FF"/>
      <color rgb="FFCCECFF"/>
      <color rgb="FFF3F9FF"/>
      <color rgb="FFF3F4F4"/>
      <color rgb="FF7FA3CF"/>
      <color rgb="FFF7F7F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CheckBox" checked="Checked" fmlaLink="$A$32" lockText="1"/>
</file>

<file path=xl/ctrlProps/ctrlProp2.xml><?xml version="1.0" encoding="utf-8"?>
<formControlPr xmlns="http://schemas.microsoft.com/office/spreadsheetml/2009/9/main" objectType="CheckBox" checked="Checked" fmlaLink="$A$35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295275</xdr:rowOff>
    </xdr:from>
    <xdr:to>
      <xdr:col>33</xdr:col>
      <xdr:colOff>209550</xdr:colOff>
      <xdr:row>1</xdr:row>
      <xdr:rowOff>142875</xdr:rowOff>
    </xdr:to>
    <xdr:sp macro="" textlink="$A$2">
      <xdr:nvSpPr>
        <xdr:cNvPr id="2" name="ZoneTexte 1"/>
        <xdr:cNvSpPr txBox="1"/>
      </xdr:nvSpPr>
      <xdr:spPr>
        <a:xfrm>
          <a:off x="1466850" y="295275"/>
          <a:ext cx="6381750" cy="390525"/>
        </a:xfrm>
        <a:prstGeom prst="roundRect">
          <a:avLst/>
        </a:prstGeom>
        <a:solidFill>
          <a:schemeClr val="bg1">
            <a:lumMod val="65000"/>
          </a:schemeClr>
        </a:solidFill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fld id="{76A62687-5E56-41BB-9266-D53402DF3485}" type="TxLink">
            <a:rPr lang="fr-FR" sz="2000" b="1">
              <a:latin typeface="Trebuchet MS" pitchFamily="34" charset="0"/>
            </a:rPr>
            <a:pPr algn="ctr"/>
            <a:t>2013</a:t>
          </a:fld>
          <a:endParaRPr lang="fr-FR" sz="2000" b="1">
            <a:latin typeface="Trebuchet MS" pitchFamily="34" charset="0"/>
          </a:endParaRPr>
        </a:p>
      </xdr:txBody>
    </xdr:sp>
    <xdr:clientData/>
  </xdr:twoCellAnchor>
  <xdr:oneCellAnchor>
    <xdr:from>
      <xdr:col>39</xdr:col>
      <xdr:colOff>0</xdr:colOff>
      <xdr:row>23</xdr:row>
      <xdr:rowOff>114300</xdr:rowOff>
    </xdr:from>
    <xdr:ext cx="2038350" cy="152400"/>
    <xdr:sp macro="" textlink="">
      <xdr:nvSpPr>
        <xdr:cNvPr id="8" name="ZoneTexte 7"/>
        <xdr:cNvSpPr txBox="1"/>
      </xdr:nvSpPr>
      <xdr:spPr>
        <a:xfrm>
          <a:off x="9667875" y="5200650"/>
          <a:ext cx="2038350" cy="1524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0" tIns="0" rIns="0" bIns="0" rtlCol="0" anchor="ctr" anchorCtr="0">
          <a:noAutofit/>
        </a:bodyPr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i="0" baseline="30000">
              <a:solidFill>
                <a:schemeClr val="dk1"/>
              </a:solidFill>
              <a:latin typeface="Trebuchet MS" pitchFamily="34" charset="0"/>
              <a:ea typeface="+mn-ea"/>
              <a:cs typeface="+mn-cs"/>
            </a:rPr>
            <a:t>(*)</a:t>
          </a:r>
          <a:r>
            <a:rPr lang="fr-FR" sz="800" i="0">
              <a:solidFill>
                <a:schemeClr val="dk1"/>
              </a:solidFill>
              <a:latin typeface="Trebuchet MS" pitchFamily="34" charset="0"/>
              <a:ea typeface="+mn-ea"/>
              <a:cs typeface="+mn-cs"/>
            </a:rPr>
            <a:t> format</a:t>
          </a:r>
          <a:r>
            <a:rPr lang="fr-FR" sz="800" i="0" baseline="0">
              <a:solidFill>
                <a:schemeClr val="dk1"/>
              </a:solidFill>
              <a:latin typeface="Trebuchet MS" pitchFamily="34" charset="0"/>
              <a:ea typeface="+mn-ea"/>
              <a:cs typeface="+mn-cs"/>
            </a:rPr>
            <a:t> : j/m, jj/mm (sans l'année)</a:t>
          </a:r>
          <a:endParaRPr lang="fr-FR" sz="800" i="0">
            <a:solidFill>
              <a:schemeClr val="dk1"/>
            </a:solidFill>
            <a:latin typeface="Trebuchet MS" pitchFamily="34" charset="0"/>
            <a:ea typeface="+mn-ea"/>
            <a:cs typeface="+mn-cs"/>
          </a:endParaRPr>
        </a:p>
        <a:p>
          <a:endParaRPr lang="fr-FR" sz="800" i="0">
            <a:latin typeface="Trebuchet MS" pitchFamily="34" charset="0"/>
          </a:endParaRPr>
        </a:p>
      </xdr:txBody>
    </xdr:sp>
    <xdr:clientData/>
  </xdr:oneCellAnchor>
  <xdr:twoCellAnchor>
    <xdr:from>
      <xdr:col>3</xdr:col>
      <xdr:colOff>0</xdr:colOff>
      <xdr:row>2</xdr:row>
      <xdr:rowOff>1</xdr:rowOff>
    </xdr:from>
    <xdr:to>
      <xdr:col>10</xdr:col>
      <xdr:colOff>0</xdr:colOff>
      <xdr:row>3</xdr:row>
      <xdr:rowOff>1</xdr:rowOff>
    </xdr:to>
    <xdr:sp macro="" textlink="">
      <xdr:nvSpPr>
        <xdr:cNvPr id="17" name="Rogner un rectangle avec un coin du même côté 16"/>
        <xdr:cNvSpPr/>
      </xdr:nvSpPr>
      <xdr:spPr>
        <a:xfrm>
          <a:off x="2819400" y="742951"/>
          <a:ext cx="1600200" cy="247650"/>
        </a:xfrm>
        <a:prstGeom prst="snip2SameRect">
          <a:avLst/>
        </a:prstGeom>
        <a:solidFill>
          <a:schemeClr val="bg1">
            <a:lumMod val="7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 b="0">
              <a:latin typeface="Trebuchet MS" pitchFamily="34" charset="0"/>
            </a:rPr>
            <a:t>Janvier</a:t>
          </a:r>
        </a:p>
      </xdr:txBody>
    </xdr:sp>
    <xdr:clientData/>
  </xdr:twoCellAnchor>
  <xdr:twoCellAnchor>
    <xdr:from>
      <xdr:col>11</xdr:col>
      <xdr:colOff>0</xdr:colOff>
      <xdr:row>2</xdr:row>
      <xdr:rowOff>0</xdr:rowOff>
    </xdr:from>
    <xdr:to>
      <xdr:col>18</xdr:col>
      <xdr:colOff>0</xdr:colOff>
      <xdr:row>3</xdr:row>
      <xdr:rowOff>0</xdr:rowOff>
    </xdr:to>
    <xdr:sp macro="" textlink="">
      <xdr:nvSpPr>
        <xdr:cNvPr id="20" name="Rogner un rectangle avec un coin du même côté 19"/>
        <xdr:cNvSpPr/>
      </xdr:nvSpPr>
      <xdr:spPr>
        <a:xfrm>
          <a:off x="4419600" y="742950"/>
          <a:ext cx="1600200" cy="247650"/>
        </a:xfrm>
        <a:prstGeom prst="snip2SameRect">
          <a:avLst/>
        </a:prstGeom>
        <a:solidFill>
          <a:schemeClr val="bg1">
            <a:lumMod val="7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 b="0">
              <a:latin typeface="Trebuchet MS" pitchFamily="34" charset="0"/>
            </a:rPr>
            <a:t>Février</a:t>
          </a:r>
        </a:p>
      </xdr:txBody>
    </xdr:sp>
    <xdr:clientData/>
  </xdr:twoCellAnchor>
  <xdr:twoCellAnchor>
    <xdr:from>
      <xdr:col>19</xdr:col>
      <xdr:colOff>0</xdr:colOff>
      <xdr:row>2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21" name="Rogner un rectangle avec un coin du même côté 20"/>
        <xdr:cNvSpPr/>
      </xdr:nvSpPr>
      <xdr:spPr>
        <a:xfrm>
          <a:off x="6019800" y="742950"/>
          <a:ext cx="1600200" cy="247650"/>
        </a:xfrm>
        <a:prstGeom prst="snip2SameRect">
          <a:avLst/>
        </a:prstGeom>
        <a:solidFill>
          <a:schemeClr val="bg1">
            <a:lumMod val="7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 b="0">
              <a:latin typeface="Trebuchet MS" pitchFamily="34" charset="0"/>
            </a:rPr>
            <a:t>Mars</a:t>
          </a:r>
        </a:p>
      </xdr:txBody>
    </xdr:sp>
    <xdr:clientData/>
  </xdr:twoCellAnchor>
  <xdr:twoCellAnchor>
    <xdr:from>
      <xdr:col>27</xdr:col>
      <xdr:colOff>0</xdr:colOff>
      <xdr:row>2</xdr:row>
      <xdr:rowOff>0</xdr:rowOff>
    </xdr:from>
    <xdr:to>
      <xdr:col>34</xdr:col>
      <xdr:colOff>0</xdr:colOff>
      <xdr:row>3</xdr:row>
      <xdr:rowOff>0</xdr:rowOff>
    </xdr:to>
    <xdr:sp macro="" textlink="">
      <xdr:nvSpPr>
        <xdr:cNvPr id="22" name="Rogner un rectangle avec un coin du même côté 21"/>
        <xdr:cNvSpPr/>
      </xdr:nvSpPr>
      <xdr:spPr>
        <a:xfrm>
          <a:off x="7620000" y="742950"/>
          <a:ext cx="1600200" cy="247650"/>
        </a:xfrm>
        <a:prstGeom prst="snip2SameRect">
          <a:avLst/>
        </a:prstGeom>
        <a:solidFill>
          <a:schemeClr val="bg1">
            <a:lumMod val="7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 b="0">
              <a:latin typeface="Trebuchet MS" pitchFamily="34" charset="0"/>
            </a:rPr>
            <a:t>Avril</a:t>
          </a:r>
        </a:p>
      </xdr:txBody>
    </xdr:sp>
    <xdr:clientData/>
  </xdr:twoCellAnchor>
  <xdr:twoCellAnchor>
    <xdr:from>
      <xdr:col>3</xdr:col>
      <xdr:colOff>0</xdr:colOff>
      <xdr:row>11</xdr:row>
      <xdr:rowOff>0</xdr:rowOff>
    </xdr:from>
    <xdr:to>
      <xdr:col>10</xdr:col>
      <xdr:colOff>0</xdr:colOff>
      <xdr:row>12</xdr:row>
      <xdr:rowOff>0</xdr:rowOff>
    </xdr:to>
    <xdr:sp macro="" textlink="">
      <xdr:nvSpPr>
        <xdr:cNvPr id="23" name="Rogner un rectangle avec un coin du même côté 22"/>
        <xdr:cNvSpPr/>
      </xdr:nvSpPr>
      <xdr:spPr>
        <a:xfrm>
          <a:off x="2819400" y="2590800"/>
          <a:ext cx="1600200" cy="247650"/>
        </a:xfrm>
        <a:prstGeom prst="snip2SameRect">
          <a:avLst/>
        </a:prstGeom>
        <a:solidFill>
          <a:schemeClr val="bg1">
            <a:lumMod val="7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 b="0">
              <a:latin typeface="Trebuchet MS" pitchFamily="34" charset="0"/>
            </a:rPr>
            <a:t>Mai</a:t>
          </a:r>
        </a:p>
      </xdr:txBody>
    </xdr:sp>
    <xdr:clientData/>
  </xdr:twoCellAnchor>
  <xdr:twoCellAnchor>
    <xdr:from>
      <xdr:col>11</xdr:col>
      <xdr:colOff>0</xdr:colOff>
      <xdr:row>11</xdr:row>
      <xdr:rowOff>0</xdr:rowOff>
    </xdr:from>
    <xdr:to>
      <xdr:col>18</xdr:col>
      <xdr:colOff>0</xdr:colOff>
      <xdr:row>12</xdr:row>
      <xdr:rowOff>0</xdr:rowOff>
    </xdr:to>
    <xdr:sp macro="" textlink="">
      <xdr:nvSpPr>
        <xdr:cNvPr id="24" name="Rogner un rectangle avec un coin du même côté 23"/>
        <xdr:cNvSpPr/>
      </xdr:nvSpPr>
      <xdr:spPr>
        <a:xfrm>
          <a:off x="4419600" y="2590800"/>
          <a:ext cx="1600200" cy="247650"/>
        </a:xfrm>
        <a:prstGeom prst="snip2SameRect">
          <a:avLst/>
        </a:prstGeom>
        <a:solidFill>
          <a:schemeClr val="bg1">
            <a:lumMod val="7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 b="0">
              <a:latin typeface="Trebuchet MS" pitchFamily="34" charset="0"/>
            </a:rPr>
            <a:t>Juin</a:t>
          </a:r>
        </a:p>
      </xdr:txBody>
    </xdr:sp>
    <xdr:clientData/>
  </xdr:twoCellAnchor>
  <xdr:twoCellAnchor>
    <xdr:from>
      <xdr:col>19</xdr:col>
      <xdr:colOff>0</xdr:colOff>
      <xdr:row>11</xdr:row>
      <xdr:rowOff>0</xdr:rowOff>
    </xdr:from>
    <xdr:to>
      <xdr:col>26</xdr:col>
      <xdr:colOff>0</xdr:colOff>
      <xdr:row>12</xdr:row>
      <xdr:rowOff>0</xdr:rowOff>
    </xdr:to>
    <xdr:sp macro="" textlink="">
      <xdr:nvSpPr>
        <xdr:cNvPr id="25" name="Rogner un rectangle avec un coin du même côté 24"/>
        <xdr:cNvSpPr/>
      </xdr:nvSpPr>
      <xdr:spPr>
        <a:xfrm>
          <a:off x="6019800" y="2590800"/>
          <a:ext cx="1600200" cy="247650"/>
        </a:xfrm>
        <a:prstGeom prst="snip2SameRect">
          <a:avLst/>
        </a:prstGeom>
        <a:solidFill>
          <a:schemeClr val="bg1">
            <a:lumMod val="7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 b="0">
              <a:latin typeface="Trebuchet MS" pitchFamily="34" charset="0"/>
            </a:rPr>
            <a:t>Juillet</a:t>
          </a:r>
        </a:p>
      </xdr:txBody>
    </xdr:sp>
    <xdr:clientData/>
  </xdr:twoCellAnchor>
  <xdr:twoCellAnchor>
    <xdr:from>
      <xdr:col>27</xdr:col>
      <xdr:colOff>0</xdr:colOff>
      <xdr:row>11</xdr:row>
      <xdr:rowOff>0</xdr:rowOff>
    </xdr:from>
    <xdr:to>
      <xdr:col>34</xdr:col>
      <xdr:colOff>0</xdr:colOff>
      <xdr:row>12</xdr:row>
      <xdr:rowOff>0</xdr:rowOff>
    </xdr:to>
    <xdr:sp macro="" textlink="">
      <xdr:nvSpPr>
        <xdr:cNvPr id="26" name="Rogner un rectangle avec un coin du même côté 25"/>
        <xdr:cNvSpPr/>
      </xdr:nvSpPr>
      <xdr:spPr>
        <a:xfrm>
          <a:off x="7620000" y="2590800"/>
          <a:ext cx="1600200" cy="247650"/>
        </a:xfrm>
        <a:prstGeom prst="snip2SameRect">
          <a:avLst/>
        </a:prstGeom>
        <a:solidFill>
          <a:schemeClr val="bg1">
            <a:lumMod val="7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 b="0">
              <a:latin typeface="Trebuchet MS" pitchFamily="34" charset="0"/>
            </a:rPr>
            <a:t>Août</a:t>
          </a:r>
        </a:p>
      </xdr:txBody>
    </xdr:sp>
    <xdr:clientData/>
  </xdr:twoCellAnchor>
  <xdr:twoCellAnchor>
    <xdr:from>
      <xdr:col>3</xdr:col>
      <xdr:colOff>0</xdr:colOff>
      <xdr:row>20</xdr:row>
      <xdr:rowOff>0</xdr:rowOff>
    </xdr:from>
    <xdr:to>
      <xdr:col>10</xdr:col>
      <xdr:colOff>0</xdr:colOff>
      <xdr:row>21</xdr:row>
      <xdr:rowOff>0</xdr:rowOff>
    </xdr:to>
    <xdr:sp macro="" textlink="">
      <xdr:nvSpPr>
        <xdr:cNvPr id="27" name="Rogner un rectangle avec un coin du même côté 26"/>
        <xdr:cNvSpPr/>
      </xdr:nvSpPr>
      <xdr:spPr>
        <a:xfrm>
          <a:off x="2819400" y="4429125"/>
          <a:ext cx="1600200" cy="247650"/>
        </a:xfrm>
        <a:prstGeom prst="snip2SameRect">
          <a:avLst/>
        </a:prstGeom>
        <a:solidFill>
          <a:schemeClr val="bg1">
            <a:lumMod val="7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 b="0">
              <a:latin typeface="Trebuchet MS" pitchFamily="34" charset="0"/>
            </a:rPr>
            <a:t>Septembre</a:t>
          </a:r>
        </a:p>
      </xdr:txBody>
    </xdr:sp>
    <xdr:clientData/>
  </xdr:twoCellAnchor>
  <xdr:twoCellAnchor>
    <xdr:from>
      <xdr:col>11</xdr:col>
      <xdr:colOff>0</xdr:colOff>
      <xdr:row>20</xdr:row>
      <xdr:rowOff>0</xdr:rowOff>
    </xdr:from>
    <xdr:to>
      <xdr:col>18</xdr:col>
      <xdr:colOff>0</xdr:colOff>
      <xdr:row>21</xdr:row>
      <xdr:rowOff>0</xdr:rowOff>
    </xdr:to>
    <xdr:sp macro="" textlink="">
      <xdr:nvSpPr>
        <xdr:cNvPr id="28" name="Rogner un rectangle avec un coin du même côté 27"/>
        <xdr:cNvSpPr/>
      </xdr:nvSpPr>
      <xdr:spPr>
        <a:xfrm>
          <a:off x="4419600" y="4429125"/>
          <a:ext cx="1600200" cy="247650"/>
        </a:xfrm>
        <a:prstGeom prst="snip2SameRect">
          <a:avLst/>
        </a:prstGeom>
        <a:solidFill>
          <a:schemeClr val="bg1">
            <a:lumMod val="7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 b="0">
              <a:latin typeface="Trebuchet MS" pitchFamily="34" charset="0"/>
            </a:rPr>
            <a:t>Octobre</a:t>
          </a:r>
        </a:p>
      </xdr:txBody>
    </xdr:sp>
    <xdr:clientData/>
  </xdr:twoCellAnchor>
  <xdr:twoCellAnchor>
    <xdr:from>
      <xdr:col>19</xdr:col>
      <xdr:colOff>0</xdr:colOff>
      <xdr:row>20</xdr:row>
      <xdr:rowOff>0</xdr:rowOff>
    </xdr:from>
    <xdr:to>
      <xdr:col>26</xdr:col>
      <xdr:colOff>0</xdr:colOff>
      <xdr:row>21</xdr:row>
      <xdr:rowOff>0</xdr:rowOff>
    </xdr:to>
    <xdr:sp macro="" textlink="">
      <xdr:nvSpPr>
        <xdr:cNvPr id="29" name="Rogner un rectangle avec un coin du même côté 28"/>
        <xdr:cNvSpPr/>
      </xdr:nvSpPr>
      <xdr:spPr>
        <a:xfrm>
          <a:off x="6019800" y="4429125"/>
          <a:ext cx="1600200" cy="247650"/>
        </a:xfrm>
        <a:prstGeom prst="snip2SameRect">
          <a:avLst/>
        </a:prstGeom>
        <a:solidFill>
          <a:schemeClr val="bg1">
            <a:lumMod val="7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 b="0">
              <a:latin typeface="Trebuchet MS" pitchFamily="34" charset="0"/>
            </a:rPr>
            <a:t>Novembre</a:t>
          </a:r>
        </a:p>
      </xdr:txBody>
    </xdr:sp>
    <xdr:clientData/>
  </xdr:twoCellAnchor>
  <xdr:twoCellAnchor>
    <xdr:from>
      <xdr:col>27</xdr:col>
      <xdr:colOff>0</xdr:colOff>
      <xdr:row>20</xdr:row>
      <xdr:rowOff>0</xdr:rowOff>
    </xdr:from>
    <xdr:to>
      <xdr:col>34</xdr:col>
      <xdr:colOff>0</xdr:colOff>
      <xdr:row>21</xdr:row>
      <xdr:rowOff>0</xdr:rowOff>
    </xdr:to>
    <xdr:sp macro="" textlink="">
      <xdr:nvSpPr>
        <xdr:cNvPr id="30" name="Rogner un rectangle avec un coin du même côté 29"/>
        <xdr:cNvSpPr/>
      </xdr:nvSpPr>
      <xdr:spPr>
        <a:xfrm>
          <a:off x="7620000" y="4429125"/>
          <a:ext cx="1600200" cy="247650"/>
        </a:xfrm>
        <a:prstGeom prst="snip2SameRect">
          <a:avLst/>
        </a:prstGeom>
        <a:solidFill>
          <a:schemeClr val="bg1">
            <a:lumMod val="75000"/>
          </a:schemeClr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 b="0">
              <a:latin typeface="Trebuchet MS" pitchFamily="34" charset="0"/>
            </a:rPr>
            <a:t>Décembre</a:t>
          </a:r>
        </a:p>
      </xdr:txBody>
    </xdr:sp>
    <xdr:clientData/>
  </xdr:twoCellAnchor>
  <xdr:twoCellAnchor>
    <xdr:from>
      <xdr:col>1</xdr:col>
      <xdr:colOff>630153</xdr:colOff>
      <xdr:row>3</xdr:row>
      <xdr:rowOff>50650</xdr:rowOff>
    </xdr:from>
    <xdr:to>
      <xdr:col>1</xdr:col>
      <xdr:colOff>1087073</xdr:colOff>
      <xdr:row>3</xdr:row>
      <xdr:rowOff>169220</xdr:rowOff>
    </xdr:to>
    <xdr:sp macro="" textlink="">
      <xdr:nvSpPr>
        <xdr:cNvPr id="3" name="ZoneTexte 2"/>
        <xdr:cNvSpPr txBox="1"/>
      </xdr:nvSpPr>
      <xdr:spPr>
        <a:xfrm>
          <a:off x="1982703" y="1041250"/>
          <a:ext cx="456920" cy="11857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lIns="0" tIns="0" rIns="0" bIns="0" rtlCol="0" anchor="ctr" anchorCtr="0">
          <a:noAutofit/>
        </a:bodyPr>
        <a:lstStyle/>
        <a:p>
          <a:r>
            <a:rPr lang="fr-FR" sz="800">
              <a:solidFill>
                <a:sysClr val="windowText" lastClr="000000"/>
              </a:solidFill>
              <a:latin typeface="Trebuchet MS" pitchFamily="34" charset="0"/>
            </a:rPr>
            <a:t>Week-End</a:t>
          </a:r>
        </a:p>
      </xdr:txBody>
    </xdr:sp>
    <xdr:clientData/>
  </xdr:twoCellAnchor>
  <xdr:twoCellAnchor>
    <xdr:from>
      <xdr:col>1</xdr:col>
      <xdr:colOff>639678</xdr:colOff>
      <xdr:row>2</xdr:row>
      <xdr:rowOff>67677</xdr:rowOff>
    </xdr:from>
    <xdr:to>
      <xdr:col>1</xdr:col>
      <xdr:colOff>1277853</xdr:colOff>
      <xdr:row>2</xdr:row>
      <xdr:rowOff>217069</xdr:rowOff>
    </xdr:to>
    <xdr:sp macro="" textlink="">
      <xdr:nvSpPr>
        <xdr:cNvPr id="4" name="ZoneTexte 3"/>
        <xdr:cNvSpPr txBox="1"/>
      </xdr:nvSpPr>
      <xdr:spPr>
        <a:xfrm>
          <a:off x="1992228" y="810627"/>
          <a:ext cx="638175" cy="14939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0" tIns="0" rIns="0" bIns="0" rtlCol="0" anchor="ctr" anchorCtr="0">
          <a:noAutofit/>
        </a:bodyPr>
        <a:lstStyle/>
        <a:p>
          <a:r>
            <a:rPr lang="fr-FR" sz="800">
              <a:solidFill>
                <a:sysClr val="windowText" lastClr="000000"/>
              </a:solidFill>
              <a:latin typeface="Trebuchet MS" pitchFamily="34" charset="0"/>
            </a:rPr>
            <a:t>Jours fériés</a:t>
          </a:r>
        </a:p>
      </xdr:txBody>
    </xdr:sp>
    <xdr:clientData/>
  </xdr:twoCellAnchor>
  <xdr:oneCellAnchor>
    <xdr:from>
      <xdr:col>1</xdr:col>
      <xdr:colOff>266700</xdr:colOff>
      <xdr:row>0</xdr:row>
      <xdr:rowOff>88940</xdr:rowOff>
    </xdr:from>
    <xdr:ext cx="355738" cy="241220"/>
    <xdr:sp macro="" textlink="">
      <xdr:nvSpPr>
        <xdr:cNvPr id="31" name="ZoneTexte 30"/>
        <xdr:cNvSpPr txBox="1"/>
      </xdr:nvSpPr>
      <xdr:spPr>
        <a:xfrm>
          <a:off x="266700" y="88940"/>
          <a:ext cx="355738" cy="2412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lIns="0" rIns="0" rtlCol="0" anchor="ctr" anchorCtr="0">
          <a:spAutoFit/>
        </a:bodyPr>
        <a:lstStyle/>
        <a:p>
          <a:r>
            <a:rPr lang="fr-FR" sz="1000">
              <a:latin typeface="Trebuchet MS" pitchFamily="34" charset="0"/>
            </a:rPr>
            <a:t>Année</a:t>
          </a:r>
        </a:p>
      </xdr:txBody>
    </xdr:sp>
    <xdr:clientData/>
  </xdr:oneCellAnchor>
  <xdr:twoCellAnchor>
    <xdr:from>
      <xdr:col>1</xdr:col>
      <xdr:colOff>165735</xdr:colOff>
      <xdr:row>2</xdr:row>
      <xdr:rowOff>57150</xdr:rowOff>
    </xdr:from>
    <xdr:to>
      <xdr:col>1</xdr:col>
      <xdr:colOff>309735</xdr:colOff>
      <xdr:row>2</xdr:row>
      <xdr:rowOff>201150</xdr:rowOff>
    </xdr:to>
    <xdr:sp macro="" textlink="">
      <xdr:nvSpPr>
        <xdr:cNvPr id="32" name="Rectangle 31"/>
        <xdr:cNvSpPr/>
      </xdr:nvSpPr>
      <xdr:spPr>
        <a:xfrm>
          <a:off x="165735" y="803910"/>
          <a:ext cx="144000" cy="144000"/>
        </a:xfrm>
        <a:prstGeom prst="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160020</xdr:colOff>
      <xdr:row>3</xdr:row>
      <xdr:rowOff>19050</xdr:rowOff>
    </xdr:from>
    <xdr:to>
      <xdr:col>1</xdr:col>
      <xdr:colOff>304020</xdr:colOff>
      <xdr:row>3</xdr:row>
      <xdr:rowOff>163050</xdr:rowOff>
    </xdr:to>
    <xdr:sp macro="" textlink="">
      <xdr:nvSpPr>
        <xdr:cNvPr id="35" name="Rectangle 34"/>
        <xdr:cNvSpPr/>
      </xdr:nvSpPr>
      <xdr:spPr>
        <a:xfrm>
          <a:off x="160020" y="1009650"/>
          <a:ext cx="144000" cy="144000"/>
        </a:xfrm>
        <a:prstGeom prst="rect">
          <a:avLst/>
        </a:prstGeom>
        <a:solidFill>
          <a:srgbClr val="F0F4FF"/>
        </a:solidFill>
        <a:ln w="3175">
          <a:solidFill>
            <a:schemeClr val="bg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2</xdr:row>
          <xdr:rowOff>9525</xdr:rowOff>
        </xdr:from>
        <xdr:to>
          <xdr:col>1</xdr:col>
          <xdr:colOff>723900</xdr:colOff>
          <xdr:row>3</xdr:row>
          <xdr:rowOff>19050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2</xdr:row>
          <xdr:rowOff>219075</xdr:rowOff>
        </xdr:from>
        <xdr:to>
          <xdr:col>1</xdr:col>
          <xdr:colOff>723900</xdr:colOff>
          <xdr:row>4</xdr:row>
          <xdr:rowOff>38100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685800</xdr:colOff>
          <xdr:row>0</xdr:row>
          <xdr:rowOff>114300</xdr:rowOff>
        </xdr:from>
        <xdr:to>
          <xdr:col>1</xdr:col>
          <xdr:colOff>1447800</xdr:colOff>
          <xdr:row>0</xdr:row>
          <xdr:rowOff>342900</xdr:rowOff>
        </xdr:to>
        <xdr:sp macro="" textlink="">
          <xdr:nvSpPr>
            <xdr:cNvPr id="3077" name="ComboBox1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35</xdr:col>
      <xdr:colOff>0</xdr:colOff>
      <xdr:row>0</xdr:row>
      <xdr:rowOff>0</xdr:rowOff>
    </xdr:from>
    <xdr:to>
      <xdr:col>35</xdr:col>
      <xdr:colOff>0</xdr:colOff>
      <xdr:row>7</xdr:row>
      <xdr:rowOff>58293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48700" y="0"/>
          <a:ext cx="0" cy="180136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MILLY/Desktop/Nouveau%20dossier%20EXCEL/En%20pr&#233;paration/Proto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da Mois"/>
      <sheetName val="BDD"/>
      <sheetName val="Proto3"/>
    </sheetNames>
    <sheetDataSet>
      <sheetData sheetId="0"/>
      <sheetData sheetId="1">
        <row r="2">
          <cell r="D2">
            <v>1</v>
          </cell>
          <cell r="E2">
            <v>39814</v>
          </cell>
          <cell r="F2">
            <v>1</v>
          </cell>
        </row>
        <row r="3">
          <cell r="D3">
            <v>2</v>
          </cell>
          <cell r="E3">
            <v>39845</v>
          </cell>
          <cell r="F3">
            <v>5</v>
          </cell>
        </row>
        <row r="4">
          <cell r="D4">
            <v>3</v>
          </cell>
          <cell r="E4">
            <v>39873</v>
          </cell>
          <cell r="F4">
            <v>9</v>
          </cell>
        </row>
        <row r="5">
          <cell r="D5">
            <v>4</v>
          </cell>
          <cell r="E5">
            <v>39904</v>
          </cell>
          <cell r="F5">
            <v>14</v>
          </cell>
        </row>
        <row r="6">
          <cell r="D6">
            <v>5</v>
          </cell>
          <cell r="E6">
            <v>39934</v>
          </cell>
          <cell r="F6">
            <v>18</v>
          </cell>
        </row>
        <row r="7">
          <cell r="D7">
            <v>6</v>
          </cell>
          <cell r="E7">
            <v>39965</v>
          </cell>
          <cell r="F7">
            <v>23</v>
          </cell>
        </row>
        <row r="8">
          <cell r="D8">
            <v>7</v>
          </cell>
          <cell r="E8">
            <v>39995</v>
          </cell>
          <cell r="F8">
            <v>27</v>
          </cell>
        </row>
        <row r="9">
          <cell r="D9">
            <v>8</v>
          </cell>
          <cell r="E9">
            <v>40026</v>
          </cell>
          <cell r="F9">
            <v>31</v>
          </cell>
        </row>
        <row r="10">
          <cell r="D10">
            <v>9</v>
          </cell>
          <cell r="E10">
            <v>40057</v>
          </cell>
          <cell r="F10">
            <v>36</v>
          </cell>
        </row>
        <row r="11">
          <cell r="D11">
            <v>10</v>
          </cell>
          <cell r="E11">
            <v>40087</v>
          </cell>
          <cell r="F11">
            <v>40</v>
          </cell>
        </row>
        <row r="12">
          <cell r="D12">
            <v>11</v>
          </cell>
          <cell r="E12">
            <v>40118</v>
          </cell>
          <cell r="F12">
            <v>44</v>
          </cell>
        </row>
        <row r="13">
          <cell r="D13">
            <v>12</v>
          </cell>
          <cell r="E13">
            <v>40148</v>
          </cell>
          <cell r="F13">
            <v>49</v>
          </cell>
        </row>
        <row r="14">
          <cell r="D14">
            <v>13</v>
          </cell>
          <cell r="E14">
            <v>40179</v>
          </cell>
          <cell r="F14">
            <v>53</v>
          </cell>
        </row>
        <row r="15">
          <cell r="D15">
            <v>14</v>
          </cell>
          <cell r="E15">
            <v>40210</v>
          </cell>
          <cell r="F15">
            <v>5</v>
          </cell>
        </row>
        <row r="16">
          <cell r="D16">
            <v>15</v>
          </cell>
          <cell r="E16">
            <v>40238</v>
          </cell>
          <cell r="F16">
            <v>9</v>
          </cell>
        </row>
        <row r="17">
          <cell r="D17">
            <v>16</v>
          </cell>
          <cell r="E17">
            <v>40269</v>
          </cell>
          <cell r="F17">
            <v>13</v>
          </cell>
        </row>
        <row r="18">
          <cell r="D18">
            <v>17</v>
          </cell>
          <cell r="E18">
            <v>40299</v>
          </cell>
          <cell r="F18">
            <v>17</v>
          </cell>
        </row>
        <row r="19">
          <cell r="D19">
            <v>18</v>
          </cell>
          <cell r="E19">
            <v>40330</v>
          </cell>
          <cell r="F19">
            <v>22</v>
          </cell>
        </row>
        <row r="20">
          <cell r="D20">
            <v>19</v>
          </cell>
          <cell r="E20">
            <v>40360</v>
          </cell>
          <cell r="F20">
            <v>26</v>
          </cell>
        </row>
        <row r="21">
          <cell r="D21">
            <v>20</v>
          </cell>
          <cell r="E21">
            <v>40391</v>
          </cell>
          <cell r="F21">
            <v>30</v>
          </cell>
        </row>
        <row r="22">
          <cell r="D22">
            <v>21</v>
          </cell>
          <cell r="E22">
            <v>40422</v>
          </cell>
          <cell r="F22">
            <v>35</v>
          </cell>
        </row>
        <row r="23">
          <cell r="D23">
            <v>22</v>
          </cell>
          <cell r="E23">
            <v>40452</v>
          </cell>
          <cell r="F23">
            <v>39</v>
          </cell>
        </row>
        <row r="24">
          <cell r="D24">
            <v>23</v>
          </cell>
          <cell r="E24">
            <v>40483</v>
          </cell>
          <cell r="F24">
            <v>44</v>
          </cell>
        </row>
        <row r="25">
          <cell r="D25">
            <v>24</v>
          </cell>
          <cell r="E25">
            <v>40513</v>
          </cell>
          <cell r="F25">
            <v>48</v>
          </cell>
        </row>
        <row r="26">
          <cell r="D26">
            <v>25</v>
          </cell>
          <cell r="E26">
            <v>40544</v>
          </cell>
          <cell r="F26">
            <v>52</v>
          </cell>
        </row>
        <row r="27">
          <cell r="D27">
            <v>26</v>
          </cell>
          <cell r="E27">
            <v>40575</v>
          </cell>
          <cell r="F27">
            <v>5</v>
          </cell>
        </row>
        <row r="28">
          <cell r="D28">
            <v>27</v>
          </cell>
          <cell r="E28">
            <v>40603</v>
          </cell>
          <cell r="F28">
            <v>9</v>
          </cell>
        </row>
        <row r="29">
          <cell r="D29">
            <v>28</v>
          </cell>
          <cell r="E29">
            <v>40634</v>
          </cell>
          <cell r="F29">
            <v>13</v>
          </cell>
        </row>
        <row r="30">
          <cell r="D30">
            <v>29</v>
          </cell>
          <cell r="E30">
            <v>40664</v>
          </cell>
          <cell r="F30">
            <v>17</v>
          </cell>
        </row>
        <row r="31">
          <cell r="D31">
            <v>30</v>
          </cell>
          <cell r="E31">
            <v>40695</v>
          </cell>
          <cell r="F31">
            <v>22</v>
          </cell>
        </row>
        <row r="32">
          <cell r="D32">
            <v>31</v>
          </cell>
          <cell r="E32">
            <v>40725</v>
          </cell>
          <cell r="F32">
            <v>26</v>
          </cell>
        </row>
        <row r="33">
          <cell r="D33">
            <v>32</v>
          </cell>
          <cell r="E33">
            <v>40756</v>
          </cell>
          <cell r="F33">
            <v>31</v>
          </cell>
        </row>
        <row r="34">
          <cell r="D34">
            <v>33</v>
          </cell>
          <cell r="E34">
            <v>40787</v>
          </cell>
          <cell r="F34">
            <v>35</v>
          </cell>
        </row>
        <row r="35">
          <cell r="D35">
            <v>34</v>
          </cell>
          <cell r="E35">
            <v>40817</v>
          </cell>
          <cell r="F35">
            <v>39</v>
          </cell>
        </row>
        <row r="36">
          <cell r="D36">
            <v>35</v>
          </cell>
          <cell r="E36">
            <v>40848</v>
          </cell>
          <cell r="F36">
            <v>44</v>
          </cell>
        </row>
        <row r="37">
          <cell r="D37">
            <v>36</v>
          </cell>
          <cell r="E37">
            <v>40878</v>
          </cell>
          <cell r="F37">
            <v>48</v>
          </cell>
        </row>
        <row r="38">
          <cell r="D38">
            <v>37</v>
          </cell>
          <cell r="E38">
            <v>40909</v>
          </cell>
          <cell r="F38">
            <v>52</v>
          </cell>
        </row>
        <row r="39">
          <cell r="D39">
            <v>38</v>
          </cell>
          <cell r="E39">
            <v>40940</v>
          </cell>
          <cell r="F39">
            <v>5</v>
          </cell>
        </row>
        <row r="40">
          <cell r="D40">
            <v>39</v>
          </cell>
          <cell r="E40">
            <v>40969</v>
          </cell>
          <cell r="F40">
            <v>9</v>
          </cell>
        </row>
        <row r="41">
          <cell r="D41">
            <v>40</v>
          </cell>
          <cell r="E41">
            <v>41000</v>
          </cell>
          <cell r="F41">
            <v>13</v>
          </cell>
        </row>
        <row r="42">
          <cell r="D42">
            <v>41</v>
          </cell>
          <cell r="E42">
            <v>41030</v>
          </cell>
          <cell r="F42">
            <v>18</v>
          </cell>
        </row>
        <row r="43">
          <cell r="D43">
            <v>42</v>
          </cell>
          <cell r="E43">
            <v>41061</v>
          </cell>
          <cell r="F43">
            <v>22</v>
          </cell>
        </row>
        <row r="44">
          <cell r="D44">
            <v>43</v>
          </cell>
          <cell r="E44">
            <v>41091</v>
          </cell>
          <cell r="F44">
            <v>26</v>
          </cell>
        </row>
        <row r="45">
          <cell r="D45">
            <v>44</v>
          </cell>
          <cell r="E45">
            <v>41122</v>
          </cell>
          <cell r="F45">
            <v>31</v>
          </cell>
        </row>
        <row r="46">
          <cell r="D46">
            <v>45</v>
          </cell>
          <cell r="E46">
            <v>41153</v>
          </cell>
          <cell r="F46">
            <v>35</v>
          </cell>
        </row>
        <row r="47">
          <cell r="D47">
            <v>46</v>
          </cell>
          <cell r="E47">
            <v>41183</v>
          </cell>
          <cell r="F47">
            <v>40</v>
          </cell>
        </row>
        <row r="48">
          <cell r="D48">
            <v>47</v>
          </cell>
          <cell r="E48">
            <v>41214</v>
          </cell>
          <cell r="F48">
            <v>44</v>
          </cell>
        </row>
        <row r="49">
          <cell r="D49">
            <v>48</v>
          </cell>
          <cell r="E49">
            <v>41244</v>
          </cell>
          <cell r="F49">
            <v>48</v>
          </cell>
        </row>
        <row r="50">
          <cell r="D50">
            <v>49</v>
          </cell>
          <cell r="E50">
            <v>41275</v>
          </cell>
          <cell r="F50">
            <v>1</v>
          </cell>
        </row>
        <row r="51">
          <cell r="D51">
            <v>50</v>
          </cell>
          <cell r="E51">
            <v>41306</v>
          </cell>
          <cell r="F51">
            <v>5</v>
          </cell>
        </row>
        <row r="52">
          <cell r="D52">
            <v>51</v>
          </cell>
          <cell r="E52">
            <v>41334</v>
          </cell>
          <cell r="F52">
            <v>9</v>
          </cell>
        </row>
        <row r="53">
          <cell r="D53">
            <v>52</v>
          </cell>
          <cell r="E53">
            <v>41365</v>
          </cell>
          <cell r="F53">
            <v>14</v>
          </cell>
        </row>
        <row r="54">
          <cell r="D54">
            <v>53</v>
          </cell>
          <cell r="E54">
            <v>41395</v>
          </cell>
          <cell r="F54">
            <v>18</v>
          </cell>
        </row>
        <row r="55">
          <cell r="D55">
            <v>54</v>
          </cell>
          <cell r="E55">
            <v>41426</v>
          </cell>
          <cell r="F55">
            <v>22</v>
          </cell>
        </row>
        <row r="56">
          <cell r="D56">
            <v>55</v>
          </cell>
          <cell r="E56">
            <v>41456</v>
          </cell>
          <cell r="F56">
            <v>27</v>
          </cell>
        </row>
        <row r="57">
          <cell r="D57">
            <v>56</v>
          </cell>
          <cell r="E57">
            <v>41487</v>
          </cell>
          <cell r="F57">
            <v>31</v>
          </cell>
        </row>
        <row r="58">
          <cell r="D58">
            <v>57</v>
          </cell>
          <cell r="E58">
            <v>41518</v>
          </cell>
          <cell r="F58">
            <v>35</v>
          </cell>
        </row>
        <row r="59">
          <cell r="D59">
            <v>58</v>
          </cell>
          <cell r="E59">
            <v>41548</v>
          </cell>
          <cell r="F59">
            <v>40</v>
          </cell>
        </row>
        <row r="60">
          <cell r="D60">
            <v>59</v>
          </cell>
          <cell r="E60">
            <v>41579</v>
          </cell>
          <cell r="F60">
            <v>44</v>
          </cell>
        </row>
        <row r="61">
          <cell r="D61">
            <v>60</v>
          </cell>
          <cell r="E61">
            <v>41609</v>
          </cell>
          <cell r="F61">
            <v>48</v>
          </cell>
        </row>
        <row r="62">
          <cell r="D62">
            <v>61</v>
          </cell>
          <cell r="E62">
            <v>41640</v>
          </cell>
          <cell r="F62">
            <v>1</v>
          </cell>
        </row>
        <row r="63">
          <cell r="D63">
            <v>62</v>
          </cell>
          <cell r="E63">
            <v>41671</v>
          </cell>
          <cell r="F63">
            <v>5</v>
          </cell>
        </row>
        <row r="64">
          <cell r="D64">
            <v>63</v>
          </cell>
          <cell r="E64">
            <v>41699</v>
          </cell>
          <cell r="F64">
            <v>9</v>
          </cell>
        </row>
        <row r="65">
          <cell r="D65">
            <v>64</v>
          </cell>
          <cell r="E65">
            <v>41730</v>
          </cell>
          <cell r="F65">
            <v>14</v>
          </cell>
        </row>
        <row r="66">
          <cell r="D66">
            <v>65</v>
          </cell>
          <cell r="E66">
            <v>41760</v>
          </cell>
          <cell r="F66">
            <v>18</v>
          </cell>
        </row>
        <row r="67">
          <cell r="D67">
            <v>66</v>
          </cell>
          <cell r="E67">
            <v>41791</v>
          </cell>
          <cell r="F67">
            <v>22</v>
          </cell>
        </row>
        <row r="68">
          <cell r="D68">
            <v>67</v>
          </cell>
          <cell r="E68">
            <v>41821</v>
          </cell>
          <cell r="F68">
            <v>27</v>
          </cell>
        </row>
        <row r="69">
          <cell r="D69">
            <v>68</v>
          </cell>
          <cell r="E69">
            <v>41852</v>
          </cell>
          <cell r="F69">
            <v>31</v>
          </cell>
        </row>
        <row r="70">
          <cell r="D70">
            <v>69</v>
          </cell>
          <cell r="E70">
            <v>41883</v>
          </cell>
          <cell r="F70">
            <v>36</v>
          </cell>
        </row>
        <row r="71">
          <cell r="D71">
            <v>70</v>
          </cell>
          <cell r="E71">
            <v>41913</v>
          </cell>
          <cell r="F71">
            <v>40</v>
          </cell>
        </row>
        <row r="72">
          <cell r="D72">
            <v>71</v>
          </cell>
          <cell r="E72">
            <v>41944</v>
          </cell>
          <cell r="F72">
            <v>44</v>
          </cell>
        </row>
        <row r="73">
          <cell r="D73">
            <v>72</v>
          </cell>
          <cell r="E73">
            <v>41974</v>
          </cell>
          <cell r="F73">
            <v>49</v>
          </cell>
        </row>
        <row r="74">
          <cell r="D74">
            <v>73</v>
          </cell>
          <cell r="E74">
            <v>42005</v>
          </cell>
          <cell r="F74">
            <v>1</v>
          </cell>
        </row>
        <row r="75">
          <cell r="D75">
            <v>74</v>
          </cell>
          <cell r="E75">
            <v>42036</v>
          </cell>
          <cell r="F75">
            <v>5</v>
          </cell>
        </row>
        <row r="76">
          <cell r="D76">
            <v>75</v>
          </cell>
          <cell r="E76">
            <v>42064</v>
          </cell>
          <cell r="F76">
            <v>9</v>
          </cell>
        </row>
        <row r="77">
          <cell r="D77">
            <v>76</v>
          </cell>
          <cell r="E77">
            <v>42095</v>
          </cell>
          <cell r="F77">
            <v>14</v>
          </cell>
        </row>
        <row r="78">
          <cell r="D78">
            <v>77</v>
          </cell>
          <cell r="E78">
            <v>42125</v>
          </cell>
          <cell r="F78">
            <v>18</v>
          </cell>
        </row>
        <row r="79">
          <cell r="D79">
            <v>78</v>
          </cell>
          <cell r="E79">
            <v>42156</v>
          </cell>
          <cell r="F79">
            <v>23</v>
          </cell>
        </row>
        <row r="80">
          <cell r="D80">
            <v>79</v>
          </cell>
          <cell r="E80">
            <v>42186</v>
          </cell>
          <cell r="F80">
            <v>27</v>
          </cell>
        </row>
        <row r="81">
          <cell r="D81">
            <v>80</v>
          </cell>
          <cell r="E81">
            <v>42217</v>
          </cell>
          <cell r="F81">
            <v>31</v>
          </cell>
        </row>
        <row r="82">
          <cell r="D82">
            <v>81</v>
          </cell>
          <cell r="E82">
            <v>42248</v>
          </cell>
          <cell r="F82">
            <v>36</v>
          </cell>
        </row>
        <row r="83">
          <cell r="D83">
            <v>82</v>
          </cell>
          <cell r="E83">
            <v>42278</v>
          </cell>
          <cell r="F83">
            <v>40</v>
          </cell>
        </row>
        <row r="84">
          <cell r="D84">
            <v>83</v>
          </cell>
          <cell r="E84">
            <v>42309</v>
          </cell>
          <cell r="F84">
            <v>44</v>
          </cell>
        </row>
        <row r="85">
          <cell r="D85">
            <v>84</v>
          </cell>
          <cell r="E85">
            <v>42339</v>
          </cell>
          <cell r="F85">
            <v>49</v>
          </cell>
        </row>
        <row r="86">
          <cell r="D86">
            <v>85</v>
          </cell>
          <cell r="E86">
            <v>42370</v>
          </cell>
          <cell r="F86">
            <v>53</v>
          </cell>
        </row>
        <row r="87">
          <cell r="D87">
            <v>86</v>
          </cell>
          <cell r="E87">
            <v>42401</v>
          </cell>
          <cell r="F87">
            <v>5</v>
          </cell>
        </row>
        <row r="88">
          <cell r="D88">
            <v>87</v>
          </cell>
          <cell r="E88">
            <v>42430</v>
          </cell>
          <cell r="F88">
            <v>9</v>
          </cell>
        </row>
        <row r="89">
          <cell r="D89">
            <v>88</v>
          </cell>
          <cell r="E89">
            <v>42461</v>
          </cell>
          <cell r="F89">
            <v>13</v>
          </cell>
        </row>
        <row r="90">
          <cell r="D90">
            <v>89</v>
          </cell>
          <cell r="E90">
            <v>42491</v>
          </cell>
          <cell r="F90">
            <v>17</v>
          </cell>
        </row>
        <row r="91">
          <cell r="D91">
            <v>90</v>
          </cell>
          <cell r="E91">
            <v>42522</v>
          </cell>
          <cell r="F91">
            <v>22</v>
          </cell>
        </row>
        <row r="92">
          <cell r="D92">
            <v>91</v>
          </cell>
          <cell r="E92">
            <v>42552</v>
          </cell>
          <cell r="F92">
            <v>26</v>
          </cell>
        </row>
        <row r="93">
          <cell r="D93">
            <v>92</v>
          </cell>
          <cell r="E93">
            <v>42583</v>
          </cell>
          <cell r="F93">
            <v>31</v>
          </cell>
        </row>
        <row r="94">
          <cell r="D94">
            <v>93</v>
          </cell>
          <cell r="E94">
            <v>42614</v>
          </cell>
          <cell r="F94">
            <v>35</v>
          </cell>
        </row>
        <row r="95">
          <cell r="D95">
            <v>94</v>
          </cell>
          <cell r="E95">
            <v>42644</v>
          </cell>
          <cell r="F95">
            <v>39</v>
          </cell>
        </row>
        <row r="96">
          <cell r="D96">
            <v>95</v>
          </cell>
          <cell r="E96">
            <v>42675</v>
          </cell>
          <cell r="F96">
            <v>44</v>
          </cell>
        </row>
        <row r="97">
          <cell r="D97">
            <v>96</v>
          </cell>
          <cell r="E97">
            <v>42705</v>
          </cell>
          <cell r="F97">
            <v>48</v>
          </cell>
        </row>
        <row r="98">
          <cell r="D98">
            <v>97</v>
          </cell>
          <cell r="E98">
            <v>42736</v>
          </cell>
          <cell r="F98">
            <v>52</v>
          </cell>
        </row>
        <row r="99">
          <cell r="D99">
            <v>98</v>
          </cell>
          <cell r="E99">
            <v>42767</v>
          </cell>
          <cell r="F99">
            <v>5</v>
          </cell>
        </row>
        <row r="100">
          <cell r="D100">
            <v>99</v>
          </cell>
          <cell r="E100">
            <v>42795</v>
          </cell>
          <cell r="F100">
            <v>9</v>
          </cell>
        </row>
        <row r="101">
          <cell r="D101">
            <v>100</v>
          </cell>
          <cell r="E101">
            <v>42826</v>
          </cell>
          <cell r="F101">
            <v>13</v>
          </cell>
        </row>
        <row r="102">
          <cell r="D102">
            <v>101</v>
          </cell>
          <cell r="E102">
            <v>42856</v>
          </cell>
          <cell r="F102">
            <v>18</v>
          </cell>
        </row>
        <row r="103">
          <cell r="D103">
            <v>102</v>
          </cell>
          <cell r="E103">
            <v>42887</v>
          </cell>
          <cell r="F103">
            <v>22</v>
          </cell>
        </row>
        <row r="104">
          <cell r="D104">
            <v>103</v>
          </cell>
          <cell r="E104">
            <v>42917</v>
          </cell>
          <cell r="F104">
            <v>26</v>
          </cell>
        </row>
        <row r="105">
          <cell r="D105">
            <v>104</v>
          </cell>
          <cell r="E105">
            <v>42948</v>
          </cell>
          <cell r="F105">
            <v>31</v>
          </cell>
        </row>
        <row r="106">
          <cell r="D106">
            <v>105</v>
          </cell>
          <cell r="E106">
            <v>42979</v>
          </cell>
          <cell r="F106">
            <v>35</v>
          </cell>
        </row>
        <row r="107">
          <cell r="D107">
            <v>106</v>
          </cell>
          <cell r="E107">
            <v>43009</v>
          </cell>
          <cell r="F107">
            <v>39</v>
          </cell>
        </row>
        <row r="108">
          <cell r="D108">
            <v>107</v>
          </cell>
          <cell r="E108">
            <v>43040</v>
          </cell>
          <cell r="F108">
            <v>44</v>
          </cell>
        </row>
        <row r="109">
          <cell r="D109">
            <v>108</v>
          </cell>
          <cell r="E109">
            <v>43070</v>
          </cell>
          <cell r="F109">
            <v>48</v>
          </cell>
        </row>
        <row r="110">
          <cell r="D110">
            <v>109</v>
          </cell>
          <cell r="E110">
            <v>43101</v>
          </cell>
          <cell r="F110">
            <v>1</v>
          </cell>
        </row>
        <row r="111">
          <cell r="D111">
            <v>110</v>
          </cell>
          <cell r="E111">
            <v>43132</v>
          </cell>
          <cell r="F111">
            <v>5</v>
          </cell>
        </row>
        <row r="112">
          <cell r="D112">
            <v>111</v>
          </cell>
          <cell r="E112">
            <v>43160</v>
          </cell>
          <cell r="F112">
            <v>9</v>
          </cell>
        </row>
        <row r="113">
          <cell r="D113">
            <v>112</v>
          </cell>
          <cell r="E113">
            <v>43191</v>
          </cell>
          <cell r="F113">
            <v>13</v>
          </cell>
        </row>
        <row r="114">
          <cell r="D114">
            <v>113</v>
          </cell>
          <cell r="E114">
            <v>43221</v>
          </cell>
          <cell r="F114">
            <v>18</v>
          </cell>
        </row>
        <row r="115">
          <cell r="D115">
            <v>114</v>
          </cell>
          <cell r="E115">
            <v>43252</v>
          </cell>
          <cell r="F115">
            <v>22</v>
          </cell>
        </row>
        <row r="116">
          <cell r="D116">
            <v>115</v>
          </cell>
          <cell r="E116">
            <v>43282</v>
          </cell>
          <cell r="F116">
            <v>26</v>
          </cell>
        </row>
        <row r="117">
          <cell r="D117">
            <v>116</v>
          </cell>
          <cell r="E117">
            <v>43313</v>
          </cell>
          <cell r="F117">
            <v>31</v>
          </cell>
        </row>
        <row r="118">
          <cell r="D118">
            <v>117</v>
          </cell>
          <cell r="E118">
            <v>43344</v>
          </cell>
          <cell r="F118">
            <v>35</v>
          </cell>
        </row>
        <row r="119">
          <cell r="D119">
            <v>118</v>
          </cell>
          <cell r="E119">
            <v>43374</v>
          </cell>
          <cell r="F119">
            <v>40</v>
          </cell>
        </row>
        <row r="120">
          <cell r="D120">
            <v>119</v>
          </cell>
          <cell r="E120">
            <v>43405</v>
          </cell>
          <cell r="F120">
            <v>44</v>
          </cell>
        </row>
        <row r="121">
          <cell r="D121">
            <v>120</v>
          </cell>
          <cell r="E121">
            <v>43435</v>
          </cell>
          <cell r="F121">
            <v>48</v>
          </cell>
        </row>
        <row r="122">
          <cell r="D122">
            <v>121</v>
          </cell>
          <cell r="E122">
            <v>43466</v>
          </cell>
          <cell r="F122">
            <v>1</v>
          </cell>
        </row>
        <row r="123">
          <cell r="D123">
            <v>122</v>
          </cell>
          <cell r="E123">
            <v>43497</v>
          </cell>
          <cell r="F123">
            <v>5</v>
          </cell>
        </row>
        <row r="124">
          <cell r="D124">
            <v>123</v>
          </cell>
          <cell r="E124">
            <v>43525</v>
          </cell>
          <cell r="F124">
            <v>9</v>
          </cell>
        </row>
        <row r="125">
          <cell r="D125">
            <v>124</v>
          </cell>
          <cell r="E125">
            <v>43556</v>
          </cell>
          <cell r="F125">
            <v>14</v>
          </cell>
        </row>
        <row r="126">
          <cell r="D126">
            <v>125</v>
          </cell>
          <cell r="E126">
            <v>43586</v>
          </cell>
          <cell r="F126">
            <v>18</v>
          </cell>
        </row>
        <row r="127">
          <cell r="D127">
            <v>126</v>
          </cell>
          <cell r="E127">
            <v>43617</v>
          </cell>
          <cell r="F127">
            <v>22</v>
          </cell>
        </row>
        <row r="128">
          <cell r="D128">
            <v>127</v>
          </cell>
          <cell r="E128">
            <v>43647</v>
          </cell>
          <cell r="F128">
            <v>27</v>
          </cell>
        </row>
        <row r="129">
          <cell r="D129">
            <v>128</v>
          </cell>
          <cell r="E129">
            <v>43678</v>
          </cell>
          <cell r="F129">
            <v>31</v>
          </cell>
        </row>
        <row r="130">
          <cell r="D130">
            <v>129</v>
          </cell>
          <cell r="E130">
            <v>43709</v>
          </cell>
          <cell r="F130">
            <v>35</v>
          </cell>
        </row>
        <row r="131">
          <cell r="D131">
            <v>130</v>
          </cell>
          <cell r="E131">
            <v>43739</v>
          </cell>
          <cell r="F131">
            <v>40</v>
          </cell>
        </row>
        <row r="132">
          <cell r="D132">
            <v>131</v>
          </cell>
          <cell r="E132">
            <v>43770</v>
          </cell>
          <cell r="F132">
            <v>44</v>
          </cell>
        </row>
        <row r="133">
          <cell r="D133">
            <v>132</v>
          </cell>
          <cell r="E133">
            <v>43800</v>
          </cell>
          <cell r="F133">
            <v>48</v>
          </cell>
        </row>
        <row r="134">
          <cell r="D134">
            <v>133</v>
          </cell>
          <cell r="E134">
            <v>43831</v>
          </cell>
          <cell r="F134">
            <v>1</v>
          </cell>
        </row>
        <row r="135">
          <cell r="D135">
            <v>134</v>
          </cell>
          <cell r="E135">
            <v>43862</v>
          </cell>
          <cell r="F135">
            <v>5</v>
          </cell>
        </row>
        <row r="136">
          <cell r="D136">
            <v>135</v>
          </cell>
          <cell r="E136">
            <v>43891</v>
          </cell>
          <cell r="F136">
            <v>9</v>
          </cell>
        </row>
        <row r="137">
          <cell r="D137">
            <v>136</v>
          </cell>
          <cell r="E137">
            <v>43922</v>
          </cell>
          <cell r="F137">
            <v>14</v>
          </cell>
        </row>
        <row r="138">
          <cell r="D138">
            <v>137</v>
          </cell>
          <cell r="E138">
            <v>43952</v>
          </cell>
          <cell r="F138">
            <v>18</v>
          </cell>
        </row>
        <row r="139">
          <cell r="D139">
            <v>138</v>
          </cell>
          <cell r="E139">
            <v>43983</v>
          </cell>
          <cell r="F139">
            <v>23</v>
          </cell>
        </row>
        <row r="140">
          <cell r="D140">
            <v>139</v>
          </cell>
          <cell r="E140">
            <v>44013</v>
          </cell>
          <cell r="F140">
            <v>27</v>
          </cell>
        </row>
        <row r="141">
          <cell r="D141">
            <v>140</v>
          </cell>
          <cell r="E141">
            <v>44044</v>
          </cell>
          <cell r="F141">
            <v>31</v>
          </cell>
        </row>
        <row r="142">
          <cell r="D142">
            <v>141</v>
          </cell>
          <cell r="E142">
            <v>44075</v>
          </cell>
          <cell r="F142">
            <v>36</v>
          </cell>
        </row>
        <row r="143">
          <cell r="D143">
            <v>142</v>
          </cell>
          <cell r="E143">
            <v>44105</v>
          </cell>
          <cell r="F143">
            <v>40</v>
          </cell>
        </row>
        <row r="144">
          <cell r="D144">
            <v>143</v>
          </cell>
          <cell r="E144">
            <v>44136</v>
          </cell>
          <cell r="F144">
            <v>44</v>
          </cell>
        </row>
        <row r="145">
          <cell r="D145">
            <v>144</v>
          </cell>
          <cell r="E145">
            <v>44166</v>
          </cell>
          <cell r="F145">
            <v>49</v>
          </cell>
        </row>
        <row r="146">
          <cell r="D146">
            <v>145</v>
          </cell>
          <cell r="E146">
            <v>44197</v>
          </cell>
          <cell r="F146">
            <v>53</v>
          </cell>
        </row>
        <row r="147">
          <cell r="D147">
            <v>146</v>
          </cell>
          <cell r="E147">
            <v>44228</v>
          </cell>
          <cell r="F147">
            <v>5</v>
          </cell>
        </row>
        <row r="148">
          <cell r="D148">
            <v>147</v>
          </cell>
          <cell r="E148">
            <v>44256</v>
          </cell>
          <cell r="F148">
            <v>9</v>
          </cell>
        </row>
        <row r="149">
          <cell r="D149">
            <v>148</v>
          </cell>
          <cell r="E149">
            <v>44287</v>
          </cell>
          <cell r="F149">
            <v>13</v>
          </cell>
        </row>
        <row r="150">
          <cell r="D150">
            <v>149</v>
          </cell>
          <cell r="E150">
            <v>44317</v>
          </cell>
          <cell r="F150">
            <v>17</v>
          </cell>
        </row>
        <row r="151">
          <cell r="D151">
            <v>150</v>
          </cell>
          <cell r="E151">
            <v>44348</v>
          </cell>
          <cell r="F151">
            <v>22</v>
          </cell>
        </row>
        <row r="152">
          <cell r="D152">
            <v>151</v>
          </cell>
          <cell r="E152">
            <v>44378</v>
          </cell>
          <cell r="F152">
            <v>26</v>
          </cell>
        </row>
        <row r="153">
          <cell r="D153">
            <v>152</v>
          </cell>
          <cell r="E153">
            <v>44409</v>
          </cell>
          <cell r="F153">
            <v>30</v>
          </cell>
        </row>
        <row r="154">
          <cell r="D154">
            <v>153</v>
          </cell>
          <cell r="E154">
            <v>44440</v>
          </cell>
          <cell r="F154">
            <v>35</v>
          </cell>
        </row>
        <row r="155">
          <cell r="D155">
            <v>154</v>
          </cell>
          <cell r="E155">
            <v>44470</v>
          </cell>
          <cell r="F155">
            <v>39</v>
          </cell>
        </row>
        <row r="156">
          <cell r="D156">
            <v>155</v>
          </cell>
          <cell r="E156">
            <v>44501</v>
          </cell>
          <cell r="F156">
            <v>44</v>
          </cell>
        </row>
        <row r="157">
          <cell r="D157">
            <v>156</v>
          </cell>
          <cell r="E157">
            <v>44531</v>
          </cell>
          <cell r="F157">
            <v>48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W51"/>
  <sheetViews>
    <sheetView showGridLines="0" showRowColHeaders="0" tabSelected="1" topLeftCell="B1" zoomScaleNormal="100" workbookViewId="0">
      <selection activeCell="B21" sqref="B21"/>
    </sheetView>
  </sheetViews>
  <sheetFormatPr baseColWidth="10" defaultColWidth="0" defaultRowHeight="15" zeroHeight="1" x14ac:dyDescent="0.35"/>
  <cols>
    <col min="1" max="1" width="20.28515625" style="23" hidden="1" customWidth="1"/>
    <col min="2" max="2" width="23" style="15" customWidth="1"/>
    <col min="3" max="3" width="2.42578125" style="1" customWidth="1"/>
    <col min="4" max="10" width="3.42578125" style="1" customWidth="1"/>
    <col min="11" max="11" width="1.7109375" style="80" customWidth="1"/>
    <col min="12" max="18" width="3.42578125" style="1" customWidth="1"/>
    <col min="19" max="19" width="1.7109375" style="1" customWidth="1"/>
    <col min="20" max="26" width="3.42578125" style="1" customWidth="1"/>
    <col min="27" max="27" width="1.7109375" style="1" customWidth="1"/>
    <col min="28" max="34" width="3.42578125" style="1" customWidth="1"/>
    <col min="35" max="35" width="3.140625" style="1" customWidth="1"/>
    <col min="36" max="39" width="11.42578125" style="1" hidden="1" customWidth="1"/>
    <col min="40" max="41" width="3.28515625" style="1" hidden="1" customWidth="1"/>
    <col min="42" max="42" width="10.140625" style="1" hidden="1" customWidth="1"/>
    <col min="43" max="44" width="3.28515625" style="1" hidden="1" customWidth="1"/>
    <col min="45" max="45" width="10.140625" style="1" hidden="1" customWidth="1"/>
    <col min="46" max="47" width="3.28515625" style="1" hidden="1" customWidth="1"/>
    <col min="48" max="49" width="10.140625" style="1" hidden="1" customWidth="1"/>
    <col min="50" max="16384" width="11.42578125" style="1" hidden="1"/>
  </cols>
  <sheetData>
    <row r="1" spans="1:45" ht="42.75" customHeight="1" x14ac:dyDescent="0.35">
      <c r="A1" s="20"/>
      <c r="C1" s="15"/>
      <c r="D1" s="15"/>
      <c r="E1" s="15"/>
      <c r="F1" s="15"/>
      <c r="G1" s="15"/>
      <c r="H1" s="15"/>
      <c r="I1" s="15"/>
      <c r="J1" s="15"/>
      <c r="K1" s="78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6"/>
      <c r="AK1" s="16"/>
      <c r="AL1" s="16"/>
      <c r="AM1" s="16"/>
    </row>
    <row r="2" spans="1:45" x14ac:dyDescent="0.35">
      <c r="A2" s="20" t="s">
        <v>405</v>
      </c>
      <c r="C2" s="15"/>
      <c r="D2" s="15"/>
      <c r="E2" s="15"/>
      <c r="F2" s="15"/>
      <c r="G2" s="15"/>
      <c r="H2" s="15"/>
      <c r="I2" s="15"/>
      <c r="J2" s="15"/>
      <c r="K2" s="78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6" t="e">
        <f>data</f>
        <v>#REF!</v>
      </c>
      <c r="AK2" s="16" t="e">
        <f>data</f>
        <v>#REF!</v>
      </c>
      <c r="AL2" s="16" t="e">
        <f>data</f>
        <v>#REF!</v>
      </c>
      <c r="AM2" s="16" t="e">
        <f>data</f>
        <v>#REF!</v>
      </c>
    </row>
    <row r="3" spans="1:45" ht="20.100000000000001" customHeight="1" x14ac:dyDescent="0.35">
      <c r="A3" s="20">
        <f>WEEKNUM(D3,2)-(WEEKDAY(DATE(YEAR(D3),1,1),2)&gt;4)</f>
        <v>1</v>
      </c>
      <c r="C3" s="41"/>
      <c r="D3" s="100" t="str">
        <f>PROPER(TEXT(DATE($A$2,1,1),"mmmm aaa"))</f>
        <v>Janvier 2013</v>
      </c>
      <c r="E3" s="100"/>
      <c r="F3" s="100"/>
      <c r="G3" s="100"/>
      <c r="H3" s="100"/>
      <c r="I3" s="100"/>
      <c r="J3" s="101"/>
      <c r="K3" s="77"/>
      <c r="L3" s="102" t="str">
        <f>PROPER(TEXT(DATE($A$2,2,1),"mmmm aaa"))</f>
        <v>Février 2013</v>
      </c>
      <c r="M3" s="100"/>
      <c r="N3" s="100"/>
      <c r="O3" s="100"/>
      <c r="P3" s="100"/>
      <c r="Q3" s="100"/>
      <c r="R3" s="101"/>
      <c r="S3" s="82"/>
      <c r="T3" s="102" t="str">
        <f>PROPER(TEXT(DATE($A$2,3,1),"mmmm aaa"))</f>
        <v>Mars 2013</v>
      </c>
      <c r="U3" s="100"/>
      <c r="V3" s="100"/>
      <c r="W3" s="100"/>
      <c r="X3" s="100"/>
      <c r="Y3" s="100"/>
      <c r="Z3" s="101"/>
      <c r="AA3" s="82"/>
      <c r="AB3" s="102" t="str">
        <f>PROPER(TEXT(DATE($A$2,4,1),"mmmm aaa"))</f>
        <v>Avril 2013</v>
      </c>
      <c r="AC3" s="100"/>
      <c r="AD3" s="100"/>
      <c r="AE3" s="100"/>
      <c r="AF3" s="100"/>
      <c r="AG3" s="100"/>
      <c r="AH3" s="100"/>
      <c r="AI3" s="15"/>
      <c r="AJ3" s="16">
        <f>MONTH(D3)</f>
        <v>1</v>
      </c>
      <c r="AK3" s="16">
        <f>MONTH(L3)</f>
        <v>2</v>
      </c>
      <c r="AL3" s="16">
        <f>MONTH(T3)</f>
        <v>3</v>
      </c>
      <c r="AM3" s="16">
        <f>MONTH(AB3)</f>
        <v>4</v>
      </c>
      <c r="AN3" s="10"/>
      <c r="AO3" s="10"/>
      <c r="AP3" s="14"/>
      <c r="AQ3" s="10"/>
      <c r="AR3" s="10"/>
      <c r="AS3" s="10"/>
    </row>
    <row r="4" spans="1:45" x14ac:dyDescent="0.35">
      <c r="A4" s="20">
        <f>WEEKNUM(L3,2)-(WEEKDAY(DATE(YEAR(L3),1,1),2)&gt;4)</f>
        <v>5</v>
      </c>
      <c r="C4" s="15"/>
      <c r="D4" s="95" t="s">
        <v>0</v>
      </c>
      <c r="E4" s="95" t="s">
        <v>1</v>
      </c>
      <c r="F4" s="95" t="s">
        <v>2</v>
      </c>
      <c r="G4" s="95" t="s">
        <v>3</v>
      </c>
      <c r="H4" s="95" t="s">
        <v>4</v>
      </c>
      <c r="I4" s="95" t="s">
        <v>5</v>
      </c>
      <c r="J4" s="96" t="s">
        <v>6</v>
      </c>
      <c r="K4" s="97"/>
      <c r="L4" s="95" t="s">
        <v>0</v>
      </c>
      <c r="M4" s="95" t="s">
        <v>1</v>
      </c>
      <c r="N4" s="95" t="s">
        <v>2</v>
      </c>
      <c r="O4" s="95" t="s">
        <v>3</v>
      </c>
      <c r="P4" s="95" t="s">
        <v>4</v>
      </c>
      <c r="Q4" s="95" t="s">
        <v>5</v>
      </c>
      <c r="R4" s="95" t="s">
        <v>6</v>
      </c>
      <c r="S4" s="98"/>
      <c r="T4" s="95" t="s">
        <v>0</v>
      </c>
      <c r="U4" s="95" t="s">
        <v>1</v>
      </c>
      <c r="V4" s="95" t="s">
        <v>2</v>
      </c>
      <c r="W4" s="95" t="s">
        <v>3</v>
      </c>
      <c r="X4" s="95" t="s">
        <v>4</v>
      </c>
      <c r="Y4" s="95" t="s">
        <v>5</v>
      </c>
      <c r="Z4" s="95" t="s">
        <v>6</v>
      </c>
      <c r="AA4" s="98"/>
      <c r="AB4" s="95" t="s">
        <v>0</v>
      </c>
      <c r="AC4" s="95" t="s">
        <v>1</v>
      </c>
      <c r="AD4" s="95" t="s">
        <v>2</v>
      </c>
      <c r="AE4" s="95" t="s">
        <v>3</v>
      </c>
      <c r="AF4" s="95" t="s">
        <v>4</v>
      </c>
      <c r="AG4" s="95" t="s">
        <v>5</v>
      </c>
      <c r="AH4" s="95" t="s">
        <v>6</v>
      </c>
      <c r="AI4" s="15"/>
      <c r="AJ4" s="17">
        <f>DATE(A2,AJ3,1)</f>
        <v>41275</v>
      </c>
      <c r="AK4" s="17">
        <f>DATE(A2,AK3,1)</f>
        <v>41306</v>
      </c>
      <c r="AL4" s="17">
        <f>DATE(A2,AL3,1)</f>
        <v>41334</v>
      </c>
      <c r="AM4" s="17">
        <f>DATE(A2,AM3,1)</f>
        <v>41365</v>
      </c>
      <c r="AN4" s="11" t="e">
        <f>IF(#REF!&gt;0,DAY(#REF!),"")</f>
        <v>#REF!</v>
      </c>
      <c r="AO4" s="12" t="e">
        <f>IF(#REF!&gt;0,MONTH(#REF!),"")</f>
        <v>#REF!</v>
      </c>
      <c r="AP4" s="13" t="e">
        <f>IF(#REF!&gt;0,DATE($A$2,AO4,AN4),"")</f>
        <v>#REF!</v>
      </c>
      <c r="AQ4" s="11" t="e">
        <f>IF(#REF!&gt;0,DAY(#REF!),"")</f>
        <v>#REF!</v>
      </c>
      <c r="AR4" s="12" t="e">
        <f>IF(#REF!&gt;0,MONTH(#REF!),"")</f>
        <v>#REF!</v>
      </c>
      <c r="AS4" s="13" t="e">
        <f>IF(#REF!&gt;0,DATE($A$2,AR4,AQ4),"")</f>
        <v>#REF!</v>
      </c>
    </row>
    <row r="5" spans="1:45" x14ac:dyDescent="0.35">
      <c r="A5" s="20">
        <f>WEEKNUM(T3,2)-(WEEKDAY(DATE(YEAR(T3),1,1),2)&gt;4)</f>
        <v>9</v>
      </c>
      <c r="C5" s="15"/>
      <c r="D5" s="85">
        <f>7*$A$3+DATE(A2,1,3)-WEEKDAY(DATE(A2,1,3))-5</f>
        <v>41274</v>
      </c>
      <c r="E5" s="86">
        <f>D5+1</f>
        <v>41275</v>
      </c>
      <c r="F5" s="86">
        <f t="shared" ref="F5:J5" si="0">E5+1</f>
        <v>41276</v>
      </c>
      <c r="G5" s="86">
        <f t="shared" si="0"/>
        <v>41277</v>
      </c>
      <c r="H5" s="86">
        <f t="shared" si="0"/>
        <v>41278</v>
      </c>
      <c r="I5" s="86">
        <f t="shared" si="0"/>
        <v>41279</v>
      </c>
      <c r="J5" s="87">
        <f t="shared" si="0"/>
        <v>41280</v>
      </c>
      <c r="K5" s="81"/>
      <c r="L5" s="85">
        <f>7*$A$4+DATE(A2,1,3)-WEEKDAY(DATE(A2,1,3))-5</f>
        <v>41302</v>
      </c>
      <c r="M5" s="86">
        <f>L5+1</f>
        <v>41303</v>
      </c>
      <c r="N5" s="86">
        <f t="shared" ref="N5:R5" si="1">M5+1</f>
        <v>41304</v>
      </c>
      <c r="O5" s="86">
        <f t="shared" si="1"/>
        <v>41305</v>
      </c>
      <c r="P5" s="86">
        <f t="shared" si="1"/>
        <v>41306</v>
      </c>
      <c r="Q5" s="86">
        <f t="shared" si="1"/>
        <v>41307</v>
      </c>
      <c r="R5" s="87">
        <f t="shared" si="1"/>
        <v>41308</v>
      </c>
      <c r="S5" s="81"/>
      <c r="T5" s="85">
        <f>7*$A$5+DATE($A$2,1,3)-WEEKDAY(DATE($A$2,1,3))-5</f>
        <v>41330</v>
      </c>
      <c r="U5" s="86">
        <f>T5+1</f>
        <v>41331</v>
      </c>
      <c r="V5" s="86">
        <f t="shared" ref="V5:Z5" si="2">U5+1</f>
        <v>41332</v>
      </c>
      <c r="W5" s="86">
        <f t="shared" si="2"/>
        <v>41333</v>
      </c>
      <c r="X5" s="86">
        <f t="shared" si="2"/>
        <v>41334</v>
      </c>
      <c r="Y5" s="86">
        <f t="shared" si="2"/>
        <v>41335</v>
      </c>
      <c r="Z5" s="87">
        <f t="shared" si="2"/>
        <v>41336</v>
      </c>
      <c r="AA5" s="83"/>
      <c r="AB5" s="85">
        <f>7*$A$6+DATE($A$2,1,3)-WEEKDAY(DATE($A$2,1,3))-5</f>
        <v>41365</v>
      </c>
      <c r="AC5" s="86">
        <f>AB5+1</f>
        <v>41366</v>
      </c>
      <c r="AD5" s="86">
        <f t="shared" ref="AD5:AH5" si="3">AC5+1</f>
        <v>41367</v>
      </c>
      <c r="AE5" s="86">
        <f t="shared" si="3"/>
        <v>41368</v>
      </c>
      <c r="AF5" s="86">
        <f t="shared" si="3"/>
        <v>41369</v>
      </c>
      <c r="AG5" s="86">
        <f t="shared" si="3"/>
        <v>41370</v>
      </c>
      <c r="AH5" s="87">
        <f t="shared" si="3"/>
        <v>41371</v>
      </c>
      <c r="AI5" s="15"/>
      <c r="AJ5" s="17">
        <f>EOMONTH(AJ4,0)</f>
        <v>41305</v>
      </c>
      <c r="AK5" s="17">
        <f>EOMONTH(AK4,0)</f>
        <v>41333</v>
      </c>
      <c r="AL5" s="17">
        <f>EOMONTH(AL4,0)</f>
        <v>41364</v>
      </c>
      <c r="AM5" s="17">
        <f>EOMONTH(AM4,0)</f>
        <v>41394</v>
      </c>
      <c r="AN5" s="11" t="e">
        <f>IF(#REF!&gt;0,DAY(#REF!),"")</f>
        <v>#REF!</v>
      </c>
      <c r="AO5" s="12" t="e">
        <f>IF(#REF!&gt;0,MONTH(#REF!),"")</f>
        <v>#REF!</v>
      </c>
      <c r="AP5" s="13" t="e">
        <f>IF(#REF!&gt;0,DATE($A$2,AO5,AN5),"")</f>
        <v>#REF!</v>
      </c>
      <c r="AQ5" s="11" t="e">
        <f>IF(#REF!&gt;0,DAY(#REF!),"")</f>
        <v>#REF!</v>
      </c>
      <c r="AR5" s="12" t="e">
        <f>IF(#REF!&gt;0,MONTH(#REF!),"")</f>
        <v>#REF!</v>
      </c>
      <c r="AS5" s="13" t="e">
        <f>IF(#REF!&gt;0,DATE($A$2,AR5,AQ5),"")</f>
        <v>#REF!</v>
      </c>
    </row>
    <row r="6" spans="1:45" x14ac:dyDescent="0.35">
      <c r="A6" s="20">
        <f>WEEKNUM(AB3,2)-(WEEKDAY(DATE(YEAR(AB3),1,1),2)&gt;4)</f>
        <v>14</v>
      </c>
      <c r="C6" s="15"/>
      <c r="D6" s="88">
        <f>J5+1</f>
        <v>41281</v>
      </c>
      <c r="E6" s="89">
        <f>D6+1</f>
        <v>41282</v>
      </c>
      <c r="F6" s="89">
        <f t="shared" ref="F6:J6" si="4">E6+1</f>
        <v>41283</v>
      </c>
      <c r="G6" s="89">
        <f t="shared" si="4"/>
        <v>41284</v>
      </c>
      <c r="H6" s="89">
        <f t="shared" si="4"/>
        <v>41285</v>
      </c>
      <c r="I6" s="89">
        <f t="shared" si="4"/>
        <v>41286</v>
      </c>
      <c r="J6" s="90">
        <f t="shared" si="4"/>
        <v>41287</v>
      </c>
      <c r="K6" s="81"/>
      <c r="L6" s="88">
        <f>R5+1</f>
        <v>41309</v>
      </c>
      <c r="M6" s="89">
        <f>L6+1</f>
        <v>41310</v>
      </c>
      <c r="N6" s="89">
        <f t="shared" ref="N6:R6" si="5">M6+1</f>
        <v>41311</v>
      </c>
      <c r="O6" s="89">
        <f t="shared" si="5"/>
        <v>41312</v>
      </c>
      <c r="P6" s="89">
        <f t="shared" si="5"/>
        <v>41313</v>
      </c>
      <c r="Q6" s="89">
        <f t="shared" si="5"/>
        <v>41314</v>
      </c>
      <c r="R6" s="90">
        <f t="shared" si="5"/>
        <v>41315</v>
      </c>
      <c r="S6" s="81"/>
      <c r="T6" s="88">
        <f>Z5+1</f>
        <v>41337</v>
      </c>
      <c r="U6" s="89">
        <f>T6+1</f>
        <v>41338</v>
      </c>
      <c r="V6" s="89">
        <f t="shared" ref="V6:Z6" si="6">U6+1</f>
        <v>41339</v>
      </c>
      <c r="W6" s="89">
        <f t="shared" si="6"/>
        <v>41340</v>
      </c>
      <c r="X6" s="89">
        <f t="shared" si="6"/>
        <v>41341</v>
      </c>
      <c r="Y6" s="89">
        <f t="shared" si="6"/>
        <v>41342</v>
      </c>
      <c r="Z6" s="90">
        <f t="shared" si="6"/>
        <v>41343</v>
      </c>
      <c r="AA6" s="83"/>
      <c r="AB6" s="88">
        <f>AH5+1</f>
        <v>41372</v>
      </c>
      <c r="AC6" s="89">
        <f>AB6+1</f>
        <v>41373</v>
      </c>
      <c r="AD6" s="89">
        <f t="shared" ref="AD6:AH6" si="7">AC6+1</f>
        <v>41374</v>
      </c>
      <c r="AE6" s="89">
        <f t="shared" si="7"/>
        <v>41375</v>
      </c>
      <c r="AF6" s="89">
        <f t="shared" si="7"/>
        <v>41376</v>
      </c>
      <c r="AG6" s="89">
        <f t="shared" si="7"/>
        <v>41377</v>
      </c>
      <c r="AH6" s="90">
        <f t="shared" si="7"/>
        <v>41378</v>
      </c>
      <c r="AI6" s="15"/>
      <c r="AJ6" s="17"/>
      <c r="AK6" s="16"/>
      <c r="AL6" s="16"/>
      <c r="AM6" s="16"/>
      <c r="AN6" s="11" t="e">
        <f>IF(#REF!&gt;0,DAY(#REF!),"")</f>
        <v>#REF!</v>
      </c>
      <c r="AO6" s="12" t="e">
        <f>IF(#REF!&gt;0,MONTH(#REF!),"")</f>
        <v>#REF!</v>
      </c>
      <c r="AP6" s="13" t="e">
        <f>IF(#REF!&gt;0,DATE($A$2,AO6,AN6),"")</f>
        <v>#REF!</v>
      </c>
      <c r="AQ6" s="11" t="e">
        <f>IF(#REF!&gt;0,DAY(#REF!),"")</f>
        <v>#REF!</v>
      </c>
      <c r="AR6" s="12" t="e">
        <f>IF(#REF!&gt;0,MONTH(#REF!),"")</f>
        <v>#REF!</v>
      </c>
      <c r="AS6" s="13" t="e">
        <f>IF(#REF!&gt;0,DATE($A$2,AR6,AQ6),"")</f>
        <v>#REF!</v>
      </c>
    </row>
    <row r="7" spans="1:45" x14ac:dyDescent="0.35">
      <c r="A7" s="20"/>
      <c r="C7" s="15"/>
      <c r="D7" s="88">
        <f t="shared" ref="D7:D10" si="8">J6+1</f>
        <v>41288</v>
      </c>
      <c r="E7" s="89">
        <f>D7+1</f>
        <v>41289</v>
      </c>
      <c r="F7" s="89">
        <f t="shared" ref="F7:J7" si="9">E7+1</f>
        <v>41290</v>
      </c>
      <c r="G7" s="89">
        <f t="shared" si="9"/>
        <v>41291</v>
      </c>
      <c r="H7" s="89">
        <f t="shared" si="9"/>
        <v>41292</v>
      </c>
      <c r="I7" s="89">
        <f t="shared" si="9"/>
        <v>41293</v>
      </c>
      <c r="J7" s="90">
        <f t="shared" si="9"/>
        <v>41294</v>
      </c>
      <c r="K7" s="81"/>
      <c r="L7" s="88">
        <f t="shared" ref="L7:L10" si="10">R6+1</f>
        <v>41316</v>
      </c>
      <c r="M7" s="89">
        <f t="shared" ref="M7:R10" si="11">L7+1</f>
        <v>41317</v>
      </c>
      <c r="N7" s="89">
        <f t="shared" si="11"/>
        <v>41318</v>
      </c>
      <c r="O7" s="89">
        <f t="shared" si="11"/>
        <v>41319</v>
      </c>
      <c r="P7" s="89">
        <f t="shared" si="11"/>
        <v>41320</v>
      </c>
      <c r="Q7" s="89">
        <f t="shared" si="11"/>
        <v>41321</v>
      </c>
      <c r="R7" s="90">
        <f t="shared" si="11"/>
        <v>41322</v>
      </c>
      <c r="S7" s="81"/>
      <c r="T7" s="88">
        <f t="shared" ref="T7:T10" si="12">Z6+1</f>
        <v>41344</v>
      </c>
      <c r="U7" s="89">
        <f t="shared" ref="U7:Z10" si="13">T7+1</f>
        <v>41345</v>
      </c>
      <c r="V7" s="89">
        <f t="shared" si="13"/>
        <v>41346</v>
      </c>
      <c r="W7" s="89">
        <f t="shared" si="13"/>
        <v>41347</v>
      </c>
      <c r="X7" s="89">
        <f t="shared" si="13"/>
        <v>41348</v>
      </c>
      <c r="Y7" s="89">
        <f t="shared" si="13"/>
        <v>41349</v>
      </c>
      <c r="Z7" s="90">
        <f t="shared" si="13"/>
        <v>41350</v>
      </c>
      <c r="AA7" s="83"/>
      <c r="AB7" s="88">
        <f t="shared" ref="AB7:AB10" si="14">AH6+1</f>
        <v>41379</v>
      </c>
      <c r="AC7" s="89">
        <f t="shared" ref="AC7:AC10" si="15">AB7+1</f>
        <v>41380</v>
      </c>
      <c r="AD7" s="89">
        <f t="shared" ref="AD7:AH7" si="16">AC7+1</f>
        <v>41381</v>
      </c>
      <c r="AE7" s="89">
        <f t="shared" si="16"/>
        <v>41382</v>
      </c>
      <c r="AF7" s="89">
        <f t="shared" si="16"/>
        <v>41383</v>
      </c>
      <c r="AG7" s="89">
        <f t="shared" si="16"/>
        <v>41384</v>
      </c>
      <c r="AH7" s="90">
        <f t="shared" si="16"/>
        <v>41385</v>
      </c>
      <c r="AI7" s="15"/>
      <c r="AJ7" s="16"/>
      <c r="AK7" s="16"/>
      <c r="AL7" s="16"/>
      <c r="AM7" s="16"/>
      <c r="AN7" s="11" t="e">
        <f>IF(#REF!&gt;0,DAY(#REF!),"")</f>
        <v>#REF!</v>
      </c>
      <c r="AO7" s="12" t="e">
        <f>IF(#REF!&gt;0,MONTH(#REF!),"")</f>
        <v>#REF!</v>
      </c>
      <c r="AP7" s="13" t="e">
        <f>IF(#REF!&gt;0,DATE($A$2,AO7,AN7),"")</f>
        <v>#REF!</v>
      </c>
      <c r="AQ7" s="11" t="e">
        <f>IF(#REF!&gt;0,DAY(#REF!),"")</f>
        <v>#REF!</v>
      </c>
      <c r="AR7" s="12" t="e">
        <f>IF(#REF!&gt;0,MONTH(#REF!),"")</f>
        <v>#REF!</v>
      </c>
      <c r="AS7" s="13" t="e">
        <f>IF(#REF!&gt;0,DATE($A$2,AR7,AQ7),"")</f>
        <v>#REF!</v>
      </c>
    </row>
    <row r="8" spans="1:45" x14ac:dyDescent="0.35">
      <c r="A8" s="20"/>
      <c r="B8" s="39"/>
      <c r="C8" s="15"/>
      <c r="D8" s="88">
        <f t="shared" si="8"/>
        <v>41295</v>
      </c>
      <c r="E8" s="89">
        <f t="shared" ref="E8:J10" si="17">D8+1</f>
        <v>41296</v>
      </c>
      <c r="F8" s="89">
        <f t="shared" si="17"/>
        <v>41297</v>
      </c>
      <c r="G8" s="89">
        <f t="shared" si="17"/>
        <v>41298</v>
      </c>
      <c r="H8" s="89">
        <f t="shared" si="17"/>
        <v>41299</v>
      </c>
      <c r="I8" s="89">
        <f t="shared" si="17"/>
        <v>41300</v>
      </c>
      <c r="J8" s="90">
        <f t="shared" si="17"/>
        <v>41301</v>
      </c>
      <c r="K8" s="81"/>
      <c r="L8" s="88">
        <f t="shared" si="10"/>
        <v>41323</v>
      </c>
      <c r="M8" s="89">
        <f t="shared" si="11"/>
        <v>41324</v>
      </c>
      <c r="N8" s="89">
        <f t="shared" si="11"/>
        <v>41325</v>
      </c>
      <c r="O8" s="89">
        <f t="shared" si="11"/>
        <v>41326</v>
      </c>
      <c r="P8" s="89">
        <f t="shared" si="11"/>
        <v>41327</v>
      </c>
      <c r="Q8" s="89">
        <f t="shared" si="11"/>
        <v>41328</v>
      </c>
      <c r="R8" s="90">
        <f t="shared" si="11"/>
        <v>41329</v>
      </c>
      <c r="S8" s="81"/>
      <c r="T8" s="88">
        <f t="shared" si="12"/>
        <v>41351</v>
      </c>
      <c r="U8" s="89">
        <f t="shared" si="13"/>
        <v>41352</v>
      </c>
      <c r="V8" s="89">
        <f t="shared" ref="V8:Z8" si="18">U8+1</f>
        <v>41353</v>
      </c>
      <c r="W8" s="89">
        <f t="shared" si="18"/>
        <v>41354</v>
      </c>
      <c r="X8" s="89">
        <f t="shared" si="18"/>
        <v>41355</v>
      </c>
      <c r="Y8" s="89">
        <f t="shared" si="18"/>
        <v>41356</v>
      </c>
      <c r="Z8" s="90">
        <f t="shared" si="18"/>
        <v>41357</v>
      </c>
      <c r="AA8" s="83"/>
      <c r="AB8" s="88">
        <f t="shared" si="14"/>
        <v>41386</v>
      </c>
      <c r="AC8" s="89">
        <f t="shared" si="15"/>
        <v>41387</v>
      </c>
      <c r="AD8" s="89">
        <f t="shared" ref="AD8:AH8" si="19">AC8+1</f>
        <v>41388</v>
      </c>
      <c r="AE8" s="89">
        <f t="shared" si="19"/>
        <v>41389</v>
      </c>
      <c r="AF8" s="89">
        <f t="shared" si="19"/>
        <v>41390</v>
      </c>
      <c r="AG8" s="89">
        <f t="shared" si="19"/>
        <v>41391</v>
      </c>
      <c r="AH8" s="90">
        <f t="shared" si="19"/>
        <v>41392</v>
      </c>
      <c r="AI8" s="15"/>
      <c r="AJ8" s="16"/>
      <c r="AK8" s="16"/>
      <c r="AL8" s="16"/>
      <c r="AM8" s="16"/>
      <c r="AN8" s="11" t="e">
        <f>IF(#REF!&gt;0,DAY(#REF!),"")</f>
        <v>#REF!</v>
      </c>
      <c r="AO8" s="12" t="e">
        <f>IF(#REF!&gt;0,MONTH(#REF!),"")</f>
        <v>#REF!</v>
      </c>
      <c r="AP8" s="13" t="e">
        <f>IF(#REF!&gt;0,DATE($A$2,AO8,AN8),"")</f>
        <v>#REF!</v>
      </c>
      <c r="AQ8" s="11" t="e">
        <f>IF(#REF!&gt;0,DAY(#REF!),"")</f>
        <v>#REF!</v>
      </c>
      <c r="AR8" s="12" t="e">
        <f>IF(#REF!&gt;0,MONTH(#REF!),"")</f>
        <v>#REF!</v>
      </c>
      <c r="AS8" s="13" t="e">
        <f>IF(#REF!&gt;0,DATE($A$2,AR8,AQ8),"")</f>
        <v>#REF!</v>
      </c>
    </row>
    <row r="9" spans="1:45" x14ac:dyDescent="0.35">
      <c r="A9" s="20"/>
      <c r="B9" s="76" t="s">
        <v>402</v>
      </c>
      <c r="C9" s="15"/>
      <c r="D9" s="88">
        <f t="shared" si="8"/>
        <v>41302</v>
      </c>
      <c r="E9" s="89">
        <f t="shared" si="17"/>
        <v>41303</v>
      </c>
      <c r="F9" s="89">
        <f t="shared" si="17"/>
        <v>41304</v>
      </c>
      <c r="G9" s="89">
        <f t="shared" si="17"/>
        <v>41305</v>
      </c>
      <c r="H9" s="89">
        <f t="shared" si="17"/>
        <v>41306</v>
      </c>
      <c r="I9" s="89">
        <f t="shared" si="17"/>
        <v>41307</v>
      </c>
      <c r="J9" s="90">
        <f t="shared" si="17"/>
        <v>41308</v>
      </c>
      <c r="K9" s="81"/>
      <c r="L9" s="88">
        <f t="shared" si="10"/>
        <v>41330</v>
      </c>
      <c r="M9" s="89">
        <f t="shared" si="11"/>
        <v>41331</v>
      </c>
      <c r="N9" s="89">
        <f t="shared" si="11"/>
        <v>41332</v>
      </c>
      <c r="O9" s="89">
        <f t="shared" si="11"/>
        <v>41333</v>
      </c>
      <c r="P9" s="89">
        <f t="shared" si="11"/>
        <v>41334</v>
      </c>
      <c r="Q9" s="89">
        <f t="shared" si="11"/>
        <v>41335</v>
      </c>
      <c r="R9" s="90">
        <f t="shared" si="11"/>
        <v>41336</v>
      </c>
      <c r="S9" s="81"/>
      <c r="T9" s="88">
        <f t="shared" si="12"/>
        <v>41358</v>
      </c>
      <c r="U9" s="89">
        <f t="shared" si="13"/>
        <v>41359</v>
      </c>
      <c r="V9" s="89">
        <f t="shared" ref="V9:Z9" si="20">U9+1</f>
        <v>41360</v>
      </c>
      <c r="W9" s="89">
        <f t="shared" si="20"/>
        <v>41361</v>
      </c>
      <c r="X9" s="89">
        <f t="shared" si="20"/>
        <v>41362</v>
      </c>
      <c r="Y9" s="89">
        <f t="shared" si="20"/>
        <v>41363</v>
      </c>
      <c r="Z9" s="90">
        <f t="shared" si="20"/>
        <v>41364</v>
      </c>
      <c r="AA9" s="83"/>
      <c r="AB9" s="88">
        <f t="shared" si="14"/>
        <v>41393</v>
      </c>
      <c r="AC9" s="89">
        <f t="shared" si="15"/>
        <v>41394</v>
      </c>
      <c r="AD9" s="89">
        <f t="shared" ref="AD9:AH9" si="21">AC9+1</f>
        <v>41395</v>
      </c>
      <c r="AE9" s="89">
        <f t="shared" si="21"/>
        <v>41396</v>
      </c>
      <c r="AF9" s="89">
        <f t="shared" si="21"/>
        <v>41397</v>
      </c>
      <c r="AG9" s="89">
        <f t="shared" si="21"/>
        <v>41398</v>
      </c>
      <c r="AH9" s="90">
        <f t="shared" si="21"/>
        <v>41399</v>
      </c>
      <c r="AI9" s="15"/>
      <c r="AJ9" s="16"/>
      <c r="AK9" s="16"/>
      <c r="AL9" s="16"/>
      <c r="AM9" s="16"/>
      <c r="AN9" s="11" t="e">
        <f>IF(#REF!&gt;0,DAY(#REF!),"")</f>
        <v>#REF!</v>
      </c>
      <c r="AO9" s="12" t="e">
        <f>IF(#REF!&gt;0,MONTH(#REF!),"")</f>
        <v>#REF!</v>
      </c>
      <c r="AP9" s="13" t="e">
        <f>IF(#REF!&gt;0,DATE($A$2,AO9,AN9),"")</f>
        <v>#REF!</v>
      </c>
      <c r="AQ9" s="11" t="e">
        <f>IF(#REF!&gt;0,DAY(#REF!),"")</f>
        <v>#REF!</v>
      </c>
      <c r="AR9" s="12" t="e">
        <f>IF(#REF!&gt;0,MONTH(#REF!),"")</f>
        <v>#REF!</v>
      </c>
      <c r="AS9" s="13" t="e">
        <f>IF(#REF!&gt;0,DATE($A$2,AR9,AQ9),"")</f>
        <v>#REF!</v>
      </c>
    </row>
    <row r="10" spans="1:45" x14ac:dyDescent="0.35">
      <c r="A10" s="20"/>
      <c r="B10" s="75" t="str">
        <f ca="1">PROPER(TEXT(TODAY(),"jjjj jj mmmm aaaa"))</f>
        <v>Samedi 27 Juillet 2013</v>
      </c>
      <c r="C10" s="15"/>
      <c r="D10" s="91">
        <f t="shared" si="8"/>
        <v>41309</v>
      </c>
      <c r="E10" s="92">
        <f t="shared" si="17"/>
        <v>41310</v>
      </c>
      <c r="F10" s="92">
        <f t="shared" si="17"/>
        <v>41311</v>
      </c>
      <c r="G10" s="92">
        <f t="shared" si="17"/>
        <v>41312</v>
      </c>
      <c r="H10" s="92">
        <f t="shared" si="17"/>
        <v>41313</v>
      </c>
      <c r="I10" s="92">
        <f t="shared" si="17"/>
        <v>41314</v>
      </c>
      <c r="J10" s="93">
        <f t="shared" si="17"/>
        <v>41315</v>
      </c>
      <c r="K10" s="81"/>
      <c r="L10" s="91">
        <f t="shared" si="10"/>
        <v>41337</v>
      </c>
      <c r="M10" s="92">
        <f t="shared" si="11"/>
        <v>41338</v>
      </c>
      <c r="N10" s="92">
        <f t="shared" si="11"/>
        <v>41339</v>
      </c>
      <c r="O10" s="92">
        <f t="shared" si="11"/>
        <v>41340</v>
      </c>
      <c r="P10" s="92">
        <f t="shared" si="11"/>
        <v>41341</v>
      </c>
      <c r="Q10" s="92">
        <f t="shared" si="11"/>
        <v>41342</v>
      </c>
      <c r="R10" s="93">
        <f t="shared" si="11"/>
        <v>41343</v>
      </c>
      <c r="S10" s="81"/>
      <c r="T10" s="91">
        <f t="shared" si="12"/>
        <v>41365</v>
      </c>
      <c r="U10" s="92">
        <f t="shared" si="13"/>
        <v>41366</v>
      </c>
      <c r="V10" s="92">
        <f t="shared" ref="V10:Z10" si="22">U10+1</f>
        <v>41367</v>
      </c>
      <c r="W10" s="92">
        <f t="shared" si="22"/>
        <v>41368</v>
      </c>
      <c r="X10" s="92">
        <f t="shared" si="22"/>
        <v>41369</v>
      </c>
      <c r="Y10" s="92">
        <f t="shared" si="22"/>
        <v>41370</v>
      </c>
      <c r="Z10" s="93">
        <f t="shared" si="22"/>
        <v>41371</v>
      </c>
      <c r="AA10" s="83"/>
      <c r="AB10" s="91">
        <f t="shared" si="14"/>
        <v>41400</v>
      </c>
      <c r="AC10" s="92">
        <f t="shared" si="15"/>
        <v>41401</v>
      </c>
      <c r="AD10" s="92">
        <f t="shared" ref="AD10:AH10" si="23">AC10+1</f>
        <v>41402</v>
      </c>
      <c r="AE10" s="92">
        <f t="shared" si="23"/>
        <v>41403</v>
      </c>
      <c r="AF10" s="92">
        <f t="shared" si="23"/>
        <v>41404</v>
      </c>
      <c r="AG10" s="92">
        <f t="shared" si="23"/>
        <v>41405</v>
      </c>
      <c r="AH10" s="93">
        <f t="shared" si="23"/>
        <v>41406</v>
      </c>
      <c r="AI10" s="15"/>
      <c r="AJ10" s="16"/>
      <c r="AK10" s="16"/>
      <c r="AL10" s="16"/>
      <c r="AM10" s="16"/>
      <c r="AN10" s="11" t="e">
        <f>IF(#REF!&gt;0,DAY(#REF!),"")</f>
        <v>#REF!</v>
      </c>
      <c r="AO10" s="12" t="e">
        <f>IF(#REF!&gt;0,MONTH(#REF!),"")</f>
        <v>#REF!</v>
      </c>
      <c r="AP10" s="13" t="e">
        <f>IF(#REF!&gt;0,DATE($A$2,AO10,AN10),"")</f>
        <v>#REF!</v>
      </c>
      <c r="AQ10" s="11" t="e">
        <f>IF(#REF!&gt;0,DAY(#REF!),"")</f>
        <v>#REF!</v>
      </c>
      <c r="AR10" s="12" t="e">
        <f>IF(#REF!&gt;0,MONTH(#REF!),"")</f>
        <v>#REF!</v>
      </c>
      <c r="AS10" s="13" t="e">
        <f>IF(#REF!&gt;0,DATE($A$2,AR10,AQ10),"")</f>
        <v>#REF!</v>
      </c>
    </row>
    <row r="11" spans="1:45" x14ac:dyDescent="0.35">
      <c r="A11" s="20"/>
      <c r="C11" s="15"/>
      <c r="D11" s="15"/>
      <c r="E11" s="15"/>
      <c r="F11" s="15"/>
      <c r="G11" s="15"/>
      <c r="H11" s="15"/>
      <c r="I11" s="15"/>
      <c r="J11" s="15"/>
      <c r="K11" s="78"/>
      <c r="L11" s="15"/>
      <c r="M11" s="15"/>
      <c r="N11" s="15"/>
      <c r="O11" s="15"/>
      <c r="P11" s="15"/>
      <c r="Q11" s="15"/>
      <c r="R11" s="15"/>
      <c r="S11" s="84"/>
      <c r="T11" s="15"/>
      <c r="U11" s="15"/>
      <c r="V11" s="15"/>
      <c r="W11" s="15"/>
      <c r="X11" s="15"/>
      <c r="Y11" s="15"/>
      <c r="Z11" s="15"/>
      <c r="AA11" s="84"/>
      <c r="AB11" s="15"/>
      <c r="AC11" s="15"/>
      <c r="AD11" s="15"/>
      <c r="AE11" s="15"/>
      <c r="AF11" s="15"/>
      <c r="AG11" s="15"/>
      <c r="AH11" s="15"/>
      <c r="AI11" s="15"/>
      <c r="AJ11" s="16"/>
      <c r="AK11" s="16"/>
      <c r="AL11" s="16"/>
      <c r="AM11" s="16"/>
      <c r="AN11" s="11" t="e">
        <f>IF(#REF!&gt;0,DAY(#REF!),"")</f>
        <v>#REF!</v>
      </c>
      <c r="AO11" s="12" t="e">
        <f>IF(#REF!&gt;0,MONTH(#REF!),"")</f>
        <v>#REF!</v>
      </c>
      <c r="AP11" s="13" t="e">
        <f>IF(#REF!&gt;0,DATE($A$2,AO11,AN11),"")</f>
        <v>#REF!</v>
      </c>
      <c r="AQ11" s="11" t="e">
        <f>IF(#REF!&gt;0,DAY(#REF!),"")</f>
        <v>#REF!</v>
      </c>
      <c r="AR11" s="12" t="e">
        <f>IF(#REF!&gt;0,MONTH(#REF!),"")</f>
        <v>#REF!</v>
      </c>
      <c r="AS11" s="13" t="e">
        <f>IF(#REF!&gt;0,DATE($A$2,AR11,AQ11),"")</f>
        <v>#REF!</v>
      </c>
    </row>
    <row r="12" spans="1:45" ht="20.100000000000001" customHeight="1" x14ac:dyDescent="0.35">
      <c r="A12" s="20"/>
      <c r="C12" s="41"/>
      <c r="D12" s="100" t="str">
        <f>PROPER(TEXT(DATE($A$2,5,1),"mmmm aaa"))</f>
        <v>Mai 2013</v>
      </c>
      <c r="E12" s="100"/>
      <c r="F12" s="100"/>
      <c r="G12" s="100"/>
      <c r="H12" s="100"/>
      <c r="I12" s="100"/>
      <c r="J12" s="101"/>
      <c r="K12" s="77"/>
      <c r="L12" s="102" t="str">
        <f>PROPER(TEXT(DATE($A$2,6,1),"mmmm aaa"))</f>
        <v>Juin 2013</v>
      </c>
      <c r="M12" s="100"/>
      <c r="N12" s="100"/>
      <c r="O12" s="100"/>
      <c r="P12" s="100"/>
      <c r="Q12" s="100"/>
      <c r="R12" s="101"/>
      <c r="S12" s="77"/>
      <c r="T12" s="102" t="str">
        <f>PROPER(TEXT(DATE($A$2,7,1),"mmmm aaa"))</f>
        <v>Juillet 2013</v>
      </c>
      <c r="U12" s="100"/>
      <c r="V12" s="100"/>
      <c r="W12" s="100"/>
      <c r="X12" s="100"/>
      <c r="Y12" s="100"/>
      <c r="Z12" s="101"/>
      <c r="AA12" s="77"/>
      <c r="AB12" s="102" t="str">
        <f>PROPER(TEXT(DATE($A$2,8,1),"mmmm aaa"))</f>
        <v>Août 2013</v>
      </c>
      <c r="AC12" s="100"/>
      <c r="AD12" s="100"/>
      <c r="AE12" s="100"/>
      <c r="AF12" s="100"/>
      <c r="AG12" s="100"/>
      <c r="AH12" s="100"/>
      <c r="AI12" s="15"/>
      <c r="AJ12" s="70" t="str">
        <f>$A$2</f>
        <v>2013</v>
      </c>
      <c r="AK12" s="70" t="str">
        <f t="shared" ref="AK12:AM12" si="24">$A$2</f>
        <v>2013</v>
      </c>
      <c r="AL12" s="70" t="str">
        <f t="shared" si="24"/>
        <v>2013</v>
      </c>
      <c r="AM12" s="70" t="str">
        <f t="shared" si="24"/>
        <v>2013</v>
      </c>
      <c r="AN12" s="11" t="e">
        <f>IF(#REF!&gt;0,DAY(#REF!),"")</f>
        <v>#REF!</v>
      </c>
      <c r="AO12" s="12" t="e">
        <f>IF(#REF!&gt;0,MONTH(#REF!),"")</f>
        <v>#REF!</v>
      </c>
      <c r="AP12" s="13" t="e">
        <f>IF(#REF!&gt;0,DATE($A$2,AO12,AN12),"")</f>
        <v>#REF!</v>
      </c>
      <c r="AQ12" s="11" t="e">
        <f>IF(#REF!&gt;0,DAY(#REF!),"")</f>
        <v>#REF!</v>
      </c>
      <c r="AR12" s="12" t="e">
        <f>IF(#REF!&gt;0,MONTH(#REF!),"")</f>
        <v>#REF!</v>
      </c>
      <c r="AS12" s="13" t="e">
        <f>IF(#REF!&gt;0,DATE($A$2,AR12,AQ12),"")</f>
        <v>#REF!</v>
      </c>
    </row>
    <row r="13" spans="1:45" x14ac:dyDescent="0.35">
      <c r="A13" s="20"/>
      <c r="C13" s="15"/>
      <c r="D13" s="95" t="s">
        <v>0</v>
      </c>
      <c r="E13" s="95" t="s">
        <v>1</v>
      </c>
      <c r="F13" s="95" t="s">
        <v>2</v>
      </c>
      <c r="G13" s="95" t="s">
        <v>3</v>
      </c>
      <c r="H13" s="95" t="s">
        <v>4</v>
      </c>
      <c r="I13" s="95" t="s">
        <v>5</v>
      </c>
      <c r="J13" s="95" t="s">
        <v>6</v>
      </c>
      <c r="K13" s="98"/>
      <c r="L13" s="95" t="s">
        <v>0</v>
      </c>
      <c r="M13" s="95" t="s">
        <v>1</v>
      </c>
      <c r="N13" s="95" t="s">
        <v>2</v>
      </c>
      <c r="O13" s="95" t="s">
        <v>3</v>
      </c>
      <c r="P13" s="95" t="s">
        <v>4</v>
      </c>
      <c r="Q13" s="95" t="s">
        <v>5</v>
      </c>
      <c r="R13" s="95" t="s">
        <v>6</v>
      </c>
      <c r="S13" s="98"/>
      <c r="T13" s="95" t="s">
        <v>0</v>
      </c>
      <c r="U13" s="95" t="s">
        <v>1</v>
      </c>
      <c r="V13" s="95" t="s">
        <v>2</v>
      </c>
      <c r="W13" s="95" t="s">
        <v>3</v>
      </c>
      <c r="X13" s="95" t="s">
        <v>4</v>
      </c>
      <c r="Y13" s="95" t="s">
        <v>5</v>
      </c>
      <c r="Z13" s="95" t="s">
        <v>6</v>
      </c>
      <c r="AA13" s="98"/>
      <c r="AB13" s="95" t="s">
        <v>0</v>
      </c>
      <c r="AC13" s="95" t="s">
        <v>1</v>
      </c>
      <c r="AD13" s="95" t="s">
        <v>2</v>
      </c>
      <c r="AE13" s="95" t="s">
        <v>3</v>
      </c>
      <c r="AF13" s="95" t="s">
        <v>4</v>
      </c>
      <c r="AG13" s="95" t="s">
        <v>5</v>
      </c>
      <c r="AH13" s="95" t="s">
        <v>6</v>
      </c>
      <c r="AI13" s="18"/>
      <c r="AJ13" s="16">
        <f>MONTH(D12)</f>
        <v>5</v>
      </c>
      <c r="AK13" s="16">
        <f>MONTH(L12)</f>
        <v>6</v>
      </c>
      <c r="AL13" s="16">
        <f>MONTH(T12)</f>
        <v>7</v>
      </c>
      <c r="AM13" s="16">
        <f>MONTH(AB12)</f>
        <v>8</v>
      </c>
      <c r="AN13" s="11" t="e">
        <f>IF(#REF!&gt;0,DAY(#REF!),"")</f>
        <v>#REF!</v>
      </c>
      <c r="AO13" s="12" t="e">
        <f>IF(#REF!&gt;0,MONTH(#REF!),"")</f>
        <v>#REF!</v>
      </c>
      <c r="AP13" s="13" t="e">
        <f>IF(#REF!&gt;0,DATE($A$2,AO13,AN13),"")</f>
        <v>#REF!</v>
      </c>
      <c r="AQ13" s="11" t="e">
        <f>IF(#REF!&gt;0,DAY(#REF!),"")</f>
        <v>#REF!</v>
      </c>
      <c r="AR13" s="12" t="e">
        <f>IF(#REF!&gt;0,MONTH(#REF!),"")</f>
        <v>#REF!</v>
      </c>
      <c r="AS13" s="13" t="e">
        <f>IF(#REF!&gt;0,DATE($A$2,AR13,AQ13),"")</f>
        <v>#REF!</v>
      </c>
    </row>
    <row r="14" spans="1:45" x14ac:dyDescent="0.35">
      <c r="A14" s="20">
        <f>WEEKNUM(D12,2)-(WEEKDAY(DATE(YEAR(D12),1,1),2)&gt;4)</f>
        <v>18</v>
      </c>
      <c r="C14" s="15"/>
      <c r="D14" s="85">
        <f>7*A14+DATE($A$2,1,3)-WEEKDAY(DATE(A2,1,3))-5</f>
        <v>41393</v>
      </c>
      <c r="E14" s="86">
        <f>D14+1</f>
        <v>41394</v>
      </c>
      <c r="F14" s="86">
        <f t="shared" ref="F14:J14" si="25">E14+1</f>
        <v>41395</v>
      </c>
      <c r="G14" s="86">
        <f t="shared" si="25"/>
        <v>41396</v>
      </c>
      <c r="H14" s="86">
        <f t="shared" si="25"/>
        <v>41397</v>
      </c>
      <c r="I14" s="86">
        <f t="shared" si="25"/>
        <v>41398</v>
      </c>
      <c r="J14" s="87">
        <f t="shared" si="25"/>
        <v>41399</v>
      </c>
      <c r="K14" s="81"/>
      <c r="L14" s="85">
        <f>7*A15+DATE($A$2,1,3)-WEEKDAY(DATE($A$2,1,3))-5</f>
        <v>41421</v>
      </c>
      <c r="M14" s="86">
        <f>L14+1</f>
        <v>41422</v>
      </c>
      <c r="N14" s="86">
        <f t="shared" ref="N14:AH15" si="26">M14+1</f>
        <v>41423</v>
      </c>
      <c r="O14" s="86">
        <f t="shared" si="26"/>
        <v>41424</v>
      </c>
      <c r="P14" s="86">
        <f t="shared" si="26"/>
        <v>41425</v>
      </c>
      <c r="Q14" s="86">
        <f t="shared" si="26"/>
        <v>41426</v>
      </c>
      <c r="R14" s="87">
        <f t="shared" si="26"/>
        <v>41427</v>
      </c>
      <c r="S14" s="81"/>
      <c r="T14" s="85">
        <f>7*A16+DATE($A$2,1,3)-WEEKDAY(DATE($A$2,1,3))-5</f>
        <v>41456</v>
      </c>
      <c r="U14" s="86">
        <f t="shared" si="26"/>
        <v>41457</v>
      </c>
      <c r="V14" s="86">
        <f t="shared" si="26"/>
        <v>41458</v>
      </c>
      <c r="W14" s="86">
        <f t="shared" si="26"/>
        <v>41459</v>
      </c>
      <c r="X14" s="86">
        <f t="shared" si="26"/>
        <v>41460</v>
      </c>
      <c r="Y14" s="86">
        <f t="shared" si="26"/>
        <v>41461</v>
      </c>
      <c r="Z14" s="87">
        <f t="shared" si="26"/>
        <v>41462</v>
      </c>
      <c r="AA14" s="81"/>
      <c r="AB14" s="85">
        <f>7*A17+DATE($A$2,1,3)-WEEKDAY(DATE($A$2,1,3))-5</f>
        <v>41484</v>
      </c>
      <c r="AC14" s="86">
        <f t="shared" si="26"/>
        <v>41485</v>
      </c>
      <c r="AD14" s="86">
        <f t="shared" si="26"/>
        <v>41486</v>
      </c>
      <c r="AE14" s="86">
        <f t="shared" si="26"/>
        <v>41487</v>
      </c>
      <c r="AF14" s="86">
        <f t="shared" si="26"/>
        <v>41488</v>
      </c>
      <c r="AG14" s="86">
        <f t="shared" si="26"/>
        <v>41489</v>
      </c>
      <c r="AH14" s="87">
        <f t="shared" si="26"/>
        <v>41490</v>
      </c>
      <c r="AI14" s="15"/>
      <c r="AJ14" s="17">
        <f>DATE(AJ12,AJ13,1)</f>
        <v>41395</v>
      </c>
      <c r="AK14" s="17">
        <f>DATE(AK12,AK13,1)</f>
        <v>41426</v>
      </c>
      <c r="AL14" s="17">
        <f>DATE(AL12,AL13,1)</f>
        <v>41456</v>
      </c>
      <c r="AM14" s="17">
        <f>DATE(AM12,AM13,1)</f>
        <v>41487</v>
      </c>
      <c r="AN14" s="11" t="e">
        <f>IF(#REF!&gt;0,DAY(#REF!),"")</f>
        <v>#REF!</v>
      </c>
      <c r="AO14" s="12" t="e">
        <f>IF(#REF!&gt;0,MONTH(#REF!),"")</f>
        <v>#REF!</v>
      </c>
      <c r="AP14" s="13" t="e">
        <f>IF(#REF!&gt;0,DATE($A$2,AO14,AN14),"")</f>
        <v>#REF!</v>
      </c>
      <c r="AQ14" s="11" t="e">
        <f>IF(#REF!&gt;0,DAY(#REF!),"")</f>
        <v>#REF!</v>
      </c>
      <c r="AR14" s="12" t="e">
        <f>IF(#REF!&gt;0,MONTH(#REF!),"")</f>
        <v>#REF!</v>
      </c>
      <c r="AS14" s="13" t="e">
        <f>IF(#REF!&gt;0,DATE($A$2,AR14,AQ14),"")</f>
        <v>#REF!</v>
      </c>
    </row>
    <row r="15" spans="1:45" s="2" customFormat="1" x14ac:dyDescent="0.35">
      <c r="A15" s="20">
        <f>WEEKNUM(L12,2)-(WEEKDAY(DATE(YEAR(L12),1,1),2)&gt;4)</f>
        <v>22</v>
      </c>
      <c r="B15" s="18"/>
      <c r="C15" s="18"/>
      <c r="D15" s="88">
        <f>J14+1</f>
        <v>41400</v>
      </c>
      <c r="E15" s="89">
        <f>D15+1</f>
        <v>41401</v>
      </c>
      <c r="F15" s="89">
        <f t="shared" ref="F15:J15" si="27">E15+1</f>
        <v>41402</v>
      </c>
      <c r="G15" s="89">
        <f t="shared" si="27"/>
        <v>41403</v>
      </c>
      <c r="H15" s="89">
        <f t="shared" si="27"/>
        <v>41404</v>
      </c>
      <c r="I15" s="89">
        <f t="shared" si="27"/>
        <v>41405</v>
      </c>
      <c r="J15" s="90">
        <f t="shared" si="27"/>
        <v>41406</v>
      </c>
      <c r="K15" s="81"/>
      <c r="L15" s="88">
        <f>R14+1</f>
        <v>41428</v>
      </c>
      <c r="M15" s="89">
        <f>L15+1</f>
        <v>41429</v>
      </c>
      <c r="N15" s="89">
        <f t="shared" ref="N15:R15" si="28">M15+1</f>
        <v>41430</v>
      </c>
      <c r="O15" s="89">
        <f t="shared" si="28"/>
        <v>41431</v>
      </c>
      <c r="P15" s="89">
        <f t="shared" si="28"/>
        <v>41432</v>
      </c>
      <c r="Q15" s="89">
        <f t="shared" si="28"/>
        <v>41433</v>
      </c>
      <c r="R15" s="90">
        <f t="shared" si="28"/>
        <v>41434</v>
      </c>
      <c r="S15" s="81"/>
      <c r="T15" s="88">
        <f>Z14+1</f>
        <v>41463</v>
      </c>
      <c r="U15" s="89">
        <f>T15+1</f>
        <v>41464</v>
      </c>
      <c r="V15" s="89">
        <f t="shared" ref="V15:Z15" si="29">U15+1</f>
        <v>41465</v>
      </c>
      <c r="W15" s="89">
        <f t="shared" si="29"/>
        <v>41466</v>
      </c>
      <c r="X15" s="89">
        <f t="shared" si="29"/>
        <v>41467</v>
      </c>
      <c r="Y15" s="89">
        <f t="shared" si="29"/>
        <v>41468</v>
      </c>
      <c r="Z15" s="90">
        <f t="shared" si="29"/>
        <v>41469</v>
      </c>
      <c r="AA15" s="81"/>
      <c r="AB15" s="88">
        <f>AH14+1</f>
        <v>41491</v>
      </c>
      <c r="AC15" s="89">
        <f t="shared" si="26"/>
        <v>41492</v>
      </c>
      <c r="AD15" s="89">
        <f t="shared" ref="AD15:AH15" si="30">AC15+1</f>
        <v>41493</v>
      </c>
      <c r="AE15" s="89">
        <f t="shared" si="30"/>
        <v>41494</v>
      </c>
      <c r="AF15" s="89">
        <f t="shared" si="30"/>
        <v>41495</v>
      </c>
      <c r="AG15" s="89">
        <f t="shared" si="30"/>
        <v>41496</v>
      </c>
      <c r="AH15" s="90">
        <f t="shared" si="30"/>
        <v>41497</v>
      </c>
      <c r="AI15" s="15"/>
      <c r="AJ15" s="17">
        <f>EOMONTH(AJ14,0)</f>
        <v>41425</v>
      </c>
      <c r="AK15" s="17">
        <f>EOMONTH(AK14,0)</f>
        <v>41455</v>
      </c>
      <c r="AL15" s="17">
        <f>EOMONTH(AL14,0)</f>
        <v>41486</v>
      </c>
      <c r="AM15" s="17">
        <f>EOMONTH(AM14,0)</f>
        <v>41517</v>
      </c>
      <c r="AN15" s="11" t="e">
        <f>IF(#REF!&gt;0,DAY(#REF!),"")</f>
        <v>#REF!</v>
      </c>
      <c r="AO15" s="12" t="e">
        <f>IF(#REF!&gt;0,MONTH(#REF!),"")</f>
        <v>#REF!</v>
      </c>
      <c r="AP15" s="13" t="e">
        <f>IF(#REF!&gt;0,DATE($A$2,AO15,AN15),"")</f>
        <v>#REF!</v>
      </c>
      <c r="AQ15" s="11" t="e">
        <f>IF(#REF!&gt;0,DAY(#REF!),"")</f>
        <v>#REF!</v>
      </c>
      <c r="AR15" s="12" t="e">
        <f>IF(#REF!&gt;0,MONTH(#REF!),"")</f>
        <v>#REF!</v>
      </c>
      <c r="AS15" s="13" t="e">
        <f>IF(#REF!&gt;0,DATE($A$2,AR15,AQ15),"")</f>
        <v>#REF!</v>
      </c>
    </row>
    <row r="16" spans="1:45" x14ac:dyDescent="0.35">
      <c r="A16" s="20">
        <f>WEEKNUM(T12,2)-(WEEKDAY(DATE(YEAR(T12),1,1),2)&gt;4)</f>
        <v>27</v>
      </c>
      <c r="C16" s="15"/>
      <c r="D16" s="88">
        <f>J15+1</f>
        <v>41407</v>
      </c>
      <c r="E16" s="89">
        <f>D16+1</f>
        <v>41408</v>
      </c>
      <c r="F16" s="89">
        <f>E16+1</f>
        <v>41409</v>
      </c>
      <c r="G16" s="89">
        <f>F16+1</f>
        <v>41410</v>
      </c>
      <c r="H16" s="89">
        <f>G16+1</f>
        <v>41411</v>
      </c>
      <c r="I16" s="89">
        <f>H16+1</f>
        <v>41412</v>
      </c>
      <c r="J16" s="90">
        <f>I16+1</f>
        <v>41413</v>
      </c>
      <c r="K16" s="81"/>
      <c r="L16" s="88">
        <f t="shared" ref="L16:L19" si="31">R15+1</f>
        <v>41435</v>
      </c>
      <c r="M16" s="89">
        <f t="shared" ref="M16:R19" si="32">L16+1</f>
        <v>41436</v>
      </c>
      <c r="N16" s="89">
        <f t="shared" si="32"/>
        <v>41437</v>
      </c>
      <c r="O16" s="89">
        <f t="shared" si="32"/>
        <v>41438</v>
      </c>
      <c r="P16" s="89">
        <f t="shared" si="32"/>
        <v>41439</v>
      </c>
      <c r="Q16" s="89">
        <f t="shared" si="32"/>
        <v>41440</v>
      </c>
      <c r="R16" s="90">
        <f t="shared" si="32"/>
        <v>41441</v>
      </c>
      <c r="S16" s="81"/>
      <c r="T16" s="88">
        <f t="shared" ref="T16:T19" si="33">Z15+1</f>
        <v>41470</v>
      </c>
      <c r="U16" s="89">
        <f t="shared" ref="U16:Z19" si="34">T16+1</f>
        <v>41471</v>
      </c>
      <c r="V16" s="89">
        <f t="shared" si="34"/>
        <v>41472</v>
      </c>
      <c r="W16" s="89">
        <f t="shared" si="34"/>
        <v>41473</v>
      </c>
      <c r="X16" s="89">
        <f t="shared" si="34"/>
        <v>41474</v>
      </c>
      <c r="Y16" s="89">
        <f t="shared" si="34"/>
        <v>41475</v>
      </c>
      <c r="Z16" s="90">
        <f t="shared" si="34"/>
        <v>41476</v>
      </c>
      <c r="AA16" s="81"/>
      <c r="AB16" s="88">
        <f t="shared" ref="AB16:AB19" si="35">AH15+1</f>
        <v>41498</v>
      </c>
      <c r="AC16" s="89">
        <f t="shared" ref="AC16:AH16" si="36">AB16+1</f>
        <v>41499</v>
      </c>
      <c r="AD16" s="89">
        <f t="shared" si="36"/>
        <v>41500</v>
      </c>
      <c r="AE16" s="89">
        <f t="shared" si="36"/>
        <v>41501</v>
      </c>
      <c r="AF16" s="89">
        <f t="shared" si="36"/>
        <v>41502</v>
      </c>
      <c r="AG16" s="89">
        <f t="shared" si="36"/>
        <v>41503</v>
      </c>
      <c r="AH16" s="90">
        <f t="shared" si="36"/>
        <v>41504</v>
      </c>
      <c r="AI16" s="15"/>
      <c r="AJ16" s="17"/>
      <c r="AK16" s="16"/>
      <c r="AL16" s="16"/>
      <c r="AM16" s="16"/>
      <c r="AN16" s="11" t="e">
        <f>IF(#REF!&gt;0,DAY(#REF!),"")</f>
        <v>#REF!</v>
      </c>
      <c r="AO16" s="12" t="e">
        <f>IF(#REF!&gt;0,MONTH(#REF!),"")</f>
        <v>#REF!</v>
      </c>
      <c r="AP16" s="13" t="e">
        <f>IF(#REF!&gt;0,DATE($A$2,AO16,AN16),"")</f>
        <v>#REF!</v>
      </c>
      <c r="AQ16" s="11" t="e">
        <f>IF(#REF!&gt;0,DAY(#REF!),"")</f>
        <v>#REF!</v>
      </c>
      <c r="AR16" s="12" t="e">
        <f>IF(#REF!&gt;0,MONTH(#REF!),"")</f>
        <v>#REF!</v>
      </c>
      <c r="AS16" s="13" t="e">
        <f>IF(#REF!&gt;0,DATE($A$2,AR16,AQ16),"")</f>
        <v>#REF!</v>
      </c>
    </row>
    <row r="17" spans="1:45" x14ac:dyDescent="0.35">
      <c r="A17" s="20">
        <f>WEEKNUM(AB12,2)-(WEEKDAY(DATE(YEAR(AB12),1,1),2)&gt;4)</f>
        <v>31</v>
      </c>
      <c r="C17" s="15"/>
      <c r="D17" s="88">
        <f>J16+1</f>
        <v>41414</v>
      </c>
      <c r="E17" s="89">
        <f t="shared" ref="E17:J17" si="37">D17+1</f>
        <v>41415</v>
      </c>
      <c r="F17" s="89">
        <f t="shared" si="37"/>
        <v>41416</v>
      </c>
      <c r="G17" s="89">
        <f t="shared" si="37"/>
        <v>41417</v>
      </c>
      <c r="H17" s="89">
        <f t="shared" si="37"/>
        <v>41418</v>
      </c>
      <c r="I17" s="89">
        <f t="shared" si="37"/>
        <v>41419</v>
      </c>
      <c r="J17" s="90">
        <f t="shared" si="37"/>
        <v>41420</v>
      </c>
      <c r="K17" s="81"/>
      <c r="L17" s="88">
        <f t="shared" si="31"/>
        <v>41442</v>
      </c>
      <c r="M17" s="89">
        <f t="shared" si="32"/>
        <v>41443</v>
      </c>
      <c r="N17" s="89">
        <f t="shared" si="32"/>
        <v>41444</v>
      </c>
      <c r="O17" s="89">
        <f t="shared" si="32"/>
        <v>41445</v>
      </c>
      <c r="P17" s="89">
        <f t="shared" si="32"/>
        <v>41446</v>
      </c>
      <c r="Q17" s="89">
        <f t="shared" si="32"/>
        <v>41447</v>
      </c>
      <c r="R17" s="90">
        <f t="shared" si="32"/>
        <v>41448</v>
      </c>
      <c r="S17" s="81"/>
      <c r="T17" s="88">
        <f t="shared" si="33"/>
        <v>41477</v>
      </c>
      <c r="U17" s="89">
        <f t="shared" si="34"/>
        <v>41478</v>
      </c>
      <c r="V17" s="89">
        <f t="shared" si="34"/>
        <v>41479</v>
      </c>
      <c r="W17" s="89">
        <f t="shared" si="34"/>
        <v>41480</v>
      </c>
      <c r="X17" s="89">
        <f t="shared" si="34"/>
        <v>41481</v>
      </c>
      <c r="Y17" s="89">
        <f t="shared" si="34"/>
        <v>41482</v>
      </c>
      <c r="Z17" s="90">
        <f t="shared" si="34"/>
        <v>41483</v>
      </c>
      <c r="AA17" s="81"/>
      <c r="AB17" s="88">
        <f t="shared" si="35"/>
        <v>41505</v>
      </c>
      <c r="AC17" s="89">
        <f t="shared" ref="AC17:AH17" si="38">AB17+1</f>
        <v>41506</v>
      </c>
      <c r="AD17" s="89">
        <f t="shared" si="38"/>
        <v>41507</v>
      </c>
      <c r="AE17" s="89">
        <f t="shared" si="38"/>
        <v>41508</v>
      </c>
      <c r="AF17" s="89">
        <f t="shared" si="38"/>
        <v>41509</v>
      </c>
      <c r="AG17" s="89">
        <f t="shared" si="38"/>
        <v>41510</v>
      </c>
      <c r="AH17" s="90">
        <f t="shared" si="38"/>
        <v>41511</v>
      </c>
      <c r="AI17" s="15"/>
      <c r="AJ17" s="16"/>
      <c r="AK17" s="16"/>
      <c r="AL17" s="16"/>
      <c r="AM17" s="16"/>
      <c r="AN17" s="11" t="e">
        <f>IF(#REF!&gt;0,DAY(#REF!),"")</f>
        <v>#REF!</v>
      </c>
      <c r="AO17" s="12" t="e">
        <f>IF(#REF!&gt;0,MONTH(#REF!),"")</f>
        <v>#REF!</v>
      </c>
      <c r="AP17" s="13" t="e">
        <f>IF(#REF!&gt;0,DATE($A$2,AO17,AN17),"")</f>
        <v>#REF!</v>
      </c>
      <c r="AQ17" s="11" t="e">
        <f>IF(#REF!&gt;0,DAY(#REF!),"")</f>
        <v>#REF!</v>
      </c>
      <c r="AR17" s="12" t="e">
        <f>IF(#REF!&gt;0,MONTH(#REF!),"")</f>
        <v>#REF!</v>
      </c>
      <c r="AS17" s="13" t="e">
        <f>IF(#REF!&gt;0,DATE($A$2,AR17,AQ17),"")</f>
        <v>#REF!</v>
      </c>
    </row>
    <row r="18" spans="1:45" x14ac:dyDescent="0.35">
      <c r="A18" s="20"/>
      <c r="C18" s="15"/>
      <c r="D18" s="88">
        <f>J17+1</f>
        <v>41421</v>
      </c>
      <c r="E18" s="89">
        <f t="shared" ref="E18:J18" si="39">D18+1</f>
        <v>41422</v>
      </c>
      <c r="F18" s="89">
        <f t="shared" si="39"/>
        <v>41423</v>
      </c>
      <c r="G18" s="89">
        <f t="shared" si="39"/>
        <v>41424</v>
      </c>
      <c r="H18" s="89">
        <f t="shared" si="39"/>
        <v>41425</v>
      </c>
      <c r="I18" s="89">
        <f t="shared" si="39"/>
        <v>41426</v>
      </c>
      <c r="J18" s="90">
        <f t="shared" si="39"/>
        <v>41427</v>
      </c>
      <c r="K18" s="81"/>
      <c r="L18" s="88">
        <f t="shared" si="31"/>
        <v>41449</v>
      </c>
      <c r="M18" s="89">
        <f t="shared" si="32"/>
        <v>41450</v>
      </c>
      <c r="N18" s="89">
        <f t="shared" si="32"/>
        <v>41451</v>
      </c>
      <c r="O18" s="89">
        <f t="shared" si="32"/>
        <v>41452</v>
      </c>
      <c r="P18" s="89">
        <f t="shared" si="32"/>
        <v>41453</v>
      </c>
      <c r="Q18" s="89">
        <f t="shared" si="32"/>
        <v>41454</v>
      </c>
      <c r="R18" s="90">
        <f t="shared" si="32"/>
        <v>41455</v>
      </c>
      <c r="S18" s="81"/>
      <c r="T18" s="88">
        <f t="shared" si="33"/>
        <v>41484</v>
      </c>
      <c r="U18" s="89">
        <f t="shared" si="34"/>
        <v>41485</v>
      </c>
      <c r="V18" s="89">
        <f t="shared" si="34"/>
        <v>41486</v>
      </c>
      <c r="W18" s="89">
        <f t="shared" si="34"/>
        <v>41487</v>
      </c>
      <c r="X18" s="89">
        <f t="shared" si="34"/>
        <v>41488</v>
      </c>
      <c r="Y18" s="89">
        <f t="shared" si="34"/>
        <v>41489</v>
      </c>
      <c r="Z18" s="90">
        <f t="shared" si="34"/>
        <v>41490</v>
      </c>
      <c r="AA18" s="81"/>
      <c r="AB18" s="88">
        <f t="shared" si="35"/>
        <v>41512</v>
      </c>
      <c r="AC18" s="89">
        <f t="shared" ref="AC18:AH18" si="40">AB18+1</f>
        <v>41513</v>
      </c>
      <c r="AD18" s="89">
        <f t="shared" si="40"/>
        <v>41514</v>
      </c>
      <c r="AE18" s="89">
        <f t="shared" si="40"/>
        <v>41515</v>
      </c>
      <c r="AF18" s="89">
        <f t="shared" si="40"/>
        <v>41516</v>
      </c>
      <c r="AG18" s="89">
        <f t="shared" si="40"/>
        <v>41517</v>
      </c>
      <c r="AH18" s="90">
        <f t="shared" si="40"/>
        <v>41518</v>
      </c>
      <c r="AI18" s="15"/>
      <c r="AJ18" s="16"/>
      <c r="AK18" s="16"/>
      <c r="AL18" s="16"/>
      <c r="AM18" s="16"/>
      <c r="AN18" s="11" t="e">
        <f>IF(#REF!&gt;0,DAY(#REF!),"")</f>
        <v>#REF!</v>
      </c>
      <c r="AO18" s="12" t="e">
        <f>IF(#REF!&gt;0,MONTH(#REF!),"")</f>
        <v>#REF!</v>
      </c>
      <c r="AP18" s="13" t="e">
        <f>IF(#REF!&gt;0,DATE($A$2,AO18,AN18),"")</f>
        <v>#REF!</v>
      </c>
      <c r="AQ18" s="11" t="e">
        <f>IF(#REF!&gt;0,DAY(#REF!),"")</f>
        <v>#REF!</v>
      </c>
      <c r="AR18" s="12" t="e">
        <f>IF(#REF!&gt;0,MONTH(#REF!),"")</f>
        <v>#REF!</v>
      </c>
      <c r="AS18" s="13" t="e">
        <f>IF(#REF!&gt;0,DATE($A$2,AR18,AQ18),"")</f>
        <v>#REF!</v>
      </c>
    </row>
    <row r="19" spans="1:45" x14ac:dyDescent="0.35">
      <c r="A19" s="20"/>
      <c r="C19" s="15"/>
      <c r="D19" s="91">
        <f>J18+1</f>
        <v>41428</v>
      </c>
      <c r="E19" s="92">
        <f t="shared" ref="E19:J19" si="41">D19+1</f>
        <v>41429</v>
      </c>
      <c r="F19" s="92">
        <f t="shared" si="41"/>
        <v>41430</v>
      </c>
      <c r="G19" s="92">
        <f t="shared" si="41"/>
        <v>41431</v>
      </c>
      <c r="H19" s="92">
        <f t="shared" si="41"/>
        <v>41432</v>
      </c>
      <c r="I19" s="92">
        <f t="shared" si="41"/>
        <v>41433</v>
      </c>
      <c r="J19" s="93">
        <f t="shared" si="41"/>
        <v>41434</v>
      </c>
      <c r="K19" s="81"/>
      <c r="L19" s="91">
        <f t="shared" si="31"/>
        <v>41456</v>
      </c>
      <c r="M19" s="92">
        <f t="shared" si="32"/>
        <v>41457</v>
      </c>
      <c r="N19" s="92">
        <f t="shared" si="32"/>
        <v>41458</v>
      </c>
      <c r="O19" s="92">
        <f t="shared" si="32"/>
        <v>41459</v>
      </c>
      <c r="P19" s="92">
        <f t="shared" si="32"/>
        <v>41460</v>
      </c>
      <c r="Q19" s="92">
        <f t="shared" si="32"/>
        <v>41461</v>
      </c>
      <c r="R19" s="93">
        <f t="shared" si="32"/>
        <v>41462</v>
      </c>
      <c r="S19" s="81"/>
      <c r="T19" s="91">
        <f t="shared" si="33"/>
        <v>41491</v>
      </c>
      <c r="U19" s="92">
        <f t="shared" si="34"/>
        <v>41492</v>
      </c>
      <c r="V19" s="92">
        <f t="shared" si="34"/>
        <v>41493</v>
      </c>
      <c r="W19" s="92">
        <f t="shared" si="34"/>
        <v>41494</v>
      </c>
      <c r="X19" s="92">
        <f t="shared" si="34"/>
        <v>41495</v>
      </c>
      <c r="Y19" s="92">
        <f t="shared" si="34"/>
        <v>41496</v>
      </c>
      <c r="Z19" s="93">
        <f t="shared" si="34"/>
        <v>41497</v>
      </c>
      <c r="AA19" s="81"/>
      <c r="AB19" s="91">
        <f t="shared" si="35"/>
        <v>41519</v>
      </c>
      <c r="AC19" s="92">
        <f t="shared" ref="AC19:AH19" si="42">AB19+1</f>
        <v>41520</v>
      </c>
      <c r="AD19" s="92">
        <f t="shared" si="42"/>
        <v>41521</v>
      </c>
      <c r="AE19" s="92">
        <f t="shared" si="42"/>
        <v>41522</v>
      </c>
      <c r="AF19" s="92">
        <f t="shared" si="42"/>
        <v>41523</v>
      </c>
      <c r="AG19" s="92">
        <f t="shared" si="42"/>
        <v>41524</v>
      </c>
      <c r="AH19" s="93">
        <f t="shared" si="42"/>
        <v>41525</v>
      </c>
      <c r="AI19" s="15"/>
      <c r="AJ19" s="16"/>
      <c r="AK19" s="16"/>
      <c r="AL19" s="16"/>
      <c r="AM19" s="16"/>
      <c r="AN19" s="11" t="e">
        <f>IF(#REF!&gt;0,DAY(#REF!),"")</f>
        <v>#REF!</v>
      </c>
      <c r="AO19" s="12" t="e">
        <f>IF(#REF!&gt;0,MONTH(#REF!),"")</f>
        <v>#REF!</v>
      </c>
      <c r="AP19" s="13" t="e">
        <f>IF(#REF!&gt;0,DATE($A$2,AO19,AN19),"")</f>
        <v>#REF!</v>
      </c>
      <c r="AQ19" s="11" t="e">
        <f>IF(#REF!&gt;0,DAY(#REF!),"")</f>
        <v>#REF!</v>
      </c>
      <c r="AR19" s="12" t="e">
        <f>IF(#REF!&gt;0,MONTH(#REF!),"")</f>
        <v>#REF!</v>
      </c>
      <c r="AS19" s="13" t="e">
        <f>IF(#REF!&gt;0,DATE($A$2,AR19,AQ19),"")</f>
        <v>#REF!</v>
      </c>
    </row>
    <row r="20" spans="1:45" x14ac:dyDescent="0.35">
      <c r="A20" s="20"/>
      <c r="C20" s="15"/>
      <c r="D20" s="19"/>
      <c r="E20" s="19"/>
      <c r="F20" s="19"/>
      <c r="G20" s="19"/>
      <c r="H20" s="19"/>
      <c r="I20" s="19"/>
      <c r="J20" s="19"/>
      <c r="K20" s="79"/>
      <c r="L20" s="19"/>
      <c r="M20" s="19"/>
      <c r="N20" s="19"/>
      <c r="O20" s="19"/>
      <c r="P20" s="19"/>
      <c r="Q20" s="19"/>
      <c r="R20" s="19"/>
      <c r="S20" s="79"/>
      <c r="T20" s="19"/>
      <c r="U20" s="19"/>
      <c r="V20" s="19"/>
      <c r="W20" s="19"/>
      <c r="X20" s="19"/>
      <c r="Y20" s="19"/>
      <c r="Z20" s="19"/>
      <c r="AA20" s="79"/>
      <c r="AB20" s="19"/>
      <c r="AC20" s="19"/>
      <c r="AD20" s="19"/>
      <c r="AE20" s="19"/>
      <c r="AF20" s="19"/>
      <c r="AG20" s="19"/>
      <c r="AH20" s="19"/>
      <c r="AI20" s="15"/>
      <c r="AJ20" s="16"/>
      <c r="AK20" s="16"/>
      <c r="AL20" s="16"/>
      <c r="AM20" s="16"/>
      <c r="AN20" s="11" t="e">
        <f>IF(#REF!&gt;0,DAY(#REF!),"")</f>
        <v>#REF!</v>
      </c>
      <c r="AO20" s="12" t="e">
        <f>IF(#REF!&gt;0,MONTH(#REF!),"")</f>
        <v>#REF!</v>
      </c>
      <c r="AP20" s="13" t="e">
        <f>IF(#REF!&gt;0,DATE($A$2,AO20,AN20),"")</f>
        <v>#REF!</v>
      </c>
      <c r="AQ20" s="11" t="e">
        <f>IF(#REF!&gt;0,DAY(#REF!),"")</f>
        <v>#REF!</v>
      </c>
      <c r="AR20" s="12" t="e">
        <f>IF(#REF!&gt;0,MONTH(#REF!),"")</f>
        <v>#REF!</v>
      </c>
      <c r="AS20" s="13" t="e">
        <f>IF(#REF!&gt;0,DATE($A$2,AR20,AQ20),"")</f>
        <v>#REF!</v>
      </c>
    </row>
    <row r="21" spans="1:45" ht="20.100000000000001" customHeight="1" x14ac:dyDescent="0.35">
      <c r="A21" s="20"/>
      <c r="C21" s="41"/>
      <c r="D21" s="100" t="str">
        <f>PROPER(TEXT(DATE($A$2,9,1),"mmmm aaa"))</f>
        <v>Septembre 2013</v>
      </c>
      <c r="E21" s="100"/>
      <c r="F21" s="100"/>
      <c r="G21" s="100"/>
      <c r="H21" s="100"/>
      <c r="I21" s="100"/>
      <c r="J21" s="101"/>
      <c r="K21" s="82"/>
      <c r="L21" s="102" t="str">
        <f>PROPER(TEXT(DATE($A$2,10,1),"mmmm aaa"))</f>
        <v>Octobre 2013</v>
      </c>
      <c r="M21" s="100"/>
      <c r="N21" s="100"/>
      <c r="O21" s="100"/>
      <c r="P21" s="100"/>
      <c r="Q21" s="100"/>
      <c r="R21" s="101"/>
      <c r="S21" s="82"/>
      <c r="T21" s="102" t="str">
        <f>PROPER(TEXT(DATE($A$2,11,1),"mmmm aaa"))</f>
        <v>Novembre 2013</v>
      </c>
      <c r="U21" s="100"/>
      <c r="V21" s="100"/>
      <c r="W21" s="100"/>
      <c r="X21" s="100"/>
      <c r="Y21" s="100"/>
      <c r="Z21" s="101"/>
      <c r="AA21" s="82"/>
      <c r="AB21" s="102" t="str">
        <f>PROPER(TEXT(DATE($A$2,12,1),"mmmm aaa"))</f>
        <v>Décembre 2013</v>
      </c>
      <c r="AC21" s="100"/>
      <c r="AD21" s="100"/>
      <c r="AE21" s="100"/>
      <c r="AF21" s="100"/>
      <c r="AG21" s="100"/>
      <c r="AH21" s="100"/>
      <c r="AI21" s="15"/>
      <c r="AJ21" s="70" t="str">
        <f>$A$2</f>
        <v>2013</v>
      </c>
      <c r="AK21" s="70" t="str">
        <f t="shared" ref="AK21:AM21" si="43">$A$2</f>
        <v>2013</v>
      </c>
      <c r="AL21" s="70" t="str">
        <f t="shared" si="43"/>
        <v>2013</v>
      </c>
      <c r="AM21" s="70" t="str">
        <f t="shared" si="43"/>
        <v>2013</v>
      </c>
      <c r="AN21" s="11" t="e">
        <f>IF(#REF!&gt;0,DAY(#REF!),"")</f>
        <v>#REF!</v>
      </c>
      <c r="AO21" s="12" t="e">
        <f>IF(#REF!&gt;0,MONTH(#REF!),"")</f>
        <v>#REF!</v>
      </c>
      <c r="AP21" s="13" t="e">
        <f>IF(#REF!&gt;0,DATE($A$2,AO21,AN21),"")</f>
        <v>#REF!</v>
      </c>
      <c r="AQ21" s="11" t="e">
        <f>IF(#REF!&gt;0,DAY(#REF!),"")</f>
        <v>#REF!</v>
      </c>
      <c r="AR21" s="12" t="e">
        <f>IF(#REF!&gt;0,MONTH(#REF!),"")</f>
        <v>#REF!</v>
      </c>
      <c r="AS21" s="13" t="e">
        <f>IF(#REF!&gt;0,DATE($A$2,AR21,AQ21),"")</f>
        <v>#REF!</v>
      </c>
    </row>
    <row r="22" spans="1:45" x14ac:dyDescent="0.35">
      <c r="A22" s="20">
        <f>WEEKNUM(D21,2)-(WEEKDAY(DATE(YEAR(D21),1,1),2)&gt;4)</f>
        <v>35</v>
      </c>
      <c r="C22" s="15"/>
      <c r="D22" s="95" t="s">
        <v>0</v>
      </c>
      <c r="E22" s="95" t="s">
        <v>1</v>
      </c>
      <c r="F22" s="95" t="s">
        <v>2</v>
      </c>
      <c r="G22" s="95" t="s">
        <v>3</v>
      </c>
      <c r="H22" s="95" t="s">
        <v>4</v>
      </c>
      <c r="I22" s="95" t="s">
        <v>5</v>
      </c>
      <c r="J22" s="95" t="s">
        <v>6</v>
      </c>
      <c r="K22" s="98"/>
      <c r="L22" s="95" t="s">
        <v>0</v>
      </c>
      <c r="M22" s="95" t="s">
        <v>1</v>
      </c>
      <c r="N22" s="95" t="s">
        <v>2</v>
      </c>
      <c r="O22" s="95" t="s">
        <v>3</v>
      </c>
      <c r="P22" s="95" t="s">
        <v>4</v>
      </c>
      <c r="Q22" s="95" t="s">
        <v>5</v>
      </c>
      <c r="R22" s="95" t="s">
        <v>6</v>
      </c>
      <c r="S22" s="98"/>
      <c r="T22" s="95" t="s">
        <v>0</v>
      </c>
      <c r="U22" s="95" t="s">
        <v>1</v>
      </c>
      <c r="V22" s="95" t="s">
        <v>2</v>
      </c>
      <c r="W22" s="95" t="s">
        <v>3</v>
      </c>
      <c r="X22" s="95" t="s">
        <v>4</v>
      </c>
      <c r="Y22" s="95" t="s">
        <v>5</v>
      </c>
      <c r="Z22" s="95" t="s">
        <v>6</v>
      </c>
      <c r="AA22" s="98"/>
      <c r="AB22" s="95" t="s">
        <v>0</v>
      </c>
      <c r="AC22" s="95" t="s">
        <v>1</v>
      </c>
      <c r="AD22" s="95" t="s">
        <v>2</v>
      </c>
      <c r="AE22" s="95" t="s">
        <v>3</v>
      </c>
      <c r="AF22" s="95" t="s">
        <v>4</v>
      </c>
      <c r="AG22" s="95" t="s">
        <v>5</v>
      </c>
      <c r="AH22" s="95" t="s">
        <v>6</v>
      </c>
      <c r="AI22" s="18"/>
      <c r="AJ22" s="16">
        <f>MONTH(D21)</f>
        <v>9</v>
      </c>
      <c r="AK22" s="16">
        <f>MONTH(L21)</f>
        <v>10</v>
      </c>
      <c r="AL22" s="16">
        <f>MONTH(T21)</f>
        <v>11</v>
      </c>
      <c r="AM22" s="16">
        <f>MONTH(AB21)</f>
        <v>12</v>
      </c>
      <c r="AN22" s="11" t="e">
        <f>IF(#REF!&gt;0,DAY(#REF!),"")</f>
        <v>#REF!</v>
      </c>
      <c r="AO22" s="12" t="e">
        <f>IF(#REF!&gt;0,MONTH(#REF!),"")</f>
        <v>#REF!</v>
      </c>
      <c r="AP22" s="13" t="e">
        <f>IF(#REF!&gt;0,DATE($A$2,AO22,AN22),"")</f>
        <v>#REF!</v>
      </c>
      <c r="AQ22" s="11" t="e">
        <f>IF(#REF!&gt;0,DAY(#REF!),"")</f>
        <v>#REF!</v>
      </c>
      <c r="AR22" s="12" t="e">
        <f>IF(#REF!&gt;0,MONTH(#REF!),"")</f>
        <v>#REF!</v>
      </c>
      <c r="AS22" s="13" t="e">
        <f>IF(#REF!&gt;0,DATE($A$2,AR22,AQ22),"")</f>
        <v>#REF!</v>
      </c>
    </row>
    <row r="23" spans="1:45" x14ac:dyDescent="0.35">
      <c r="A23" s="20">
        <f>WEEKNUM(L21,2)-(WEEKDAY(DATE(YEAR(L21),1,1),2)&gt;4)</f>
        <v>40</v>
      </c>
      <c r="C23" s="15"/>
      <c r="D23" s="85">
        <f>7*A22+DATE($A$2,1,3)-WEEKDAY(DATE($A$2,1,3))-5</f>
        <v>41512</v>
      </c>
      <c r="E23" s="86">
        <f>D23+1</f>
        <v>41513</v>
      </c>
      <c r="F23" s="86">
        <f t="shared" ref="F23:J23" si="44">E23+1</f>
        <v>41514</v>
      </c>
      <c r="G23" s="86">
        <f t="shared" si="44"/>
        <v>41515</v>
      </c>
      <c r="H23" s="86">
        <f t="shared" si="44"/>
        <v>41516</v>
      </c>
      <c r="I23" s="86">
        <f t="shared" si="44"/>
        <v>41517</v>
      </c>
      <c r="J23" s="87">
        <f t="shared" si="44"/>
        <v>41518</v>
      </c>
      <c r="K23" s="81"/>
      <c r="L23" s="85">
        <f>7*A23+DATE($A$2,1,3)-WEEKDAY(DATE($A$2,1,3))-5</f>
        <v>41547</v>
      </c>
      <c r="M23" s="86">
        <f>L23+1</f>
        <v>41548</v>
      </c>
      <c r="N23" s="86">
        <f t="shared" ref="N23:R23" si="45">M23+1</f>
        <v>41549</v>
      </c>
      <c r="O23" s="86">
        <f t="shared" si="45"/>
        <v>41550</v>
      </c>
      <c r="P23" s="86">
        <f t="shared" si="45"/>
        <v>41551</v>
      </c>
      <c r="Q23" s="86">
        <f t="shared" si="45"/>
        <v>41552</v>
      </c>
      <c r="R23" s="87">
        <f t="shared" si="45"/>
        <v>41553</v>
      </c>
      <c r="S23" s="81"/>
      <c r="T23" s="85">
        <f>7*A24+DATE($A$2,1,3)-WEEKDAY(DATE($A$2,1,3))-5</f>
        <v>41575</v>
      </c>
      <c r="U23" s="86">
        <f>T23+1</f>
        <v>41576</v>
      </c>
      <c r="V23" s="86">
        <f t="shared" ref="V23:Z23" si="46">U23+1</f>
        <v>41577</v>
      </c>
      <c r="W23" s="86">
        <f t="shared" si="46"/>
        <v>41578</v>
      </c>
      <c r="X23" s="86">
        <f t="shared" si="46"/>
        <v>41579</v>
      </c>
      <c r="Y23" s="86">
        <f t="shared" si="46"/>
        <v>41580</v>
      </c>
      <c r="Z23" s="87">
        <f t="shared" si="46"/>
        <v>41581</v>
      </c>
      <c r="AA23" s="81"/>
      <c r="AB23" s="85">
        <f>7*A25+DATE($A$2,1,3)-WEEKDAY(DATE($A$2,1,3))-5</f>
        <v>41603</v>
      </c>
      <c r="AC23" s="86">
        <f>AB23+1</f>
        <v>41604</v>
      </c>
      <c r="AD23" s="86">
        <f t="shared" ref="AD23:AH23" si="47">AC23+1</f>
        <v>41605</v>
      </c>
      <c r="AE23" s="86">
        <f t="shared" si="47"/>
        <v>41606</v>
      </c>
      <c r="AF23" s="86">
        <f t="shared" si="47"/>
        <v>41607</v>
      </c>
      <c r="AG23" s="86">
        <f t="shared" si="47"/>
        <v>41608</v>
      </c>
      <c r="AH23" s="87">
        <f t="shared" si="47"/>
        <v>41609</v>
      </c>
      <c r="AI23" s="15"/>
      <c r="AJ23" s="17">
        <f>DATE(AJ21,AJ22,1)</f>
        <v>41518</v>
      </c>
      <c r="AK23" s="17">
        <f>DATE(AK21,AK22,1)</f>
        <v>41548</v>
      </c>
      <c r="AL23" s="17">
        <f>DATE(AL21,AL22,1)</f>
        <v>41579</v>
      </c>
      <c r="AM23" s="17">
        <f>DATE(AM21,AM22,1)</f>
        <v>41609</v>
      </c>
      <c r="AN23" s="11" t="e">
        <f>IF(#REF!&gt;0,DAY(#REF!),"")</f>
        <v>#REF!</v>
      </c>
      <c r="AO23" s="12" t="e">
        <f>IF(#REF!&gt;0,MONTH(#REF!),"")</f>
        <v>#REF!</v>
      </c>
      <c r="AP23" s="13" t="e">
        <f>IF(#REF!&gt;0,DATE($A$2,AO23,AN23),"")</f>
        <v>#REF!</v>
      </c>
      <c r="AQ23" s="11" t="e">
        <f>IF(#REF!&gt;0,DAY(#REF!),"")</f>
        <v>#REF!</v>
      </c>
      <c r="AR23" s="12" t="e">
        <f>IF(#REF!&gt;0,MONTH(#REF!),"")</f>
        <v>#REF!</v>
      </c>
      <c r="AS23" s="13" t="e">
        <f>IF(#REF!&gt;0,DATE($A$2,AR23,AQ23),"")</f>
        <v>#REF!</v>
      </c>
    </row>
    <row r="24" spans="1:45" s="2" customFormat="1" x14ac:dyDescent="0.35">
      <c r="A24" s="20">
        <f>WEEKNUM(T21,2)-(WEEKDAY(DATE(YEAR(T21),1,1),2)&gt;4)</f>
        <v>44</v>
      </c>
      <c r="B24" s="18"/>
      <c r="C24" s="18"/>
      <c r="D24" s="88">
        <f>J23+1</f>
        <v>41519</v>
      </c>
      <c r="E24" s="89">
        <f>D24+1</f>
        <v>41520</v>
      </c>
      <c r="F24" s="89">
        <f t="shared" ref="F24:J24" si="48">E24+1</f>
        <v>41521</v>
      </c>
      <c r="G24" s="89">
        <f t="shared" si="48"/>
        <v>41522</v>
      </c>
      <c r="H24" s="89">
        <f t="shared" si="48"/>
        <v>41523</v>
      </c>
      <c r="I24" s="89">
        <f t="shared" si="48"/>
        <v>41524</v>
      </c>
      <c r="J24" s="90">
        <f t="shared" si="48"/>
        <v>41525</v>
      </c>
      <c r="K24" s="81"/>
      <c r="L24" s="88">
        <f>R23+1</f>
        <v>41554</v>
      </c>
      <c r="M24" s="89">
        <f>L24+1</f>
        <v>41555</v>
      </c>
      <c r="N24" s="89">
        <f t="shared" ref="N24:R24" si="49">M24+1</f>
        <v>41556</v>
      </c>
      <c r="O24" s="89">
        <f t="shared" si="49"/>
        <v>41557</v>
      </c>
      <c r="P24" s="89">
        <f t="shared" si="49"/>
        <v>41558</v>
      </c>
      <c r="Q24" s="89">
        <f t="shared" si="49"/>
        <v>41559</v>
      </c>
      <c r="R24" s="90">
        <f t="shared" si="49"/>
        <v>41560</v>
      </c>
      <c r="S24" s="81"/>
      <c r="T24" s="88">
        <f>Z23+1</f>
        <v>41582</v>
      </c>
      <c r="U24" s="89">
        <f>T24+1</f>
        <v>41583</v>
      </c>
      <c r="V24" s="89">
        <f t="shared" ref="V24:Z24" si="50">U24+1</f>
        <v>41584</v>
      </c>
      <c r="W24" s="89">
        <f t="shared" si="50"/>
        <v>41585</v>
      </c>
      <c r="X24" s="89">
        <f t="shared" si="50"/>
        <v>41586</v>
      </c>
      <c r="Y24" s="89">
        <f t="shared" si="50"/>
        <v>41587</v>
      </c>
      <c r="Z24" s="90">
        <f t="shared" si="50"/>
        <v>41588</v>
      </c>
      <c r="AA24" s="81"/>
      <c r="AB24" s="88">
        <f>AH23+1</f>
        <v>41610</v>
      </c>
      <c r="AC24" s="89">
        <f>AB24+1</f>
        <v>41611</v>
      </c>
      <c r="AD24" s="89">
        <f t="shared" ref="AD24:AH24" si="51">AC24+1</f>
        <v>41612</v>
      </c>
      <c r="AE24" s="89">
        <f t="shared" si="51"/>
        <v>41613</v>
      </c>
      <c r="AF24" s="89">
        <f t="shared" si="51"/>
        <v>41614</v>
      </c>
      <c r="AG24" s="89">
        <f t="shared" si="51"/>
        <v>41615</v>
      </c>
      <c r="AH24" s="90">
        <f t="shared" si="51"/>
        <v>41616</v>
      </c>
      <c r="AI24" s="15"/>
      <c r="AJ24" s="17">
        <f>EOMONTH(AJ23,0)</f>
        <v>41547</v>
      </c>
      <c r="AK24" s="17">
        <f>EOMONTH(AK23,0)</f>
        <v>41578</v>
      </c>
      <c r="AL24" s="17">
        <f>EOMONTH(AL23,0)</f>
        <v>41608</v>
      </c>
      <c r="AM24" s="17">
        <f>EOMONTH(AM23,0)</f>
        <v>41639</v>
      </c>
      <c r="AN24" s="1"/>
      <c r="AO24" s="1"/>
      <c r="AP24" s="1"/>
      <c r="AQ24" s="1"/>
      <c r="AR24" s="1"/>
      <c r="AS24" s="1"/>
    </row>
    <row r="25" spans="1:45" x14ac:dyDescent="0.35">
      <c r="A25" s="20">
        <f>WEEKNUM(AB21,2)-(WEEKDAY(DATE(YEAR(AB21),1,1),2)&gt;4)</f>
        <v>48</v>
      </c>
      <c r="C25" s="15"/>
      <c r="D25" s="88">
        <f t="shared" ref="D25:D28" si="52">J24+1</f>
        <v>41526</v>
      </c>
      <c r="E25" s="89">
        <f t="shared" ref="E25:J28" si="53">D25+1</f>
        <v>41527</v>
      </c>
      <c r="F25" s="89">
        <f t="shared" si="53"/>
        <v>41528</v>
      </c>
      <c r="G25" s="89">
        <f t="shared" si="53"/>
        <v>41529</v>
      </c>
      <c r="H25" s="89">
        <f t="shared" si="53"/>
        <v>41530</v>
      </c>
      <c r="I25" s="89">
        <f t="shared" si="53"/>
        <v>41531</v>
      </c>
      <c r="J25" s="90">
        <f t="shared" si="53"/>
        <v>41532</v>
      </c>
      <c r="K25" s="81"/>
      <c r="L25" s="88">
        <f t="shared" ref="L25:L28" si="54">R24+1</f>
        <v>41561</v>
      </c>
      <c r="M25" s="89">
        <f t="shared" ref="M25:R28" si="55">L25+1</f>
        <v>41562</v>
      </c>
      <c r="N25" s="89">
        <f t="shared" si="55"/>
        <v>41563</v>
      </c>
      <c r="O25" s="89">
        <f t="shared" si="55"/>
        <v>41564</v>
      </c>
      <c r="P25" s="89">
        <f t="shared" si="55"/>
        <v>41565</v>
      </c>
      <c r="Q25" s="89">
        <f t="shared" si="55"/>
        <v>41566</v>
      </c>
      <c r="R25" s="90">
        <f t="shared" si="55"/>
        <v>41567</v>
      </c>
      <c r="S25" s="81"/>
      <c r="T25" s="88">
        <f t="shared" ref="T25:T28" si="56">Z24+1</f>
        <v>41589</v>
      </c>
      <c r="U25" s="89">
        <f t="shared" ref="U25:Z28" si="57">T25+1</f>
        <v>41590</v>
      </c>
      <c r="V25" s="89">
        <f t="shared" si="57"/>
        <v>41591</v>
      </c>
      <c r="W25" s="89">
        <f t="shared" si="57"/>
        <v>41592</v>
      </c>
      <c r="X25" s="89">
        <f t="shared" si="57"/>
        <v>41593</v>
      </c>
      <c r="Y25" s="89">
        <f t="shared" si="57"/>
        <v>41594</v>
      </c>
      <c r="Z25" s="90">
        <f t="shared" si="57"/>
        <v>41595</v>
      </c>
      <c r="AA25" s="81"/>
      <c r="AB25" s="88">
        <f t="shared" ref="AB25:AB28" si="58">AH24+1</f>
        <v>41617</v>
      </c>
      <c r="AC25" s="89">
        <f t="shared" ref="AC25:AC28" si="59">AB25+1</f>
        <v>41618</v>
      </c>
      <c r="AD25" s="89">
        <f t="shared" ref="AD25:AH25" si="60">AC25+1</f>
        <v>41619</v>
      </c>
      <c r="AE25" s="89">
        <f t="shared" si="60"/>
        <v>41620</v>
      </c>
      <c r="AF25" s="89">
        <f t="shared" si="60"/>
        <v>41621</v>
      </c>
      <c r="AG25" s="89">
        <f t="shared" si="60"/>
        <v>41622</v>
      </c>
      <c r="AH25" s="90">
        <f t="shared" si="60"/>
        <v>41623</v>
      </c>
      <c r="AI25" s="15"/>
      <c r="AJ25" s="16"/>
      <c r="AK25" s="16"/>
      <c r="AL25" s="16"/>
      <c r="AM25" s="16"/>
    </row>
    <row r="26" spans="1:45" x14ac:dyDescent="0.35">
      <c r="A26" s="20"/>
      <c r="C26" s="15"/>
      <c r="D26" s="88">
        <f t="shared" si="52"/>
        <v>41533</v>
      </c>
      <c r="E26" s="89">
        <f t="shared" si="53"/>
        <v>41534</v>
      </c>
      <c r="F26" s="89">
        <f t="shared" si="53"/>
        <v>41535</v>
      </c>
      <c r="G26" s="89">
        <f t="shared" si="53"/>
        <v>41536</v>
      </c>
      <c r="H26" s="89">
        <f t="shared" si="53"/>
        <v>41537</v>
      </c>
      <c r="I26" s="89">
        <f t="shared" si="53"/>
        <v>41538</v>
      </c>
      <c r="J26" s="90">
        <f t="shared" si="53"/>
        <v>41539</v>
      </c>
      <c r="K26" s="81"/>
      <c r="L26" s="88">
        <f t="shared" si="54"/>
        <v>41568</v>
      </c>
      <c r="M26" s="89">
        <f t="shared" si="55"/>
        <v>41569</v>
      </c>
      <c r="N26" s="89">
        <f t="shared" si="55"/>
        <v>41570</v>
      </c>
      <c r="O26" s="89">
        <f t="shared" si="55"/>
        <v>41571</v>
      </c>
      <c r="P26" s="89">
        <f t="shared" si="55"/>
        <v>41572</v>
      </c>
      <c r="Q26" s="89">
        <f t="shared" si="55"/>
        <v>41573</v>
      </c>
      <c r="R26" s="90">
        <f t="shared" si="55"/>
        <v>41574</v>
      </c>
      <c r="S26" s="81"/>
      <c r="T26" s="88">
        <f t="shared" si="56"/>
        <v>41596</v>
      </c>
      <c r="U26" s="89">
        <f t="shared" si="57"/>
        <v>41597</v>
      </c>
      <c r="V26" s="89">
        <f t="shared" si="57"/>
        <v>41598</v>
      </c>
      <c r="W26" s="89">
        <f t="shared" si="57"/>
        <v>41599</v>
      </c>
      <c r="X26" s="89">
        <f t="shared" si="57"/>
        <v>41600</v>
      </c>
      <c r="Y26" s="89">
        <f t="shared" si="57"/>
        <v>41601</v>
      </c>
      <c r="Z26" s="90">
        <f t="shared" si="57"/>
        <v>41602</v>
      </c>
      <c r="AA26" s="81"/>
      <c r="AB26" s="88">
        <f t="shared" si="58"/>
        <v>41624</v>
      </c>
      <c r="AC26" s="89">
        <f t="shared" si="59"/>
        <v>41625</v>
      </c>
      <c r="AD26" s="89">
        <f t="shared" ref="AD26:AH26" si="61">AC26+1</f>
        <v>41626</v>
      </c>
      <c r="AE26" s="89">
        <f t="shared" si="61"/>
        <v>41627</v>
      </c>
      <c r="AF26" s="89">
        <f t="shared" si="61"/>
        <v>41628</v>
      </c>
      <c r="AG26" s="89">
        <f t="shared" si="61"/>
        <v>41629</v>
      </c>
      <c r="AH26" s="90">
        <f t="shared" si="61"/>
        <v>41630</v>
      </c>
      <c r="AI26" s="15"/>
      <c r="AJ26" s="15"/>
      <c r="AK26" s="15"/>
      <c r="AL26" s="15"/>
      <c r="AM26" s="15"/>
    </row>
    <row r="27" spans="1:45" x14ac:dyDescent="0.35">
      <c r="A27" s="20"/>
      <c r="C27" s="15"/>
      <c r="D27" s="88">
        <f t="shared" si="52"/>
        <v>41540</v>
      </c>
      <c r="E27" s="89">
        <f t="shared" si="53"/>
        <v>41541</v>
      </c>
      <c r="F27" s="89">
        <f t="shared" si="53"/>
        <v>41542</v>
      </c>
      <c r="G27" s="89">
        <f t="shared" si="53"/>
        <v>41543</v>
      </c>
      <c r="H27" s="89">
        <f t="shared" si="53"/>
        <v>41544</v>
      </c>
      <c r="I27" s="89">
        <f t="shared" si="53"/>
        <v>41545</v>
      </c>
      <c r="J27" s="90">
        <f t="shared" si="53"/>
        <v>41546</v>
      </c>
      <c r="K27" s="81"/>
      <c r="L27" s="88">
        <f t="shared" si="54"/>
        <v>41575</v>
      </c>
      <c r="M27" s="89">
        <f t="shared" si="55"/>
        <v>41576</v>
      </c>
      <c r="N27" s="89">
        <f t="shared" si="55"/>
        <v>41577</v>
      </c>
      <c r="O27" s="89">
        <f t="shared" si="55"/>
        <v>41578</v>
      </c>
      <c r="P27" s="89">
        <f t="shared" si="55"/>
        <v>41579</v>
      </c>
      <c r="Q27" s="89">
        <f t="shared" si="55"/>
        <v>41580</v>
      </c>
      <c r="R27" s="90">
        <f t="shared" si="55"/>
        <v>41581</v>
      </c>
      <c r="S27" s="81"/>
      <c r="T27" s="88">
        <f t="shared" si="56"/>
        <v>41603</v>
      </c>
      <c r="U27" s="89">
        <f t="shared" si="57"/>
        <v>41604</v>
      </c>
      <c r="V27" s="89">
        <f t="shared" si="57"/>
        <v>41605</v>
      </c>
      <c r="W27" s="89">
        <f t="shared" si="57"/>
        <v>41606</v>
      </c>
      <c r="X27" s="89">
        <f t="shared" si="57"/>
        <v>41607</v>
      </c>
      <c r="Y27" s="89">
        <f t="shared" si="57"/>
        <v>41608</v>
      </c>
      <c r="Z27" s="90">
        <f t="shared" si="57"/>
        <v>41609</v>
      </c>
      <c r="AA27" s="81"/>
      <c r="AB27" s="88">
        <f t="shared" si="58"/>
        <v>41631</v>
      </c>
      <c r="AC27" s="89">
        <f t="shared" si="59"/>
        <v>41632</v>
      </c>
      <c r="AD27" s="89">
        <f t="shared" ref="AD27:AH27" si="62">AC27+1</f>
        <v>41633</v>
      </c>
      <c r="AE27" s="89">
        <f t="shared" si="62"/>
        <v>41634</v>
      </c>
      <c r="AF27" s="89">
        <f t="shared" si="62"/>
        <v>41635</v>
      </c>
      <c r="AG27" s="89">
        <f t="shared" si="62"/>
        <v>41636</v>
      </c>
      <c r="AH27" s="90">
        <f t="shared" si="62"/>
        <v>41637</v>
      </c>
      <c r="AI27" s="15"/>
      <c r="AJ27" s="15"/>
      <c r="AK27" s="15"/>
      <c r="AL27" s="15"/>
      <c r="AM27" s="15"/>
    </row>
    <row r="28" spans="1:45" x14ac:dyDescent="0.35">
      <c r="A28" s="20"/>
      <c r="C28" s="15"/>
      <c r="D28" s="91">
        <f t="shared" si="52"/>
        <v>41547</v>
      </c>
      <c r="E28" s="92">
        <f t="shared" si="53"/>
        <v>41548</v>
      </c>
      <c r="F28" s="92">
        <f t="shared" si="53"/>
        <v>41549</v>
      </c>
      <c r="G28" s="92">
        <f t="shared" si="53"/>
        <v>41550</v>
      </c>
      <c r="H28" s="92">
        <f t="shared" si="53"/>
        <v>41551</v>
      </c>
      <c r="I28" s="92">
        <f t="shared" si="53"/>
        <v>41552</v>
      </c>
      <c r="J28" s="93">
        <f t="shared" si="53"/>
        <v>41553</v>
      </c>
      <c r="K28" s="81"/>
      <c r="L28" s="91">
        <f t="shared" si="54"/>
        <v>41582</v>
      </c>
      <c r="M28" s="92">
        <f t="shared" si="55"/>
        <v>41583</v>
      </c>
      <c r="N28" s="92">
        <f t="shared" si="55"/>
        <v>41584</v>
      </c>
      <c r="O28" s="92">
        <f t="shared" si="55"/>
        <v>41585</v>
      </c>
      <c r="P28" s="92">
        <f t="shared" si="55"/>
        <v>41586</v>
      </c>
      <c r="Q28" s="92">
        <f t="shared" si="55"/>
        <v>41587</v>
      </c>
      <c r="R28" s="93">
        <f t="shared" si="55"/>
        <v>41588</v>
      </c>
      <c r="S28" s="81"/>
      <c r="T28" s="91">
        <f t="shared" si="56"/>
        <v>41610</v>
      </c>
      <c r="U28" s="92">
        <f t="shared" si="57"/>
        <v>41611</v>
      </c>
      <c r="V28" s="92">
        <f t="shared" si="57"/>
        <v>41612</v>
      </c>
      <c r="W28" s="92">
        <f t="shared" si="57"/>
        <v>41613</v>
      </c>
      <c r="X28" s="92">
        <f t="shared" si="57"/>
        <v>41614</v>
      </c>
      <c r="Y28" s="92">
        <f t="shared" si="57"/>
        <v>41615</v>
      </c>
      <c r="Z28" s="93">
        <f t="shared" si="57"/>
        <v>41616</v>
      </c>
      <c r="AA28" s="81"/>
      <c r="AB28" s="91">
        <f t="shared" si="58"/>
        <v>41638</v>
      </c>
      <c r="AC28" s="92">
        <f t="shared" si="59"/>
        <v>41639</v>
      </c>
      <c r="AD28" s="92">
        <f t="shared" ref="AD28:AH28" si="63">AC28+1</f>
        <v>41640</v>
      </c>
      <c r="AE28" s="92">
        <f t="shared" si="63"/>
        <v>41641</v>
      </c>
      <c r="AF28" s="92">
        <f t="shared" si="63"/>
        <v>41642</v>
      </c>
      <c r="AG28" s="92">
        <f t="shared" si="63"/>
        <v>41643</v>
      </c>
      <c r="AH28" s="93">
        <f t="shared" si="63"/>
        <v>41644</v>
      </c>
      <c r="AI28" s="15"/>
      <c r="AJ28" s="15"/>
      <c r="AK28" s="15"/>
      <c r="AL28" s="15"/>
      <c r="AM28" s="15"/>
    </row>
    <row r="29" spans="1:45" x14ac:dyDescent="0.35">
      <c r="A29" s="20"/>
      <c r="C29" s="15"/>
      <c r="D29" s="15"/>
      <c r="E29" s="15"/>
      <c r="F29" s="15"/>
      <c r="G29" s="15"/>
      <c r="H29" s="15"/>
      <c r="I29" s="15"/>
      <c r="J29" s="15"/>
      <c r="K29" s="94"/>
      <c r="L29" s="15"/>
      <c r="M29" s="15"/>
      <c r="N29" s="15"/>
      <c r="O29" s="15"/>
      <c r="P29" s="15"/>
      <c r="Q29" s="15"/>
      <c r="R29" s="15"/>
      <c r="S29" s="94"/>
      <c r="T29" s="15"/>
      <c r="U29" s="15"/>
      <c r="V29" s="15"/>
      <c r="W29" s="15"/>
      <c r="X29" s="15"/>
      <c r="Y29" s="15"/>
      <c r="Z29" s="15"/>
      <c r="AA29" s="94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</row>
    <row r="30" spans="1:45" hidden="1" x14ac:dyDescent="0.35">
      <c r="A30" s="21" t="s">
        <v>378</v>
      </c>
      <c r="C30" s="15"/>
      <c r="D30" s="15"/>
      <c r="E30" s="15"/>
      <c r="F30" s="15"/>
      <c r="G30" s="15"/>
      <c r="H30" s="15"/>
      <c r="I30" s="15"/>
      <c r="J30" s="15"/>
      <c r="K30" s="78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</row>
    <row r="31" spans="1:45" hidden="1" x14ac:dyDescent="0.35">
      <c r="A31" s="20">
        <f>IF(A32=TRUE,1,0)</f>
        <v>1</v>
      </c>
      <c r="C31" s="15"/>
      <c r="D31" s="15"/>
      <c r="E31" s="15"/>
      <c r="F31" s="15"/>
      <c r="G31" s="15"/>
      <c r="H31" s="15"/>
      <c r="I31" s="15"/>
      <c r="J31" s="15"/>
      <c r="K31" s="78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</row>
    <row r="32" spans="1:45" hidden="1" x14ac:dyDescent="0.35">
      <c r="A32" s="20" t="b">
        <v>1</v>
      </c>
    </row>
    <row r="33" spans="1:1" hidden="1" x14ac:dyDescent="0.35">
      <c r="A33" s="21" t="s">
        <v>379</v>
      </c>
    </row>
    <row r="34" spans="1:1" hidden="1" x14ac:dyDescent="0.35">
      <c r="A34" s="20">
        <f>IF(A35=TRUE,1,0)</f>
        <v>1</v>
      </c>
    </row>
    <row r="35" spans="1:1" hidden="1" x14ac:dyDescent="0.35">
      <c r="A35" s="20" t="b">
        <v>1</v>
      </c>
    </row>
    <row r="36" spans="1:1" hidden="1" x14ac:dyDescent="0.35">
      <c r="A36" s="22"/>
    </row>
    <row r="37" spans="1:1" hidden="1" x14ac:dyDescent="0.35">
      <c r="A37" s="20"/>
    </row>
    <row r="38" spans="1:1" hidden="1" x14ac:dyDescent="0.35">
      <c r="A38" s="20"/>
    </row>
    <row r="39" spans="1:1" hidden="1" x14ac:dyDescent="0.35">
      <c r="A39" s="21" t="s">
        <v>381</v>
      </c>
    </row>
    <row r="40" spans="1:1" hidden="1" x14ac:dyDescent="0.35">
      <c r="A40" s="20">
        <f>IF(A41=TRUE,1,0)</f>
        <v>1</v>
      </c>
    </row>
    <row r="41" spans="1:1" hidden="1" x14ac:dyDescent="0.35">
      <c r="A41" s="20" t="b">
        <v>1</v>
      </c>
    </row>
    <row r="42" spans="1:1" hidden="1" x14ac:dyDescent="0.35">
      <c r="A42" s="20"/>
    </row>
    <row r="43" spans="1:1" hidden="1" x14ac:dyDescent="0.35">
      <c r="A43" s="21" t="s">
        <v>397</v>
      </c>
    </row>
    <row r="44" spans="1:1" hidden="1" x14ac:dyDescent="0.35">
      <c r="A44" s="37">
        <f ca="1">TODAY()</f>
        <v>41482</v>
      </c>
    </row>
    <row r="45" spans="1:1" hidden="1" x14ac:dyDescent="0.35">
      <c r="A45" s="38" t="str">
        <f ca="1">PROPER(TEXT($A$44,"jjjj"))</f>
        <v>Samedi</v>
      </c>
    </row>
    <row r="46" spans="1:1" hidden="1" x14ac:dyDescent="0.35">
      <c r="A46" s="38" t="str">
        <f ca="1">PROPER(TEXT($A$44,"jj "))</f>
        <v xml:space="preserve">27 </v>
      </c>
    </row>
    <row r="47" spans="1:1" hidden="1" x14ac:dyDescent="0.35">
      <c r="A47" s="38" t="str">
        <f ca="1">PROPER(TEXT($A$44,"mmmm"))</f>
        <v>Juillet</v>
      </c>
    </row>
    <row r="48" spans="1:1" hidden="1" x14ac:dyDescent="0.35">
      <c r="A48" s="20" t="str">
        <f ca="1">VLOOKUP(A44,Saints2,2,0)</f>
        <v>Nathalie</v>
      </c>
    </row>
    <row r="49" spans="1:1" hidden="1" x14ac:dyDescent="0.35">
      <c r="A49" s="20">
        <f ca="1">YEAR(A44)</f>
        <v>2013</v>
      </c>
    </row>
    <row r="50" spans="1:1" hidden="1" x14ac:dyDescent="0.35">
      <c r="A50" s="20"/>
    </row>
    <row r="51" spans="1:1" hidden="1" x14ac:dyDescent="0.35">
      <c r="A51" s="20"/>
    </row>
  </sheetData>
  <sheetProtection selectLockedCells="1"/>
  <mergeCells count="12">
    <mergeCell ref="D21:J21"/>
    <mergeCell ref="L21:R21"/>
    <mergeCell ref="T21:Z21"/>
    <mergeCell ref="AB21:AH21"/>
    <mergeCell ref="D3:J3"/>
    <mergeCell ref="L3:R3"/>
    <mergeCell ref="T3:Z3"/>
    <mergeCell ref="AB3:AH3"/>
    <mergeCell ref="L12:R12"/>
    <mergeCell ref="D12:J12"/>
    <mergeCell ref="AB12:AH12"/>
    <mergeCell ref="T12:Z12"/>
  </mergeCells>
  <conditionalFormatting sqref="AB5:AH10">
    <cfRule type="expression" dxfId="64" priority="12">
      <formula>AND($A$40=1,AB5&gt;=$AM$4,AB5&lt;=$AM$5,COUNTIF(data1,AB5)&gt;0)</formula>
    </cfRule>
    <cfRule type="expression" dxfId="63" priority="31">
      <formula>AND($A$40=1,AB5&gt;=$AM$4,AB5&lt;=$AM$5,COUNTIF(data2,AB5)&gt;0)</formula>
    </cfRule>
    <cfRule type="expression" dxfId="62" priority="32">
      <formula>AND($A$31=1,AB5&gt;=$AM$4,AB5&lt;=$AM$5,COUNTIF(Feries,AB5)&gt;0)</formula>
    </cfRule>
    <cfRule type="expression" dxfId="61" priority="54">
      <formula>AND($A$34=1,WEEKDAY(AB5,2)&gt;5)</formula>
    </cfRule>
    <cfRule type="expression" dxfId="60" priority="70">
      <formula>AND(AB5&gt;=$AM$4,AB5&lt;=$AM$5)</formula>
    </cfRule>
  </conditionalFormatting>
  <conditionalFormatting sqref="AB14:AH19">
    <cfRule type="expression" dxfId="59" priority="8">
      <formula>AND($A$40=1,AB14&gt;=$AM$14,AB14&lt;=$AM$15,COUNTIF(data1,AB14)&gt;0)</formula>
    </cfRule>
    <cfRule type="expression" dxfId="58" priority="23">
      <formula>AND($A$40=1,AB14&gt;=$AM$14,AB14&lt;=$AM$15,COUNTIF(data2,AB14)&gt;0)</formula>
    </cfRule>
    <cfRule type="expression" dxfId="57" priority="24">
      <formula>AND($A$31=1,AB14&gt;=$AM$14,AB14&lt;=$AM$15,COUNTIF(Feries,AB14)&gt;0)</formula>
    </cfRule>
    <cfRule type="expression" dxfId="56" priority="51">
      <formula>AND($A$34=1,WEEKDAY(AB14,2)&gt;5)</formula>
    </cfRule>
    <cfRule type="expression" dxfId="55" priority="67">
      <formula>AND(AB14&gt;=$AM$14,AB14&lt;=$AM$15)</formula>
    </cfRule>
  </conditionalFormatting>
  <conditionalFormatting sqref="AB23:AH28">
    <cfRule type="expression" dxfId="54" priority="4">
      <formula>AND($A$40=1,AB23&gt;=$AM$23,AB23&lt;=$AM$24,COUNTIF(data1,AB23)&gt;0)</formula>
    </cfRule>
    <cfRule type="expression" dxfId="53" priority="15">
      <formula>AND($A$40=1,AB23&gt;=$AM$23,AB23&lt;=$AM$24,COUNTIF(data2,AB23)&gt;0)</formula>
    </cfRule>
    <cfRule type="expression" dxfId="52" priority="16">
      <formula>AND($A$31=1,AB23&gt;=$AM$23,AB23&lt;=$AM$24,COUNTIF(Feries,AB23)&gt;0)</formula>
    </cfRule>
    <cfRule type="expression" dxfId="51" priority="47">
      <formula>AND($A$34=1,WEEKDAY(AB23,2)&gt;5)</formula>
    </cfRule>
    <cfRule type="expression" dxfId="50" priority="62">
      <formula>AND(AB23&gt;=$AM$23,AB23&lt;=$AM$24)</formula>
    </cfRule>
  </conditionalFormatting>
  <conditionalFormatting sqref="D4:AH4">
    <cfRule type="expression" dxfId="49" priority="60">
      <formula>AND($A$34=1,OR(D4="S",D4="D"))</formula>
    </cfRule>
  </conditionalFormatting>
  <conditionalFormatting sqref="D5:J10">
    <cfRule type="expression" dxfId="48" priority="37">
      <formula>AND($A$40=1,D5&gt;=$AJ$4,D5&lt;=$AJ$5,COUNTIF(data1,D5)&gt;0)</formula>
    </cfRule>
    <cfRule type="expression" dxfId="47" priority="38">
      <formula>AND($A$40=1,D5&gt;=$AJ$4,D5&lt;=$AJ$5,COUNTIF(data2,D5)&gt;0)</formula>
    </cfRule>
    <cfRule type="expression" dxfId="46" priority="42">
      <formula>AND($A$31=1,D5&gt;=$AJ$4,D5&lt;=$AJ$5,COUNTIF(Feries,D5)&gt;0)</formula>
    </cfRule>
    <cfRule type="expression" dxfId="45" priority="61">
      <formula>AND($A$34=1,WEEKDAY(D5,2)&gt;5)</formula>
    </cfRule>
    <cfRule type="expression" dxfId="44" priority="73">
      <formula>AND(D5&gt;=$AJ$4,D5&lt;=$AJ$5)</formula>
    </cfRule>
  </conditionalFormatting>
  <conditionalFormatting sqref="L5:R10">
    <cfRule type="expression" dxfId="43" priority="14">
      <formula>AND($A$40=1,L5&gt;=$AK$4,L5&lt;=$AK$5,COUNTIF(data1,L5)&gt;0)</formula>
    </cfRule>
    <cfRule type="expression" dxfId="42" priority="35">
      <formula>AND($A$40=1,L5&gt;=$AK$4,L5&lt;=$AK$5,COUNTIF(data2,L5)&gt;0)</formula>
    </cfRule>
    <cfRule type="expression" dxfId="41" priority="36">
      <formula>AND($A$31=1,L5&gt;=$AK$4,L5&lt;=$AK$5,COUNTIF(Feries,L5)&gt;0)</formula>
    </cfRule>
    <cfRule type="expression" dxfId="40" priority="40">
      <formula>AND($A$34=1,WEEKDAY(L5,2)&gt;5)</formula>
    </cfRule>
    <cfRule type="expression" dxfId="39" priority="72">
      <formula>AND(L5&gt;=$AK$4,L5&lt;=$AK$5)</formula>
    </cfRule>
  </conditionalFormatting>
  <conditionalFormatting sqref="T5:Z10">
    <cfRule type="expression" dxfId="38" priority="13">
      <formula>AND($A$40=1,T5&gt;=$AL$4,T5&lt;=$AL$5,COUNTIF(data1,T5)&gt;0)</formula>
    </cfRule>
    <cfRule type="expression" dxfId="37" priority="33">
      <formula>AND($A$40=1,T5&gt;=$AL$4,T5&lt;=$AL$5,COUNTIF(data2,T5)&gt;0)</formula>
    </cfRule>
    <cfRule type="expression" dxfId="36" priority="34">
      <formula>AND($A$31=1,T5&gt;=$AL$4,T5&lt;=$AL$5,COUNTIF(Feries,T5)&gt;0)</formula>
    </cfRule>
    <cfRule type="expression" dxfId="35" priority="41">
      <formula>AND($A$34=1,WEEKDAY(T5,2)&gt;5)</formula>
    </cfRule>
    <cfRule type="expression" dxfId="34" priority="71">
      <formula>AND(T5&gt;=$AL$4,T5&lt;=$AL$5)</formula>
    </cfRule>
  </conditionalFormatting>
  <conditionalFormatting sqref="D14:J19">
    <cfRule type="expression" dxfId="33" priority="11">
      <formula>AND($A$40=1,D14&gt;=$AJ$14,D14&lt;=$AJ$15,COUNTIF(data1,D14)&gt;0)</formula>
    </cfRule>
    <cfRule type="expression" dxfId="32" priority="29">
      <formula>AND($A$40=1,D14&gt;=$AJ$14,D14&lt;=$AJ$15,COUNTIF(data2,D14)&gt;0)</formula>
    </cfRule>
    <cfRule type="expression" dxfId="31" priority="30">
      <formula>AND($A$31=1,D14&gt;=$AJ$14,D14&lt;=$AJ$15,COUNTIF(Feries,D14)&gt;0)</formula>
    </cfRule>
    <cfRule type="expression" dxfId="30" priority="43">
      <formula>AND($A$34=1,WEEKDAY(D14,2)&gt;5)</formula>
    </cfRule>
    <cfRule type="expression" dxfId="29" priority="69">
      <formula>AND(D14&gt;=$AJ$14,D14&lt;=$AJ$15)</formula>
    </cfRule>
  </conditionalFormatting>
  <conditionalFormatting sqref="L14:R19">
    <cfRule type="expression" dxfId="28" priority="10">
      <formula>AND($A$40=1,L14&gt;=$AK$14,L14&lt;=$AK$15,COUNTIF(data1,L14)&gt;0)</formula>
    </cfRule>
    <cfRule type="expression" dxfId="27" priority="79">
      <formula>AND($A$40=1,L14&gt;=$AK$14,D14&lt;=$AK$15,COUNTIF(data2,L14)&gt;0)</formula>
    </cfRule>
    <cfRule type="expression" dxfId="26" priority="80">
      <formula>AND($A$31=1,L14&gt;=$AK$14,L14&lt;=$AK$15,COUNTIF(Feries,L14)&gt;0)</formula>
    </cfRule>
    <cfRule type="expression" dxfId="25" priority="81">
      <formula>AND($A$34=1,WEEKDAY(L14,2)&gt;5)</formula>
    </cfRule>
    <cfRule type="expression" dxfId="24" priority="82">
      <formula>AND(L14&gt;=$AK$14,L14&lt;=$AK$15)</formula>
    </cfRule>
  </conditionalFormatting>
  <conditionalFormatting sqref="T14:Z19">
    <cfRule type="expression" dxfId="23" priority="9">
      <formula>AND($A$40=1,T14&gt;=$AL$14,T14&lt;=$AL$15,COUNTIF(data1,T14)&gt;0)</formula>
    </cfRule>
    <cfRule type="expression" dxfId="22" priority="25">
      <formula>AND($A$40=1,T14&gt;=$AL$14,T14&lt;=$AL$15,COUNTIF(data2,T14)&gt;0)</formula>
    </cfRule>
    <cfRule type="expression" dxfId="21" priority="26">
      <formula>AND($A$31=1,T14&gt;=$AL$14,T14&lt;=$AL$15,COUNTIF(Feries,T14)&gt;0)</formula>
    </cfRule>
    <cfRule type="expression" dxfId="20" priority="52">
      <formula>AND($A$34=1,WEEKDAY(T14,2)&gt;5)</formula>
    </cfRule>
    <cfRule type="expression" dxfId="19" priority="68">
      <formula>AND(T14&gt;=$AL$14,T14&lt;=$AL$15)</formula>
    </cfRule>
  </conditionalFormatting>
  <conditionalFormatting sqref="D23:J28">
    <cfRule type="expression" dxfId="18" priority="7">
      <formula>AND($A$40=1,D23&gt;=$AJ$23,D23&lt;=$AJ$24,COUNTIF(data1,D23)&gt;0)</formula>
    </cfRule>
    <cfRule type="expression" dxfId="17" priority="21">
      <formula>AND($A$40=1,D23&gt;=$AJ$23,D23&lt;=$AJ$24,COUNTIF(data2,D23)&gt;0)</formula>
    </cfRule>
    <cfRule type="expression" dxfId="16" priority="22">
      <formula>AND($A$31=1,D23&gt;=$AJ$23,D23&lt;=$AJ$24,COUNTIF(Feries,D23)&gt;0)</formula>
    </cfRule>
    <cfRule type="expression" dxfId="15" priority="44">
      <formula>AND($A$34=1,WEEKDAY(D23,2)&gt;5)</formula>
    </cfRule>
    <cfRule type="expression" dxfId="14" priority="66">
      <formula>AND(D23&gt;=$AJ$23,D23&lt;=$AJ$24)</formula>
    </cfRule>
  </conditionalFormatting>
  <conditionalFormatting sqref="L23:R28">
    <cfRule type="expression" dxfId="13" priority="6">
      <formula>AND($A$40=1,L23&gt;=$AK$23,L23&lt;=$AK$24,COUNTIF(data1,L23)&gt;0)</formula>
    </cfRule>
    <cfRule type="expression" dxfId="12" priority="19">
      <formula>AND($A$40=1,L23&gt;=$AK$23,L23&lt;=$AK$24,COUNTIF(data2,L23)&gt;0)</formula>
    </cfRule>
    <cfRule type="expression" dxfId="11" priority="20">
      <formula>AND($A$31=1,L23&gt;=$AK$23,L23&lt;=$AK$24,COUNTIF(Feries,L23)&gt;0)</formula>
    </cfRule>
    <cfRule type="expression" dxfId="10" priority="49">
      <formula>AND($A$34=1,WEEKDAY(L23,2)&gt;5)</formula>
    </cfRule>
    <cfRule type="expression" dxfId="9" priority="64">
      <formula>AND(L23&gt;=$AK$23,L23&lt;=$AK$24)</formula>
    </cfRule>
  </conditionalFormatting>
  <conditionalFormatting sqref="T23:Z28">
    <cfRule type="expression" dxfId="8" priority="5">
      <formula>AND($A$40=1,T23&gt;=$AL$23,T23&lt;=$AL$24,COUNTIF(data1,T23)&gt;0)</formula>
    </cfRule>
    <cfRule type="expression" dxfId="7" priority="17">
      <formula>AND($A$40=1,T23&gt;=$AL$23,T23&lt;=$AL$24,COUNTIF(data2,T23)&gt;0)</formula>
    </cfRule>
    <cfRule type="expression" dxfId="6" priority="18">
      <formula>AND($A$31=1,T23&gt;=$AL$256,T23&lt;=$AL$24,COUNTIF(Feries,T23)&gt;0)</formula>
    </cfRule>
    <cfRule type="expression" dxfId="5" priority="48">
      <formula>AND($A$34=1,WEEKDAY(T23,2)&gt;5)</formula>
    </cfRule>
    <cfRule type="expression" dxfId="4" priority="63">
      <formula>AND(T23&gt;=$AL$23,T23&lt;=$AL$24)</formula>
    </cfRule>
  </conditionalFormatting>
  <conditionalFormatting sqref="E13:AE13">
    <cfRule type="expression" dxfId="3" priority="3">
      <formula>AND($A$34=1,OR(M13="S",M13="D"))</formula>
    </cfRule>
  </conditionalFormatting>
  <conditionalFormatting sqref="D13:AH13">
    <cfRule type="expression" dxfId="2" priority="2">
      <formula>AND($A$34=1,OR(D13="S",D13="D"))</formula>
    </cfRule>
  </conditionalFormatting>
  <conditionalFormatting sqref="D22:AH22">
    <cfRule type="expression" dxfId="1" priority="1">
      <formula>AND($A$34=1,OR(D22="S",D22="D"))</formula>
    </cfRule>
  </conditionalFormatting>
  <conditionalFormatting sqref="AF13:AH13">
    <cfRule type="expression" dxfId="0" priority="84">
      <formula>AND($A$34=1,OR(#REF!="S",#REF!="D"))</formula>
    </cfRule>
  </conditionalFormatting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3077" r:id="rId4" name="ComboBox1">
          <controlPr defaultSize="0" autoLine="0" linkedCell="A2" listFillRange="ListeAn" r:id="rId5">
            <anchor moveWithCells="1">
              <from>
                <xdr:col>1</xdr:col>
                <xdr:colOff>685800</xdr:colOff>
                <xdr:row>0</xdr:row>
                <xdr:rowOff>114300</xdr:rowOff>
              </from>
              <to>
                <xdr:col>1</xdr:col>
                <xdr:colOff>1447800</xdr:colOff>
                <xdr:row>0</xdr:row>
                <xdr:rowOff>342900</xdr:rowOff>
              </to>
            </anchor>
          </controlPr>
        </control>
      </mc:Choice>
      <mc:Fallback>
        <control shapeId="3077" r:id="rId4" name="ComboBox1"/>
      </mc:Fallback>
    </mc:AlternateContent>
    <mc:AlternateContent xmlns:mc="http://schemas.openxmlformats.org/markup-compatibility/2006">
      <mc:Choice Requires="x14">
        <control shapeId="3073" r:id="rId6" name="Check Box 1">
          <controlPr defaultSize="0" autoFill="0" autoLine="0" autoPict="0">
            <anchor moveWithCells="1">
              <from>
                <xdr:col>1</xdr:col>
                <xdr:colOff>371475</xdr:colOff>
                <xdr:row>2</xdr:row>
                <xdr:rowOff>9525</xdr:rowOff>
              </from>
              <to>
                <xdr:col>1</xdr:col>
                <xdr:colOff>723900</xdr:colOff>
                <xdr:row>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" r:id="rId7" name="Check Box 2">
          <controlPr defaultSize="0" autoFill="0" autoLine="0" autoPict="0">
            <anchor moveWithCells="1">
              <from>
                <xdr:col>1</xdr:col>
                <xdr:colOff>371475</xdr:colOff>
                <xdr:row>2</xdr:row>
                <xdr:rowOff>219075</xdr:rowOff>
              </from>
              <to>
                <xdr:col>1</xdr:col>
                <xdr:colOff>723900</xdr:colOff>
                <xdr:row>4</xdr:row>
                <xdr:rowOff>38100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AK366"/>
  <sheetViews>
    <sheetView showGridLines="0" topLeftCell="AA1" zoomScaleNormal="100" workbookViewId="0">
      <selection activeCell="AH22" sqref="AH22"/>
    </sheetView>
  </sheetViews>
  <sheetFormatPr baseColWidth="10" defaultRowHeight="15" x14ac:dyDescent="0.3"/>
  <cols>
    <col min="1" max="1" width="11.42578125" style="42" customWidth="1"/>
    <col min="2" max="2" width="14.5703125" style="42" customWidth="1"/>
    <col min="3" max="3" width="6.85546875" style="42" customWidth="1"/>
    <col min="4" max="4" width="11.42578125" style="42" customWidth="1"/>
    <col min="5" max="5" width="20.5703125" style="42" customWidth="1"/>
    <col min="6" max="6" width="20.5703125" style="64" customWidth="1"/>
    <col min="7" max="7" width="7.140625" style="64" customWidth="1"/>
    <col min="8" max="8" width="11.28515625" style="64" customWidth="1"/>
    <col min="9" max="9" width="20.5703125" style="42" customWidth="1"/>
    <col min="10" max="10" width="5.5703125" style="42" customWidth="1"/>
    <col min="11" max="11" width="11.42578125" style="42" customWidth="1"/>
    <col min="12" max="12" width="20.5703125" style="42" customWidth="1"/>
    <col min="13" max="13" width="11.42578125" style="42" customWidth="1"/>
    <col min="14" max="14" width="4" style="42" customWidth="1"/>
    <col min="15" max="15" width="11.42578125" style="42" customWidth="1"/>
    <col min="16" max="16" width="13.5703125" style="42" customWidth="1"/>
    <col min="17" max="19" width="11.42578125" style="42" customWidth="1"/>
    <col min="20" max="20" width="14.5703125" style="42" customWidth="1"/>
    <col min="21" max="22" width="11.42578125" style="5" customWidth="1"/>
    <col min="23" max="23" width="4" style="5" customWidth="1"/>
    <col min="24" max="24" width="11.42578125" style="5" customWidth="1"/>
    <col min="25" max="25" width="3" style="5" customWidth="1"/>
    <col min="26" max="29" width="11.42578125" style="5" customWidth="1"/>
    <col min="30" max="30" width="11" style="5" customWidth="1"/>
    <col min="31" max="31" width="14.5703125" style="5" customWidth="1"/>
    <col min="32" max="33" width="11.42578125" style="5" customWidth="1"/>
    <col min="34" max="34" width="14.5703125" style="5" customWidth="1"/>
    <col min="35" max="35" width="11.42578125" style="5"/>
    <col min="36" max="36" width="11" style="5" bestFit="1" customWidth="1"/>
    <col min="37" max="37" width="14.5703125" style="5" bestFit="1" customWidth="1"/>
    <col min="38" max="16384" width="11.42578125" style="5"/>
  </cols>
  <sheetData>
    <row r="1" spans="1:37" x14ac:dyDescent="0.3">
      <c r="A1" s="3" t="s">
        <v>7</v>
      </c>
      <c r="B1" s="7" t="str">
        <f>'Cal. 1'!A2</f>
        <v>2013</v>
      </c>
      <c r="D1" s="43" t="s">
        <v>19</v>
      </c>
      <c r="E1" s="44" t="e">
        <f>#REF!</f>
        <v>#REF!</v>
      </c>
      <c r="F1" s="45"/>
      <c r="G1" s="46"/>
      <c r="H1" s="45" t="s">
        <v>380</v>
      </c>
      <c r="I1" s="44" t="str">
        <f>an</f>
        <v>2013</v>
      </c>
      <c r="K1" s="47" t="s">
        <v>398</v>
      </c>
      <c r="L1" s="47">
        <f ca="1">YEAR(TODAY())</f>
        <v>2013</v>
      </c>
      <c r="N1" s="103" t="s">
        <v>399</v>
      </c>
      <c r="O1" s="103"/>
      <c r="P1" s="103"/>
      <c r="S1" s="99" t="s">
        <v>7</v>
      </c>
      <c r="T1" s="44" t="e">
        <f>#REF!</f>
        <v>#REF!</v>
      </c>
      <c r="W1" s="104" t="s">
        <v>403</v>
      </c>
      <c r="X1" s="104"/>
      <c r="Y1" s="104"/>
      <c r="AB1" s="66" t="s">
        <v>404</v>
      </c>
      <c r="AD1" s="99" t="s">
        <v>7</v>
      </c>
      <c r="AE1" s="44" t="e">
        <f>#REF!</f>
        <v>#REF!</v>
      </c>
      <c r="AG1" s="99" t="s">
        <v>7</v>
      </c>
      <c r="AH1" s="44" t="e">
        <f>#REF!</f>
        <v>#REF!</v>
      </c>
      <c r="AJ1" s="99" t="s">
        <v>7</v>
      </c>
      <c r="AK1" s="44" t="e">
        <f>#REF!</f>
        <v>#REF!</v>
      </c>
    </row>
    <row r="2" spans="1:37" x14ac:dyDescent="0.3">
      <c r="A2" s="48">
        <f>DATE(an,1,1)</f>
        <v>41275</v>
      </c>
      <c r="B2" s="50" t="s">
        <v>20</v>
      </c>
      <c r="D2" s="49" t="e">
        <f>DATE(E1,1,1)</f>
        <v>#REF!</v>
      </c>
      <c r="E2" s="50" t="s">
        <v>20</v>
      </c>
      <c r="F2" s="50" t="str">
        <f t="shared" ref="F2:F65" si="0">IF(COUNTIF(Feries,D2)&gt;0,VLOOKUP(D2,$A$2:$B$18,2,0),E2)</f>
        <v>Jour de l'an</v>
      </c>
      <c r="G2" s="51"/>
      <c r="H2" s="52" t="e">
        <f>D2</f>
        <v>#REF!</v>
      </c>
      <c r="I2" s="50" t="s">
        <v>20</v>
      </c>
      <c r="K2" s="53">
        <f ca="1">DATE(L1,1,1)</f>
        <v>41275</v>
      </c>
      <c r="L2" s="54" t="str">
        <f>I2</f>
        <v>Jour de l'an</v>
      </c>
      <c r="N2" s="55">
        <v>1</v>
      </c>
      <c r="O2" s="56">
        <v>40179</v>
      </c>
      <c r="P2" s="57" t="str">
        <f>PROPER(TEXT(O2,"mmmm aaa"))</f>
        <v>Janvier 2010</v>
      </c>
      <c r="S2" s="48" t="e">
        <f>DATE(T1,1,1)</f>
        <v>#REF!</v>
      </c>
      <c r="T2" s="50" t="s">
        <v>20</v>
      </c>
      <c r="W2" s="67">
        <v>1</v>
      </c>
      <c r="X2" s="68">
        <f>DATE(2009,1,1)</f>
        <v>39814</v>
      </c>
      <c r="Y2" s="67">
        <f>INT(MOD(INT((X2-2)/7)+3/5,52+5/28))+1</f>
        <v>1</v>
      </c>
      <c r="AB2" s="69">
        <v>2009</v>
      </c>
      <c r="AD2" s="48" t="e">
        <f>DATE(AE1,1,1)</f>
        <v>#REF!</v>
      </c>
      <c r="AE2" s="50" t="s">
        <v>20</v>
      </c>
      <c r="AG2" s="48" t="e">
        <f>DATE(AH1,1,1)</f>
        <v>#REF!</v>
      </c>
      <c r="AH2" s="50" t="s">
        <v>20</v>
      </c>
      <c r="AJ2" s="48" t="e">
        <f>DATE(AK1,1,1)</f>
        <v>#REF!</v>
      </c>
      <c r="AK2" s="50" t="s">
        <v>20</v>
      </c>
    </row>
    <row r="3" spans="1:37" x14ac:dyDescent="0.3">
      <c r="A3" s="58">
        <f>DATE(an,IF((25-MOD((11*MOD(an-1900,19)+4-INT((7*MOD(an-1900,19)+1)/19)),29)-MOD(an-1900+INT((an-1900)/4)+31-MOD((11*MOD(an-1900,19)+4-INT((7*MOD(an-1900,19)+1)/19)),29),7))&gt;0,4,3),IF((25-MOD((11*MOD(an-1900,19)+4-INT((7*MOD(an-1900,19)+1)/19)),29)-MOD(an-1900+INT((an-1900)/4)+31-MOD((11*MOD(an-1900,19)+4-INT((7*MOD(an-1900,19)+1)/19)),29),7))&gt;0,(25-MOD((11*MOD(an-1900,19)+4-INT((7*MOD(an-1900,19)+1)/19)),29)-MOD(an-1900+INT((an-1900)/4)+31-MOD((11*MOD(an-1900,19)+4-INT((7*MOD(an-1900,19)+1)/19)),29),7)),31+(25-MOD((11*MOD(an-1900,19)+4-INT((7*MOD(an-1900,19)+1)/19)),29)-MOD(an-1900+INT((an-1900)/4)+31-MOD((11*MOD(an-1900,19)+4-INT((7*MOD(an-1900,19)+1)/19)),29),7))))</f>
        <v>41364</v>
      </c>
      <c r="B3" s="4" t="s">
        <v>8</v>
      </c>
      <c r="D3" s="49" t="e">
        <f>D2+1</f>
        <v>#REF!</v>
      </c>
      <c r="E3" s="50" t="s">
        <v>21</v>
      </c>
      <c r="F3" s="50" t="str">
        <f t="shared" si="0"/>
        <v>Basile</v>
      </c>
      <c r="G3" s="51"/>
      <c r="H3" s="52" t="e">
        <f t="shared" ref="H3:H66" si="1">D3</f>
        <v>#REF!</v>
      </c>
      <c r="I3" s="50" t="s">
        <v>21</v>
      </c>
      <c r="K3" s="53">
        <f ca="1">K2+1</f>
        <v>41276</v>
      </c>
      <c r="L3" s="54" t="str">
        <f t="shared" ref="L3:L66" si="2">I3</f>
        <v>Basile</v>
      </c>
      <c r="N3" s="55">
        <v>2</v>
      </c>
      <c r="O3" s="56">
        <f>EDATE(O2,1)</f>
        <v>40210</v>
      </c>
      <c r="P3" s="57" t="str">
        <f t="shared" ref="P3:P66" si="3">PROPER(TEXT(O3,"mmmm aaa"))</f>
        <v>Février 2010</v>
      </c>
      <c r="S3" s="59" t="e">
        <f>DATE($T$1,IF((25-MOD((11*MOD($T$1-1900,19)+4-INT((7*MOD($T$1-1900,19)+1)/19)),29)-MOD($T$1-1900+INT(($T$1-1900)/4)+31-MOD((11*MOD($T$1-1900,19)+4-INT((7*MOD($T$1-1900,19)+1)/19)),29),7))&gt;0,4,3),IF((25-MOD((11*MOD($T$1-1900,19)+4-INT((7*MOD($T$1-1900,19)+1)/19)),29)-MOD($T$1-1900+INT(($T$1-1900)/4)+31-MOD((11*MOD($T$1-1900,19)+4-INT((7*MOD($T$1-1900,19)+1)/19)),29),7))&gt;0,(25-MOD((11*MOD($T$1-1900,19)+4-INT((7*MOD($T$1-1900,19)+1)/19)),29)-MOD($T$1-1900+INT(($T$1-1900)/4)+31-MOD((11*MOD($T$1-1900,19)+4-INT((7*MOD($T$1-1900,19)+1)/19)),29),7)),31+(25-MOD((11*MOD($T$1-1900,19)+4-INT((7*MOD($T$1-1900,19)+1)/19)),29)-MOD($T$1-1900+INT(($T$1-1900)/4)+31-MOD((11*MOD($T$1-1900,19)+4-INT((7*MOD($T$1-1900,19)+1)/19)),29),7))))</f>
        <v>#REF!</v>
      </c>
      <c r="T3" s="4" t="s">
        <v>8</v>
      </c>
      <c r="W3" s="67">
        <v>2</v>
      </c>
      <c r="X3" s="68">
        <f>EDATE(X2,1)</f>
        <v>39845</v>
      </c>
      <c r="Y3" s="67">
        <f t="shared" ref="Y3:Y66" si="4">INT(MOD(INT((X3-2)/7)+3/5,52+5/28))+1</f>
        <v>5</v>
      </c>
      <c r="AB3" s="69">
        <v>2010</v>
      </c>
      <c r="AD3" s="73" t="e">
        <f>DATE($AE$1,IF((25-MOD((11*MOD($AE$1-1900,19)+4-INT((7*MOD($AE$1-1900,19)+1)/19)),29)-MOD($AE$1-1900+INT(($AE$1-1900)/4)+31-MOD((11*MOD($AE$1-1900,19)+4-INT((7*MOD($AE$1-1900,19)+1)/19)),29),7))&gt;0,4,3),IF((25-MOD((11*MOD($AE$1-1900,19)+4-INT((7*MOD($AE$1-1900,19)+1)/19)),29)-MOD($AE$1-1900+INT(($AE$1-1900)/4)+31-MOD((11*MOD($AE$1-1900,19)+4-INT((7*MOD($AE$1-1900,19)+1)/19)),29),7))&gt;0,(25-MOD((11*MOD($AE$1-1900,19)+4-INT((7*MOD($AE$1-1900,19)+1)/19)),29)-MOD($AE$1-1900+INT(($AE$1-1900)/4)+31-MOD((11*MOD($AE$1-1900,19)+4-INT((7*MOD($AE$1-1900,19)+1)/19)),29),7)),31+(25-MOD((11*MOD($AE$1-1900,19)+4-INT((7*MOD($AE$1-1900,19)+1)/19)),29)-MOD($AE$1-1900+INT(($AE$1-1900)/4)+31-MOD((11*MOD($AE$1-1900,19)+4-INT((7*MOD($AE$1-1900,19)+1)/19)),29),7))))</f>
        <v>#REF!</v>
      </c>
      <c r="AE3" s="4" t="s">
        <v>8</v>
      </c>
      <c r="AG3" s="74" t="e">
        <f>DATE($AH$1,IF((25-MOD((11*MOD($AH$1-1900,19)+4-INT((7*MOD($AH$1-1900,19)+1)/19)),29)-MOD($AH$1-1900+INT(($AH$1-1900)/4)+31-MOD((11*MOD($AH$1-1900,19)+4-INT((7*MOD($AH$1-1900,19)+1)/19)),29),7))&gt;0,4,3),IF((25-MOD((11*MOD($AH$1-1900,19)+4-INT((7*MOD($AH$1-1900,19)+1)/19)),29)-MOD($AH$1-1900+INT(($AH$1-1900)/4)+31-MOD((11*MOD($AH$1-1900,19)+4-INT((7*MOD($AH$1-1900,19)+1)/19)),29),7))&gt;0,(25-MOD((11*MOD($AH$1-1900,19)+4-INT((7*MOD($AH$1-1900,19)+1)/19)),29)-MOD($AH$1-1900+INT(($AH$1-1900)/4)+31-MOD((11*MOD($AH$1-1900,19)+4-INT((7*MOD($AH$1-1900,19)+1)/19)),29),7)),31+(25-MOD((11*MOD($AH$1-1900,19)+4-INT((7*MOD($AH$1-1900,19)+1)/19)),29)-MOD($AH$1-1900+INT(($AH$1-1900)/4)+31-MOD((11*MOD($AH$1-1900,19)+4-INT((7*MOD($AH$1-1900,19)+1)/19)),29),7))))</f>
        <v>#REF!</v>
      </c>
      <c r="AH3" s="4" t="s">
        <v>8</v>
      </c>
      <c r="AJ3" s="74" t="e">
        <f>DATE($AK$1,IF((25-MOD((11*MOD($AK$1-1900,19)+4-INT((7*MOD($AK$1-1900,19)+1)/19)),29)-MOD($AK$1-1900+INT(($AK$1-1900)/4)+31-MOD((11*MOD($AK$1-1900,19)+4-INT((7*MOD($AK$1-1900,19)+1)/19)),29),7))&gt;0,4,3),IF((25-MOD((11*MOD($AK$1-1900,19)+4-INT((7*MOD($AK$1-1900,19)+1)/19)),29)-MOD($AK$1-1900+INT(($AK$1-1900)/4)+31-MOD((11*MOD($AK$1-1900,19)+4-INT((7*MOD($AK$1-1900,19)+1)/19)),29),7))&gt;0,(25-MOD((11*MOD($AK$1-1900,19)+4-INT((7*MOD($AK$1-1900,19)+1)/19)),29)-MOD($AK$1-1900+INT(($AK$1-1900)/4)+31-MOD((11*MOD($AK$1-1900,19)+4-INT((7*MOD($AK$1-1900,19)+1)/19)),29),7)),31+(25-MOD((11*MOD($AK$1-1900,19)+4-INT((7*MOD($AK$1-1900,19)+1)/19)),29)-MOD($AK$1-1900+INT(($AK$1-1900)/4)+31-MOD((11*MOD($AK$1-1900,19)+4-INT((7*MOD($AK$1-1900,19)+1)/19)),29),7))))</f>
        <v>#REF!</v>
      </c>
      <c r="AK3" s="4" t="s">
        <v>8</v>
      </c>
    </row>
    <row r="4" spans="1:37" x14ac:dyDescent="0.3">
      <c r="A4" s="59">
        <f>Pâques+1</f>
        <v>41365</v>
      </c>
      <c r="B4" s="4" t="s">
        <v>9</v>
      </c>
      <c r="D4" s="49" t="e">
        <f t="shared" ref="D4:D67" si="5">D3+1</f>
        <v>#REF!</v>
      </c>
      <c r="E4" s="50" t="s">
        <v>22</v>
      </c>
      <c r="F4" s="50" t="str">
        <f t="shared" si="0"/>
        <v>Geneviève</v>
      </c>
      <c r="G4" s="51"/>
      <c r="H4" s="52" t="e">
        <f t="shared" si="1"/>
        <v>#REF!</v>
      </c>
      <c r="I4" s="50" t="s">
        <v>22</v>
      </c>
      <c r="K4" s="53">
        <f t="shared" ref="K4:K67" ca="1" si="6">K3+1</f>
        <v>41277</v>
      </c>
      <c r="L4" s="54" t="str">
        <f t="shared" si="2"/>
        <v>Geneviève</v>
      </c>
      <c r="N4" s="55">
        <v>3</v>
      </c>
      <c r="O4" s="56">
        <f t="shared" ref="O4:O67" si="7">EDATE(O3,1)</f>
        <v>40238</v>
      </c>
      <c r="P4" s="57" t="str">
        <f t="shared" si="3"/>
        <v>Mars 2010</v>
      </c>
      <c r="S4" s="59" t="e">
        <f>Stock+1</f>
        <v>#REF!</v>
      </c>
      <c r="T4" s="4" t="s">
        <v>9</v>
      </c>
      <c r="W4" s="67">
        <v>3</v>
      </c>
      <c r="X4" s="68">
        <f t="shared" ref="X4:X67" si="8">EDATE(X3,1)</f>
        <v>39873</v>
      </c>
      <c r="Y4" s="67">
        <f t="shared" si="4"/>
        <v>9</v>
      </c>
      <c r="AB4" s="69">
        <v>2011</v>
      </c>
      <c r="AD4" s="59" t="e">
        <f>Pâques1+1</f>
        <v>#REF!</v>
      </c>
      <c r="AE4" s="4" t="s">
        <v>9</v>
      </c>
      <c r="AG4" s="59" t="e">
        <f>Pâques2+1</f>
        <v>#REF!</v>
      </c>
      <c r="AH4" s="4" t="s">
        <v>9</v>
      </c>
      <c r="AJ4" s="59" t="e">
        <f>Pâques3+1</f>
        <v>#REF!</v>
      </c>
      <c r="AK4" s="4" t="s">
        <v>9</v>
      </c>
    </row>
    <row r="5" spans="1:37" x14ac:dyDescent="0.3">
      <c r="A5" s="59">
        <f>DATE(an,5,1)</f>
        <v>41395</v>
      </c>
      <c r="B5" s="4" t="s">
        <v>10</v>
      </c>
      <c r="D5" s="49" t="e">
        <f t="shared" si="5"/>
        <v>#REF!</v>
      </c>
      <c r="E5" s="50" t="s">
        <v>23</v>
      </c>
      <c r="F5" s="50" t="str">
        <f t="shared" si="0"/>
        <v>Odilon</v>
      </c>
      <c r="G5" s="51"/>
      <c r="H5" s="52" t="e">
        <f t="shared" si="1"/>
        <v>#REF!</v>
      </c>
      <c r="I5" s="50" t="s">
        <v>23</v>
      </c>
      <c r="K5" s="53">
        <f t="shared" ca="1" si="6"/>
        <v>41278</v>
      </c>
      <c r="L5" s="54" t="str">
        <f t="shared" si="2"/>
        <v>Odilon</v>
      </c>
      <c r="N5" s="55">
        <v>4</v>
      </c>
      <c r="O5" s="56">
        <f t="shared" si="7"/>
        <v>40269</v>
      </c>
      <c r="P5" s="57" t="str">
        <f t="shared" si="3"/>
        <v>Avril 2010</v>
      </c>
      <c r="S5" s="59" t="e">
        <f>DATE(T1,5,1)</f>
        <v>#REF!</v>
      </c>
      <c r="T5" s="4" t="s">
        <v>10</v>
      </c>
      <c r="W5" s="67">
        <v>4</v>
      </c>
      <c r="X5" s="68">
        <f t="shared" si="8"/>
        <v>39904</v>
      </c>
      <c r="Y5" s="67">
        <f t="shared" si="4"/>
        <v>14</v>
      </c>
      <c r="AB5" s="69">
        <v>2012</v>
      </c>
      <c r="AD5" s="59" t="e">
        <f>DATE(AE1,5,1)</f>
        <v>#REF!</v>
      </c>
      <c r="AE5" s="4" t="s">
        <v>10</v>
      </c>
      <c r="AG5" s="59" t="e">
        <f>DATE(AH1,5,1)</f>
        <v>#REF!</v>
      </c>
      <c r="AH5" s="4" t="s">
        <v>10</v>
      </c>
      <c r="AJ5" s="59" t="e">
        <f>DATE(AK1,5,1)</f>
        <v>#REF!</v>
      </c>
      <c r="AK5" s="4" t="s">
        <v>10</v>
      </c>
    </row>
    <row r="6" spans="1:37" x14ac:dyDescent="0.3">
      <c r="A6" s="59">
        <f>DATE(an,5,8)</f>
        <v>41402</v>
      </c>
      <c r="B6" s="4" t="s">
        <v>11</v>
      </c>
      <c r="D6" s="49" t="e">
        <f t="shared" si="5"/>
        <v>#REF!</v>
      </c>
      <c r="E6" s="50" t="s">
        <v>24</v>
      </c>
      <c r="F6" s="50" t="str">
        <f t="shared" si="0"/>
        <v>Edouard</v>
      </c>
      <c r="G6" s="51"/>
      <c r="H6" s="52" t="e">
        <f t="shared" si="1"/>
        <v>#REF!</v>
      </c>
      <c r="I6" s="50" t="s">
        <v>24</v>
      </c>
      <c r="K6" s="53">
        <f t="shared" ca="1" si="6"/>
        <v>41279</v>
      </c>
      <c r="L6" s="54" t="str">
        <f t="shared" si="2"/>
        <v>Edouard</v>
      </c>
      <c r="N6" s="55">
        <v>5</v>
      </c>
      <c r="O6" s="56">
        <f t="shared" si="7"/>
        <v>40299</v>
      </c>
      <c r="P6" s="57" t="str">
        <f t="shared" si="3"/>
        <v>Mai 2010</v>
      </c>
      <c r="S6" s="59" t="e">
        <f>DATE(T1,5,8)</f>
        <v>#REF!</v>
      </c>
      <c r="T6" s="4" t="s">
        <v>11</v>
      </c>
      <c r="W6" s="67">
        <v>5</v>
      </c>
      <c r="X6" s="68">
        <f t="shared" si="8"/>
        <v>39934</v>
      </c>
      <c r="Y6" s="67">
        <f t="shared" si="4"/>
        <v>18</v>
      </c>
      <c r="AB6" s="69">
        <v>2013</v>
      </c>
      <c r="AD6" s="59" t="e">
        <f>DATE(AE1,5,8)</f>
        <v>#REF!</v>
      </c>
      <c r="AE6" s="4" t="s">
        <v>11</v>
      </c>
      <c r="AG6" s="59" t="e">
        <f>DATE(AH1,5,8)</f>
        <v>#REF!</v>
      </c>
      <c r="AH6" s="4" t="s">
        <v>11</v>
      </c>
      <c r="AJ6" s="59" t="e">
        <f>DATE(AK1,5,8)</f>
        <v>#REF!</v>
      </c>
      <c r="AK6" s="4" t="s">
        <v>11</v>
      </c>
    </row>
    <row r="7" spans="1:37" x14ac:dyDescent="0.3">
      <c r="A7" s="59">
        <f>Pâques+39</f>
        <v>41403</v>
      </c>
      <c r="B7" s="4" t="s">
        <v>12</v>
      </c>
      <c r="D7" s="49" t="e">
        <f t="shared" si="5"/>
        <v>#REF!</v>
      </c>
      <c r="E7" s="50" t="s">
        <v>25</v>
      </c>
      <c r="F7" s="50" t="str">
        <f t="shared" si="0"/>
        <v>Mélaine</v>
      </c>
      <c r="G7" s="51"/>
      <c r="H7" s="52" t="e">
        <f t="shared" si="1"/>
        <v>#REF!</v>
      </c>
      <c r="I7" s="50" t="s">
        <v>25</v>
      </c>
      <c r="K7" s="53">
        <f t="shared" ca="1" si="6"/>
        <v>41280</v>
      </c>
      <c r="L7" s="54" t="str">
        <f t="shared" si="2"/>
        <v>Mélaine</v>
      </c>
      <c r="N7" s="55">
        <v>6</v>
      </c>
      <c r="O7" s="56">
        <f t="shared" si="7"/>
        <v>40330</v>
      </c>
      <c r="P7" s="57" t="str">
        <f t="shared" si="3"/>
        <v>Juin 2010</v>
      </c>
      <c r="S7" s="59" t="e">
        <f>Stock+39</f>
        <v>#REF!</v>
      </c>
      <c r="T7" s="4" t="s">
        <v>12</v>
      </c>
      <c r="W7" s="67">
        <v>6</v>
      </c>
      <c r="X7" s="68">
        <f t="shared" si="8"/>
        <v>39965</v>
      </c>
      <c r="Y7" s="67">
        <f t="shared" si="4"/>
        <v>23</v>
      </c>
      <c r="AB7" s="69">
        <v>2014</v>
      </c>
      <c r="AD7" s="59" t="e">
        <f>Pâques1+39</f>
        <v>#REF!</v>
      </c>
      <c r="AE7" s="4" t="s">
        <v>12</v>
      </c>
      <c r="AG7" s="59" t="e">
        <f>Pâques2+39</f>
        <v>#REF!</v>
      </c>
      <c r="AH7" s="4" t="s">
        <v>12</v>
      </c>
      <c r="AJ7" s="59" t="e">
        <f>Pâques3+39</f>
        <v>#REF!</v>
      </c>
      <c r="AK7" s="4" t="s">
        <v>12</v>
      </c>
    </row>
    <row r="8" spans="1:37" x14ac:dyDescent="0.3">
      <c r="A8" s="59">
        <f>Pâques+50</f>
        <v>41414</v>
      </c>
      <c r="B8" s="4" t="s">
        <v>13</v>
      </c>
      <c r="D8" s="49" t="e">
        <f t="shared" si="5"/>
        <v>#REF!</v>
      </c>
      <c r="E8" s="50" t="s">
        <v>26</v>
      </c>
      <c r="F8" s="50" t="str">
        <f t="shared" si="0"/>
        <v>Raymond</v>
      </c>
      <c r="G8" s="51"/>
      <c r="H8" s="52" t="e">
        <f t="shared" si="1"/>
        <v>#REF!</v>
      </c>
      <c r="I8" s="50" t="s">
        <v>26</v>
      </c>
      <c r="K8" s="53">
        <f t="shared" ca="1" si="6"/>
        <v>41281</v>
      </c>
      <c r="L8" s="54" t="str">
        <f t="shared" si="2"/>
        <v>Raymond</v>
      </c>
      <c r="N8" s="55">
        <v>7</v>
      </c>
      <c r="O8" s="56">
        <f t="shared" si="7"/>
        <v>40360</v>
      </c>
      <c r="P8" s="57" t="str">
        <f t="shared" si="3"/>
        <v>Juillet 2010</v>
      </c>
      <c r="S8" s="59" t="e">
        <f>Stock+50</f>
        <v>#REF!</v>
      </c>
      <c r="T8" s="4" t="s">
        <v>13</v>
      </c>
      <c r="W8" s="67">
        <v>7</v>
      </c>
      <c r="X8" s="68">
        <f t="shared" si="8"/>
        <v>39995</v>
      </c>
      <c r="Y8" s="67">
        <f t="shared" si="4"/>
        <v>27</v>
      </c>
      <c r="AB8" s="69">
        <v>2015</v>
      </c>
      <c r="AD8" s="59" t="e">
        <f>Pâques1+50</f>
        <v>#REF!</v>
      </c>
      <c r="AE8" s="4" t="s">
        <v>13</v>
      </c>
      <c r="AG8" s="59" t="e">
        <f>Pâques2+50</f>
        <v>#REF!</v>
      </c>
      <c r="AH8" s="4" t="s">
        <v>13</v>
      </c>
      <c r="AJ8" s="59" t="e">
        <f>Pâques3+50</f>
        <v>#REF!</v>
      </c>
      <c r="AK8" s="4" t="s">
        <v>13</v>
      </c>
    </row>
    <row r="9" spans="1:37" x14ac:dyDescent="0.3">
      <c r="A9" s="59">
        <f>DATE(an,7,14)</f>
        <v>41469</v>
      </c>
      <c r="B9" s="4" t="s">
        <v>14</v>
      </c>
      <c r="D9" s="49" t="e">
        <f t="shared" si="5"/>
        <v>#REF!</v>
      </c>
      <c r="E9" s="50" t="s">
        <v>27</v>
      </c>
      <c r="F9" s="50" t="str">
        <f t="shared" si="0"/>
        <v>Lucien</v>
      </c>
      <c r="G9" s="51"/>
      <c r="H9" s="52" t="e">
        <f t="shared" si="1"/>
        <v>#REF!</v>
      </c>
      <c r="I9" s="50" t="s">
        <v>27</v>
      </c>
      <c r="K9" s="53">
        <f t="shared" ca="1" si="6"/>
        <v>41282</v>
      </c>
      <c r="L9" s="54" t="str">
        <f t="shared" si="2"/>
        <v>Lucien</v>
      </c>
      <c r="N9" s="55">
        <v>8</v>
      </c>
      <c r="O9" s="56">
        <f t="shared" si="7"/>
        <v>40391</v>
      </c>
      <c r="P9" s="57" t="str">
        <f t="shared" si="3"/>
        <v>Août 2010</v>
      </c>
      <c r="S9" s="59" t="e">
        <f>DATE(T1,7,14)</f>
        <v>#REF!</v>
      </c>
      <c r="T9" s="4" t="s">
        <v>14</v>
      </c>
      <c r="W9" s="67">
        <v>8</v>
      </c>
      <c r="X9" s="68">
        <f t="shared" si="8"/>
        <v>40026</v>
      </c>
      <c r="Y9" s="67">
        <f t="shared" si="4"/>
        <v>31</v>
      </c>
      <c r="AB9" s="69">
        <v>2016</v>
      </c>
      <c r="AD9" s="59" t="e">
        <f>DATE(AE1,7,14)</f>
        <v>#REF!</v>
      </c>
      <c r="AE9" s="4" t="s">
        <v>14</v>
      </c>
      <c r="AG9" s="59" t="e">
        <f>DATE(AH1,7,14)</f>
        <v>#REF!</v>
      </c>
      <c r="AH9" s="4" t="s">
        <v>14</v>
      </c>
      <c r="AJ9" s="59" t="e">
        <f>DATE(AK1,7,14)</f>
        <v>#REF!</v>
      </c>
      <c r="AK9" s="4" t="s">
        <v>14</v>
      </c>
    </row>
    <row r="10" spans="1:37" x14ac:dyDescent="0.3">
      <c r="A10" s="59">
        <f>DATE(an,8,15)</f>
        <v>41501</v>
      </c>
      <c r="B10" s="4" t="s">
        <v>15</v>
      </c>
      <c r="D10" s="49" t="e">
        <f t="shared" si="5"/>
        <v>#REF!</v>
      </c>
      <c r="E10" s="50" t="s">
        <v>28</v>
      </c>
      <c r="F10" s="50" t="str">
        <f t="shared" si="0"/>
        <v>Alix</v>
      </c>
      <c r="G10" s="51"/>
      <c r="H10" s="52" t="e">
        <f t="shared" si="1"/>
        <v>#REF!</v>
      </c>
      <c r="I10" s="50" t="s">
        <v>28</v>
      </c>
      <c r="K10" s="53">
        <f t="shared" ca="1" si="6"/>
        <v>41283</v>
      </c>
      <c r="L10" s="54" t="str">
        <f t="shared" si="2"/>
        <v>Alix</v>
      </c>
      <c r="N10" s="55">
        <v>9</v>
      </c>
      <c r="O10" s="56">
        <f t="shared" si="7"/>
        <v>40422</v>
      </c>
      <c r="P10" s="57" t="str">
        <f t="shared" si="3"/>
        <v>Septembre 2010</v>
      </c>
      <c r="S10" s="59" t="e">
        <f>DATE(T1,8,15)</f>
        <v>#REF!</v>
      </c>
      <c r="T10" s="4" t="s">
        <v>15</v>
      </c>
      <c r="W10" s="67">
        <v>9</v>
      </c>
      <c r="X10" s="68">
        <f t="shared" si="8"/>
        <v>40057</v>
      </c>
      <c r="Y10" s="67">
        <f t="shared" si="4"/>
        <v>36</v>
      </c>
      <c r="AB10" s="69">
        <v>2017</v>
      </c>
      <c r="AD10" s="59" t="e">
        <f>DATE(AE1,8,15)</f>
        <v>#REF!</v>
      </c>
      <c r="AE10" s="4" t="s">
        <v>15</v>
      </c>
      <c r="AG10" s="59" t="e">
        <f>DATE(AH1,8,15)</f>
        <v>#REF!</v>
      </c>
      <c r="AH10" s="4" t="s">
        <v>15</v>
      </c>
      <c r="AJ10" s="59" t="e">
        <f>DATE(AK1,8,15)</f>
        <v>#REF!</v>
      </c>
      <c r="AK10" s="4" t="s">
        <v>15</v>
      </c>
    </row>
    <row r="11" spans="1:37" x14ac:dyDescent="0.3">
      <c r="A11" s="59">
        <f>DATE(an,11,1)</f>
        <v>41579</v>
      </c>
      <c r="B11" s="4" t="s">
        <v>16</v>
      </c>
      <c r="D11" s="49" t="e">
        <f t="shared" si="5"/>
        <v>#REF!</v>
      </c>
      <c r="E11" s="50" t="s">
        <v>29</v>
      </c>
      <c r="F11" s="50" t="str">
        <f t="shared" si="0"/>
        <v>Guillaume</v>
      </c>
      <c r="G11" s="51"/>
      <c r="H11" s="52" t="e">
        <f t="shared" si="1"/>
        <v>#REF!</v>
      </c>
      <c r="I11" s="50" t="s">
        <v>29</v>
      </c>
      <c r="K11" s="53">
        <f t="shared" ca="1" si="6"/>
        <v>41284</v>
      </c>
      <c r="L11" s="54" t="str">
        <f t="shared" si="2"/>
        <v>Guillaume</v>
      </c>
      <c r="N11" s="55">
        <v>10</v>
      </c>
      <c r="O11" s="56">
        <f t="shared" si="7"/>
        <v>40452</v>
      </c>
      <c r="P11" s="57" t="str">
        <f t="shared" si="3"/>
        <v>Octobre 2010</v>
      </c>
      <c r="S11" s="59" t="e">
        <f>DATE(T1,11,1)</f>
        <v>#REF!</v>
      </c>
      <c r="T11" s="4" t="s">
        <v>16</v>
      </c>
      <c r="W11" s="67">
        <v>10</v>
      </c>
      <c r="X11" s="68">
        <f t="shared" si="8"/>
        <v>40087</v>
      </c>
      <c r="Y11" s="67">
        <f t="shared" si="4"/>
        <v>40</v>
      </c>
      <c r="AB11" s="69">
        <v>2018</v>
      </c>
      <c r="AD11" s="59" t="e">
        <f>DATE(AE1,11,1)</f>
        <v>#REF!</v>
      </c>
      <c r="AE11" s="4" t="s">
        <v>16</v>
      </c>
      <c r="AG11" s="59" t="e">
        <f>DATE(AH1,11,1)</f>
        <v>#REF!</v>
      </c>
      <c r="AH11" s="4" t="s">
        <v>16</v>
      </c>
      <c r="AJ11" s="59" t="e">
        <f>DATE(AK1,11,1)</f>
        <v>#REF!</v>
      </c>
      <c r="AK11" s="4" t="s">
        <v>16</v>
      </c>
    </row>
    <row r="12" spans="1:37" x14ac:dyDescent="0.3">
      <c r="A12" s="59">
        <f>DATE(an,11,11)</f>
        <v>41589</v>
      </c>
      <c r="B12" s="4" t="s">
        <v>17</v>
      </c>
      <c r="D12" s="49" t="e">
        <f t="shared" si="5"/>
        <v>#REF!</v>
      </c>
      <c r="E12" s="50" t="s">
        <v>30</v>
      </c>
      <c r="F12" s="50" t="str">
        <f t="shared" si="0"/>
        <v>Paulin</v>
      </c>
      <c r="G12" s="51"/>
      <c r="H12" s="52" t="e">
        <f t="shared" si="1"/>
        <v>#REF!</v>
      </c>
      <c r="I12" s="50" t="s">
        <v>30</v>
      </c>
      <c r="K12" s="53">
        <f t="shared" ca="1" si="6"/>
        <v>41285</v>
      </c>
      <c r="L12" s="54" t="str">
        <f t="shared" si="2"/>
        <v>Paulin</v>
      </c>
      <c r="N12" s="55">
        <v>11</v>
      </c>
      <c r="O12" s="56">
        <f t="shared" si="7"/>
        <v>40483</v>
      </c>
      <c r="P12" s="57" t="str">
        <f t="shared" si="3"/>
        <v>Novembre 2010</v>
      </c>
      <c r="S12" s="59" t="e">
        <f>DATE(T1,11,11)</f>
        <v>#REF!</v>
      </c>
      <c r="T12" s="4" t="s">
        <v>17</v>
      </c>
      <c r="W12" s="67">
        <v>11</v>
      </c>
      <c r="X12" s="68">
        <f t="shared" si="8"/>
        <v>40118</v>
      </c>
      <c r="Y12" s="67">
        <f t="shared" si="4"/>
        <v>44</v>
      </c>
      <c r="AB12" s="69">
        <v>2019</v>
      </c>
      <c r="AD12" s="59" t="e">
        <f>DATE(AE1,11,11)</f>
        <v>#REF!</v>
      </c>
      <c r="AE12" s="4" t="s">
        <v>17</v>
      </c>
      <c r="AG12" s="59" t="e">
        <f>DATE(AH1,11,11)</f>
        <v>#REF!</v>
      </c>
      <c r="AH12" s="4" t="s">
        <v>17</v>
      </c>
      <c r="AJ12" s="59" t="e">
        <f>DATE(AK1,11,11)</f>
        <v>#REF!</v>
      </c>
      <c r="AK12" s="4" t="s">
        <v>17</v>
      </c>
    </row>
    <row r="13" spans="1:37" x14ac:dyDescent="0.3">
      <c r="A13" s="59">
        <f>DATE(an,12,25)</f>
        <v>41633</v>
      </c>
      <c r="B13" s="4" t="s">
        <v>18</v>
      </c>
      <c r="D13" s="49" t="e">
        <f t="shared" si="5"/>
        <v>#REF!</v>
      </c>
      <c r="E13" s="50" t="s">
        <v>31</v>
      </c>
      <c r="F13" s="50" t="str">
        <f t="shared" si="0"/>
        <v>Tatiana</v>
      </c>
      <c r="G13" s="51"/>
      <c r="H13" s="52" t="e">
        <f t="shared" si="1"/>
        <v>#REF!</v>
      </c>
      <c r="I13" s="50" t="s">
        <v>31</v>
      </c>
      <c r="K13" s="53">
        <f t="shared" ca="1" si="6"/>
        <v>41286</v>
      </c>
      <c r="L13" s="54" t="str">
        <f t="shared" si="2"/>
        <v>Tatiana</v>
      </c>
      <c r="N13" s="55">
        <v>12</v>
      </c>
      <c r="O13" s="56">
        <f t="shared" si="7"/>
        <v>40513</v>
      </c>
      <c r="P13" s="57" t="str">
        <f t="shared" si="3"/>
        <v>Décembre 2010</v>
      </c>
      <c r="S13" s="59" t="e">
        <f>DATE(T1,12,25)</f>
        <v>#REF!</v>
      </c>
      <c r="T13" s="4" t="s">
        <v>18</v>
      </c>
      <c r="W13" s="67">
        <v>12</v>
      </c>
      <c r="X13" s="68">
        <f t="shared" si="8"/>
        <v>40148</v>
      </c>
      <c r="Y13" s="67">
        <f t="shared" si="4"/>
        <v>49</v>
      </c>
      <c r="AB13" s="69">
        <v>2020</v>
      </c>
      <c r="AD13" s="59" t="e">
        <f>DATE(AE1,12,25)</f>
        <v>#REF!</v>
      </c>
      <c r="AE13" s="4" t="s">
        <v>18</v>
      </c>
      <c r="AG13" s="59" t="e">
        <f>DATE(AH1,12,25)</f>
        <v>#REF!</v>
      </c>
      <c r="AH13" s="4" t="s">
        <v>18</v>
      </c>
      <c r="AJ13" s="59" t="e">
        <f>DATE(AK1,12,25)</f>
        <v>#REF!</v>
      </c>
      <c r="AK13" s="4" t="s">
        <v>18</v>
      </c>
    </row>
    <row r="14" spans="1:37" x14ac:dyDescent="0.3">
      <c r="A14" s="60"/>
      <c r="B14" s="6"/>
      <c r="D14" s="49" t="e">
        <f t="shared" si="5"/>
        <v>#REF!</v>
      </c>
      <c r="E14" s="50" t="s">
        <v>32</v>
      </c>
      <c r="F14" s="50" t="str">
        <f t="shared" si="0"/>
        <v>Yvette</v>
      </c>
      <c r="G14" s="51"/>
      <c r="H14" s="52" t="e">
        <f t="shared" si="1"/>
        <v>#REF!</v>
      </c>
      <c r="I14" s="50" t="s">
        <v>32</v>
      </c>
      <c r="K14" s="53">
        <f t="shared" ca="1" si="6"/>
        <v>41287</v>
      </c>
      <c r="L14" s="54" t="str">
        <f t="shared" si="2"/>
        <v>Yvette</v>
      </c>
      <c r="N14" s="55">
        <v>13</v>
      </c>
      <c r="O14" s="56">
        <f t="shared" si="7"/>
        <v>40544</v>
      </c>
      <c r="P14" s="57" t="str">
        <f t="shared" si="3"/>
        <v>Janvier 2011</v>
      </c>
      <c r="S14" s="60"/>
      <c r="T14" s="6"/>
      <c r="W14" s="67">
        <v>13</v>
      </c>
      <c r="X14" s="68">
        <f t="shared" si="8"/>
        <v>40179</v>
      </c>
      <c r="Y14" s="67">
        <f t="shared" si="4"/>
        <v>53</v>
      </c>
      <c r="AB14" s="69">
        <v>2021</v>
      </c>
      <c r="AD14" s="71"/>
      <c r="AE14" s="6"/>
      <c r="AG14" s="71"/>
      <c r="AH14" s="6"/>
      <c r="AJ14" s="71"/>
      <c r="AK14" s="6"/>
    </row>
    <row r="15" spans="1:37" x14ac:dyDescent="0.3">
      <c r="A15" s="60"/>
      <c r="B15" s="61"/>
      <c r="D15" s="49" t="e">
        <f t="shared" si="5"/>
        <v>#REF!</v>
      </c>
      <c r="E15" s="50" t="s">
        <v>33</v>
      </c>
      <c r="F15" s="50" t="str">
        <f t="shared" si="0"/>
        <v>Nina</v>
      </c>
      <c r="G15" s="51"/>
      <c r="H15" s="52" t="e">
        <f t="shared" si="1"/>
        <v>#REF!</v>
      </c>
      <c r="I15" s="50" t="s">
        <v>33</v>
      </c>
      <c r="K15" s="53">
        <f t="shared" ca="1" si="6"/>
        <v>41288</v>
      </c>
      <c r="L15" s="54" t="str">
        <f t="shared" si="2"/>
        <v>Nina</v>
      </c>
      <c r="N15" s="55">
        <v>14</v>
      </c>
      <c r="O15" s="56">
        <f t="shared" si="7"/>
        <v>40575</v>
      </c>
      <c r="P15" s="57" t="str">
        <f t="shared" si="3"/>
        <v>Février 2011</v>
      </c>
      <c r="S15" s="60"/>
      <c r="T15" s="61"/>
      <c r="W15" s="67">
        <v>14</v>
      </c>
      <c r="X15" s="68">
        <f t="shared" si="8"/>
        <v>40210</v>
      </c>
      <c r="Y15" s="67">
        <f t="shared" si="4"/>
        <v>5</v>
      </c>
      <c r="AD15" s="71"/>
      <c r="AE15" s="61"/>
      <c r="AG15" s="71"/>
      <c r="AH15" s="61"/>
      <c r="AJ15" s="71"/>
      <c r="AK15" s="61"/>
    </row>
    <row r="16" spans="1:37" x14ac:dyDescent="0.3">
      <c r="A16" s="60"/>
      <c r="B16" s="61"/>
      <c r="D16" s="49" t="e">
        <f t="shared" si="5"/>
        <v>#REF!</v>
      </c>
      <c r="E16" s="50" t="s">
        <v>34</v>
      </c>
      <c r="F16" s="50" t="str">
        <f t="shared" si="0"/>
        <v>Rémi</v>
      </c>
      <c r="G16" s="51"/>
      <c r="H16" s="52" t="e">
        <f t="shared" si="1"/>
        <v>#REF!</v>
      </c>
      <c r="I16" s="50" t="s">
        <v>34</v>
      </c>
      <c r="K16" s="53">
        <f t="shared" ca="1" si="6"/>
        <v>41289</v>
      </c>
      <c r="L16" s="54" t="str">
        <f t="shared" si="2"/>
        <v>Rémi</v>
      </c>
      <c r="N16" s="55">
        <v>15</v>
      </c>
      <c r="O16" s="56">
        <f t="shared" si="7"/>
        <v>40603</v>
      </c>
      <c r="P16" s="57" t="str">
        <f t="shared" si="3"/>
        <v>Mars 2011</v>
      </c>
      <c r="S16" s="60"/>
      <c r="T16" s="61"/>
      <c r="W16" s="67">
        <v>15</v>
      </c>
      <c r="X16" s="68">
        <f t="shared" si="8"/>
        <v>40238</v>
      </c>
      <c r="Y16" s="67">
        <f t="shared" si="4"/>
        <v>9</v>
      </c>
      <c r="AD16" s="71"/>
      <c r="AE16" s="61"/>
      <c r="AG16" s="71"/>
      <c r="AH16" s="61"/>
      <c r="AJ16" s="71"/>
      <c r="AK16" s="61"/>
    </row>
    <row r="17" spans="1:37" x14ac:dyDescent="0.3">
      <c r="A17" s="60"/>
      <c r="B17" s="61"/>
      <c r="D17" s="49" t="e">
        <f t="shared" si="5"/>
        <v>#REF!</v>
      </c>
      <c r="E17" s="50" t="s">
        <v>35</v>
      </c>
      <c r="F17" s="50" t="str">
        <f t="shared" si="0"/>
        <v>Marcel</v>
      </c>
      <c r="G17" s="51"/>
      <c r="H17" s="52" t="e">
        <f t="shared" si="1"/>
        <v>#REF!</v>
      </c>
      <c r="I17" s="50" t="s">
        <v>35</v>
      </c>
      <c r="K17" s="53">
        <f t="shared" ca="1" si="6"/>
        <v>41290</v>
      </c>
      <c r="L17" s="54" t="str">
        <f t="shared" si="2"/>
        <v>Marcel</v>
      </c>
      <c r="N17" s="55">
        <v>16</v>
      </c>
      <c r="O17" s="56">
        <f t="shared" si="7"/>
        <v>40634</v>
      </c>
      <c r="P17" s="57" t="str">
        <f t="shared" si="3"/>
        <v>Avril 2011</v>
      </c>
      <c r="S17" s="60"/>
      <c r="T17" s="61"/>
      <c r="W17" s="67">
        <v>16</v>
      </c>
      <c r="X17" s="68">
        <f t="shared" si="8"/>
        <v>40269</v>
      </c>
      <c r="Y17" s="67">
        <f t="shared" si="4"/>
        <v>13</v>
      </c>
      <c r="AD17" s="71"/>
      <c r="AE17" s="61"/>
      <c r="AG17" s="71"/>
      <c r="AH17" s="61"/>
      <c r="AJ17" s="71"/>
      <c r="AK17" s="61"/>
    </row>
    <row r="18" spans="1:37" x14ac:dyDescent="0.3">
      <c r="A18" s="62"/>
      <c r="B18" s="61"/>
      <c r="D18" s="49" t="e">
        <f t="shared" si="5"/>
        <v>#REF!</v>
      </c>
      <c r="E18" s="50" t="s">
        <v>36</v>
      </c>
      <c r="F18" s="50" t="str">
        <f t="shared" si="0"/>
        <v>Roseline</v>
      </c>
      <c r="G18" s="51"/>
      <c r="H18" s="52" t="e">
        <f t="shared" si="1"/>
        <v>#REF!</v>
      </c>
      <c r="I18" s="50" t="s">
        <v>36</v>
      </c>
      <c r="K18" s="53">
        <f t="shared" ca="1" si="6"/>
        <v>41291</v>
      </c>
      <c r="L18" s="54" t="str">
        <f t="shared" si="2"/>
        <v>Roseline</v>
      </c>
      <c r="N18" s="55">
        <v>17</v>
      </c>
      <c r="O18" s="56">
        <f t="shared" si="7"/>
        <v>40664</v>
      </c>
      <c r="P18" s="57" t="str">
        <f t="shared" si="3"/>
        <v>Mai 2011</v>
      </c>
      <c r="S18" s="62"/>
      <c r="T18" s="61"/>
      <c r="W18" s="67">
        <v>17</v>
      </c>
      <c r="X18" s="68">
        <f t="shared" si="8"/>
        <v>40299</v>
      </c>
      <c r="Y18" s="67">
        <f t="shared" si="4"/>
        <v>17</v>
      </c>
      <c r="AD18" s="72"/>
      <c r="AE18" s="61"/>
      <c r="AG18" s="72"/>
      <c r="AH18" s="61"/>
      <c r="AJ18" s="72"/>
      <c r="AK18" s="61"/>
    </row>
    <row r="19" spans="1:37" x14ac:dyDescent="0.3">
      <c r="D19" s="49" t="e">
        <f t="shared" si="5"/>
        <v>#REF!</v>
      </c>
      <c r="E19" s="50" t="s">
        <v>37</v>
      </c>
      <c r="F19" s="50" t="str">
        <f t="shared" si="0"/>
        <v>Prisca</v>
      </c>
      <c r="G19" s="51"/>
      <c r="H19" s="52" t="e">
        <f t="shared" si="1"/>
        <v>#REF!</v>
      </c>
      <c r="I19" s="50" t="s">
        <v>37</v>
      </c>
      <c r="K19" s="53">
        <f t="shared" ca="1" si="6"/>
        <v>41292</v>
      </c>
      <c r="L19" s="54" t="str">
        <f t="shared" si="2"/>
        <v>Prisca</v>
      </c>
      <c r="N19" s="55">
        <v>18</v>
      </c>
      <c r="O19" s="56">
        <f t="shared" si="7"/>
        <v>40695</v>
      </c>
      <c r="P19" s="57" t="str">
        <f t="shared" si="3"/>
        <v>Juin 2011</v>
      </c>
      <c r="W19" s="67">
        <v>18</v>
      </c>
      <c r="X19" s="68">
        <f t="shared" si="8"/>
        <v>40330</v>
      </c>
      <c r="Y19" s="67">
        <f t="shared" si="4"/>
        <v>22</v>
      </c>
    </row>
    <row r="20" spans="1:37" x14ac:dyDescent="0.3">
      <c r="D20" s="49" t="e">
        <f t="shared" si="5"/>
        <v>#REF!</v>
      </c>
      <c r="E20" s="50" t="s">
        <v>38</v>
      </c>
      <c r="F20" s="50" t="str">
        <f t="shared" si="0"/>
        <v>Marius</v>
      </c>
      <c r="G20" s="51"/>
      <c r="H20" s="52" t="e">
        <f t="shared" si="1"/>
        <v>#REF!</v>
      </c>
      <c r="I20" s="50" t="s">
        <v>38</v>
      </c>
      <c r="K20" s="53">
        <f t="shared" ca="1" si="6"/>
        <v>41293</v>
      </c>
      <c r="L20" s="54" t="str">
        <f t="shared" si="2"/>
        <v>Marius</v>
      </c>
      <c r="N20" s="55">
        <v>19</v>
      </c>
      <c r="O20" s="56">
        <f t="shared" si="7"/>
        <v>40725</v>
      </c>
      <c r="P20" s="57" t="str">
        <f t="shared" si="3"/>
        <v>Juillet 2011</v>
      </c>
      <c r="W20" s="67">
        <v>19</v>
      </c>
      <c r="X20" s="68">
        <f t="shared" si="8"/>
        <v>40360</v>
      </c>
      <c r="Y20" s="67">
        <f t="shared" si="4"/>
        <v>26</v>
      </c>
    </row>
    <row r="21" spans="1:37" x14ac:dyDescent="0.3">
      <c r="D21" s="49" t="e">
        <f t="shared" si="5"/>
        <v>#REF!</v>
      </c>
      <c r="E21" s="50" t="s">
        <v>39</v>
      </c>
      <c r="F21" s="50" t="str">
        <f t="shared" si="0"/>
        <v>Sébastien</v>
      </c>
      <c r="G21" s="51"/>
      <c r="H21" s="52" t="e">
        <f t="shared" si="1"/>
        <v>#REF!</v>
      </c>
      <c r="I21" s="50" t="s">
        <v>39</v>
      </c>
      <c r="K21" s="53">
        <f t="shared" ca="1" si="6"/>
        <v>41294</v>
      </c>
      <c r="L21" s="54" t="str">
        <f t="shared" si="2"/>
        <v>Sébastien</v>
      </c>
      <c r="N21" s="55">
        <v>20</v>
      </c>
      <c r="O21" s="56">
        <f t="shared" si="7"/>
        <v>40756</v>
      </c>
      <c r="P21" s="57" t="str">
        <f t="shared" si="3"/>
        <v>Août 2011</v>
      </c>
      <c r="W21" s="67">
        <v>20</v>
      </c>
      <c r="X21" s="68">
        <f t="shared" si="8"/>
        <v>40391</v>
      </c>
      <c r="Y21" s="67">
        <f t="shared" si="4"/>
        <v>30</v>
      </c>
    </row>
    <row r="22" spans="1:37" x14ac:dyDescent="0.3">
      <c r="D22" s="49" t="e">
        <f t="shared" si="5"/>
        <v>#REF!</v>
      </c>
      <c r="E22" s="50" t="s">
        <v>40</v>
      </c>
      <c r="F22" s="50" t="str">
        <f t="shared" si="0"/>
        <v>Agnès</v>
      </c>
      <c r="G22" s="51"/>
      <c r="H22" s="52" t="e">
        <f t="shared" si="1"/>
        <v>#REF!</v>
      </c>
      <c r="I22" s="50" t="s">
        <v>40</v>
      </c>
      <c r="K22" s="53">
        <f t="shared" ca="1" si="6"/>
        <v>41295</v>
      </c>
      <c r="L22" s="54" t="str">
        <f t="shared" si="2"/>
        <v>Agnès</v>
      </c>
      <c r="N22" s="55">
        <v>21</v>
      </c>
      <c r="O22" s="56">
        <f t="shared" si="7"/>
        <v>40787</v>
      </c>
      <c r="P22" s="57" t="str">
        <f t="shared" si="3"/>
        <v>Septembre 2011</v>
      </c>
      <c r="W22" s="67">
        <v>21</v>
      </c>
      <c r="X22" s="68">
        <f t="shared" si="8"/>
        <v>40422</v>
      </c>
      <c r="Y22" s="67">
        <f t="shared" si="4"/>
        <v>35</v>
      </c>
    </row>
    <row r="23" spans="1:37" x14ac:dyDescent="0.3">
      <c r="D23" s="49" t="e">
        <f t="shared" si="5"/>
        <v>#REF!</v>
      </c>
      <c r="E23" s="50" t="s">
        <v>41</v>
      </c>
      <c r="F23" s="50" t="str">
        <f t="shared" si="0"/>
        <v>Vincent</v>
      </c>
      <c r="G23" s="51"/>
      <c r="H23" s="52" t="e">
        <f t="shared" si="1"/>
        <v>#REF!</v>
      </c>
      <c r="I23" s="50" t="s">
        <v>41</v>
      </c>
      <c r="K23" s="53">
        <f t="shared" ca="1" si="6"/>
        <v>41296</v>
      </c>
      <c r="L23" s="54" t="str">
        <f t="shared" si="2"/>
        <v>Vincent</v>
      </c>
      <c r="N23" s="55">
        <v>22</v>
      </c>
      <c r="O23" s="56">
        <f t="shared" si="7"/>
        <v>40817</v>
      </c>
      <c r="P23" s="57" t="str">
        <f t="shared" si="3"/>
        <v>Octobre 2011</v>
      </c>
      <c r="W23" s="67">
        <v>22</v>
      </c>
      <c r="X23" s="68">
        <f t="shared" si="8"/>
        <v>40452</v>
      </c>
      <c r="Y23" s="67">
        <f t="shared" si="4"/>
        <v>39</v>
      </c>
    </row>
    <row r="24" spans="1:37" x14ac:dyDescent="0.3">
      <c r="D24" s="49" t="e">
        <f t="shared" si="5"/>
        <v>#REF!</v>
      </c>
      <c r="E24" s="50" t="s">
        <v>42</v>
      </c>
      <c r="F24" s="50" t="str">
        <f t="shared" si="0"/>
        <v>Barnard</v>
      </c>
      <c r="G24" s="51"/>
      <c r="H24" s="52" t="e">
        <f t="shared" si="1"/>
        <v>#REF!</v>
      </c>
      <c r="I24" s="50" t="s">
        <v>42</v>
      </c>
      <c r="K24" s="53">
        <f t="shared" ca="1" si="6"/>
        <v>41297</v>
      </c>
      <c r="L24" s="54" t="str">
        <f t="shared" si="2"/>
        <v>Barnard</v>
      </c>
      <c r="N24" s="55">
        <v>23</v>
      </c>
      <c r="O24" s="56">
        <f t="shared" si="7"/>
        <v>40848</v>
      </c>
      <c r="P24" s="57" t="str">
        <f t="shared" si="3"/>
        <v>Novembre 2011</v>
      </c>
      <c r="W24" s="67">
        <v>23</v>
      </c>
      <c r="X24" s="68">
        <f t="shared" si="8"/>
        <v>40483</v>
      </c>
      <c r="Y24" s="67">
        <f t="shared" si="4"/>
        <v>44</v>
      </c>
    </row>
    <row r="25" spans="1:37" x14ac:dyDescent="0.3">
      <c r="D25" s="49" t="e">
        <f t="shared" si="5"/>
        <v>#REF!</v>
      </c>
      <c r="E25" s="50" t="s">
        <v>43</v>
      </c>
      <c r="F25" s="50" t="str">
        <f t="shared" si="0"/>
        <v>François de Salle</v>
      </c>
      <c r="G25" s="51"/>
      <c r="H25" s="52" t="e">
        <f t="shared" si="1"/>
        <v>#REF!</v>
      </c>
      <c r="I25" s="50" t="s">
        <v>43</v>
      </c>
      <c r="K25" s="53">
        <f t="shared" ca="1" si="6"/>
        <v>41298</v>
      </c>
      <c r="L25" s="54" t="str">
        <f t="shared" si="2"/>
        <v>François de Salle</v>
      </c>
      <c r="N25" s="55">
        <v>24</v>
      </c>
      <c r="O25" s="56">
        <f t="shared" si="7"/>
        <v>40878</v>
      </c>
      <c r="P25" s="57" t="str">
        <f t="shared" si="3"/>
        <v>Décembre 2011</v>
      </c>
      <c r="W25" s="67">
        <v>24</v>
      </c>
      <c r="X25" s="68">
        <f t="shared" si="8"/>
        <v>40513</v>
      </c>
      <c r="Y25" s="67">
        <f t="shared" si="4"/>
        <v>48</v>
      </c>
    </row>
    <row r="26" spans="1:37" x14ac:dyDescent="0.3">
      <c r="D26" s="49" t="e">
        <f t="shared" si="5"/>
        <v>#REF!</v>
      </c>
      <c r="E26" s="50" t="s">
        <v>44</v>
      </c>
      <c r="F26" s="50" t="str">
        <f t="shared" si="0"/>
        <v>Paul</v>
      </c>
      <c r="G26" s="51"/>
      <c r="H26" s="52" t="e">
        <f t="shared" si="1"/>
        <v>#REF!</v>
      </c>
      <c r="I26" s="50" t="s">
        <v>44</v>
      </c>
      <c r="K26" s="53">
        <f t="shared" ca="1" si="6"/>
        <v>41299</v>
      </c>
      <c r="L26" s="54" t="str">
        <f t="shared" si="2"/>
        <v>Paul</v>
      </c>
      <c r="N26" s="55">
        <v>25</v>
      </c>
      <c r="O26" s="56">
        <f t="shared" si="7"/>
        <v>40909</v>
      </c>
      <c r="P26" s="57" t="str">
        <f t="shared" si="3"/>
        <v>Janvier 2012</v>
      </c>
      <c r="W26" s="67">
        <v>25</v>
      </c>
      <c r="X26" s="68">
        <f t="shared" si="8"/>
        <v>40544</v>
      </c>
      <c r="Y26" s="67">
        <f t="shared" si="4"/>
        <v>52</v>
      </c>
    </row>
    <row r="27" spans="1:37" x14ac:dyDescent="0.3">
      <c r="D27" s="49" t="e">
        <f t="shared" si="5"/>
        <v>#REF!</v>
      </c>
      <c r="E27" s="50" t="s">
        <v>45</v>
      </c>
      <c r="F27" s="50" t="str">
        <f t="shared" si="0"/>
        <v>Paule</v>
      </c>
      <c r="G27" s="51"/>
      <c r="H27" s="52" t="e">
        <f t="shared" si="1"/>
        <v>#REF!</v>
      </c>
      <c r="I27" s="50" t="s">
        <v>45</v>
      </c>
      <c r="K27" s="53">
        <f t="shared" ca="1" si="6"/>
        <v>41300</v>
      </c>
      <c r="L27" s="54" t="str">
        <f t="shared" si="2"/>
        <v>Paule</v>
      </c>
      <c r="N27" s="55">
        <v>26</v>
      </c>
      <c r="O27" s="56">
        <f t="shared" si="7"/>
        <v>40940</v>
      </c>
      <c r="P27" s="57" t="str">
        <f t="shared" si="3"/>
        <v>Février 2012</v>
      </c>
      <c r="W27" s="67">
        <v>26</v>
      </c>
      <c r="X27" s="68">
        <f t="shared" si="8"/>
        <v>40575</v>
      </c>
      <c r="Y27" s="67">
        <f t="shared" si="4"/>
        <v>5</v>
      </c>
    </row>
    <row r="28" spans="1:37" x14ac:dyDescent="0.3">
      <c r="D28" s="49" t="e">
        <f t="shared" si="5"/>
        <v>#REF!</v>
      </c>
      <c r="E28" s="50" t="s">
        <v>46</v>
      </c>
      <c r="F28" s="50" t="str">
        <f t="shared" si="0"/>
        <v>Angèle</v>
      </c>
      <c r="G28" s="51"/>
      <c r="H28" s="52" t="e">
        <f t="shared" si="1"/>
        <v>#REF!</v>
      </c>
      <c r="I28" s="50" t="s">
        <v>46</v>
      </c>
      <c r="K28" s="53">
        <f t="shared" ca="1" si="6"/>
        <v>41301</v>
      </c>
      <c r="L28" s="54" t="str">
        <f t="shared" si="2"/>
        <v>Angèle</v>
      </c>
      <c r="N28" s="55">
        <v>27</v>
      </c>
      <c r="O28" s="56">
        <f t="shared" si="7"/>
        <v>40969</v>
      </c>
      <c r="P28" s="57" t="str">
        <f t="shared" si="3"/>
        <v>Mars 2012</v>
      </c>
      <c r="W28" s="67">
        <v>27</v>
      </c>
      <c r="X28" s="68">
        <f t="shared" si="8"/>
        <v>40603</v>
      </c>
      <c r="Y28" s="67">
        <f t="shared" si="4"/>
        <v>9</v>
      </c>
    </row>
    <row r="29" spans="1:37" x14ac:dyDescent="0.3">
      <c r="D29" s="49" t="e">
        <f t="shared" si="5"/>
        <v>#REF!</v>
      </c>
      <c r="E29" s="50" t="s">
        <v>47</v>
      </c>
      <c r="F29" s="50" t="str">
        <f t="shared" si="0"/>
        <v>Thérèse</v>
      </c>
      <c r="G29" s="51"/>
      <c r="H29" s="52" t="e">
        <f t="shared" si="1"/>
        <v>#REF!</v>
      </c>
      <c r="I29" s="50" t="s">
        <v>47</v>
      </c>
      <c r="K29" s="53">
        <f t="shared" ca="1" si="6"/>
        <v>41302</v>
      </c>
      <c r="L29" s="54" t="str">
        <f t="shared" si="2"/>
        <v>Thérèse</v>
      </c>
      <c r="N29" s="55">
        <v>28</v>
      </c>
      <c r="O29" s="56">
        <f t="shared" si="7"/>
        <v>41000</v>
      </c>
      <c r="P29" s="57" t="str">
        <f t="shared" si="3"/>
        <v>Avril 2012</v>
      </c>
      <c r="W29" s="67">
        <v>28</v>
      </c>
      <c r="X29" s="68">
        <f t="shared" si="8"/>
        <v>40634</v>
      </c>
      <c r="Y29" s="67">
        <f t="shared" si="4"/>
        <v>13</v>
      </c>
    </row>
    <row r="30" spans="1:37" x14ac:dyDescent="0.3">
      <c r="D30" s="49" t="e">
        <f t="shared" si="5"/>
        <v>#REF!</v>
      </c>
      <c r="E30" s="50" t="s">
        <v>48</v>
      </c>
      <c r="F30" s="50" t="str">
        <f t="shared" si="0"/>
        <v>Gildas</v>
      </c>
      <c r="G30" s="51"/>
      <c r="H30" s="52" t="e">
        <f t="shared" si="1"/>
        <v>#REF!</v>
      </c>
      <c r="I30" s="50" t="s">
        <v>48</v>
      </c>
      <c r="K30" s="53">
        <f t="shared" ca="1" si="6"/>
        <v>41303</v>
      </c>
      <c r="L30" s="54" t="str">
        <f t="shared" si="2"/>
        <v>Gildas</v>
      </c>
      <c r="N30" s="55">
        <v>29</v>
      </c>
      <c r="O30" s="56">
        <f t="shared" si="7"/>
        <v>41030</v>
      </c>
      <c r="P30" s="57" t="str">
        <f t="shared" si="3"/>
        <v>Mai 2012</v>
      </c>
      <c r="W30" s="67">
        <v>29</v>
      </c>
      <c r="X30" s="68">
        <f t="shared" si="8"/>
        <v>40664</v>
      </c>
      <c r="Y30" s="67">
        <f t="shared" si="4"/>
        <v>17</v>
      </c>
    </row>
    <row r="31" spans="1:37" x14ac:dyDescent="0.3">
      <c r="D31" s="49" t="e">
        <f t="shared" si="5"/>
        <v>#REF!</v>
      </c>
      <c r="E31" s="50" t="s">
        <v>49</v>
      </c>
      <c r="F31" s="50" t="str">
        <f t="shared" si="0"/>
        <v>Martine</v>
      </c>
      <c r="G31" s="51"/>
      <c r="H31" s="52" t="e">
        <f t="shared" si="1"/>
        <v>#REF!</v>
      </c>
      <c r="I31" s="50" t="s">
        <v>49</v>
      </c>
      <c r="K31" s="53">
        <f t="shared" ca="1" si="6"/>
        <v>41304</v>
      </c>
      <c r="L31" s="54" t="str">
        <f t="shared" si="2"/>
        <v>Martine</v>
      </c>
      <c r="N31" s="55">
        <v>30</v>
      </c>
      <c r="O31" s="56">
        <f t="shared" si="7"/>
        <v>41061</v>
      </c>
      <c r="P31" s="57" t="str">
        <f t="shared" si="3"/>
        <v>Juin 2012</v>
      </c>
      <c r="W31" s="67">
        <v>30</v>
      </c>
      <c r="X31" s="68">
        <f t="shared" si="8"/>
        <v>40695</v>
      </c>
      <c r="Y31" s="67">
        <f t="shared" si="4"/>
        <v>22</v>
      </c>
    </row>
    <row r="32" spans="1:37" x14ac:dyDescent="0.3">
      <c r="D32" s="49" t="e">
        <f t="shared" si="5"/>
        <v>#REF!</v>
      </c>
      <c r="E32" s="50" t="s">
        <v>50</v>
      </c>
      <c r="F32" s="50" t="str">
        <f t="shared" si="0"/>
        <v>Marcelle</v>
      </c>
      <c r="G32" s="51"/>
      <c r="H32" s="52" t="e">
        <f t="shared" si="1"/>
        <v>#REF!</v>
      </c>
      <c r="I32" s="50" t="s">
        <v>50</v>
      </c>
      <c r="K32" s="53">
        <f t="shared" ca="1" si="6"/>
        <v>41305</v>
      </c>
      <c r="L32" s="54" t="str">
        <f t="shared" si="2"/>
        <v>Marcelle</v>
      </c>
      <c r="N32" s="55">
        <v>31</v>
      </c>
      <c r="O32" s="56">
        <f t="shared" si="7"/>
        <v>41091</v>
      </c>
      <c r="P32" s="57" t="str">
        <f t="shared" si="3"/>
        <v>Juillet 2012</v>
      </c>
      <c r="W32" s="67">
        <v>31</v>
      </c>
      <c r="X32" s="68">
        <f t="shared" si="8"/>
        <v>40725</v>
      </c>
      <c r="Y32" s="67">
        <f t="shared" si="4"/>
        <v>26</v>
      </c>
    </row>
    <row r="33" spans="4:25" x14ac:dyDescent="0.3">
      <c r="D33" s="49" t="e">
        <f t="shared" si="5"/>
        <v>#REF!</v>
      </c>
      <c r="E33" s="50" t="s">
        <v>51</v>
      </c>
      <c r="F33" s="50" t="str">
        <f t="shared" si="0"/>
        <v>Ella</v>
      </c>
      <c r="G33" s="51"/>
      <c r="H33" s="52" t="e">
        <f t="shared" si="1"/>
        <v>#REF!</v>
      </c>
      <c r="I33" s="50" t="s">
        <v>51</v>
      </c>
      <c r="K33" s="53">
        <f t="shared" ca="1" si="6"/>
        <v>41306</v>
      </c>
      <c r="L33" s="54" t="str">
        <f t="shared" si="2"/>
        <v>Ella</v>
      </c>
      <c r="N33" s="55">
        <v>32</v>
      </c>
      <c r="O33" s="56">
        <f t="shared" si="7"/>
        <v>41122</v>
      </c>
      <c r="P33" s="57" t="str">
        <f t="shared" si="3"/>
        <v>Août 2012</v>
      </c>
      <c r="W33" s="67">
        <v>32</v>
      </c>
      <c r="X33" s="68">
        <f t="shared" si="8"/>
        <v>40756</v>
      </c>
      <c r="Y33" s="67">
        <f t="shared" si="4"/>
        <v>31</v>
      </c>
    </row>
    <row r="34" spans="4:25" x14ac:dyDescent="0.3">
      <c r="D34" s="49" t="e">
        <f t="shared" si="5"/>
        <v>#REF!</v>
      </c>
      <c r="E34" s="50" t="s">
        <v>52</v>
      </c>
      <c r="F34" s="50" t="str">
        <f t="shared" si="0"/>
        <v>Présentation</v>
      </c>
      <c r="G34" s="51"/>
      <c r="H34" s="52" t="e">
        <f t="shared" si="1"/>
        <v>#REF!</v>
      </c>
      <c r="I34" s="50" t="s">
        <v>52</v>
      </c>
      <c r="K34" s="53">
        <f t="shared" ca="1" si="6"/>
        <v>41307</v>
      </c>
      <c r="L34" s="54" t="str">
        <f t="shared" si="2"/>
        <v>Présentation</v>
      </c>
      <c r="N34" s="55">
        <v>33</v>
      </c>
      <c r="O34" s="56">
        <f t="shared" si="7"/>
        <v>41153</v>
      </c>
      <c r="P34" s="57" t="str">
        <f t="shared" si="3"/>
        <v>Septembre 2012</v>
      </c>
      <c r="W34" s="67">
        <v>33</v>
      </c>
      <c r="X34" s="68">
        <f t="shared" si="8"/>
        <v>40787</v>
      </c>
      <c r="Y34" s="67">
        <f t="shared" si="4"/>
        <v>35</v>
      </c>
    </row>
    <row r="35" spans="4:25" x14ac:dyDescent="0.3">
      <c r="D35" s="49" t="e">
        <f t="shared" si="5"/>
        <v>#REF!</v>
      </c>
      <c r="E35" s="50" t="s">
        <v>53</v>
      </c>
      <c r="F35" s="50" t="str">
        <f t="shared" si="0"/>
        <v>Blaise</v>
      </c>
      <c r="G35" s="51"/>
      <c r="H35" s="52" t="e">
        <f t="shared" si="1"/>
        <v>#REF!</v>
      </c>
      <c r="I35" s="50" t="s">
        <v>53</v>
      </c>
      <c r="K35" s="53">
        <f t="shared" ca="1" si="6"/>
        <v>41308</v>
      </c>
      <c r="L35" s="54" t="str">
        <f t="shared" si="2"/>
        <v>Blaise</v>
      </c>
      <c r="N35" s="55">
        <v>34</v>
      </c>
      <c r="O35" s="56">
        <f t="shared" si="7"/>
        <v>41183</v>
      </c>
      <c r="P35" s="57" t="str">
        <f t="shared" si="3"/>
        <v>Octobre 2012</v>
      </c>
      <c r="W35" s="67">
        <v>34</v>
      </c>
      <c r="X35" s="68">
        <f t="shared" si="8"/>
        <v>40817</v>
      </c>
      <c r="Y35" s="67">
        <f t="shared" si="4"/>
        <v>39</v>
      </c>
    </row>
    <row r="36" spans="4:25" x14ac:dyDescent="0.3">
      <c r="D36" s="49" t="e">
        <f t="shared" si="5"/>
        <v>#REF!</v>
      </c>
      <c r="E36" s="50" t="s">
        <v>54</v>
      </c>
      <c r="F36" s="50" t="str">
        <f t="shared" si="0"/>
        <v>Véronique</v>
      </c>
      <c r="G36" s="51"/>
      <c r="H36" s="52" t="e">
        <f t="shared" si="1"/>
        <v>#REF!</v>
      </c>
      <c r="I36" s="50" t="s">
        <v>54</v>
      </c>
      <c r="K36" s="53">
        <f t="shared" ca="1" si="6"/>
        <v>41309</v>
      </c>
      <c r="L36" s="54" t="str">
        <f t="shared" si="2"/>
        <v>Véronique</v>
      </c>
      <c r="N36" s="55">
        <v>35</v>
      </c>
      <c r="O36" s="56">
        <f t="shared" si="7"/>
        <v>41214</v>
      </c>
      <c r="P36" s="57" t="str">
        <f t="shared" si="3"/>
        <v>Novembre 2012</v>
      </c>
      <c r="W36" s="67">
        <v>35</v>
      </c>
      <c r="X36" s="68">
        <f t="shared" si="8"/>
        <v>40848</v>
      </c>
      <c r="Y36" s="67">
        <f t="shared" si="4"/>
        <v>44</v>
      </c>
    </row>
    <row r="37" spans="4:25" x14ac:dyDescent="0.3">
      <c r="D37" s="49" t="e">
        <f t="shared" si="5"/>
        <v>#REF!</v>
      </c>
      <c r="E37" s="50" t="s">
        <v>55</v>
      </c>
      <c r="F37" s="50" t="str">
        <f t="shared" si="0"/>
        <v>Agathe</v>
      </c>
      <c r="G37" s="51"/>
      <c r="H37" s="52" t="e">
        <f t="shared" si="1"/>
        <v>#REF!</v>
      </c>
      <c r="I37" s="50" t="s">
        <v>55</v>
      </c>
      <c r="K37" s="53">
        <f t="shared" ca="1" si="6"/>
        <v>41310</v>
      </c>
      <c r="L37" s="54" t="str">
        <f t="shared" si="2"/>
        <v>Agathe</v>
      </c>
      <c r="N37" s="55">
        <v>36</v>
      </c>
      <c r="O37" s="56">
        <f t="shared" si="7"/>
        <v>41244</v>
      </c>
      <c r="P37" s="57" t="str">
        <f t="shared" si="3"/>
        <v>Décembre 2012</v>
      </c>
      <c r="W37" s="67">
        <v>36</v>
      </c>
      <c r="X37" s="68">
        <f t="shared" si="8"/>
        <v>40878</v>
      </c>
      <c r="Y37" s="67">
        <f t="shared" si="4"/>
        <v>48</v>
      </c>
    </row>
    <row r="38" spans="4:25" x14ac:dyDescent="0.3">
      <c r="D38" s="49" t="e">
        <f t="shared" si="5"/>
        <v>#REF!</v>
      </c>
      <c r="E38" s="50" t="s">
        <v>56</v>
      </c>
      <c r="F38" s="50" t="str">
        <f t="shared" si="0"/>
        <v>Gaston</v>
      </c>
      <c r="G38" s="51"/>
      <c r="H38" s="52" t="e">
        <f t="shared" si="1"/>
        <v>#REF!</v>
      </c>
      <c r="I38" s="50" t="s">
        <v>56</v>
      </c>
      <c r="K38" s="53">
        <f t="shared" ca="1" si="6"/>
        <v>41311</v>
      </c>
      <c r="L38" s="54" t="str">
        <f t="shared" si="2"/>
        <v>Gaston</v>
      </c>
      <c r="N38" s="55">
        <v>37</v>
      </c>
      <c r="O38" s="56">
        <f t="shared" si="7"/>
        <v>41275</v>
      </c>
      <c r="P38" s="57" t="str">
        <f t="shared" si="3"/>
        <v>Janvier 2013</v>
      </c>
      <c r="W38" s="67">
        <v>37</v>
      </c>
      <c r="X38" s="68">
        <f t="shared" si="8"/>
        <v>40909</v>
      </c>
      <c r="Y38" s="67">
        <f t="shared" si="4"/>
        <v>52</v>
      </c>
    </row>
    <row r="39" spans="4:25" x14ac:dyDescent="0.3">
      <c r="D39" s="49" t="e">
        <f t="shared" si="5"/>
        <v>#REF!</v>
      </c>
      <c r="E39" s="50" t="s">
        <v>57</v>
      </c>
      <c r="F39" s="50" t="str">
        <f t="shared" si="0"/>
        <v>Eugénie</v>
      </c>
      <c r="G39" s="51"/>
      <c r="H39" s="52" t="e">
        <f t="shared" si="1"/>
        <v>#REF!</v>
      </c>
      <c r="I39" s="50" t="s">
        <v>57</v>
      </c>
      <c r="K39" s="53">
        <f t="shared" ca="1" si="6"/>
        <v>41312</v>
      </c>
      <c r="L39" s="54" t="str">
        <f t="shared" si="2"/>
        <v>Eugénie</v>
      </c>
      <c r="N39" s="55">
        <v>38</v>
      </c>
      <c r="O39" s="56">
        <f t="shared" si="7"/>
        <v>41306</v>
      </c>
      <c r="P39" s="57" t="str">
        <f t="shared" si="3"/>
        <v>Février 2013</v>
      </c>
      <c r="W39" s="67">
        <v>38</v>
      </c>
      <c r="X39" s="68">
        <f t="shared" si="8"/>
        <v>40940</v>
      </c>
      <c r="Y39" s="67">
        <f t="shared" si="4"/>
        <v>5</v>
      </c>
    </row>
    <row r="40" spans="4:25" x14ac:dyDescent="0.3">
      <c r="D40" s="49" t="e">
        <f t="shared" si="5"/>
        <v>#REF!</v>
      </c>
      <c r="E40" s="50" t="s">
        <v>58</v>
      </c>
      <c r="F40" s="50" t="str">
        <f t="shared" si="0"/>
        <v>Jacqueline</v>
      </c>
      <c r="G40" s="51"/>
      <c r="H40" s="52" t="e">
        <f t="shared" si="1"/>
        <v>#REF!</v>
      </c>
      <c r="I40" s="50" t="s">
        <v>58</v>
      </c>
      <c r="K40" s="53">
        <f t="shared" ca="1" si="6"/>
        <v>41313</v>
      </c>
      <c r="L40" s="54" t="str">
        <f t="shared" si="2"/>
        <v>Jacqueline</v>
      </c>
      <c r="N40" s="55">
        <v>39</v>
      </c>
      <c r="O40" s="56">
        <f t="shared" si="7"/>
        <v>41334</v>
      </c>
      <c r="P40" s="57" t="str">
        <f t="shared" si="3"/>
        <v>Mars 2013</v>
      </c>
      <c r="W40" s="67">
        <v>39</v>
      </c>
      <c r="X40" s="68">
        <f t="shared" si="8"/>
        <v>40969</v>
      </c>
      <c r="Y40" s="67">
        <f t="shared" si="4"/>
        <v>9</v>
      </c>
    </row>
    <row r="41" spans="4:25" x14ac:dyDescent="0.3">
      <c r="D41" s="49" t="e">
        <f t="shared" si="5"/>
        <v>#REF!</v>
      </c>
      <c r="E41" s="50" t="s">
        <v>59</v>
      </c>
      <c r="F41" s="50" t="str">
        <f t="shared" si="0"/>
        <v>Apolline</v>
      </c>
      <c r="G41" s="51"/>
      <c r="H41" s="52" t="e">
        <f t="shared" si="1"/>
        <v>#REF!</v>
      </c>
      <c r="I41" s="50" t="s">
        <v>59</v>
      </c>
      <c r="K41" s="53">
        <f t="shared" ca="1" si="6"/>
        <v>41314</v>
      </c>
      <c r="L41" s="54" t="str">
        <f t="shared" si="2"/>
        <v>Apolline</v>
      </c>
      <c r="N41" s="55">
        <v>40</v>
      </c>
      <c r="O41" s="56">
        <f t="shared" si="7"/>
        <v>41365</v>
      </c>
      <c r="P41" s="57" t="str">
        <f t="shared" si="3"/>
        <v>Avril 2013</v>
      </c>
      <c r="W41" s="67">
        <v>40</v>
      </c>
      <c r="X41" s="68">
        <f t="shared" si="8"/>
        <v>41000</v>
      </c>
      <c r="Y41" s="67">
        <f t="shared" si="4"/>
        <v>13</v>
      </c>
    </row>
    <row r="42" spans="4:25" x14ac:dyDescent="0.3">
      <c r="D42" s="49" t="e">
        <f t="shared" si="5"/>
        <v>#REF!</v>
      </c>
      <c r="E42" s="50" t="s">
        <v>60</v>
      </c>
      <c r="F42" s="50" t="str">
        <f t="shared" si="0"/>
        <v>Arnaud</v>
      </c>
      <c r="G42" s="51"/>
      <c r="H42" s="52" t="e">
        <f t="shared" si="1"/>
        <v>#REF!</v>
      </c>
      <c r="I42" s="50" t="s">
        <v>60</v>
      </c>
      <c r="K42" s="53">
        <f t="shared" ca="1" si="6"/>
        <v>41315</v>
      </c>
      <c r="L42" s="54" t="str">
        <f t="shared" si="2"/>
        <v>Arnaud</v>
      </c>
      <c r="N42" s="55">
        <v>41</v>
      </c>
      <c r="O42" s="56">
        <f t="shared" si="7"/>
        <v>41395</v>
      </c>
      <c r="P42" s="57" t="str">
        <f t="shared" si="3"/>
        <v>Mai 2013</v>
      </c>
      <c r="W42" s="67">
        <v>41</v>
      </c>
      <c r="X42" s="68">
        <f t="shared" si="8"/>
        <v>41030</v>
      </c>
      <c r="Y42" s="67">
        <f t="shared" si="4"/>
        <v>18</v>
      </c>
    </row>
    <row r="43" spans="4:25" x14ac:dyDescent="0.3">
      <c r="D43" s="49" t="e">
        <f t="shared" si="5"/>
        <v>#REF!</v>
      </c>
      <c r="E43" s="50" t="s">
        <v>400</v>
      </c>
      <c r="F43" s="50" t="str">
        <f t="shared" si="0"/>
        <v>N.D. de Lourdes</v>
      </c>
      <c r="G43" s="51"/>
      <c r="H43" s="52" t="e">
        <f t="shared" si="1"/>
        <v>#REF!</v>
      </c>
      <c r="I43" s="50" t="s">
        <v>400</v>
      </c>
      <c r="K43" s="53">
        <f t="shared" ca="1" si="6"/>
        <v>41316</v>
      </c>
      <c r="L43" s="54" t="str">
        <f t="shared" si="2"/>
        <v>N.D. de Lourdes</v>
      </c>
      <c r="N43" s="55">
        <v>42</v>
      </c>
      <c r="O43" s="56">
        <f t="shared" si="7"/>
        <v>41426</v>
      </c>
      <c r="P43" s="57" t="str">
        <f t="shared" si="3"/>
        <v>Juin 2013</v>
      </c>
      <c r="W43" s="67">
        <v>42</v>
      </c>
      <c r="X43" s="68">
        <f t="shared" si="8"/>
        <v>41061</v>
      </c>
      <c r="Y43" s="67">
        <f t="shared" si="4"/>
        <v>22</v>
      </c>
    </row>
    <row r="44" spans="4:25" x14ac:dyDescent="0.3">
      <c r="D44" s="49" t="e">
        <f t="shared" si="5"/>
        <v>#REF!</v>
      </c>
      <c r="E44" s="50" t="s">
        <v>61</v>
      </c>
      <c r="F44" s="50" t="str">
        <f t="shared" si="0"/>
        <v>Félix</v>
      </c>
      <c r="G44" s="51"/>
      <c r="H44" s="52" t="e">
        <f t="shared" si="1"/>
        <v>#REF!</v>
      </c>
      <c r="I44" s="50" t="s">
        <v>61</v>
      </c>
      <c r="K44" s="53">
        <f t="shared" ca="1" si="6"/>
        <v>41317</v>
      </c>
      <c r="L44" s="54" t="str">
        <f t="shared" si="2"/>
        <v>Félix</v>
      </c>
      <c r="N44" s="55">
        <v>43</v>
      </c>
      <c r="O44" s="56">
        <f t="shared" si="7"/>
        <v>41456</v>
      </c>
      <c r="P44" s="57" t="str">
        <f t="shared" si="3"/>
        <v>Juillet 2013</v>
      </c>
      <c r="W44" s="67">
        <v>43</v>
      </c>
      <c r="X44" s="68">
        <f t="shared" si="8"/>
        <v>41091</v>
      </c>
      <c r="Y44" s="67">
        <f t="shared" si="4"/>
        <v>26</v>
      </c>
    </row>
    <row r="45" spans="4:25" x14ac:dyDescent="0.3">
      <c r="D45" s="49" t="e">
        <f t="shared" si="5"/>
        <v>#REF!</v>
      </c>
      <c r="E45" s="50" t="s">
        <v>62</v>
      </c>
      <c r="F45" s="50" t="str">
        <f t="shared" si="0"/>
        <v>Béatrice</v>
      </c>
      <c r="G45" s="51"/>
      <c r="H45" s="52" t="e">
        <f t="shared" si="1"/>
        <v>#REF!</v>
      </c>
      <c r="I45" s="50" t="s">
        <v>62</v>
      </c>
      <c r="K45" s="53">
        <f t="shared" ca="1" si="6"/>
        <v>41318</v>
      </c>
      <c r="L45" s="54" t="str">
        <f t="shared" si="2"/>
        <v>Béatrice</v>
      </c>
      <c r="N45" s="55">
        <v>44</v>
      </c>
      <c r="O45" s="56">
        <f t="shared" si="7"/>
        <v>41487</v>
      </c>
      <c r="P45" s="57" t="str">
        <f t="shared" si="3"/>
        <v>Août 2013</v>
      </c>
      <c r="W45" s="67">
        <v>44</v>
      </c>
      <c r="X45" s="68">
        <f t="shared" si="8"/>
        <v>41122</v>
      </c>
      <c r="Y45" s="67">
        <f t="shared" si="4"/>
        <v>31</v>
      </c>
    </row>
    <row r="46" spans="4:25" x14ac:dyDescent="0.3">
      <c r="D46" s="49" t="e">
        <f t="shared" si="5"/>
        <v>#REF!</v>
      </c>
      <c r="E46" s="50" t="s">
        <v>63</v>
      </c>
      <c r="F46" s="50" t="str">
        <f t="shared" si="0"/>
        <v>Valentin</v>
      </c>
      <c r="G46" s="51"/>
      <c r="H46" s="52" t="e">
        <f t="shared" si="1"/>
        <v>#REF!</v>
      </c>
      <c r="I46" s="50" t="s">
        <v>63</v>
      </c>
      <c r="K46" s="53">
        <f t="shared" ca="1" si="6"/>
        <v>41319</v>
      </c>
      <c r="L46" s="54" t="str">
        <f t="shared" si="2"/>
        <v>Valentin</v>
      </c>
      <c r="N46" s="55">
        <v>45</v>
      </c>
      <c r="O46" s="56">
        <f t="shared" si="7"/>
        <v>41518</v>
      </c>
      <c r="P46" s="57" t="str">
        <f t="shared" si="3"/>
        <v>Septembre 2013</v>
      </c>
      <c r="W46" s="67">
        <v>45</v>
      </c>
      <c r="X46" s="68">
        <f t="shared" si="8"/>
        <v>41153</v>
      </c>
      <c r="Y46" s="67">
        <f t="shared" si="4"/>
        <v>35</v>
      </c>
    </row>
    <row r="47" spans="4:25" x14ac:dyDescent="0.3">
      <c r="D47" s="49" t="e">
        <f t="shared" si="5"/>
        <v>#REF!</v>
      </c>
      <c r="E47" s="50" t="s">
        <v>64</v>
      </c>
      <c r="F47" s="50" t="str">
        <f t="shared" si="0"/>
        <v>Claude</v>
      </c>
      <c r="G47" s="51"/>
      <c r="H47" s="52" t="e">
        <f t="shared" si="1"/>
        <v>#REF!</v>
      </c>
      <c r="I47" s="50" t="s">
        <v>64</v>
      </c>
      <c r="K47" s="53">
        <f t="shared" ca="1" si="6"/>
        <v>41320</v>
      </c>
      <c r="L47" s="54" t="str">
        <f t="shared" si="2"/>
        <v>Claude</v>
      </c>
      <c r="N47" s="55">
        <v>46</v>
      </c>
      <c r="O47" s="56">
        <f t="shared" si="7"/>
        <v>41548</v>
      </c>
      <c r="P47" s="57" t="str">
        <f t="shared" si="3"/>
        <v>Octobre 2013</v>
      </c>
      <c r="W47" s="67">
        <v>46</v>
      </c>
      <c r="X47" s="68">
        <f t="shared" si="8"/>
        <v>41183</v>
      </c>
      <c r="Y47" s="67">
        <f t="shared" si="4"/>
        <v>40</v>
      </c>
    </row>
    <row r="48" spans="4:25" x14ac:dyDescent="0.3">
      <c r="D48" s="49" t="e">
        <f t="shared" si="5"/>
        <v>#REF!</v>
      </c>
      <c r="E48" s="50" t="s">
        <v>65</v>
      </c>
      <c r="F48" s="50" t="str">
        <f t="shared" si="0"/>
        <v>Julienne</v>
      </c>
      <c r="G48" s="51"/>
      <c r="H48" s="52" t="e">
        <f t="shared" si="1"/>
        <v>#REF!</v>
      </c>
      <c r="I48" s="50" t="s">
        <v>65</v>
      </c>
      <c r="K48" s="53">
        <f t="shared" ca="1" si="6"/>
        <v>41321</v>
      </c>
      <c r="L48" s="54" t="str">
        <f t="shared" si="2"/>
        <v>Julienne</v>
      </c>
      <c r="N48" s="55">
        <v>47</v>
      </c>
      <c r="O48" s="56">
        <f t="shared" si="7"/>
        <v>41579</v>
      </c>
      <c r="P48" s="57" t="str">
        <f t="shared" si="3"/>
        <v>Novembre 2013</v>
      </c>
      <c r="W48" s="67">
        <v>47</v>
      </c>
      <c r="X48" s="68">
        <f t="shared" si="8"/>
        <v>41214</v>
      </c>
      <c r="Y48" s="67">
        <f t="shared" si="4"/>
        <v>44</v>
      </c>
    </row>
    <row r="49" spans="4:25" x14ac:dyDescent="0.3">
      <c r="D49" s="49" t="e">
        <f t="shared" si="5"/>
        <v>#REF!</v>
      </c>
      <c r="E49" s="50" t="s">
        <v>66</v>
      </c>
      <c r="F49" s="50" t="str">
        <f t="shared" si="0"/>
        <v>Alexis</v>
      </c>
      <c r="G49" s="51"/>
      <c r="H49" s="52" t="e">
        <f t="shared" si="1"/>
        <v>#REF!</v>
      </c>
      <c r="I49" s="50" t="s">
        <v>66</v>
      </c>
      <c r="K49" s="53">
        <f t="shared" ca="1" si="6"/>
        <v>41322</v>
      </c>
      <c r="L49" s="54" t="str">
        <f t="shared" si="2"/>
        <v>Alexis</v>
      </c>
      <c r="N49" s="55">
        <v>48</v>
      </c>
      <c r="O49" s="56">
        <f t="shared" si="7"/>
        <v>41609</v>
      </c>
      <c r="P49" s="57" t="str">
        <f t="shared" si="3"/>
        <v>Décembre 2013</v>
      </c>
      <c r="W49" s="67">
        <v>48</v>
      </c>
      <c r="X49" s="68">
        <f t="shared" si="8"/>
        <v>41244</v>
      </c>
      <c r="Y49" s="67">
        <f t="shared" si="4"/>
        <v>48</v>
      </c>
    </row>
    <row r="50" spans="4:25" x14ac:dyDescent="0.3">
      <c r="D50" s="49" t="e">
        <f t="shared" si="5"/>
        <v>#REF!</v>
      </c>
      <c r="E50" s="50" t="s">
        <v>67</v>
      </c>
      <c r="F50" s="50" t="str">
        <f t="shared" si="0"/>
        <v>Bernadette</v>
      </c>
      <c r="G50" s="51"/>
      <c r="H50" s="52" t="e">
        <f t="shared" si="1"/>
        <v>#REF!</v>
      </c>
      <c r="I50" s="50" t="s">
        <v>67</v>
      </c>
      <c r="K50" s="53">
        <f t="shared" ca="1" si="6"/>
        <v>41323</v>
      </c>
      <c r="L50" s="54" t="str">
        <f t="shared" si="2"/>
        <v>Bernadette</v>
      </c>
      <c r="N50" s="55">
        <v>49</v>
      </c>
      <c r="O50" s="56">
        <f t="shared" si="7"/>
        <v>41640</v>
      </c>
      <c r="P50" s="57" t="str">
        <f t="shared" si="3"/>
        <v>Janvier 2014</v>
      </c>
      <c r="W50" s="67">
        <v>49</v>
      </c>
      <c r="X50" s="68">
        <f t="shared" si="8"/>
        <v>41275</v>
      </c>
      <c r="Y50" s="67">
        <f t="shared" si="4"/>
        <v>1</v>
      </c>
    </row>
    <row r="51" spans="4:25" x14ac:dyDescent="0.3">
      <c r="D51" s="49" t="e">
        <f t="shared" si="5"/>
        <v>#REF!</v>
      </c>
      <c r="E51" s="50" t="s">
        <v>68</v>
      </c>
      <c r="F51" s="50" t="str">
        <f t="shared" si="0"/>
        <v>Gabin</v>
      </c>
      <c r="G51" s="51"/>
      <c r="H51" s="52" t="e">
        <f t="shared" si="1"/>
        <v>#REF!</v>
      </c>
      <c r="I51" s="50" t="s">
        <v>68</v>
      </c>
      <c r="K51" s="53">
        <f t="shared" ca="1" si="6"/>
        <v>41324</v>
      </c>
      <c r="L51" s="54" t="str">
        <f t="shared" si="2"/>
        <v>Gabin</v>
      </c>
      <c r="N51" s="55">
        <v>50</v>
      </c>
      <c r="O51" s="56">
        <f t="shared" si="7"/>
        <v>41671</v>
      </c>
      <c r="P51" s="57" t="str">
        <f t="shared" si="3"/>
        <v>Février 2014</v>
      </c>
      <c r="W51" s="67">
        <v>50</v>
      </c>
      <c r="X51" s="68">
        <f t="shared" si="8"/>
        <v>41306</v>
      </c>
      <c r="Y51" s="67">
        <f t="shared" si="4"/>
        <v>5</v>
      </c>
    </row>
    <row r="52" spans="4:25" x14ac:dyDescent="0.3">
      <c r="D52" s="49" t="e">
        <f t="shared" si="5"/>
        <v>#REF!</v>
      </c>
      <c r="E52" s="50" t="s">
        <v>69</v>
      </c>
      <c r="F52" s="50" t="str">
        <f t="shared" si="0"/>
        <v>Aimée</v>
      </c>
      <c r="G52" s="51"/>
      <c r="H52" s="52" t="e">
        <f t="shared" si="1"/>
        <v>#REF!</v>
      </c>
      <c r="I52" s="50" t="s">
        <v>69</v>
      </c>
      <c r="K52" s="53">
        <f t="shared" ca="1" si="6"/>
        <v>41325</v>
      </c>
      <c r="L52" s="54" t="str">
        <f t="shared" si="2"/>
        <v>Aimée</v>
      </c>
      <c r="N52" s="55">
        <v>51</v>
      </c>
      <c r="O52" s="56">
        <f t="shared" si="7"/>
        <v>41699</v>
      </c>
      <c r="P52" s="57" t="str">
        <f t="shared" si="3"/>
        <v>Mars 2014</v>
      </c>
      <c r="W52" s="67">
        <v>51</v>
      </c>
      <c r="X52" s="68">
        <f t="shared" si="8"/>
        <v>41334</v>
      </c>
      <c r="Y52" s="67">
        <f t="shared" si="4"/>
        <v>9</v>
      </c>
    </row>
    <row r="53" spans="4:25" x14ac:dyDescent="0.3">
      <c r="D53" s="49" t="e">
        <f t="shared" si="5"/>
        <v>#REF!</v>
      </c>
      <c r="E53" s="50" t="s">
        <v>70</v>
      </c>
      <c r="F53" s="50" t="str">
        <f t="shared" si="0"/>
        <v>Damien</v>
      </c>
      <c r="G53" s="51"/>
      <c r="H53" s="52" t="e">
        <f t="shared" si="1"/>
        <v>#REF!</v>
      </c>
      <c r="I53" s="50" t="s">
        <v>70</v>
      </c>
      <c r="K53" s="53">
        <f t="shared" ca="1" si="6"/>
        <v>41326</v>
      </c>
      <c r="L53" s="54" t="str">
        <f t="shared" si="2"/>
        <v>Damien</v>
      </c>
      <c r="N53" s="55">
        <v>52</v>
      </c>
      <c r="O53" s="56">
        <f t="shared" si="7"/>
        <v>41730</v>
      </c>
      <c r="P53" s="57" t="str">
        <f t="shared" si="3"/>
        <v>Avril 2014</v>
      </c>
      <c r="W53" s="67">
        <v>52</v>
      </c>
      <c r="X53" s="68">
        <f t="shared" si="8"/>
        <v>41365</v>
      </c>
      <c r="Y53" s="67">
        <f t="shared" si="4"/>
        <v>14</v>
      </c>
    </row>
    <row r="54" spans="4:25" x14ac:dyDescent="0.3">
      <c r="D54" s="49" t="e">
        <f t="shared" si="5"/>
        <v>#REF!</v>
      </c>
      <c r="E54" s="50" t="s">
        <v>71</v>
      </c>
      <c r="F54" s="50" t="str">
        <f t="shared" si="0"/>
        <v>Isabelle</v>
      </c>
      <c r="G54" s="51"/>
      <c r="H54" s="52" t="e">
        <f t="shared" si="1"/>
        <v>#REF!</v>
      </c>
      <c r="I54" s="50" t="s">
        <v>71</v>
      </c>
      <c r="K54" s="53">
        <f t="shared" ca="1" si="6"/>
        <v>41327</v>
      </c>
      <c r="L54" s="54" t="str">
        <f t="shared" si="2"/>
        <v>Isabelle</v>
      </c>
      <c r="N54" s="55">
        <v>53</v>
      </c>
      <c r="O54" s="56">
        <f t="shared" si="7"/>
        <v>41760</v>
      </c>
      <c r="P54" s="57" t="str">
        <f t="shared" si="3"/>
        <v>Mai 2014</v>
      </c>
      <c r="W54" s="67">
        <v>53</v>
      </c>
      <c r="X54" s="68">
        <f t="shared" si="8"/>
        <v>41395</v>
      </c>
      <c r="Y54" s="67">
        <f t="shared" si="4"/>
        <v>18</v>
      </c>
    </row>
    <row r="55" spans="4:25" x14ac:dyDescent="0.3">
      <c r="D55" s="49" t="e">
        <f t="shared" si="5"/>
        <v>#REF!</v>
      </c>
      <c r="E55" s="50" t="s">
        <v>72</v>
      </c>
      <c r="F55" s="50" t="str">
        <f t="shared" si="0"/>
        <v>Lazare</v>
      </c>
      <c r="G55" s="51"/>
      <c r="H55" s="52" t="e">
        <f t="shared" si="1"/>
        <v>#REF!</v>
      </c>
      <c r="I55" s="50" t="s">
        <v>72</v>
      </c>
      <c r="K55" s="53">
        <f t="shared" ca="1" si="6"/>
        <v>41328</v>
      </c>
      <c r="L55" s="54" t="str">
        <f t="shared" si="2"/>
        <v>Lazare</v>
      </c>
      <c r="N55" s="55">
        <v>54</v>
      </c>
      <c r="O55" s="56">
        <f t="shared" si="7"/>
        <v>41791</v>
      </c>
      <c r="P55" s="57" t="str">
        <f t="shared" si="3"/>
        <v>Juin 2014</v>
      </c>
      <c r="W55" s="67">
        <v>54</v>
      </c>
      <c r="X55" s="68">
        <f t="shared" si="8"/>
        <v>41426</v>
      </c>
      <c r="Y55" s="67">
        <f t="shared" si="4"/>
        <v>22</v>
      </c>
    </row>
    <row r="56" spans="4:25" x14ac:dyDescent="0.3">
      <c r="D56" s="49" t="e">
        <f t="shared" si="5"/>
        <v>#REF!</v>
      </c>
      <c r="E56" s="50" t="s">
        <v>73</v>
      </c>
      <c r="F56" s="50" t="str">
        <f t="shared" si="0"/>
        <v>Modeste</v>
      </c>
      <c r="G56" s="51"/>
      <c r="H56" s="52" t="e">
        <f t="shared" si="1"/>
        <v>#REF!</v>
      </c>
      <c r="I56" s="50" t="s">
        <v>73</v>
      </c>
      <c r="K56" s="53">
        <f t="shared" ca="1" si="6"/>
        <v>41329</v>
      </c>
      <c r="L56" s="54" t="str">
        <f t="shared" si="2"/>
        <v>Modeste</v>
      </c>
      <c r="N56" s="55">
        <v>55</v>
      </c>
      <c r="O56" s="56">
        <f t="shared" si="7"/>
        <v>41821</v>
      </c>
      <c r="P56" s="57" t="str">
        <f t="shared" si="3"/>
        <v>Juillet 2014</v>
      </c>
      <c r="W56" s="67">
        <v>55</v>
      </c>
      <c r="X56" s="68">
        <f t="shared" si="8"/>
        <v>41456</v>
      </c>
      <c r="Y56" s="67">
        <f t="shared" si="4"/>
        <v>27</v>
      </c>
    </row>
    <row r="57" spans="4:25" x14ac:dyDescent="0.3">
      <c r="D57" s="49" t="e">
        <f t="shared" si="5"/>
        <v>#REF!</v>
      </c>
      <c r="E57" s="50" t="s">
        <v>74</v>
      </c>
      <c r="F57" s="50" t="str">
        <f t="shared" si="0"/>
        <v>Roméo</v>
      </c>
      <c r="G57" s="51"/>
      <c r="H57" s="52" t="e">
        <f t="shared" si="1"/>
        <v>#REF!</v>
      </c>
      <c r="I57" s="50" t="s">
        <v>74</v>
      </c>
      <c r="K57" s="53">
        <f t="shared" ca="1" si="6"/>
        <v>41330</v>
      </c>
      <c r="L57" s="54" t="str">
        <f t="shared" si="2"/>
        <v>Roméo</v>
      </c>
      <c r="N57" s="55">
        <v>56</v>
      </c>
      <c r="O57" s="56">
        <f t="shared" si="7"/>
        <v>41852</v>
      </c>
      <c r="P57" s="57" t="str">
        <f t="shared" si="3"/>
        <v>Août 2014</v>
      </c>
      <c r="W57" s="67">
        <v>56</v>
      </c>
      <c r="X57" s="68">
        <f t="shared" si="8"/>
        <v>41487</v>
      </c>
      <c r="Y57" s="67">
        <f t="shared" si="4"/>
        <v>31</v>
      </c>
    </row>
    <row r="58" spans="4:25" x14ac:dyDescent="0.3">
      <c r="D58" s="49" t="e">
        <f t="shared" si="5"/>
        <v>#REF!</v>
      </c>
      <c r="E58" s="50" t="s">
        <v>75</v>
      </c>
      <c r="F58" s="50" t="str">
        <f t="shared" si="0"/>
        <v>Nestor</v>
      </c>
      <c r="G58" s="51"/>
      <c r="H58" s="52" t="e">
        <f t="shared" si="1"/>
        <v>#REF!</v>
      </c>
      <c r="I58" s="50" t="s">
        <v>75</v>
      </c>
      <c r="K58" s="53">
        <f t="shared" ca="1" si="6"/>
        <v>41331</v>
      </c>
      <c r="L58" s="54" t="str">
        <f t="shared" si="2"/>
        <v>Nestor</v>
      </c>
      <c r="N58" s="55">
        <v>57</v>
      </c>
      <c r="O58" s="56">
        <f t="shared" si="7"/>
        <v>41883</v>
      </c>
      <c r="P58" s="57" t="str">
        <f t="shared" si="3"/>
        <v>Septembre 2014</v>
      </c>
      <c r="W58" s="67">
        <v>57</v>
      </c>
      <c r="X58" s="68">
        <f t="shared" si="8"/>
        <v>41518</v>
      </c>
      <c r="Y58" s="67">
        <f t="shared" si="4"/>
        <v>35</v>
      </c>
    </row>
    <row r="59" spans="4:25" x14ac:dyDescent="0.3">
      <c r="D59" s="49" t="e">
        <f t="shared" si="5"/>
        <v>#REF!</v>
      </c>
      <c r="E59" s="50" t="s">
        <v>76</v>
      </c>
      <c r="F59" s="50" t="str">
        <f t="shared" si="0"/>
        <v>Honorine</v>
      </c>
      <c r="G59" s="51"/>
      <c r="H59" s="52" t="e">
        <f t="shared" si="1"/>
        <v>#REF!</v>
      </c>
      <c r="I59" s="50" t="s">
        <v>76</v>
      </c>
      <c r="K59" s="53">
        <f t="shared" ca="1" si="6"/>
        <v>41332</v>
      </c>
      <c r="L59" s="54" t="str">
        <f t="shared" si="2"/>
        <v>Honorine</v>
      </c>
      <c r="N59" s="55">
        <v>58</v>
      </c>
      <c r="O59" s="56">
        <f t="shared" si="7"/>
        <v>41913</v>
      </c>
      <c r="P59" s="57" t="str">
        <f t="shared" si="3"/>
        <v>Octobre 2014</v>
      </c>
      <c r="W59" s="67">
        <v>58</v>
      </c>
      <c r="X59" s="68">
        <f t="shared" si="8"/>
        <v>41548</v>
      </c>
      <c r="Y59" s="67">
        <f t="shared" si="4"/>
        <v>40</v>
      </c>
    </row>
    <row r="60" spans="4:25" x14ac:dyDescent="0.3">
      <c r="D60" s="49" t="e">
        <f t="shared" si="5"/>
        <v>#REF!</v>
      </c>
      <c r="E60" s="50" t="s">
        <v>77</v>
      </c>
      <c r="F60" s="50" t="str">
        <f t="shared" si="0"/>
        <v>Romain</v>
      </c>
      <c r="G60" s="51"/>
      <c r="H60" s="52" t="e">
        <f t="shared" si="1"/>
        <v>#REF!</v>
      </c>
      <c r="I60" s="50" t="s">
        <v>77</v>
      </c>
      <c r="K60" s="53">
        <f t="shared" ca="1" si="6"/>
        <v>41333</v>
      </c>
      <c r="L60" s="54" t="str">
        <f t="shared" si="2"/>
        <v>Romain</v>
      </c>
      <c r="N60" s="55">
        <v>59</v>
      </c>
      <c r="O60" s="56">
        <f t="shared" si="7"/>
        <v>41944</v>
      </c>
      <c r="P60" s="57" t="str">
        <f t="shared" si="3"/>
        <v>Novembre 2014</v>
      </c>
      <c r="W60" s="67">
        <v>59</v>
      </c>
      <c r="X60" s="68">
        <f t="shared" si="8"/>
        <v>41579</v>
      </c>
      <c r="Y60" s="67">
        <f t="shared" si="4"/>
        <v>44</v>
      </c>
    </row>
    <row r="61" spans="4:25" x14ac:dyDescent="0.3">
      <c r="D61" s="49" t="e">
        <f t="shared" si="5"/>
        <v>#REF!</v>
      </c>
      <c r="E61" s="50" t="s">
        <v>401</v>
      </c>
      <c r="F61" s="50" t="str">
        <f t="shared" si="0"/>
        <v>Auguste</v>
      </c>
      <c r="G61" s="51"/>
      <c r="H61" s="52" t="e">
        <f t="shared" si="1"/>
        <v>#REF!</v>
      </c>
      <c r="I61" s="50" t="str">
        <f>F61</f>
        <v>Auguste</v>
      </c>
      <c r="K61" s="53">
        <f t="shared" ca="1" si="6"/>
        <v>41334</v>
      </c>
      <c r="L61" s="54" t="str">
        <f t="shared" si="2"/>
        <v>Auguste</v>
      </c>
      <c r="N61" s="55">
        <v>60</v>
      </c>
      <c r="O61" s="56">
        <f t="shared" si="7"/>
        <v>41974</v>
      </c>
      <c r="P61" s="57" t="str">
        <f t="shared" si="3"/>
        <v>Décembre 2014</v>
      </c>
      <c r="W61" s="67">
        <v>60</v>
      </c>
      <c r="X61" s="68">
        <f t="shared" si="8"/>
        <v>41609</v>
      </c>
      <c r="Y61" s="67">
        <f t="shared" si="4"/>
        <v>48</v>
      </c>
    </row>
    <row r="62" spans="4:25" x14ac:dyDescent="0.3">
      <c r="D62" s="49" t="e">
        <f t="shared" si="5"/>
        <v>#REF!</v>
      </c>
      <c r="E62" s="50" t="s">
        <v>78</v>
      </c>
      <c r="F62" s="50" t="str">
        <f t="shared" si="0"/>
        <v>Charles le Bon</v>
      </c>
      <c r="G62" s="51"/>
      <c r="H62" s="52" t="e">
        <f t="shared" si="1"/>
        <v>#REF!</v>
      </c>
      <c r="I62" s="50" t="s">
        <v>78</v>
      </c>
      <c r="K62" s="53">
        <f t="shared" ca="1" si="6"/>
        <v>41335</v>
      </c>
      <c r="L62" s="54" t="str">
        <f t="shared" si="2"/>
        <v>Charles le Bon</v>
      </c>
      <c r="N62" s="55">
        <v>61</v>
      </c>
      <c r="O62" s="56">
        <f t="shared" si="7"/>
        <v>42005</v>
      </c>
      <c r="P62" s="57" t="str">
        <f t="shared" si="3"/>
        <v>Janvier 2015</v>
      </c>
      <c r="W62" s="67">
        <v>61</v>
      </c>
      <c r="X62" s="68">
        <f t="shared" si="8"/>
        <v>41640</v>
      </c>
      <c r="Y62" s="67">
        <f t="shared" si="4"/>
        <v>1</v>
      </c>
    </row>
    <row r="63" spans="4:25" x14ac:dyDescent="0.3">
      <c r="D63" s="49" t="e">
        <f t="shared" si="5"/>
        <v>#REF!</v>
      </c>
      <c r="E63" s="50" t="s">
        <v>79</v>
      </c>
      <c r="F63" s="50" t="str">
        <f t="shared" si="0"/>
        <v>Guénolé</v>
      </c>
      <c r="G63" s="51"/>
      <c r="H63" s="52" t="e">
        <f t="shared" si="1"/>
        <v>#REF!</v>
      </c>
      <c r="I63" s="50" t="s">
        <v>79</v>
      </c>
      <c r="K63" s="53">
        <f t="shared" ca="1" si="6"/>
        <v>41336</v>
      </c>
      <c r="L63" s="54" t="str">
        <f t="shared" si="2"/>
        <v>Guénolé</v>
      </c>
      <c r="N63" s="55">
        <v>62</v>
      </c>
      <c r="O63" s="56">
        <f t="shared" si="7"/>
        <v>42036</v>
      </c>
      <c r="P63" s="57" t="str">
        <f t="shared" si="3"/>
        <v>Février 2015</v>
      </c>
      <c r="W63" s="67">
        <v>62</v>
      </c>
      <c r="X63" s="68">
        <f t="shared" si="8"/>
        <v>41671</v>
      </c>
      <c r="Y63" s="67">
        <f t="shared" si="4"/>
        <v>5</v>
      </c>
    </row>
    <row r="64" spans="4:25" x14ac:dyDescent="0.3">
      <c r="D64" s="49" t="e">
        <f t="shared" si="5"/>
        <v>#REF!</v>
      </c>
      <c r="E64" s="50" t="s">
        <v>80</v>
      </c>
      <c r="F64" s="50" t="str">
        <f t="shared" si="0"/>
        <v>Casimir</v>
      </c>
      <c r="G64" s="51"/>
      <c r="H64" s="52" t="e">
        <f t="shared" si="1"/>
        <v>#REF!</v>
      </c>
      <c r="I64" s="50" t="s">
        <v>80</v>
      </c>
      <c r="K64" s="53">
        <f t="shared" ca="1" si="6"/>
        <v>41337</v>
      </c>
      <c r="L64" s="54" t="str">
        <f t="shared" si="2"/>
        <v>Casimir</v>
      </c>
      <c r="N64" s="55">
        <v>63</v>
      </c>
      <c r="O64" s="56">
        <f t="shared" si="7"/>
        <v>42064</v>
      </c>
      <c r="P64" s="57" t="str">
        <f t="shared" si="3"/>
        <v>Mars 2015</v>
      </c>
      <c r="W64" s="67">
        <v>63</v>
      </c>
      <c r="X64" s="68">
        <f t="shared" si="8"/>
        <v>41699</v>
      </c>
      <c r="Y64" s="67">
        <f t="shared" si="4"/>
        <v>9</v>
      </c>
    </row>
    <row r="65" spans="4:25" x14ac:dyDescent="0.3">
      <c r="D65" s="49" t="e">
        <f t="shared" si="5"/>
        <v>#REF!</v>
      </c>
      <c r="E65" s="50" t="s">
        <v>81</v>
      </c>
      <c r="F65" s="50" t="str">
        <f t="shared" si="0"/>
        <v>Olive</v>
      </c>
      <c r="G65" s="51"/>
      <c r="H65" s="52" t="e">
        <f t="shared" si="1"/>
        <v>#REF!</v>
      </c>
      <c r="I65" s="50" t="s">
        <v>81</v>
      </c>
      <c r="K65" s="53">
        <f t="shared" ca="1" si="6"/>
        <v>41338</v>
      </c>
      <c r="L65" s="54" t="str">
        <f t="shared" si="2"/>
        <v>Olive</v>
      </c>
      <c r="N65" s="55">
        <v>64</v>
      </c>
      <c r="O65" s="56">
        <f t="shared" si="7"/>
        <v>42095</v>
      </c>
      <c r="P65" s="57" t="str">
        <f t="shared" si="3"/>
        <v>Avril 2015</v>
      </c>
      <c r="W65" s="67">
        <v>64</v>
      </c>
      <c r="X65" s="68">
        <f t="shared" si="8"/>
        <v>41730</v>
      </c>
      <c r="Y65" s="67">
        <f t="shared" si="4"/>
        <v>14</v>
      </c>
    </row>
    <row r="66" spans="4:25" x14ac:dyDescent="0.3">
      <c r="D66" s="49" t="e">
        <f t="shared" si="5"/>
        <v>#REF!</v>
      </c>
      <c r="E66" s="50" t="s">
        <v>82</v>
      </c>
      <c r="F66" s="50" t="str">
        <f t="shared" ref="F66:F129" si="9">IF(COUNTIF(Feries,D66)&gt;0,VLOOKUP(D66,$A$2:$B$18,2,0),E66)</f>
        <v>Colette</v>
      </c>
      <c r="G66" s="51"/>
      <c r="H66" s="52" t="e">
        <f t="shared" si="1"/>
        <v>#REF!</v>
      </c>
      <c r="I66" s="50" t="s">
        <v>82</v>
      </c>
      <c r="K66" s="53">
        <f t="shared" ca="1" si="6"/>
        <v>41339</v>
      </c>
      <c r="L66" s="54" t="str">
        <f t="shared" si="2"/>
        <v>Colette</v>
      </c>
      <c r="N66" s="55">
        <v>65</v>
      </c>
      <c r="O66" s="56">
        <f t="shared" si="7"/>
        <v>42125</v>
      </c>
      <c r="P66" s="57" t="str">
        <f t="shared" si="3"/>
        <v>Mai 2015</v>
      </c>
      <c r="W66" s="67">
        <v>65</v>
      </c>
      <c r="X66" s="68">
        <f t="shared" si="8"/>
        <v>41760</v>
      </c>
      <c r="Y66" s="67">
        <f t="shared" si="4"/>
        <v>18</v>
      </c>
    </row>
    <row r="67" spans="4:25" x14ac:dyDescent="0.3">
      <c r="D67" s="49" t="e">
        <f t="shared" si="5"/>
        <v>#REF!</v>
      </c>
      <c r="E67" s="50" t="s">
        <v>83</v>
      </c>
      <c r="F67" s="50" t="str">
        <f t="shared" si="9"/>
        <v>Félicité</v>
      </c>
      <c r="G67" s="51"/>
      <c r="H67" s="52" t="e">
        <f t="shared" ref="H67:H130" si="10">D67</f>
        <v>#REF!</v>
      </c>
      <c r="I67" s="50" t="s">
        <v>83</v>
      </c>
      <c r="K67" s="53">
        <f t="shared" ca="1" si="6"/>
        <v>41340</v>
      </c>
      <c r="L67" s="54" t="str">
        <f t="shared" ref="L67:L130" si="11">I67</f>
        <v>Félicité</v>
      </c>
      <c r="N67" s="55">
        <v>66</v>
      </c>
      <c r="O67" s="56">
        <f t="shared" si="7"/>
        <v>42156</v>
      </c>
      <c r="P67" s="57" t="str">
        <f t="shared" ref="P67:P130" si="12">PROPER(TEXT(O67,"mmmm aaa"))</f>
        <v>Juin 2015</v>
      </c>
      <c r="W67" s="67">
        <v>66</v>
      </c>
      <c r="X67" s="68">
        <f t="shared" si="8"/>
        <v>41791</v>
      </c>
      <c r="Y67" s="67">
        <f t="shared" ref="Y67:Y130" si="13">INT(MOD(INT((X67-2)/7)+3/5,52+5/28))+1</f>
        <v>22</v>
      </c>
    </row>
    <row r="68" spans="4:25" x14ac:dyDescent="0.3">
      <c r="D68" s="49" t="e">
        <f t="shared" ref="D68:D131" si="14">D67+1</f>
        <v>#REF!</v>
      </c>
      <c r="E68" s="50" t="s">
        <v>84</v>
      </c>
      <c r="F68" s="50" t="str">
        <f t="shared" si="9"/>
        <v>Jean de Dieu</v>
      </c>
      <c r="G68" s="51"/>
      <c r="H68" s="52" t="e">
        <f t="shared" si="10"/>
        <v>#REF!</v>
      </c>
      <c r="I68" s="50" t="s">
        <v>84</v>
      </c>
      <c r="K68" s="53">
        <f t="shared" ref="K68:K131" ca="1" si="15">K67+1</f>
        <v>41341</v>
      </c>
      <c r="L68" s="54" t="str">
        <f t="shared" si="11"/>
        <v>Jean de Dieu</v>
      </c>
      <c r="N68" s="55">
        <v>67</v>
      </c>
      <c r="O68" s="56">
        <f t="shared" ref="O68:O131" si="16">EDATE(O67,1)</f>
        <v>42186</v>
      </c>
      <c r="P68" s="57" t="str">
        <f t="shared" si="12"/>
        <v>Juillet 2015</v>
      </c>
      <c r="W68" s="67">
        <v>67</v>
      </c>
      <c r="X68" s="68">
        <f t="shared" ref="X68:X131" si="17">EDATE(X67,1)</f>
        <v>41821</v>
      </c>
      <c r="Y68" s="67">
        <f t="shared" si="13"/>
        <v>27</v>
      </c>
    </row>
    <row r="69" spans="4:25" x14ac:dyDescent="0.3">
      <c r="D69" s="49" t="e">
        <f t="shared" si="14"/>
        <v>#REF!</v>
      </c>
      <c r="E69" s="50" t="s">
        <v>85</v>
      </c>
      <c r="F69" s="50" t="str">
        <f t="shared" si="9"/>
        <v>Françoise</v>
      </c>
      <c r="G69" s="51"/>
      <c r="H69" s="52" t="e">
        <f t="shared" si="10"/>
        <v>#REF!</v>
      </c>
      <c r="I69" s="50" t="s">
        <v>85</v>
      </c>
      <c r="K69" s="53">
        <f t="shared" ca="1" si="15"/>
        <v>41342</v>
      </c>
      <c r="L69" s="54" t="str">
        <f t="shared" si="11"/>
        <v>Françoise</v>
      </c>
      <c r="N69" s="55">
        <v>68</v>
      </c>
      <c r="O69" s="56">
        <f t="shared" si="16"/>
        <v>42217</v>
      </c>
      <c r="P69" s="57" t="str">
        <f t="shared" si="12"/>
        <v>Août 2015</v>
      </c>
      <c r="W69" s="67">
        <v>68</v>
      </c>
      <c r="X69" s="68">
        <f t="shared" si="17"/>
        <v>41852</v>
      </c>
      <c r="Y69" s="67">
        <f t="shared" si="13"/>
        <v>31</v>
      </c>
    </row>
    <row r="70" spans="4:25" x14ac:dyDescent="0.3">
      <c r="D70" s="49" t="e">
        <f t="shared" si="14"/>
        <v>#REF!</v>
      </c>
      <c r="E70" s="50" t="s">
        <v>86</v>
      </c>
      <c r="F70" s="50" t="str">
        <f t="shared" si="9"/>
        <v>Vivien</v>
      </c>
      <c r="G70" s="51"/>
      <c r="H70" s="52" t="e">
        <f t="shared" si="10"/>
        <v>#REF!</v>
      </c>
      <c r="I70" s="50" t="s">
        <v>86</v>
      </c>
      <c r="K70" s="53">
        <f t="shared" ca="1" si="15"/>
        <v>41343</v>
      </c>
      <c r="L70" s="54" t="str">
        <f t="shared" si="11"/>
        <v>Vivien</v>
      </c>
      <c r="N70" s="55">
        <v>69</v>
      </c>
      <c r="O70" s="56">
        <f t="shared" si="16"/>
        <v>42248</v>
      </c>
      <c r="P70" s="57" t="str">
        <f t="shared" si="12"/>
        <v>Septembre 2015</v>
      </c>
      <c r="W70" s="67">
        <v>69</v>
      </c>
      <c r="X70" s="68">
        <f t="shared" si="17"/>
        <v>41883</v>
      </c>
      <c r="Y70" s="67">
        <f t="shared" si="13"/>
        <v>36</v>
      </c>
    </row>
    <row r="71" spans="4:25" x14ac:dyDescent="0.3">
      <c r="D71" s="49" t="e">
        <f t="shared" si="14"/>
        <v>#REF!</v>
      </c>
      <c r="E71" s="50" t="s">
        <v>87</v>
      </c>
      <c r="F71" s="50" t="str">
        <f t="shared" si="9"/>
        <v>Rosine</v>
      </c>
      <c r="G71" s="51"/>
      <c r="H71" s="52" t="e">
        <f t="shared" si="10"/>
        <v>#REF!</v>
      </c>
      <c r="I71" s="50" t="s">
        <v>87</v>
      </c>
      <c r="K71" s="53">
        <f t="shared" ca="1" si="15"/>
        <v>41344</v>
      </c>
      <c r="L71" s="54" t="str">
        <f t="shared" si="11"/>
        <v>Rosine</v>
      </c>
      <c r="N71" s="55">
        <v>70</v>
      </c>
      <c r="O71" s="56">
        <f t="shared" si="16"/>
        <v>42278</v>
      </c>
      <c r="P71" s="57" t="str">
        <f t="shared" si="12"/>
        <v>Octobre 2015</v>
      </c>
      <c r="W71" s="67">
        <v>70</v>
      </c>
      <c r="X71" s="68">
        <f t="shared" si="17"/>
        <v>41913</v>
      </c>
      <c r="Y71" s="67">
        <f t="shared" si="13"/>
        <v>40</v>
      </c>
    </row>
    <row r="72" spans="4:25" x14ac:dyDescent="0.3">
      <c r="D72" s="49" t="e">
        <f t="shared" si="14"/>
        <v>#REF!</v>
      </c>
      <c r="E72" s="50" t="s">
        <v>88</v>
      </c>
      <c r="F72" s="50" t="str">
        <f t="shared" si="9"/>
        <v>Justine</v>
      </c>
      <c r="G72" s="51"/>
      <c r="H72" s="52" t="e">
        <f t="shared" si="10"/>
        <v>#REF!</v>
      </c>
      <c r="I72" s="50" t="s">
        <v>88</v>
      </c>
      <c r="K72" s="53">
        <f t="shared" ca="1" si="15"/>
        <v>41345</v>
      </c>
      <c r="L72" s="54" t="str">
        <f t="shared" si="11"/>
        <v>Justine</v>
      </c>
      <c r="N72" s="55">
        <v>71</v>
      </c>
      <c r="O72" s="56">
        <f t="shared" si="16"/>
        <v>42309</v>
      </c>
      <c r="P72" s="57" t="str">
        <f t="shared" si="12"/>
        <v>Novembre 2015</v>
      </c>
      <c r="W72" s="67">
        <v>71</v>
      </c>
      <c r="X72" s="68">
        <f t="shared" si="17"/>
        <v>41944</v>
      </c>
      <c r="Y72" s="67">
        <f t="shared" si="13"/>
        <v>44</v>
      </c>
    </row>
    <row r="73" spans="4:25" x14ac:dyDescent="0.3">
      <c r="D73" s="49" t="e">
        <f t="shared" si="14"/>
        <v>#REF!</v>
      </c>
      <c r="E73" s="50" t="s">
        <v>89</v>
      </c>
      <c r="F73" s="50" t="str">
        <f t="shared" si="9"/>
        <v>Rodrigue</v>
      </c>
      <c r="G73" s="51"/>
      <c r="H73" s="52" t="e">
        <f t="shared" si="10"/>
        <v>#REF!</v>
      </c>
      <c r="I73" s="50" t="s">
        <v>89</v>
      </c>
      <c r="K73" s="53">
        <f t="shared" ca="1" si="15"/>
        <v>41346</v>
      </c>
      <c r="L73" s="54" t="str">
        <f t="shared" si="11"/>
        <v>Rodrigue</v>
      </c>
      <c r="N73" s="55">
        <v>72</v>
      </c>
      <c r="O73" s="56">
        <f t="shared" si="16"/>
        <v>42339</v>
      </c>
      <c r="P73" s="57" t="str">
        <f t="shared" si="12"/>
        <v>Décembre 2015</v>
      </c>
      <c r="W73" s="67">
        <v>72</v>
      </c>
      <c r="X73" s="68">
        <f t="shared" si="17"/>
        <v>41974</v>
      </c>
      <c r="Y73" s="67">
        <f t="shared" si="13"/>
        <v>49</v>
      </c>
    </row>
    <row r="74" spans="4:25" x14ac:dyDescent="0.3">
      <c r="D74" s="49" t="e">
        <f t="shared" si="14"/>
        <v>#REF!</v>
      </c>
      <c r="E74" s="50" t="s">
        <v>90</v>
      </c>
      <c r="F74" s="50" t="str">
        <f t="shared" si="9"/>
        <v>Mathilde</v>
      </c>
      <c r="G74" s="51"/>
      <c r="H74" s="52" t="e">
        <f t="shared" si="10"/>
        <v>#REF!</v>
      </c>
      <c r="I74" s="50" t="s">
        <v>90</v>
      </c>
      <c r="K74" s="53">
        <f t="shared" ca="1" si="15"/>
        <v>41347</v>
      </c>
      <c r="L74" s="54" t="str">
        <f t="shared" si="11"/>
        <v>Mathilde</v>
      </c>
      <c r="N74" s="55">
        <v>73</v>
      </c>
      <c r="O74" s="56">
        <f t="shared" si="16"/>
        <v>42370</v>
      </c>
      <c r="P74" s="57" t="str">
        <f t="shared" si="12"/>
        <v>Janvier 2016</v>
      </c>
      <c r="W74" s="67">
        <v>73</v>
      </c>
      <c r="X74" s="68">
        <f t="shared" si="17"/>
        <v>42005</v>
      </c>
      <c r="Y74" s="67">
        <f t="shared" si="13"/>
        <v>1</v>
      </c>
    </row>
    <row r="75" spans="4:25" x14ac:dyDescent="0.3">
      <c r="D75" s="49" t="e">
        <f t="shared" si="14"/>
        <v>#REF!</v>
      </c>
      <c r="E75" s="50" t="s">
        <v>91</v>
      </c>
      <c r="F75" s="50" t="str">
        <f t="shared" si="9"/>
        <v>Louise</v>
      </c>
      <c r="G75" s="51"/>
      <c r="H75" s="52" t="e">
        <f t="shared" si="10"/>
        <v>#REF!</v>
      </c>
      <c r="I75" s="50" t="s">
        <v>91</v>
      </c>
      <c r="K75" s="53">
        <f t="shared" ca="1" si="15"/>
        <v>41348</v>
      </c>
      <c r="L75" s="54" t="str">
        <f t="shared" si="11"/>
        <v>Louise</v>
      </c>
      <c r="N75" s="55">
        <v>74</v>
      </c>
      <c r="O75" s="56">
        <f t="shared" si="16"/>
        <v>42401</v>
      </c>
      <c r="P75" s="57" t="str">
        <f t="shared" si="12"/>
        <v>Février 2016</v>
      </c>
      <c r="W75" s="67">
        <v>74</v>
      </c>
      <c r="X75" s="68">
        <f t="shared" si="17"/>
        <v>42036</v>
      </c>
      <c r="Y75" s="67">
        <f t="shared" si="13"/>
        <v>5</v>
      </c>
    </row>
    <row r="76" spans="4:25" x14ac:dyDescent="0.3">
      <c r="D76" s="49" t="e">
        <f t="shared" si="14"/>
        <v>#REF!</v>
      </c>
      <c r="E76" s="50" t="s">
        <v>92</v>
      </c>
      <c r="F76" s="50" t="str">
        <f t="shared" si="9"/>
        <v>Bénédicte</v>
      </c>
      <c r="G76" s="51"/>
      <c r="H76" s="52" t="e">
        <f t="shared" si="10"/>
        <v>#REF!</v>
      </c>
      <c r="I76" s="50" t="s">
        <v>92</v>
      </c>
      <c r="K76" s="53">
        <f t="shared" ca="1" si="15"/>
        <v>41349</v>
      </c>
      <c r="L76" s="54" t="str">
        <f t="shared" si="11"/>
        <v>Bénédicte</v>
      </c>
      <c r="N76" s="55">
        <v>75</v>
      </c>
      <c r="O76" s="56">
        <f t="shared" si="16"/>
        <v>42430</v>
      </c>
      <c r="P76" s="57" t="str">
        <f t="shared" si="12"/>
        <v>Mars 2016</v>
      </c>
      <c r="W76" s="67">
        <v>75</v>
      </c>
      <c r="X76" s="68">
        <f t="shared" si="17"/>
        <v>42064</v>
      </c>
      <c r="Y76" s="67">
        <f t="shared" si="13"/>
        <v>9</v>
      </c>
    </row>
    <row r="77" spans="4:25" x14ac:dyDescent="0.3">
      <c r="D77" s="49" t="e">
        <f t="shared" si="14"/>
        <v>#REF!</v>
      </c>
      <c r="E77" s="50" t="s">
        <v>93</v>
      </c>
      <c r="F77" s="50" t="str">
        <f t="shared" si="9"/>
        <v>Patrice</v>
      </c>
      <c r="G77" s="51"/>
      <c r="H77" s="52" t="e">
        <f t="shared" si="10"/>
        <v>#REF!</v>
      </c>
      <c r="I77" s="50" t="s">
        <v>93</v>
      </c>
      <c r="K77" s="53">
        <f t="shared" ca="1" si="15"/>
        <v>41350</v>
      </c>
      <c r="L77" s="54" t="str">
        <f t="shared" si="11"/>
        <v>Patrice</v>
      </c>
      <c r="N77" s="55">
        <v>76</v>
      </c>
      <c r="O77" s="56">
        <f t="shared" si="16"/>
        <v>42461</v>
      </c>
      <c r="P77" s="57" t="str">
        <f t="shared" si="12"/>
        <v>Avril 2016</v>
      </c>
      <c r="W77" s="67">
        <v>76</v>
      </c>
      <c r="X77" s="68">
        <f t="shared" si="17"/>
        <v>42095</v>
      </c>
      <c r="Y77" s="67">
        <f t="shared" si="13"/>
        <v>14</v>
      </c>
    </row>
    <row r="78" spans="4:25" x14ac:dyDescent="0.3">
      <c r="D78" s="49" t="e">
        <f t="shared" si="14"/>
        <v>#REF!</v>
      </c>
      <c r="E78" s="50" t="s">
        <v>94</v>
      </c>
      <c r="F78" s="50" t="str">
        <f t="shared" si="9"/>
        <v>Cyrille</v>
      </c>
      <c r="G78" s="51"/>
      <c r="H78" s="52" t="e">
        <f t="shared" si="10"/>
        <v>#REF!</v>
      </c>
      <c r="I78" s="50" t="s">
        <v>94</v>
      </c>
      <c r="K78" s="53">
        <f t="shared" ca="1" si="15"/>
        <v>41351</v>
      </c>
      <c r="L78" s="54" t="str">
        <f t="shared" si="11"/>
        <v>Cyrille</v>
      </c>
      <c r="N78" s="55">
        <v>77</v>
      </c>
      <c r="O78" s="56">
        <f t="shared" si="16"/>
        <v>42491</v>
      </c>
      <c r="P78" s="57" t="str">
        <f t="shared" si="12"/>
        <v>Mai 2016</v>
      </c>
      <c r="W78" s="67">
        <v>77</v>
      </c>
      <c r="X78" s="68">
        <f t="shared" si="17"/>
        <v>42125</v>
      </c>
      <c r="Y78" s="67">
        <f t="shared" si="13"/>
        <v>18</v>
      </c>
    </row>
    <row r="79" spans="4:25" x14ac:dyDescent="0.3">
      <c r="D79" s="49" t="e">
        <f t="shared" si="14"/>
        <v>#REF!</v>
      </c>
      <c r="E79" s="50" t="s">
        <v>95</v>
      </c>
      <c r="F79" s="50" t="str">
        <f t="shared" si="9"/>
        <v>Joseph</v>
      </c>
      <c r="G79" s="51"/>
      <c r="H79" s="52" t="e">
        <f t="shared" si="10"/>
        <v>#REF!</v>
      </c>
      <c r="I79" s="50" t="s">
        <v>95</v>
      </c>
      <c r="K79" s="53">
        <f t="shared" ca="1" si="15"/>
        <v>41352</v>
      </c>
      <c r="L79" s="54" t="str">
        <f t="shared" si="11"/>
        <v>Joseph</v>
      </c>
      <c r="N79" s="55">
        <v>78</v>
      </c>
      <c r="O79" s="56">
        <f t="shared" si="16"/>
        <v>42522</v>
      </c>
      <c r="P79" s="57" t="str">
        <f t="shared" si="12"/>
        <v>Juin 2016</v>
      </c>
      <c r="W79" s="67">
        <v>78</v>
      </c>
      <c r="X79" s="68">
        <f t="shared" si="17"/>
        <v>42156</v>
      </c>
      <c r="Y79" s="67">
        <f t="shared" si="13"/>
        <v>23</v>
      </c>
    </row>
    <row r="80" spans="4:25" x14ac:dyDescent="0.3">
      <c r="D80" s="49" t="e">
        <f t="shared" si="14"/>
        <v>#REF!</v>
      </c>
      <c r="E80" s="50" t="s">
        <v>96</v>
      </c>
      <c r="F80" s="50" t="str">
        <f t="shared" si="9"/>
        <v>Herbert</v>
      </c>
      <c r="G80" s="51"/>
      <c r="H80" s="52" t="e">
        <f t="shared" si="10"/>
        <v>#REF!</v>
      </c>
      <c r="I80" s="50" t="s">
        <v>96</v>
      </c>
      <c r="K80" s="53">
        <f t="shared" ca="1" si="15"/>
        <v>41353</v>
      </c>
      <c r="L80" s="54" t="str">
        <f t="shared" si="11"/>
        <v>Herbert</v>
      </c>
      <c r="N80" s="55">
        <v>79</v>
      </c>
      <c r="O80" s="56">
        <f t="shared" si="16"/>
        <v>42552</v>
      </c>
      <c r="P80" s="57" t="str">
        <f t="shared" si="12"/>
        <v>Juillet 2016</v>
      </c>
      <c r="W80" s="67">
        <v>79</v>
      </c>
      <c r="X80" s="68">
        <f t="shared" si="17"/>
        <v>42186</v>
      </c>
      <c r="Y80" s="67">
        <f t="shared" si="13"/>
        <v>27</v>
      </c>
    </row>
    <row r="81" spans="4:25" x14ac:dyDescent="0.3">
      <c r="D81" s="49" t="e">
        <f t="shared" si="14"/>
        <v>#REF!</v>
      </c>
      <c r="E81" s="50" t="s">
        <v>97</v>
      </c>
      <c r="F81" s="50" t="str">
        <f t="shared" si="9"/>
        <v>Clémence</v>
      </c>
      <c r="G81" s="51"/>
      <c r="H81" s="52" t="e">
        <f t="shared" si="10"/>
        <v>#REF!</v>
      </c>
      <c r="I81" s="50" t="s">
        <v>97</v>
      </c>
      <c r="K81" s="53">
        <f t="shared" ca="1" si="15"/>
        <v>41354</v>
      </c>
      <c r="L81" s="54" t="str">
        <f t="shared" si="11"/>
        <v>Clémence</v>
      </c>
      <c r="N81" s="55">
        <v>80</v>
      </c>
      <c r="O81" s="56">
        <f t="shared" si="16"/>
        <v>42583</v>
      </c>
      <c r="P81" s="57" t="str">
        <f t="shared" si="12"/>
        <v>Août 2016</v>
      </c>
      <c r="W81" s="67">
        <v>80</v>
      </c>
      <c r="X81" s="68">
        <f t="shared" si="17"/>
        <v>42217</v>
      </c>
      <c r="Y81" s="67">
        <f t="shared" si="13"/>
        <v>31</v>
      </c>
    </row>
    <row r="82" spans="4:25" x14ac:dyDescent="0.3">
      <c r="D82" s="49" t="e">
        <f t="shared" si="14"/>
        <v>#REF!</v>
      </c>
      <c r="E82" s="50" t="s">
        <v>98</v>
      </c>
      <c r="F82" s="50" t="str">
        <f t="shared" si="9"/>
        <v>Léa</v>
      </c>
      <c r="G82" s="51"/>
      <c r="H82" s="52" t="e">
        <f t="shared" si="10"/>
        <v>#REF!</v>
      </c>
      <c r="I82" s="50" t="s">
        <v>98</v>
      </c>
      <c r="K82" s="53">
        <f t="shared" ca="1" si="15"/>
        <v>41355</v>
      </c>
      <c r="L82" s="54" t="str">
        <f t="shared" si="11"/>
        <v>Léa</v>
      </c>
      <c r="N82" s="55">
        <v>81</v>
      </c>
      <c r="O82" s="56">
        <f t="shared" si="16"/>
        <v>42614</v>
      </c>
      <c r="P82" s="57" t="str">
        <f t="shared" si="12"/>
        <v>Septembre 2016</v>
      </c>
      <c r="W82" s="67">
        <v>81</v>
      </c>
      <c r="X82" s="68">
        <f t="shared" si="17"/>
        <v>42248</v>
      </c>
      <c r="Y82" s="67">
        <f t="shared" si="13"/>
        <v>36</v>
      </c>
    </row>
    <row r="83" spans="4:25" x14ac:dyDescent="0.3">
      <c r="D83" s="49" t="e">
        <f t="shared" si="14"/>
        <v>#REF!</v>
      </c>
      <c r="E83" s="50" t="s">
        <v>99</v>
      </c>
      <c r="F83" s="50" t="str">
        <f t="shared" si="9"/>
        <v>Victoria</v>
      </c>
      <c r="G83" s="51"/>
      <c r="H83" s="52" t="e">
        <f t="shared" si="10"/>
        <v>#REF!</v>
      </c>
      <c r="I83" s="50" t="s">
        <v>99</v>
      </c>
      <c r="K83" s="53">
        <f t="shared" ca="1" si="15"/>
        <v>41356</v>
      </c>
      <c r="L83" s="54" t="str">
        <f t="shared" si="11"/>
        <v>Victoria</v>
      </c>
      <c r="N83" s="55">
        <v>82</v>
      </c>
      <c r="O83" s="56">
        <f t="shared" si="16"/>
        <v>42644</v>
      </c>
      <c r="P83" s="57" t="str">
        <f t="shared" si="12"/>
        <v>Octobre 2016</v>
      </c>
      <c r="W83" s="67">
        <v>82</v>
      </c>
      <c r="X83" s="68">
        <f t="shared" si="17"/>
        <v>42278</v>
      </c>
      <c r="Y83" s="67">
        <f t="shared" si="13"/>
        <v>40</v>
      </c>
    </row>
    <row r="84" spans="4:25" x14ac:dyDescent="0.3">
      <c r="D84" s="49" t="e">
        <f t="shared" si="14"/>
        <v>#REF!</v>
      </c>
      <c r="E84" s="50" t="s">
        <v>100</v>
      </c>
      <c r="F84" s="50" t="str">
        <f t="shared" si="9"/>
        <v>Catherine de Suede</v>
      </c>
      <c r="G84" s="51"/>
      <c r="H84" s="52" t="e">
        <f t="shared" si="10"/>
        <v>#REF!</v>
      </c>
      <c r="I84" s="50" t="s">
        <v>100</v>
      </c>
      <c r="K84" s="53">
        <f t="shared" ca="1" si="15"/>
        <v>41357</v>
      </c>
      <c r="L84" s="54" t="str">
        <f t="shared" si="11"/>
        <v>Catherine de Suede</v>
      </c>
      <c r="N84" s="55">
        <v>83</v>
      </c>
      <c r="O84" s="56">
        <f t="shared" si="16"/>
        <v>42675</v>
      </c>
      <c r="P84" s="57" t="str">
        <f t="shared" si="12"/>
        <v>Novembre 2016</v>
      </c>
      <c r="W84" s="67">
        <v>83</v>
      </c>
      <c r="X84" s="68">
        <f t="shared" si="17"/>
        <v>42309</v>
      </c>
      <c r="Y84" s="67">
        <f t="shared" si="13"/>
        <v>44</v>
      </c>
    </row>
    <row r="85" spans="4:25" x14ac:dyDescent="0.3">
      <c r="D85" s="49" t="e">
        <f t="shared" si="14"/>
        <v>#REF!</v>
      </c>
      <c r="E85" s="50" t="s">
        <v>101</v>
      </c>
      <c r="F85" s="50" t="str">
        <f t="shared" si="9"/>
        <v>Humbert</v>
      </c>
      <c r="G85" s="51"/>
      <c r="H85" s="52" t="e">
        <f t="shared" si="10"/>
        <v>#REF!</v>
      </c>
      <c r="I85" s="50" t="s">
        <v>101</v>
      </c>
      <c r="K85" s="53">
        <f t="shared" ca="1" si="15"/>
        <v>41358</v>
      </c>
      <c r="L85" s="54" t="str">
        <f t="shared" si="11"/>
        <v>Humbert</v>
      </c>
      <c r="N85" s="55">
        <v>84</v>
      </c>
      <c r="O85" s="56">
        <f t="shared" si="16"/>
        <v>42705</v>
      </c>
      <c r="P85" s="57" t="str">
        <f t="shared" si="12"/>
        <v>Décembre 2016</v>
      </c>
      <c r="W85" s="67">
        <v>84</v>
      </c>
      <c r="X85" s="68">
        <f t="shared" si="17"/>
        <v>42339</v>
      </c>
      <c r="Y85" s="67">
        <f t="shared" si="13"/>
        <v>49</v>
      </c>
    </row>
    <row r="86" spans="4:25" x14ac:dyDescent="0.3">
      <c r="D86" s="49" t="e">
        <f t="shared" si="14"/>
        <v>#REF!</v>
      </c>
      <c r="E86" s="50" t="s">
        <v>102</v>
      </c>
      <c r="F86" s="50" t="str">
        <f t="shared" si="9"/>
        <v>Larissa</v>
      </c>
      <c r="G86" s="51"/>
      <c r="H86" s="52" t="e">
        <f t="shared" si="10"/>
        <v>#REF!</v>
      </c>
      <c r="I86" s="50" t="s">
        <v>102</v>
      </c>
      <c r="K86" s="53">
        <f t="shared" ca="1" si="15"/>
        <v>41359</v>
      </c>
      <c r="L86" s="54" t="str">
        <f t="shared" si="11"/>
        <v>Larissa</v>
      </c>
      <c r="N86" s="55">
        <v>85</v>
      </c>
      <c r="O86" s="56">
        <f t="shared" si="16"/>
        <v>42736</v>
      </c>
      <c r="P86" s="57" t="str">
        <f t="shared" si="12"/>
        <v>Janvier 2017</v>
      </c>
      <c r="W86" s="67">
        <v>85</v>
      </c>
      <c r="X86" s="68">
        <f t="shared" si="17"/>
        <v>42370</v>
      </c>
      <c r="Y86" s="67">
        <f t="shared" si="13"/>
        <v>53</v>
      </c>
    </row>
    <row r="87" spans="4:25" x14ac:dyDescent="0.3">
      <c r="D87" s="49" t="e">
        <f t="shared" si="14"/>
        <v>#REF!</v>
      </c>
      <c r="E87" s="50" t="s">
        <v>103</v>
      </c>
      <c r="F87" s="50" t="str">
        <f t="shared" si="9"/>
        <v>Abib</v>
      </c>
      <c r="G87" s="51"/>
      <c r="H87" s="52" t="e">
        <f t="shared" si="10"/>
        <v>#REF!</v>
      </c>
      <c r="I87" s="50" t="s">
        <v>103</v>
      </c>
      <c r="K87" s="53">
        <f t="shared" ca="1" si="15"/>
        <v>41360</v>
      </c>
      <c r="L87" s="54" t="str">
        <f t="shared" si="11"/>
        <v>Abib</v>
      </c>
      <c r="N87" s="55">
        <v>86</v>
      </c>
      <c r="O87" s="56">
        <f t="shared" si="16"/>
        <v>42767</v>
      </c>
      <c r="P87" s="57" t="str">
        <f t="shared" si="12"/>
        <v>Février 2017</v>
      </c>
      <c r="W87" s="67">
        <v>86</v>
      </c>
      <c r="X87" s="68">
        <f t="shared" si="17"/>
        <v>42401</v>
      </c>
      <c r="Y87" s="67">
        <f t="shared" si="13"/>
        <v>5</v>
      </c>
    </row>
    <row r="88" spans="4:25" x14ac:dyDescent="0.3">
      <c r="D88" s="49" t="e">
        <f t="shared" si="14"/>
        <v>#REF!</v>
      </c>
      <c r="E88" s="50" t="s">
        <v>104</v>
      </c>
      <c r="F88" s="50" t="str">
        <f t="shared" si="9"/>
        <v>Gontran</v>
      </c>
      <c r="G88" s="51"/>
      <c r="H88" s="52" t="e">
        <f t="shared" si="10"/>
        <v>#REF!</v>
      </c>
      <c r="I88" s="50" t="s">
        <v>104</v>
      </c>
      <c r="K88" s="53">
        <f t="shared" ca="1" si="15"/>
        <v>41361</v>
      </c>
      <c r="L88" s="54" t="str">
        <f t="shared" si="11"/>
        <v>Gontran</v>
      </c>
      <c r="N88" s="55">
        <v>87</v>
      </c>
      <c r="O88" s="56">
        <f t="shared" si="16"/>
        <v>42795</v>
      </c>
      <c r="P88" s="57" t="str">
        <f t="shared" si="12"/>
        <v>Mars 2017</v>
      </c>
      <c r="W88" s="67">
        <v>87</v>
      </c>
      <c r="X88" s="68">
        <f t="shared" si="17"/>
        <v>42430</v>
      </c>
      <c r="Y88" s="67">
        <f t="shared" si="13"/>
        <v>9</v>
      </c>
    </row>
    <row r="89" spans="4:25" x14ac:dyDescent="0.3">
      <c r="D89" s="49" t="e">
        <f t="shared" si="14"/>
        <v>#REF!</v>
      </c>
      <c r="E89" s="50" t="s">
        <v>105</v>
      </c>
      <c r="F89" s="50" t="str">
        <f t="shared" si="9"/>
        <v>Gwladys</v>
      </c>
      <c r="G89" s="51"/>
      <c r="H89" s="52" t="e">
        <f t="shared" si="10"/>
        <v>#REF!</v>
      </c>
      <c r="I89" s="50" t="s">
        <v>105</v>
      </c>
      <c r="K89" s="53">
        <f t="shared" ca="1" si="15"/>
        <v>41362</v>
      </c>
      <c r="L89" s="54" t="str">
        <f t="shared" si="11"/>
        <v>Gwladys</v>
      </c>
      <c r="N89" s="55">
        <v>88</v>
      </c>
      <c r="O89" s="56">
        <f t="shared" si="16"/>
        <v>42826</v>
      </c>
      <c r="P89" s="57" t="str">
        <f t="shared" si="12"/>
        <v>Avril 2017</v>
      </c>
      <c r="W89" s="67">
        <v>88</v>
      </c>
      <c r="X89" s="68">
        <f t="shared" si="17"/>
        <v>42461</v>
      </c>
      <c r="Y89" s="67">
        <f t="shared" si="13"/>
        <v>13</v>
      </c>
    </row>
    <row r="90" spans="4:25" x14ac:dyDescent="0.3">
      <c r="D90" s="49" t="e">
        <f t="shared" si="14"/>
        <v>#REF!</v>
      </c>
      <c r="E90" s="50" t="s">
        <v>106</v>
      </c>
      <c r="F90" s="50" t="str">
        <f t="shared" si="9"/>
        <v>Amédée</v>
      </c>
      <c r="G90" s="51"/>
      <c r="H90" s="52" t="e">
        <f t="shared" si="10"/>
        <v>#REF!</v>
      </c>
      <c r="I90" s="50" t="s">
        <v>106</v>
      </c>
      <c r="K90" s="53">
        <f t="shared" ca="1" si="15"/>
        <v>41363</v>
      </c>
      <c r="L90" s="54" t="str">
        <f t="shared" si="11"/>
        <v>Amédée</v>
      </c>
      <c r="N90" s="55">
        <v>89</v>
      </c>
      <c r="O90" s="56">
        <f t="shared" si="16"/>
        <v>42856</v>
      </c>
      <c r="P90" s="57" t="str">
        <f t="shared" si="12"/>
        <v>Mai 2017</v>
      </c>
      <c r="W90" s="67">
        <v>89</v>
      </c>
      <c r="X90" s="68">
        <f t="shared" si="17"/>
        <v>42491</v>
      </c>
      <c r="Y90" s="67">
        <f t="shared" si="13"/>
        <v>17</v>
      </c>
    </row>
    <row r="91" spans="4:25" x14ac:dyDescent="0.3">
      <c r="D91" s="49" t="e">
        <f t="shared" si="14"/>
        <v>#REF!</v>
      </c>
      <c r="E91" s="50" t="s">
        <v>107</v>
      </c>
      <c r="F91" s="50" t="str">
        <f t="shared" si="9"/>
        <v>Benjamin</v>
      </c>
      <c r="G91" s="51"/>
      <c r="H91" s="52" t="e">
        <f t="shared" si="10"/>
        <v>#REF!</v>
      </c>
      <c r="I91" s="50" t="s">
        <v>107</v>
      </c>
      <c r="K91" s="53">
        <f t="shared" ca="1" si="15"/>
        <v>41364</v>
      </c>
      <c r="L91" s="54" t="str">
        <f t="shared" si="11"/>
        <v>Benjamin</v>
      </c>
      <c r="N91" s="55">
        <v>90</v>
      </c>
      <c r="O91" s="56">
        <f t="shared" si="16"/>
        <v>42887</v>
      </c>
      <c r="P91" s="57" t="str">
        <f t="shared" si="12"/>
        <v>Juin 2017</v>
      </c>
      <c r="W91" s="67">
        <v>90</v>
      </c>
      <c r="X91" s="68">
        <f t="shared" si="17"/>
        <v>42522</v>
      </c>
      <c r="Y91" s="67">
        <f t="shared" si="13"/>
        <v>22</v>
      </c>
    </row>
    <row r="92" spans="4:25" x14ac:dyDescent="0.3">
      <c r="D92" s="49" t="e">
        <f t="shared" si="14"/>
        <v>#REF!</v>
      </c>
      <c r="E92" s="50" t="s">
        <v>108</v>
      </c>
      <c r="F92" s="50" t="str">
        <f t="shared" si="9"/>
        <v>Hugues</v>
      </c>
      <c r="G92" s="51"/>
      <c r="H92" s="52" t="e">
        <f t="shared" si="10"/>
        <v>#REF!</v>
      </c>
      <c r="I92" s="50" t="s">
        <v>108</v>
      </c>
      <c r="K92" s="53">
        <f t="shared" ca="1" si="15"/>
        <v>41365</v>
      </c>
      <c r="L92" s="54" t="str">
        <f t="shared" si="11"/>
        <v>Hugues</v>
      </c>
      <c r="N92" s="55">
        <v>91</v>
      </c>
      <c r="O92" s="56">
        <f t="shared" si="16"/>
        <v>42917</v>
      </c>
      <c r="P92" s="57" t="str">
        <f t="shared" si="12"/>
        <v>Juillet 2017</v>
      </c>
      <c r="W92" s="67">
        <v>91</v>
      </c>
      <c r="X92" s="68">
        <f t="shared" si="17"/>
        <v>42552</v>
      </c>
      <c r="Y92" s="67">
        <f t="shared" si="13"/>
        <v>26</v>
      </c>
    </row>
    <row r="93" spans="4:25" x14ac:dyDescent="0.3">
      <c r="D93" s="49" t="e">
        <f t="shared" si="14"/>
        <v>#REF!</v>
      </c>
      <c r="E93" s="50" t="s">
        <v>109</v>
      </c>
      <c r="F93" s="50" t="str">
        <f t="shared" si="9"/>
        <v>Sandrine</v>
      </c>
      <c r="G93" s="51"/>
      <c r="H93" s="52" t="e">
        <f t="shared" si="10"/>
        <v>#REF!</v>
      </c>
      <c r="I93" s="50" t="s">
        <v>109</v>
      </c>
      <c r="K93" s="53">
        <f t="shared" ca="1" si="15"/>
        <v>41366</v>
      </c>
      <c r="L93" s="54" t="str">
        <f t="shared" si="11"/>
        <v>Sandrine</v>
      </c>
      <c r="N93" s="55">
        <v>92</v>
      </c>
      <c r="O93" s="56">
        <f t="shared" si="16"/>
        <v>42948</v>
      </c>
      <c r="P93" s="57" t="str">
        <f t="shared" si="12"/>
        <v>Août 2017</v>
      </c>
      <c r="W93" s="67">
        <v>92</v>
      </c>
      <c r="X93" s="68">
        <f t="shared" si="17"/>
        <v>42583</v>
      </c>
      <c r="Y93" s="67">
        <f t="shared" si="13"/>
        <v>31</v>
      </c>
    </row>
    <row r="94" spans="4:25" x14ac:dyDescent="0.3">
      <c r="D94" s="49" t="e">
        <f t="shared" si="14"/>
        <v>#REF!</v>
      </c>
      <c r="E94" s="50" t="s">
        <v>110</v>
      </c>
      <c r="F94" s="50" t="str">
        <f t="shared" si="9"/>
        <v>Richard</v>
      </c>
      <c r="G94" s="51"/>
      <c r="H94" s="52" t="e">
        <f t="shared" si="10"/>
        <v>#REF!</v>
      </c>
      <c r="I94" s="50" t="s">
        <v>110</v>
      </c>
      <c r="K94" s="53">
        <f t="shared" ca="1" si="15"/>
        <v>41367</v>
      </c>
      <c r="L94" s="54" t="str">
        <f t="shared" si="11"/>
        <v>Richard</v>
      </c>
      <c r="N94" s="55">
        <v>93</v>
      </c>
      <c r="O94" s="56">
        <f t="shared" si="16"/>
        <v>42979</v>
      </c>
      <c r="P94" s="57" t="str">
        <f t="shared" si="12"/>
        <v>Septembre 2017</v>
      </c>
      <c r="W94" s="67">
        <v>93</v>
      </c>
      <c r="X94" s="68">
        <f t="shared" si="17"/>
        <v>42614</v>
      </c>
      <c r="Y94" s="67">
        <f t="shared" si="13"/>
        <v>35</v>
      </c>
    </row>
    <row r="95" spans="4:25" x14ac:dyDescent="0.3">
      <c r="D95" s="49" t="e">
        <f t="shared" si="14"/>
        <v>#REF!</v>
      </c>
      <c r="E95" s="50" t="s">
        <v>111</v>
      </c>
      <c r="F95" s="50" t="str">
        <f t="shared" si="9"/>
        <v>Isidore</v>
      </c>
      <c r="G95" s="51"/>
      <c r="H95" s="52" t="e">
        <f t="shared" si="10"/>
        <v>#REF!</v>
      </c>
      <c r="I95" s="50" t="s">
        <v>111</v>
      </c>
      <c r="K95" s="53">
        <f t="shared" ca="1" si="15"/>
        <v>41368</v>
      </c>
      <c r="L95" s="54" t="str">
        <f t="shared" si="11"/>
        <v>Isidore</v>
      </c>
      <c r="N95" s="55">
        <v>94</v>
      </c>
      <c r="O95" s="56">
        <f t="shared" si="16"/>
        <v>43009</v>
      </c>
      <c r="P95" s="57" t="str">
        <f t="shared" si="12"/>
        <v>Octobre 2017</v>
      </c>
      <c r="W95" s="67">
        <v>94</v>
      </c>
      <c r="X95" s="68">
        <f t="shared" si="17"/>
        <v>42644</v>
      </c>
      <c r="Y95" s="67">
        <f t="shared" si="13"/>
        <v>39</v>
      </c>
    </row>
    <row r="96" spans="4:25" x14ac:dyDescent="0.3">
      <c r="D96" s="49" t="e">
        <f t="shared" si="14"/>
        <v>#REF!</v>
      </c>
      <c r="E96" s="50" t="s">
        <v>112</v>
      </c>
      <c r="F96" s="50" t="str">
        <f t="shared" si="9"/>
        <v>Irène</v>
      </c>
      <c r="G96" s="51"/>
      <c r="H96" s="52" t="e">
        <f t="shared" si="10"/>
        <v>#REF!</v>
      </c>
      <c r="I96" s="50" t="s">
        <v>112</v>
      </c>
      <c r="K96" s="53">
        <f t="shared" ca="1" si="15"/>
        <v>41369</v>
      </c>
      <c r="L96" s="54" t="str">
        <f t="shared" si="11"/>
        <v>Irène</v>
      </c>
      <c r="N96" s="55">
        <v>95</v>
      </c>
      <c r="O96" s="56">
        <f t="shared" si="16"/>
        <v>43040</v>
      </c>
      <c r="P96" s="57" t="str">
        <f t="shared" si="12"/>
        <v>Novembre 2017</v>
      </c>
      <c r="W96" s="67">
        <v>95</v>
      </c>
      <c r="X96" s="68">
        <f t="shared" si="17"/>
        <v>42675</v>
      </c>
      <c r="Y96" s="67">
        <f t="shared" si="13"/>
        <v>44</v>
      </c>
    </row>
    <row r="97" spans="4:25" x14ac:dyDescent="0.3">
      <c r="D97" s="49" t="e">
        <f t="shared" si="14"/>
        <v>#REF!</v>
      </c>
      <c r="E97" s="50" t="s">
        <v>113</v>
      </c>
      <c r="F97" s="50" t="str">
        <f t="shared" si="9"/>
        <v>Marcellin</v>
      </c>
      <c r="G97" s="51"/>
      <c r="H97" s="52" t="e">
        <f t="shared" si="10"/>
        <v>#REF!</v>
      </c>
      <c r="I97" s="50" t="s">
        <v>113</v>
      </c>
      <c r="K97" s="53">
        <f t="shared" ca="1" si="15"/>
        <v>41370</v>
      </c>
      <c r="L97" s="54" t="str">
        <f t="shared" si="11"/>
        <v>Marcellin</v>
      </c>
      <c r="N97" s="55">
        <v>96</v>
      </c>
      <c r="O97" s="56">
        <f t="shared" si="16"/>
        <v>43070</v>
      </c>
      <c r="P97" s="57" t="str">
        <f t="shared" si="12"/>
        <v>Décembre 2017</v>
      </c>
      <c r="W97" s="67">
        <v>96</v>
      </c>
      <c r="X97" s="68">
        <f t="shared" si="17"/>
        <v>42705</v>
      </c>
      <c r="Y97" s="67">
        <f t="shared" si="13"/>
        <v>48</v>
      </c>
    </row>
    <row r="98" spans="4:25" x14ac:dyDescent="0.3">
      <c r="D98" s="49" t="e">
        <f t="shared" si="14"/>
        <v>#REF!</v>
      </c>
      <c r="E98" s="50" t="s">
        <v>114</v>
      </c>
      <c r="F98" s="50" t="str">
        <f t="shared" si="9"/>
        <v>Jean-Baptiste de la S.</v>
      </c>
      <c r="G98" s="51"/>
      <c r="H98" s="52" t="e">
        <f t="shared" si="10"/>
        <v>#REF!</v>
      </c>
      <c r="I98" s="50" t="s">
        <v>114</v>
      </c>
      <c r="K98" s="53">
        <f t="shared" ca="1" si="15"/>
        <v>41371</v>
      </c>
      <c r="L98" s="54" t="str">
        <f t="shared" si="11"/>
        <v>Jean-Baptiste de la S.</v>
      </c>
      <c r="N98" s="55">
        <v>97</v>
      </c>
      <c r="O98" s="56">
        <f t="shared" si="16"/>
        <v>43101</v>
      </c>
      <c r="P98" s="57" t="str">
        <f t="shared" si="12"/>
        <v>Janvier 2018</v>
      </c>
      <c r="W98" s="67">
        <v>97</v>
      </c>
      <c r="X98" s="68">
        <f t="shared" si="17"/>
        <v>42736</v>
      </c>
      <c r="Y98" s="67">
        <f t="shared" si="13"/>
        <v>52</v>
      </c>
    </row>
    <row r="99" spans="4:25" x14ac:dyDescent="0.3">
      <c r="D99" s="49" t="e">
        <f t="shared" si="14"/>
        <v>#REF!</v>
      </c>
      <c r="E99" s="50" t="s">
        <v>115</v>
      </c>
      <c r="F99" s="50" t="str">
        <f t="shared" si="9"/>
        <v>Julie</v>
      </c>
      <c r="G99" s="51"/>
      <c r="H99" s="52" t="e">
        <f t="shared" si="10"/>
        <v>#REF!</v>
      </c>
      <c r="I99" s="50" t="s">
        <v>115</v>
      </c>
      <c r="K99" s="53">
        <f t="shared" ca="1" si="15"/>
        <v>41372</v>
      </c>
      <c r="L99" s="54" t="str">
        <f t="shared" si="11"/>
        <v>Julie</v>
      </c>
      <c r="N99" s="55">
        <v>98</v>
      </c>
      <c r="O99" s="56">
        <f t="shared" si="16"/>
        <v>43132</v>
      </c>
      <c r="P99" s="57" t="str">
        <f t="shared" si="12"/>
        <v>Février 2018</v>
      </c>
      <c r="W99" s="67">
        <v>98</v>
      </c>
      <c r="X99" s="68">
        <f t="shared" si="17"/>
        <v>42767</v>
      </c>
      <c r="Y99" s="67">
        <f t="shared" si="13"/>
        <v>5</v>
      </c>
    </row>
    <row r="100" spans="4:25" x14ac:dyDescent="0.3">
      <c r="D100" s="49" t="e">
        <f t="shared" si="14"/>
        <v>#REF!</v>
      </c>
      <c r="E100" s="50" t="s">
        <v>116</v>
      </c>
      <c r="F100" s="50" t="str">
        <f t="shared" si="9"/>
        <v>Gauthier</v>
      </c>
      <c r="G100" s="51"/>
      <c r="H100" s="52" t="e">
        <f t="shared" si="10"/>
        <v>#REF!</v>
      </c>
      <c r="I100" s="50" t="s">
        <v>116</v>
      </c>
      <c r="K100" s="53">
        <f t="shared" ca="1" si="15"/>
        <v>41373</v>
      </c>
      <c r="L100" s="54" t="str">
        <f t="shared" si="11"/>
        <v>Gauthier</v>
      </c>
      <c r="N100" s="55">
        <v>99</v>
      </c>
      <c r="O100" s="56">
        <f t="shared" si="16"/>
        <v>43160</v>
      </c>
      <c r="P100" s="57" t="str">
        <f t="shared" si="12"/>
        <v>Mars 2018</v>
      </c>
      <c r="W100" s="67">
        <v>99</v>
      </c>
      <c r="X100" s="68">
        <f t="shared" si="17"/>
        <v>42795</v>
      </c>
      <c r="Y100" s="67">
        <f t="shared" si="13"/>
        <v>9</v>
      </c>
    </row>
    <row r="101" spans="4:25" x14ac:dyDescent="0.3">
      <c r="D101" s="49" t="e">
        <f t="shared" si="14"/>
        <v>#REF!</v>
      </c>
      <c r="E101" s="50" t="s">
        <v>117</v>
      </c>
      <c r="F101" s="50" t="str">
        <f t="shared" si="9"/>
        <v>Fulbert</v>
      </c>
      <c r="G101" s="51"/>
      <c r="H101" s="52" t="e">
        <f t="shared" si="10"/>
        <v>#REF!</v>
      </c>
      <c r="I101" s="50" t="s">
        <v>117</v>
      </c>
      <c r="K101" s="53">
        <f t="shared" ca="1" si="15"/>
        <v>41374</v>
      </c>
      <c r="L101" s="54" t="str">
        <f t="shared" si="11"/>
        <v>Fulbert</v>
      </c>
      <c r="N101" s="55">
        <v>100</v>
      </c>
      <c r="O101" s="56">
        <f t="shared" si="16"/>
        <v>43191</v>
      </c>
      <c r="P101" s="57" t="str">
        <f t="shared" si="12"/>
        <v>Avril 2018</v>
      </c>
      <c r="W101" s="67">
        <v>100</v>
      </c>
      <c r="X101" s="68">
        <f t="shared" si="17"/>
        <v>42826</v>
      </c>
      <c r="Y101" s="67">
        <f t="shared" si="13"/>
        <v>13</v>
      </c>
    </row>
    <row r="102" spans="4:25" x14ac:dyDescent="0.3">
      <c r="D102" s="49" t="e">
        <f t="shared" si="14"/>
        <v>#REF!</v>
      </c>
      <c r="E102" s="50" t="s">
        <v>118</v>
      </c>
      <c r="F102" s="50" t="str">
        <f t="shared" si="9"/>
        <v>Stanislas</v>
      </c>
      <c r="G102" s="51"/>
      <c r="H102" s="52" t="e">
        <f t="shared" si="10"/>
        <v>#REF!</v>
      </c>
      <c r="I102" s="50" t="s">
        <v>118</v>
      </c>
      <c r="K102" s="53">
        <f t="shared" ca="1" si="15"/>
        <v>41375</v>
      </c>
      <c r="L102" s="54" t="str">
        <f t="shared" si="11"/>
        <v>Stanislas</v>
      </c>
      <c r="N102" s="55">
        <v>101</v>
      </c>
      <c r="O102" s="56">
        <f t="shared" si="16"/>
        <v>43221</v>
      </c>
      <c r="P102" s="57" t="str">
        <f t="shared" si="12"/>
        <v>Mai 2018</v>
      </c>
      <c r="W102" s="67">
        <v>101</v>
      </c>
      <c r="X102" s="68">
        <f t="shared" si="17"/>
        <v>42856</v>
      </c>
      <c r="Y102" s="67">
        <f t="shared" si="13"/>
        <v>18</v>
      </c>
    </row>
    <row r="103" spans="4:25" x14ac:dyDescent="0.3">
      <c r="D103" s="49" t="e">
        <f t="shared" si="14"/>
        <v>#REF!</v>
      </c>
      <c r="E103" s="50" t="s">
        <v>119</v>
      </c>
      <c r="F103" s="50" t="str">
        <f t="shared" si="9"/>
        <v>Jules</v>
      </c>
      <c r="G103" s="51"/>
      <c r="H103" s="52" t="e">
        <f t="shared" si="10"/>
        <v>#REF!</v>
      </c>
      <c r="I103" s="50" t="s">
        <v>119</v>
      </c>
      <c r="K103" s="53">
        <f t="shared" ca="1" si="15"/>
        <v>41376</v>
      </c>
      <c r="L103" s="54" t="str">
        <f t="shared" si="11"/>
        <v>Jules</v>
      </c>
      <c r="N103" s="55">
        <v>102</v>
      </c>
      <c r="O103" s="56">
        <f t="shared" si="16"/>
        <v>43252</v>
      </c>
      <c r="P103" s="57" t="str">
        <f t="shared" si="12"/>
        <v>Juin 2018</v>
      </c>
      <c r="W103" s="67">
        <v>102</v>
      </c>
      <c r="X103" s="68">
        <f t="shared" si="17"/>
        <v>42887</v>
      </c>
      <c r="Y103" s="67">
        <f t="shared" si="13"/>
        <v>22</v>
      </c>
    </row>
    <row r="104" spans="4:25" x14ac:dyDescent="0.3">
      <c r="D104" s="49" t="e">
        <f t="shared" si="14"/>
        <v>#REF!</v>
      </c>
      <c r="E104" s="50" t="s">
        <v>120</v>
      </c>
      <c r="F104" s="50" t="str">
        <f t="shared" si="9"/>
        <v>Ida</v>
      </c>
      <c r="G104" s="51"/>
      <c r="H104" s="52" t="e">
        <f t="shared" si="10"/>
        <v>#REF!</v>
      </c>
      <c r="I104" s="50" t="s">
        <v>120</v>
      </c>
      <c r="K104" s="53">
        <f t="shared" ca="1" si="15"/>
        <v>41377</v>
      </c>
      <c r="L104" s="54" t="str">
        <f t="shared" si="11"/>
        <v>Ida</v>
      </c>
      <c r="N104" s="55">
        <v>103</v>
      </c>
      <c r="O104" s="56">
        <f t="shared" si="16"/>
        <v>43282</v>
      </c>
      <c r="P104" s="57" t="str">
        <f t="shared" si="12"/>
        <v>Juillet 2018</v>
      </c>
      <c r="W104" s="67">
        <v>103</v>
      </c>
      <c r="X104" s="68">
        <f t="shared" si="17"/>
        <v>42917</v>
      </c>
      <c r="Y104" s="67">
        <f t="shared" si="13"/>
        <v>26</v>
      </c>
    </row>
    <row r="105" spans="4:25" x14ac:dyDescent="0.3">
      <c r="D105" s="49" t="e">
        <f t="shared" si="14"/>
        <v>#REF!</v>
      </c>
      <c r="E105" s="50" t="s">
        <v>121</v>
      </c>
      <c r="F105" s="50" t="str">
        <f t="shared" si="9"/>
        <v>Maxime</v>
      </c>
      <c r="G105" s="51"/>
      <c r="H105" s="52" t="e">
        <f t="shared" si="10"/>
        <v>#REF!</v>
      </c>
      <c r="I105" s="50" t="s">
        <v>121</v>
      </c>
      <c r="K105" s="53">
        <f t="shared" ca="1" si="15"/>
        <v>41378</v>
      </c>
      <c r="L105" s="54" t="str">
        <f t="shared" si="11"/>
        <v>Maxime</v>
      </c>
      <c r="N105" s="55">
        <v>104</v>
      </c>
      <c r="O105" s="56">
        <f t="shared" si="16"/>
        <v>43313</v>
      </c>
      <c r="P105" s="57" t="str">
        <f t="shared" si="12"/>
        <v>Août 2018</v>
      </c>
      <c r="W105" s="67">
        <v>104</v>
      </c>
      <c r="X105" s="68">
        <f t="shared" si="17"/>
        <v>42948</v>
      </c>
      <c r="Y105" s="67">
        <f t="shared" si="13"/>
        <v>31</v>
      </c>
    </row>
    <row r="106" spans="4:25" x14ac:dyDescent="0.3">
      <c r="D106" s="49" t="e">
        <f t="shared" si="14"/>
        <v>#REF!</v>
      </c>
      <c r="E106" s="50" t="s">
        <v>122</v>
      </c>
      <c r="F106" s="50" t="str">
        <f t="shared" si="9"/>
        <v>Paterne</v>
      </c>
      <c r="G106" s="51"/>
      <c r="H106" s="52" t="e">
        <f t="shared" si="10"/>
        <v>#REF!</v>
      </c>
      <c r="I106" s="50" t="s">
        <v>122</v>
      </c>
      <c r="K106" s="53">
        <f t="shared" ca="1" si="15"/>
        <v>41379</v>
      </c>
      <c r="L106" s="54" t="str">
        <f t="shared" si="11"/>
        <v>Paterne</v>
      </c>
      <c r="N106" s="55">
        <v>105</v>
      </c>
      <c r="O106" s="56">
        <f t="shared" si="16"/>
        <v>43344</v>
      </c>
      <c r="P106" s="57" t="str">
        <f t="shared" si="12"/>
        <v>Septembre 2018</v>
      </c>
      <c r="W106" s="67">
        <v>105</v>
      </c>
      <c r="X106" s="68">
        <f t="shared" si="17"/>
        <v>42979</v>
      </c>
      <c r="Y106" s="67">
        <f t="shared" si="13"/>
        <v>35</v>
      </c>
    </row>
    <row r="107" spans="4:25" x14ac:dyDescent="0.3">
      <c r="D107" s="49" t="e">
        <f t="shared" si="14"/>
        <v>#REF!</v>
      </c>
      <c r="E107" s="50" t="s">
        <v>123</v>
      </c>
      <c r="F107" s="50" t="str">
        <f t="shared" si="9"/>
        <v>Benoît Joseph</v>
      </c>
      <c r="G107" s="51"/>
      <c r="H107" s="52" t="e">
        <f t="shared" si="10"/>
        <v>#REF!</v>
      </c>
      <c r="I107" s="50" t="s">
        <v>123</v>
      </c>
      <c r="K107" s="53">
        <f t="shared" ca="1" si="15"/>
        <v>41380</v>
      </c>
      <c r="L107" s="54" t="str">
        <f t="shared" si="11"/>
        <v>Benoît Joseph</v>
      </c>
      <c r="N107" s="55">
        <v>106</v>
      </c>
      <c r="O107" s="56">
        <f t="shared" si="16"/>
        <v>43374</v>
      </c>
      <c r="P107" s="57" t="str">
        <f t="shared" si="12"/>
        <v>Octobre 2018</v>
      </c>
      <c r="W107" s="67">
        <v>106</v>
      </c>
      <c r="X107" s="68">
        <f t="shared" si="17"/>
        <v>43009</v>
      </c>
      <c r="Y107" s="67">
        <f t="shared" si="13"/>
        <v>39</v>
      </c>
    </row>
    <row r="108" spans="4:25" x14ac:dyDescent="0.3">
      <c r="D108" s="49" t="e">
        <f t="shared" si="14"/>
        <v>#REF!</v>
      </c>
      <c r="E108" s="50" t="s">
        <v>124</v>
      </c>
      <c r="F108" s="50" t="str">
        <f t="shared" si="9"/>
        <v>Anicet</v>
      </c>
      <c r="G108" s="51"/>
      <c r="H108" s="52" t="e">
        <f t="shared" si="10"/>
        <v>#REF!</v>
      </c>
      <c r="I108" s="50" t="s">
        <v>124</v>
      </c>
      <c r="K108" s="53">
        <f t="shared" ca="1" si="15"/>
        <v>41381</v>
      </c>
      <c r="L108" s="54" t="str">
        <f t="shared" si="11"/>
        <v>Anicet</v>
      </c>
      <c r="N108" s="55">
        <v>107</v>
      </c>
      <c r="O108" s="56">
        <f t="shared" si="16"/>
        <v>43405</v>
      </c>
      <c r="P108" s="57" t="str">
        <f t="shared" si="12"/>
        <v>Novembre 2018</v>
      </c>
      <c r="W108" s="67">
        <v>107</v>
      </c>
      <c r="X108" s="68">
        <f t="shared" si="17"/>
        <v>43040</v>
      </c>
      <c r="Y108" s="67">
        <f t="shared" si="13"/>
        <v>44</v>
      </c>
    </row>
    <row r="109" spans="4:25" x14ac:dyDescent="0.3">
      <c r="D109" s="49" t="e">
        <f t="shared" si="14"/>
        <v>#REF!</v>
      </c>
      <c r="E109" s="50" t="s">
        <v>125</v>
      </c>
      <c r="F109" s="50" t="str">
        <f t="shared" si="9"/>
        <v>Parfait</v>
      </c>
      <c r="G109" s="51"/>
      <c r="H109" s="52" t="e">
        <f t="shared" si="10"/>
        <v>#REF!</v>
      </c>
      <c r="I109" s="50" t="s">
        <v>125</v>
      </c>
      <c r="K109" s="53">
        <f t="shared" ca="1" si="15"/>
        <v>41382</v>
      </c>
      <c r="L109" s="54" t="str">
        <f t="shared" si="11"/>
        <v>Parfait</v>
      </c>
      <c r="N109" s="55">
        <v>108</v>
      </c>
      <c r="O109" s="56">
        <f t="shared" si="16"/>
        <v>43435</v>
      </c>
      <c r="P109" s="57" t="str">
        <f t="shared" si="12"/>
        <v>Décembre 2018</v>
      </c>
      <c r="W109" s="67">
        <v>108</v>
      </c>
      <c r="X109" s="68">
        <f t="shared" si="17"/>
        <v>43070</v>
      </c>
      <c r="Y109" s="67">
        <f t="shared" si="13"/>
        <v>48</v>
      </c>
    </row>
    <row r="110" spans="4:25" x14ac:dyDescent="0.3">
      <c r="D110" s="49" t="e">
        <f t="shared" si="14"/>
        <v>#REF!</v>
      </c>
      <c r="E110" s="50" t="s">
        <v>126</v>
      </c>
      <c r="F110" s="50" t="str">
        <f t="shared" si="9"/>
        <v>Emma</v>
      </c>
      <c r="G110" s="51"/>
      <c r="H110" s="52" t="e">
        <f t="shared" si="10"/>
        <v>#REF!</v>
      </c>
      <c r="I110" s="50" t="s">
        <v>126</v>
      </c>
      <c r="K110" s="53">
        <f t="shared" ca="1" si="15"/>
        <v>41383</v>
      </c>
      <c r="L110" s="54" t="str">
        <f t="shared" si="11"/>
        <v>Emma</v>
      </c>
      <c r="N110" s="55">
        <v>109</v>
      </c>
      <c r="O110" s="56">
        <f t="shared" si="16"/>
        <v>43466</v>
      </c>
      <c r="P110" s="57" t="str">
        <f t="shared" si="12"/>
        <v>Janvier 2019</v>
      </c>
      <c r="W110" s="67">
        <v>109</v>
      </c>
      <c r="X110" s="68">
        <f t="shared" si="17"/>
        <v>43101</v>
      </c>
      <c r="Y110" s="67">
        <f t="shared" si="13"/>
        <v>1</v>
      </c>
    </row>
    <row r="111" spans="4:25" x14ac:dyDescent="0.3">
      <c r="D111" s="49" t="e">
        <f t="shared" si="14"/>
        <v>#REF!</v>
      </c>
      <c r="E111" s="50" t="s">
        <v>127</v>
      </c>
      <c r="F111" s="50" t="str">
        <f t="shared" si="9"/>
        <v>Odette</v>
      </c>
      <c r="G111" s="51"/>
      <c r="H111" s="52" t="e">
        <f t="shared" si="10"/>
        <v>#REF!</v>
      </c>
      <c r="I111" s="50" t="s">
        <v>127</v>
      </c>
      <c r="K111" s="53">
        <f t="shared" ca="1" si="15"/>
        <v>41384</v>
      </c>
      <c r="L111" s="54" t="str">
        <f t="shared" si="11"/>
        <v>Odette</v>
      </c>
      <c r="N111" s="55">
        <v>110</v>
      </c>
      <c r="O111" s="56">
        <f t="shared" si="16"/>
        <v>43497</v>
      </c>
      <c r="P111" s="57" t="str">
        <f t="shared" si="12"/>
        <v>Février 2019</v>
      </c>
      <c r="W111" s="67">
        <v>110</v>
      </c>
      <c r="X111" s="68">
        <f t="shared" si="17"/>
        <v>43132</v>
      </c>
      <c r="Y111" s="67">
        <f t="shared" si="13"/>
        <v>5</v>
      </c>
    </row>
    <row r="112" spans="4:25" x14ac:dyDescent="0.3">
      <c r="D112" s="49" t="e">
        <f t="shared" si="14"/>
        <v>#REF!</v>
      </c>
      <c r="E112" s="50" t="s">
        <v>128</v>
      </c>
      <c r="F112" s="50" t="str">
        <f t="shared" si="9"/>
        <v>Ancelme</v>
      </c>
      <c r="G112" s="51"/>
      <c r="H112" s="52" t="e">
        <f t="shared" si="10"/>
        <v>#REF!</v>
      </c>
      <c r="I112" s="50" t="s">
        <v>128</v>
      </c>
      <c r="K112" s="53">
        <f t="shared" ca="1" si="15"/>
        <v>41385</v>
      </c>
      <c r="L112" s="54" t="str">
        <f t="shared" si="11"/>
        <v>Ancelme</v>
      </c>
      <c r="N112" s="55">
        <v>111</v>
      </c>
      <c r="O112" s="56">
        <f t="shared" si="16"/>
        <v>43525</v>
      </c>
      <c r="P112" s="57" t="str">
        <f t="shared" si="12"/>
        <v>Mars 2019</v>
      </c>
      <c r="W112" s="67">
        <v>111</v>
      </c>
      <c r="X112" s="68">
        <f t="shared" si="17"/>
        <v>43160</v>
      </c>
      <c r="Y112" s="67">
        <f t="shared" si="13"/>
        <v>9</v>
      </c>
    </row>
    <row r="113" spans="4:25" x14ac:dyDescent="0.3">
      <c r="D113" s="49" t="e">
        <f t="shared" si="14"/>
        <v>#REF!</v>
      </c>
      <c r="E113" s="50" t="s">
        <v>129</v>
      </c>
      <c r="F113" s="50" t="str">
        <f t="shared" si="9"/>
        <v>Alexandre</v>
      </c>
      <c r="G113" s="51"/>
      <c r="H113" s="52" t="e">
        <f t="shared" si="10"/>
        <v>#REF!</v>
      </c>
      <c r="I113" s="50" t="s">
        <v>129</v>
      </c>
      <c r="K113" s="53">
        <f t="shared" ca="1" si="15"/>
        <v>41386</v>
      </c>
      <c r="L113" s="54" t="str">
        <f t="shared" si="11"/>
        <v>Alexandre</v>
      </c>
      <c r="N113" s="55">
        <v>112</v>
      </c>
      <c r="O113" s="56">
        <f t="shared" si="16"/>
        <v>43556</v>
      </c>
      <c r="P113" s="57" t="str">
        <f t="shared" si="12"/>
        <v>Avril 2019</v>
      </c>
      <c r="W113" s="67">
        <v>112</v>
      </c>
      <c r="X113" s="68">
        <f t="shared" si="17"/>
        <v>43191</v>
      </c>
      <c r="Y113" s="67">
        <f t="shared" si="13"/>
        <v>13</v>
      </c>
    </row>
    <row r="114" spans="4:25" x14ac:dyDescent="0.3">
      <c r="D114" s="49" t="e">
        <f t="shared" si="14"/>
        <v>#REF!</v>
      </c>
      <c r="E114" s="50" t="s">
        <v>130</v>
      </c>
      <c r="F114" s="50" t="str">
        <f t="shared" si="9"/>
        <v>Georges</v>
      </c>
      <c r="G114" s="51"/>
      <c r="H114" s="52" t="e">
        <f t="shared" si="10"/>
        <v>#REF!</v>
      </c>
      <c r="I114" s="50" t="s">
        <v>130</v>
      </c>
      <c r="K114" s="53">
        <f t="shared" ca="1" si="15"/>
        <v>41387</v>
      </c>
      <c r="L114" s="54" t="str">
        <f t="shared" si="11"/>
        <v>Georges</v>
      </c>
      <c r="N114" s="55">
        <v>113</v>
      </c>
      <c r="O114" s="56">
        <f t="shared" si="16"/>
        <v>43586</v>
      </c>
      <c r="P114" s="57" t="str">
        <f t="shared" si="12"/>
        <v>Mai 2019</v>
      </c>
      <c r="W114" s="67">
        <v>113</v>
      </c>
      <c r="X114" s="68">
        <f t="shared" si="17"/>
        <v>43221</v>
      </c>
      <c r="Y114" s="67">
        <f t="shared" si="13"/>
        <v>18</v>
      </c>
    </row>
    <row r="115" spans="4:25" x14ac:dyDescent="0.3">
      <c r="D115" s="49" t="e">
        <f t="shared" si="14"/>
        <v>#REF!</v>
      </c>
      <c r="E115" s="50" t="s">
        <v>131</v>
      </c>
      <c r="F115" s="50" t="str">
        <f t="shared" si="9"/>
        <v>Fidèle</v>
      </c>
      <c r="G115" s="51"/>
      <c r="H115" s="52" t="e">
        <f t="shared" si="10"/>
        <v>#REF!</v>
      </c>
      <c r="I115" s="50" t="s">
        <v>131</v>
      </c>
      <c r="K115" s="53">
        <f t="shared" ca="1" si="15"/>
        <v>41388</v>
      </c>
      <c r="L115" s="54" t="str">
        <f t="shared" si="11"/>
        <v>Fidèle</v>
      </c>
      <c r="N115" s="55">
        <v>114</v>
      </c>
      <c r="O115" s="56">
        <f t="shared" si="16"/>
        <v>43617</v>
      </c>
      <c r="P115" s="57" t="str">
        <f t="shared" si="12"/>
        <v>Juin 2019</v>
      </c>
      <c r="W115" s="67">
        <v>114</v>
      </c>
      <c r="X115" s="68">
        <f t="shared" si="17"/>
        <v>43252</v>
      </c>
      <c r="Y115" s="67">
        <f t="shared" si="13"/>
        <v>22</v>
      </c>
    </row>
    <row r="116" spans="4:25" x14ac:dyDescent="0.3">
      <c r="D116" s="49" t="e">
        <f t="shared" si="14"/>
        <v>#REF!</v>
      </c>
      <c r="E116" s="50" t="s">
        <v>132</v>
      </c>
      <c r="F116" s="50" t="str">
        <f t="shared" si="9"/>
        <v>Marc</v>
      </c>
      <c r="G116" s="51"/>
      <c r="H116" s="52" t="e">
        <f t="shared" si="10"/>
        <v>#REF!</v>
      </c>
      <c r="I116" s="50" t="s">
        <v>132</v>
      </c>
      <c r="K116" s="53">
        <f t="shared" ca="1" si="15"/>
        <v>41389</v>
      </c>
      <c r="L116" s="54" t="str">
        <f t="shared" si="11"/>
        <v>Marc</v>
      </c>
      <c r="N116" s="55">
        <v>115</v>
      </c>
      <c r="O116" s="56">
        <f t="shared" si="16"/>
        <v>43647</v>
      </c>
      <c r="P116" s="57" t="str">
        <f t="shared" si="12"/>
        <v>Juillet 2019</v>
      </c>
      <c r="W116" s="67">
        <v>115</v>
      </c>
      <c r="X116" s="68">
        <f t="shared" si="17"/>
        <v>43282</v>
      </c>
      <c r="Y116" s="67">
        <f t="shared" si="13"/>
        <v>26</v>
      </c>
    </row>
    <row r="117" spans="4:25" x14ac:dyDescent="0.3">
      <c r="D117" s="49" t="e">
        <f t="shared" si="14"/>
        <v>#REF!</v>
      </c>
      <c r="E117" s="50" t="s">
        <v>133</v>
      </c>
      <c r="F117" s="50" t="str">
        <f t="shared" si="9"/>
        <v>Alida</v>
      </c>
      <c r="G117" s="51"/>
      <c r="H117" s="52" t="e">
        <f t="shared" si="10"/>
        <v>#REF!</v>
      </c>
      <c r="I117" s="50" t="s">
        <v>133</v>
      </c>
      <c r="K117" s="53">
        <f t="shared" ca="1" si="15"/>
        <v>41390</v>
      </c>
      <c r="L117" s="54" t="str">
        <f t="shared" si="11"/>
        <v>Alida</v>
      </c>
      <c r="N117" s="55">
        <v>116</v>
      </c>
      <c r="O117" s="56">
        <f t="shared" si="16"/>
        <v>43678</v>
      </c>
      <c r="P117" s="57" t="str">
        <f t="shared" si="12"/>
        <v>Août 2019</v>
      </c>
      <c r="W117" s="67">
        <v>116</v>
      </c>
      <c r="X117" s="68">
        <f t="shared" si="17"/>
        <v>43313</v>
      </c>
      <c r="Y117" s="67">
        <f t="shared" si="13"/>
        <v>31</v>
      </c>
    </row>
    <row r="118" spans="4:25" x14ac:dyDescent="0.3">
      <c r="D118" s="49" t="e">
        <f t="shared" si="14"/>
        <v>#REF!</v>
      </c>
      <c r="E118" s="50" t="s">
        <v>134</v>
      </c>
      <c r="F118" s="50" t="str">
        <f t="shared" si="9"/>
        <v>Zita</v>
      </c>
      <c r="G118" s="51"/>
      <c r="H118" s="52" t="e">
        <f t="shared" si="10"/>
        <v>#REF!</v>
      </c>
      <c r="I118" s="50" t="s">
        <v>134</v>
      </c>
      <c r="K118" s="53">
        <f t="shared" ca="1" si="15"/>
        <v>41391</v>
      </c>
      <c r="L118" s="54" t="str">
        <f t="shared" si="11"/>
        <v>Zita</v>
      </c>
      <c r="N118" s="55">
        <v>117</v>
      </c>
      <c r="O118" s="56">
        <f t="shared" si="16"/>
        <v>43709</v>
      </c>
      <c r="P118" s="57" t="str">
        <f t="shared" si="12"/>
        <v>Septembre 2019</v>
      </c>
      <c r="W118" s="67">
        <v>117</v>
      </c>
      <c r="X118" s="68">
        <f t="shared" si="17"/>
        <v>43344</v>
      </c>
      <c r="Y118" s="67">
        <f t="shared" si="13"/>
        <v>35</v>
      </c>
    </row>
    <row r="119" spans="4:25" x14ac:dyDescent="0.3">
      <c r="D119" s="49" t="e">
        <f t="shared" si="14"/>
        <v>#REF!</v>
      </c>
      <c r="E119" s="50" t="s">
        <v>135</v>
      </c>
      <c r="F119" s="50" t="str">
        <f t="shared" si="9"/>
        <v>Valérie</v>
      </c>
      <c r="G119" s="51"/>
      <c r="H119" s="52" t="e">
        <f t="shared" si="10"/>
        <v>#REF!</v>
      </c>
      <c r="I119" s="50" t="s">
        <v>135</v>
      </c>
      <c r="K119" s="53">
        <f t="shared" ca="1" si="15"/>
        <v>41392</v>
      </c>
      <c r="L119" s="54" t="str">
        <f t="shared" si="11"/>
        <v>Valérie</v>
      </c>
      <c r="N119" s="55">
        <v>118</v>
      </c>
      <c r="O119" s="56">
        <f t="shared" si="16"/>
        <v>43739</v>
      </c>
      <c r="P119" s="57" t="str">
        <f t="shared" si="12"/>
        <v>Octobre 2019</v>
      </c>
      <c r="W119" s="67">
        <v>118</v>
      </c>
      <c r="X119" s="68">
        <f t="shared" si="17"/>
        <v>43374</v>
      </c>
      <c r="Y119" s="67">
        <f t="shared" si="13"/>
        <v>40</v>
      </c>
    </row>
    <row r="120" spans="4:25" x14ac:dyDescent="0.3">
      <c r="D120" s="49" t="e">
        <f t="shared" si="14"/>
        <v>#REF!</v>
      </c>
      <c r="E120" s="50" t="s">
        <v>136</v>
      </c>
      <c r="F120" s="50" t="str">
        <f t="shared" si="9"/>
        <v>Catherine de Sienne</v>
      </c>
      <c r="G120" s="51"/>
      <c r="H120" s="52" t="e">
        <f t="shared" si="10"/>
        <v>#REF!</v>
      </c>
      <c r="I120" s="50" t="s">
        <v>136</v>
      </c>
      <c r="K120" s="53">
        <f t="shared" ca="1" si="15"/>
        <v>41393</v>
      </c>
      <c r="L120" s="54" t="str">
        <f t="shared" si="11"/>
        <v>Catherine de Sienne</v>
      </c>
      <c r="N120" s="55">
        <v>119</v>
      </c>
      <c r="O120" s="56">
        <f t="shared" si="16"/>
        <v>43770</v>
      </c>
      <c r="P120" s="57" t="str">
        <f t="shared" si="12"/>
        <v>Novembre 2019</v>
      </c>
      <c r="W120" s="67">
        <v>119</v>
      </c>
      <c r="X120" s="68">
        <f t="shared" si="17"/>
        <v>43405</v>
      </c>
      <c r="Y120" s="67">
        <f t="shared" si="13"/>
        <v>44</v>
      </c>
    </row>
    <row r="121" spans="4:25" x14ac:dyDescent="0.3">
      <c r="D121" s="49" t="e">
        <f t="shared" si="14"/>
        <v>#REF!</v>
      </c>
      <c r="E121" s="50" t="s">
        <v>137</v>
      </c>
      <c r="F121" s="50" t="str">
        <f t="shared" si="9"/>
        <v>Robert</v>
      </c>
      <c r="G121" s="51"/>
      <c r="H121" s="52" t="e">
        <f t="shared" si="10"/>
        <v>#REF!</v>
      </c>
      <c r="I121" s="50" t="s">
        <v>137</v>
      </c>
      <c r="K121" s="53">
        <f t="shared" ca="1" si="15"/>
        <v>41394</v>
      </c>
      <c r="L121" s="54" t="str">
        <f t="shared" si="11"/>
        <v>Robert</v>
      </c>
      <c r="N121" s="55">
        <v>120</v>
      </c>
      <c r="O121" s="56">
        <f t="shared" si="16"/>
        <v>43800</v>
      </c>
      <c r="P121" s="57" t="str">
        <f t="shared" si="12"/>
        <v>Décembre 2019</v>
      </c>
      <c r="W121" s="67">
        <v>120</v>
      </c>
      <c r="X121" s="68">
        <f t="shared" si="17"/>
        <v>43435</v>
      </c>
      <c r="Y121" s="67">
        <f t="shared" si="13"/>
        <v>48</v>
      </c>
    </row>
    <row r="122" spans="4:25" x14ac:dyDescent="0.3">
      <c r="D122" s="49" t="e">
        <f t="shared" si="14"/>
        <v>#REF!</v>
      </c>
      <c r="E122" s="50" t="s">
        <v>138</v>
      </c>
      <c r="F122" s="50" t="str">
        <f t="shared" si="9"/>
        <v>Muguet</v>
      </c>
      <c r="G122" s="51"/>
      <c r="H122" s="52" t="e">
        <f t="shared" si="10"/>
        <v>#REF!</v>
      </c>
      <c r="I122" s="50" t="s">
        <v>138</v>
      </c>
      <c r="K122" s="53">
        <f t="shared" ca="1" si="15"/>
        <v>41395</v>
      </c>
      <c r="L122" s="54" t="str">
        <f t="shared" si="11"/>
        <v>Muguet</v>
      </c>
      <c r="N122" s="55">
        <v>121</v>
      </c>
      <c r="O122" s="56">
        <f t="shared" si="16"/>
        <v>43831</v>
      </c>
      <c r="P122" s="57" t="str">
        <f t="shared" si="12"/>
        <v>Janvier 2020</v>
      </c>
      <c r="W122" s="67">
        <v>121</v>
      </c>
      <c r="X122" s="68">
        <f t="shared" si="17"/>
        <v>43466</v>
      </c>
      <c r="Y122" s="67">
        <f t="shared" si="13"/>
        <v>1</v>
      </c>
    </row>
    <row r="123" spans="4:25" x14ac:dyDescent="0.3">
      <c r="D123" s="49" t="e">
        <f t="shared" si="14"/>
        <v>#REF!</v>
      </c>
      <c r="E123" s="50" t="s">
        <v>139</v>
      </c>
      <c r="F123" s="50" t="str">
        <f t="shared" si="9"/>
        <v>Boris/ Zoé</v>
      </c>
      <c r="G123" s="51"/>
      <c r="H123" s="52" t="e">
        <f t="shared" si="10"/>
        <v>#REF!</v>
      </c>
      <c r="I123" s="50" t="s">
        <v>139</v>
      </c>
      <c r="K123" s="53">
        <f t="shared" ca="1" si="15"/>
        <v>41396</v>
      </c>
      <c r="L123" s="54" t="str">
        <f t="shared" si="11"/>
        <v>Boris/ Zoé</v>
      </c>
      <c r="N123" s="55">
        <v>122</v>
      </c>
      <c r="O123" s="56">
        <f t="shared" si="16"/>
        <v>43862</v>
      </c>
      <c r="P123" s="57" t="str">
        <f t="shared" si="12"/>
        <v>Février 2020</v>
      </c>
      <c r="W123" s="67">
        <v>122</v>
      </c>
      <c r="X123" s="68">
        <f t="shared" si="17"/>
        <v>43497</v>
      </c>
      <c r="Y123" s="67">
        <f t="shared" si="13"/>
        <v>5</v>
      </c>
    </row>
    <row r="124" spans="4:25" x14ac:dyDescent="0.3">
      <c r="D124" s="49" t="e">
        <f t="shared" si="14"/>
        <v>#REF!</v>
      </c>
      <c r="E124" s="50" t="s">
        <v>140</v>
      </c>
      <c r="F124" s="50" t="str">
        <f t="shared" si="9"/>
        <v>Philippe/Jacques</v>
      </c>
      <c r="G124" s="51"/>
      <c r="H124" s="52" t="e">
        <f t="shared" si="10"/>
        <v>#REF!</v>
      </c>
      <c r="I124" s="50" t="s">
        <v>140</v>
      </c>
      <c r="K124" s="53">
        <f t="shared" ca="1" si="15"/>
        <v>41397</v>
      </c>
      <c r="L124" s="54" t="str">
        <f t="shared" si="11"/>
        <v>Philippe/Jacques</v>
      </c>
      <c r="N124" s="55">
        <v>123</v>
      </c>
      <c r="O124" s="56">
        <f t="shared" si="16"/>
        <v>43891</v>
      </c>
      <c r="P124" s="57" t="str">
        <f t="shared" si="12"/>
        <v>Mars 2020</v>
      </c>
      <c r="W124" s="67">
        <v>123</v>
      </c>
      <c r="X124" s="68">
        <f t="shared" si="17"/>
        <v>43525</v>
      </c>
      <c r="Y124" s="67">
        <f t="shared" si="13"/>
        <v>9</v>
      </c>
    </row>
    <row r="125" spans="4:25" x14ac:dyDescent="0.3">
      <c r="D125" s="49" t="e">
        <f t="shared" si="14"/>
        <v>#REF!</v>
      </c>
      <c r="E125" s="50" t="s">
        <v>141</v>
      </c>
      <c r="F125" s="50" t="str">
        <f t="shared" si="9"/>
        <v>Sylvain</v>
      </c>
      <c r="G125" s="51"/>
      <c r="H125" s="52" t="e">
        <f t="shared" si="10"/>
        <v>#REF!</v>
      </c>
      <c r="I125" s="50" t="s">
        <v>141</v>
      </c>
      <c r="K125" s="53">
        <f t="shared" ca="1" si="15"/>
        <v>41398</v>
      </c>
      <c r="L125" s="54" t="str">
        <f t="shared" si="11"/>
        <v>Sylvain</v>
      </c>
      <c r="N125" s="55">
        <v>124</v>
      </c>
      <c r="O125" s="56">
        <f t="shared" si="16"/>
        <v>43922</v>
      </c>
      <c r="P125" s="57" t="str">
        <f t="shared" si="12"/>
        <v>Avril 2020</v>
      </c>
      <c r="W125" s="67">
        <v>124</v>
      </c>
      <c r="X125" s="68">
        <f t="shared" si="17"/>
        <v>43556</v>
      </c>
      <c r="Y125" s="67">
        <f t="shared" si="13"/>
        <v>14</v>
      </c>
    </row>
    <row r="126" spans="4:25" x14ac:dyDescent="0.3">
      <c r="D126" s="49" t="e">
        <f t="shared" si="14"/>
        <v>#REF!</v>
      </c>
      <c r="E126" s="50" t="s">
        <v>142</v>
      </c>
      <c r="F126" s="50" t="str">
        <f t="shared" si="9"/>
        <v>Judith</v>
      </c>
      <c r="G126" s="51"/>
      <c r="H126" s="52" t="e">
        <f t="shared" si="10"/>
        <v>#REF!</v>
      </c>
      <c r="I126" s="50" t="s">
        <v>142</v>
      </c>
      <c r="K126" s="53">
        <f t="shared" ca="1" si="15"/>
        <v>41399</v>
      </c>
      <c r="L126" s="54" t="str">
        <f t="shared" si="11"/>
        <v>Judith</v>
      </c>
      <c r="N126" s="55">
        <v>125</v>
      </c>
      <c r="O126" s="56">
        <f t="shared" si="16"/>
        <v>43952</v>
      </c>
      <c r="P126" s="57" t="str">
        <f t="shared" si="12"/>
        <v>Mai 2020</v>
      </c>
      <c r="W126" s="67">
        <v>125</v>
      </c>
      <c r="X126" s="68">
        <f t="shared" si="17"/>
        <v>43586</v>
      </c>
      <c r="Y126" s="67">
        <f t="shared" si="13"/>
        <v>18</v>
      </c>
    </row>
    <row r="127" spans="4:25" x14ac:dyDescent="0.3">
      <c r="D127" s="49" t="e">
        <f t="shared" si="14"/>
        <v>#REF!</v>
      </c>
      <c r="E127" s="50" t="s">
        <v>143</v>
      </c>
      <c r="F127" s="50" t="str">
        <f t="shared" si="9"/>
        <v>Prudence</v>
      </c>
      <c r="G127" s="51"/>
      <c r="H127" s="52" t="e">
        <f t="shared" si="10"/>
        <v>#REF!</v>
      </c>
      <c r="I127" s="50" t="s">
        <v>143</v>
      </c>
      <c r="K127" s="53">
        <f t="shared" ca="1" si="15"/>
        <v>41400</v>
      </c>
      <c r="L127" s="54" t="str">
        <f t="shared" si="11"/>
        <v>Prudence</v>
      </c>
      <c r="N127" s="55">
        <v>126</v>
      </c>
      <c r="O127" s="56">
        <f t="shared" si="16"/>
        <v>43983</v>
      </c>
      <c r="P127" s="57" t="str">
        <f t="shared" si="12"/>
        <v>Juin 2020</v>
      </c>
      <c r="W127" s="67">
        <v>126</v>
      </c>
      <c r="X127" s="68">
        <f t="shared" si="17"/>
        <v>43617</v>
      </c>
      <c r="Y127" s="67">
        <f t="shared" si="13"/>
        <v>22</v>
      </c>
    </row>
    <row r="128" spans="4:25" x14ac:dyDescent="0.3">
      <c r="D128" s="49" t="e">
        <f t="shared" si="14"/>
        <v>#REF!</v>
      </c>
      <c r="E128" s="50" t="s">
        <v>144</v>
      </c>
      <c r="F128" s="50" t="str">
        <f t="shared" si="9"/>
        <v>Gisèle</v>
      </c>
      <c r="G128" s="51"/>
      <c r="H128" s="52" t="e">
        <f t="shared" si="10"/>
        <v>#REF!</v>
      </c>
      <c r="I128" s="50" t="s">
        <v>144</v>
      </c>
      <c r="K128" s="53">
        <f t="shared" ca="1" si="15"/>
        <v>41401</v>
      </c>
      <c r="L128" s="54" t="str">
        <f t="shared" si="11"/>
        <v>Gisèle</v>
      </c>
      <c r="N128" s="55">
        <v>127</v>
      </c>
      <c r="O128" s="56">
        <f t="shared" si="16"/>
        <v>44013</v>
      </c>
      <c r="P128" s="57" t="str">
        <f t="shared" si="12"/>
        <v>Juillet 2020</v>
      </c>
      <c r="W128" s="67">
        <v>127</v>
      </c>
      <c r="X128" s="68">
        <f t="shared" si="17"/>
        <v>43647</v>
      </c>
      <c r="Y128" s="67">
        <f t="shared" si="13"/>
        <v>27</v>
      </c>
    </row>
    <row r="129" spans="4:25" x14ac:dyDescent="0.3">
      <c r="D129" s="49" t="e">
        <f t="shared" si="14"/>
        <v>#REF!</v>
      </c>
      <c r="E129" s="50" t="s">
        <v>145</v>
      </c>
      <c r="F129" s="50" t="str">
        <f t="shared" si="9"/>
        <v>Désiré</v>
      </c>
      <c r="G129" s="51"/>
      <c r="H129" s="52" t="e">
        <f t="shared" si="10"/>
        <v>#REF!</v>
      </c>
      <c r="I129" s="50" t="s">
        <v>145</v>
      </c>
      <c r="K129" s="53">
        <f t="shared" ca="1" si="15"/>
        <v>41402</v>
      </c>
      <c r="L129" s="54" t="str">
        <f t="shared" si="11"/>
        <v>Désiré</v>
      </c>
      <c r="N129" s="55">
        <v>128</v>
      </c>
      <c r="O129" s="56">
        <f t="shared" si="16"/>
        <v>44044</v>
      </c>
      <c r="P129" s="57" t="str">
        <f t="shared" si="12"/>
        <v>Août 2020</v>
      </c>
      <c r="W129" s="67">
        <v>128</v>
      </c>
      <c r="X129" s="68">
        <f t="shared" si="17"/>
        <v>43678</v>
      </c>
      <c r="Y129" s="67">
        <f t="shared" si="13"/>
        <v>31</v>
      </c>
    </row>
    <row r="130" spans="4:25" x14ac:dyDescent="0.3">
      <c r="D130" s="49" t="e">
        <f t="shared" si="14"/>
        <v>#REF!</v>
      </c>
      <c r="E130" s="50" t="s">
        <v>146</v>
      </c>
      <c r="F130" s="50" t="str">
        <f t="shared" ref="F130:F193" si="18">IF(COUNTIF(Feries,D130)&gt;0,VLOOKUP(D130,$A$2:$B$18,2,0),E130)</f>
        <v>Pâcome</v>
      </c>
      <c r="G130" s="51"/>
      <c r="H130" s="52" t="e">
        <f t="shared" si="10"/>
        <v>#REF!</v>
      </c>
      <c r="I130" s="50" t="s">
        <v>146</v>
      </c>
      <c r="K130" s="53">
        <f t="shared" ca="1" si="15"/>
        <v>41403</v>
      </c>
      <c r="L130" s="54" t="str">
        <f t="shared" si="11"/>
        <v>Pâcome</v>
      </c>
      <c r="N130" s="55">
        <v>129</v>
      </c>
      <c r="O130" s="56">
        <f t="shared" si="16"/>
        <v>44075</v>
      </c>
      <c r="P130" s="57" t="str">
        <f t="shared" si="12"/>
        <v>Septembre 2020</v>
      </c>
      <c r="W130" s="67">
        <v>129</v>
      </c>
      <c r="X130" s="68">
        <f t="shared" si="17"/>
        <v>43709</v>
      </c>
      <c r="Y130" s="67">
        <f t="shared" si="13"/>
        <v>35</v>
      </c>
    </row>
    <row r="131" spans="4:25" x14ac:dyDescent="0.3">
      <c r="D131" s="49" t="e">
        <f t="shared" si="14"/>
        <v>#REF!</v>
      </c>
      <c r="E131" s="50" t="s">
        <v>147</v>
      </c>
      <c r="F131" s="50" t="str">
        <f t="shared" si="18"/>
        <v>Solange</v>
      </c>
      <c r="G131" s="51"/>
      <c r="H131" s="52" t="e">
        <f t="shared" ref="H131:H194" si="19">D131</f>
        <v>#REF!</v>
      </c>
      <c r="I131" s="50" t="s">
        <v>147</v>
      </c>
      <c r="K131" s="53">
        <f t="shared" ca="1" si="15"/>
        <v>41404</v>
      </c>
      <c r="L131" s="54" t="str">
        <f t="shared" ref="L131:L194" si="20">I131</f>
        <v>Solange</v>
      </c>
      <c r="N131" s="55">
        <v>130</v>
      </c>
      <c r="O131" s="56">
        <f t="shared" si="16"/>
        <v>44105</v>
      </c>
      <c r="P131" s="57" t="str">
        <f t="shared" ref="P131:P133" si="21">PROPER(TEXT(O131,"mmmm aaa"))</f>
        <v>Octobre 2020</v>
      </c>
      <c r="W131" s="67">
        <v>130</v>
      </c>
      <c r="X131" s="68">
        <f t="shared" si="17"/>
        <v>43739</v>
      </c>
      <c r="Y131" s="67">
        <f t="shared" ref="Y131:Y157" si="22">INT(MOD(INT((X131-2)/7)+3/5,52+5/28))+1</f>
        <v>40</v>
      </c>
    </row>
    <row r="132" spans="4:25" x14ac:dyDescent="0.3">
      <c r="D132" s="49" t="e">
        <f t="shared" ref="D132:D195" si="23">D131+1</f>
        <v>#REF!</v>
      </c>
      <c r="E132" s="50" t="s">
        <v>148</v>
      </c>
      <c r="F132" s="50" t="str">
        <f t="shared" si="18"/>
        <v>Estelle</v>
      </c>
      <c r="G132" s="51"/>
      <c r="H132" s="52" t="e">
        <f t="shared" si="19"/>
        <v>#REF!</v>
      </c>
      <c r="I132" s="50" t="s">
        <v>148</v>
      </c>
      <c r="K132" s="53">
        <f t="shared" ref="K132:K195" ca="1" si="24">K131+1</f>
        <v>41405</v>
      </c>
      <c r="L132" s="54" t="str">
        <f t="shared" si="20"/>
        <v>Estelle</v>
      </c>
      <c r="N132" s="55">
        <v>131</v>
      </c>
      <c r="O132" s="56">
        <f t="shared" ref="O132:O133" si="25">EDATE(O131,1)</f>
        <v>44136</v>
      </c>
      <c r="P132" s="57" t="str">
        <f t="shared" si="21"/>
        <v>Novembre 2020</v>
      </c>
      <c r="W132" s="67">
        <v>131</v>
      </c>
      <c r="X132" s="68">
        <f t="shared" ref="X132:X144" si="26">EDATE(X131,1)</f>
        <v>43770</v>
      </c>
      <c r="Y132" s="67">
        <f t="shared" si="22"/>
        <v>44</v>
      </c>
    </row>
    <row r="133" spans="4:25" x14ac:dyDescent="0.3">
      <c r="D133" s="49" t="e">
        <f t="shared" si="23"/>
        <v>#REF!</v>
      </c>
      <c r="E133" s="50" t="s">
        <v>149</v>
      </c>
      <c r="F133" s="50" t="str">
        <f t="shared" si="18"/>
        <v>Achille</v>
      </c>
      <c r="G133" s="51"/>
      <c r="H133" s="52" t="e">
        <f t="shared" si="19"/>
        <v>#REF!</v>
      </c>
      <c r="I133" s="50" t="s">
        <v>149</v>
      </c>
      <c r="K133" s="53">
        <f t="shared" ca="1" si="24"/>
        <v>41406</v>
      </c>
      <c r="L133" s="54" t="str">
        <f t="shared" si="20"/>
        <v>Achille</v>
      </c>
      <c r="N133" s="55">
        <v>132</v>
      </c>
      <c r="O133" s="56">
        <f t="shared" si="25"/>
        <v>44166</v>
      </c>
      <c r="P133" s="57" t="str">
        <f t="shared" si="21"/>
        <v>Décembre 2020</v>
      </c>
      <c r="W133" s="67">
        <v>132</v>
      </c>
      <c r="X133" s="68">
        <f t="shared" si="26"/>
        <v>43800</v>
      </c>
      <c r="Y133" s="67">
        <f t="shared" si="22"/>
        <v>48</v>
      </c>
    </row>
    <row r="134" spans="4:25" x14ac:dyDescent="0.3">
      <c r="D134" s="49" t="e">
        <f t="shared" si="23"/>
        <v>#REF!</v>
      </c>
      <c r="E134" s="50" t="s">
        <v>150</v>
      </c>
      <c r="F134" s="50" t="str">
        <f t="shared" si="18"/>
        <v>Rolande</v>
      </c>
      <c r="G134" s="51"/>
      <c r="H134" s="52" t="e">
        <f t="shared" si="19"/>
        <v>#REF!</v>
      </c>
      <c r="I134" s="50" t="s">
        <v>150</v>
      </c>
      <c r="K134" s="53">
        <f t="shared" ca="1" si="24"/>
        <v>41407</v>
      </c>
      <c r="L134" s="54" t="str">
        <f t="shared" si="20"/>
        <v>Rolande</v>
      </c>
      <c r="O134" s="63"/>
      <c r="W134" s="67">
        <v>133</v>
      </c>
      <c r="X134" s="68">
        <f t="shared" si="26"/>
        <v>43831</v>
      </c>
      <c r="Y134" s="67">
        <f t="shared" si="22"/>
        <v>1</v>
      </c>
    </row>
    <row r="135" spans="4:25" x14ac:dyDescent="0.3">
      <c r="D135" s="49" t="e">
        <f t="shared" si="23"/>
        <v>#REF!</v>
      </c>
      <c r="E135" s="50" t="s">
        <v>151</v>
      </c>
      <c r="F135" s="50" t="str">
        <f t="shared" si="18"/>
        <v>Mathias</v>
      </c>
      <c r="G135" s="51"/>
      <c r="H135" s="52" t="e">
        <f t="shared" si="19"/>
        <v>#REF!</v>
      </c>
      <c r="I135" s="50" t="s">
        <v>151</v>
      </c>
      <c r="K135" s="53">
        <f t="shared" ca="1" si="24"/>
        <v>41408</v>
      </c>
      <c r="L135" s="54" t="str">
        <f t="shared" si="20"/>
        <v>Mathias</v>
      </c>
      <c r="O135" s="63"/>
      <c r="W135" s="67">
        <v>134</v>
      </c>
      <c r="X135" s="68">
        <f t="shared" si="26"/>
        <v>43862</v>
      </c>
      <c r="Y135" s="67">
        <f t="shared" si="22"/>
        <v>5</v>
      </c>
    </row>
    <row r="136" spans="4:25" x14ac:dyDescent="0.3">
      <c r="D136" s="49" t="e">
        <f t="shared" si="23"/>
        <v>#REF!</v>
      </c>
      <c r="E136" s="50" t="s">
        <v>152</v>
      </c>
      <c r="F136" s="50" t="str">
        <f t="shared" si="18"/>
        <v>Denise</v>
      </c>
      <c r="G136" s="51"/>
      <c r="H136" s="52" t="e">
        <f t="shared" si="19"/>
        <v>#REF!</v>
      </c>
      <c r="I136" s="50" t="s">
        <v>152</v>
      </c>
      <c r="K136" s="53">
        <f t="shared" ca="1" si="24"/>
        <v>41409</v>
      </c>
      <c r="L136" s="54" t="str">
        <f t="shared" si="20"/>
        <v>Denise</v>
      </c>
      <c r="O136" s="63"/>
      <c r="W136" s="67">
        <v>135</v>
      </c>
      <c r="X136" s="68">
        <f t="shared" si="26"/>
        <v>43891</v>
      </c>
      <c r="Y136" s="67">
        <f t="shared" si="22"/>
        <v>9</v>
      </c>
    </row>
    <row r="137" spans="4:25" x14ac:dyDescent="0.3">
      <c r="D137" s="49" t="e">
        <f t="shared" si="23"/>
        <v>#REF!</v>
      </c>
      <c r="E137" s="50" t="s">
        <v>153</v>
      </c>
      <c r="F137" s="50" t="str">
        <f t="shared" si="18"/>
        <v>Honoré</v>
      </c>
      <c r="G137" s="51"/>
      <c r="H137" s="52" t="e">
        <f t="shared" si="19"/>
        <v>#REF!</v>
      </c>
      <c r="I137" s="50" t="s">
        <v>153</v>
      </c>
      <c r="K137" s="53">
        <f t="shared" ca="1" si="24"/>
        <v>41410</v>
      </c>
      <c r="L137" s="54" t="str">
        <f t="shared" si="20"/>
        <v>Honoré</v>
      </c>
      <c r="O137" s="63"/>
      <c r="W137" s="67">
        <v>136</v>
      </c>
      <c r="X137" s="68">
        <f t="shared" si="26"/>
        <v>43922</v>
      </c>
      <c r="Y137" s="67">
        <f t="shared" si="22"/>
        <v>14</v>
      </c>
    </row>
    <row r="138" spans="4:25" x14ac:dyDescent="0.3">
      <c r="D138" s="49" t="e">
        <f t="shared" si="23"/>
        <v>#REF!</v>
      </c>
      <c r="E138" s="50" t="s">
        <v>154</v>
      </c>
      <c r="F138" s="50" t="str">
        <f t="shared" si="18"/>
        <v>Pascal</v>
      </c>
      <c r="G138" s="51"/>
      <c r="H138" s="52" t="e">
        <f t="shared" si="19"/>
        <v>#REF!</v>
      </c>
      <c r="I138" s="50" t="s">
        <v>154</v>
      </c>
      <c r="K138" s="53">
        <f t="shared" ca="1" si="24"/>
        <v>41411</v>
      </c>
      <c r="L138" s="54" t="str">
        <f t="shared" si="20"/>
        <v>Pascal</v>
      </c>
      <c r="O138" s="63"/>
      <c r="W138" s="67">
        <v>137</v>
      </c>
      <c r="X138" s="68">
        <f t="shared" si="26"/>
        <v>43952</v>
      </c>
      <c r="Y138" s="67">
        <f t="shared" si="22"/>
        <v>18</v>
      </c>
    </row>
    <row r="139" spans="4:25" x14ac:dyDescent="0.3">
      <c r="D139" s="49" t="e">
        <f t="shared" si="23"/>
        <v>#REF!</v>
      </c>
      <c r="E139" s="50" t="s">
        <v>155</v>
      </c>
      <c r="F139" s="50" t="str">
        <f t="shared" si="18"/>
        <v>Eric</v>
      </c>
      <c r="G139" s="51"/>
      <c r="H139" s="52" t="e">
        <f t="shared" si="19"/>
        <v>#REF!</v>
      </c>
      <c r="I139" s="50" t="s">
        <v>155</v>
      </c>
      <c r="K139" s="53">
        <f t="shared" ca="1" si="24"/>
        <v>41412</v>
      </c>
      <c r="L139" s="54" t="str">
        <f t="shared" si="20"/>
        <v>Eric</v>
      </c>
      <c r="O139" s="63"/>
      <c r="W139" s="67">
        <v>138</v>
      </c>
      <c r="X139" s="68">
        <f t="shared" si="26"/>
        <v>43983</v>
      </c>
      <c r="Y139" s="67">
        <f t="shared" si="22"/>
        <v>23</v>
      </c>
    </row>
    <row r="140" spans="4:25" x14ac:dyDescent="0.3">
      <c r="D140" s="49" t="e">
        <f t="shared" si="23"/>
        <v>#REF!</v>
      </c>
      <c r="E140" s="50" t="s">
        <v>156</v>
      </c>
      <c r="F140" s="50" t="str">
        <f t="shared" si="18"/>
        <v>Yves</v>
      </c>
      <c r="G140" s="51"/>
      <c r="H140" s="52" t="e">
        <f t="shared" si="19"/>
        <v>#REF!</v>
      </c>
      <c r="I140" s="50" t="s">
        <v>156</v>
      </c>
      <c r="K140" s="53">
        <f t="shared" ca="1" si="24"/>
        <v>41413</v>
      </c>
      <c r="L140" s="54" t="str">
        <f t="shared" si="20"/>
        <v>Yves</v>
      </c>
      <c r="O140" s="63"/>
      <c r="W140" s="67">
        <v>139</v>
      </c>
      <c r="X140" s="68">
        <f t="shared" si="26"/>
        <v>44013</v>
      </c>
      <c r="Y140" s="67">
        <f t="shared" si="22"/>
        <v>27</v>
      </c>
    </row>
    <row r="141" spans="4:25" x14ac:dyDescent="0.3">
      <c r="D141" s="49" t="e">
        <f t="shared" si="23"/>
        <v>#REF!</v>
      </c>
      <c r="E141" s="50" t="s">
        <v>157</v>
      </c>
      <c r="F141" s="50" t="str">
        <f t="shared" si="18"/>
        <v>Bernardin</v>
      </c>
      <c r="G141" s="51"/>
      <c r="H141" s="52" t="e">
        <f t="shared" si="19"/>
        <v>#REF!</v>
      </c>
      <c r="I141" s="50" t="s">
        <v>157</v>
      </c>
      <c r="K141" s="53">
        <f t="shared" ca="1" si="24"/>
        <v>41414</v>
      </c>
      <c r="L141" s="54" t="str">
        <f t="shared" si="20"/>
        <v>Bernardin</v>
      </c>
      <c r="O141" s="63"/>
      <c r="W141" s="67">
        <v>140</v>
      </c>
      <c r="X141" s="68">
        <f t="shared" si="26"/>
        <v>44044</v>
      </c>
      <c r="Y141" s="67">
        <f t="shared" si="22"/>
        <v>31</v>
      </c>
    </row>
    <row r="142" spans="4:25" x14ac:dyDescent="0.3">
      <c r="D142" s="49" t="e">
        <f t="shared" si="23"/>
        <v>#REF!</v>
      </c>
      <c r="E142" s="50" t="s">
        <v>158</v>
      </c>
      <c r="F142" s="50" t="str">
        <f t="shared" si="18"/>
        <v>Constantin</v>
      </c>
      <c r="G142" s="51"/>
      <c r="H142" s="52" t="e">
        <f t="shared" si="19"/>
        <v>#REF!</v>
      </c>
      <c r="I142" s="50" t="s">
        <v>158</v>
      </c>
      <c r="K142" s="53">
        <f t="shared" ca="1" si="24"/>
        <v>41415</v>
      </c>
      <c r="L142" s="54" t="str">
        <f t="shared" si="20"/>
        <v>Constantin</v>
      </c>
      <c r="O142" s="63"/>
      <c r="W142" s="67">
        <v>141</v>
      </c>
      <c r="X142" s="68">
        <f t="shared" si="26"/>
        <v>44075</v>
      </c>
      <c r="Y142" s="67">
        <f t="shared" si="22"/>
        <v>36</v>
      </c>
    </row>
    <row r="143" spans="4:25" x14ac:dyDescent="0.3">
      <c r="D143" s="49" t="e">
        <f t="shared" si="23"/>
        <v>#REF!</v>
      </c>
      <c r="E143" s="50" t="s">
        <v>159</v>
      </c>
      <c r="F143" s="50" t="str">
        <f t="shared" si="18"/>
        <v>Emilie</v>
      </c>
      <c r="G143" s="51"/>
      <c r="H143" s="52" t="e">
        <f t="shared" si="19"/>
        <v>#REF!</v>
      </c>
      <c r="I143" s="50" t="s">
        <v>159</v>
      </c>
      <c r="K143" s="53">
        <f t="shared" ca="1" si="24"/>
        <v>41416</v>
      </c>
      <c r="L143" s="54" t="str">
        <f t="shared" si="20"/>
        <v>Emilie</v>
      </c>
      <c r="O143" s="63"/>
      <c r="W143" s="67">
        <v>142</v>
      </c>
      <c r="X143" s="68">
        <f t="shared" si="26"/>
        <v>44105</v>
      </c>
      <c r="Y143" s="67">
        <f t="shared" si="22"/>
        <v>40</v>
      </c>
    </row>
    <row r="144" spans="4:25" x14ac:dyDescent="0.3">
      <c r="D144" s="49" t="e">
        <f t="shared" si="23"/>
        <v>#REF!</v>
      </c>
      <c r="E144" s="50" t="s">
        <v>160</v>
      </c>
      <c r="F144" s="50" t="str">
        <f t="shared" si="18"/>
        <v>Didier</v>
      </c>
      <c r="G144" s="51"/>
      <c r="H144" s="52" t="e">
        <f t="shared" si="19"/>
        <v>#REF!</v>
      </c>
      <c r="I144" s="50" t="s">
        <v>160</v>
      </c>
      <c r="K144" s="53">
        <f t="shared" ca="1" si="24"/>
        <v>41417</v>
      </c>
      <c r="L144" s="54" t="str">
        <f t="shared" si="20"/>
        <v>Didier</v>
      </c>
      <c r="O144" s="63"/>
      <c r="W144" s="67">
        <v>143</v>
      </c>
      <c r="X144" s="68">
        <f t="shared" si="26"/>
        <v>44136</v>
      </c>
      <c r="Y144" s="67">
        <f t="shared" si="22"/>
        <v>44</v>
      </c>
    </row>
    <row r="145" spans="4:25" x14ac:dyDescent="0.3">
      <c r="D145" s="49" t="e">
        <f t="shared" si="23"/>
        <v>#REF!</v>
      </c>
      <c r="E145" s="50" t="s">
        <v>161</v>
      </c>
      <c r="F145" s="50" t="str">
        <f t="shared" si="18"/>
        <v>Donatien</v>
      </c>
      <c r="G145" s="51"/>
      <c r="H145" s="52" t="e">
        <f t="shared" si="19"/>
        <v>#REF!</v>
      </c>
      <c r="I145" s="50" t="s">
        <v>161</v>
      </c>
      <c r="K145" s="53">
        <f t="shared" ca="1" si="24"/>
        <v>41418</v>
      </c>
      <c r="L145" s="54" t="str">
        <f t="shared" si="20"/>
        <v>Donatien</v>
      </c>
      <c r="O145" s="63"/>
      <c r="W145" s="67">
        <v>144</v>
      </c>
      <c r="X145" s="68">
        <f>EDATE(X144,1)</f>
        <v>44166</v>
      </c>
      <c r="Y145" s="67">
        <f t="shared" si="22"/>
        <v>49</v>
      </c>
    </row>
    <row r="146" spans="4:25" x14ac:dyDescent="0.3">
      <c r="D146" s="49" t="e">
        <f t="shared" si="23"/>
        <v>#REF!</v>
      </c>
      <c r="E146" s="50" t="s">
        <v>162</v>
      </c>
      <c r="F146" s="50" t="str">
        <f t="shared" si="18"/>
        <v>Sophie</v>
      </c>
      <c r="G146" s="51"/>
      <c r="H146" s="52" t="e">
        <f t="shared" si="19"/>
        <v>#REF!</v>
      </c>
      <c r="I146" s="50" t="s">
        <v>162</v>
      </c>
      <c r="K146" s="53">
        <f t="shared" ca="1" si="24"/>
        <v>41419</v>
      </c>
      <c r="L146" s="54" t="str">
        <f t="shared" si="20"/>
        <v>Sophie</v>
      </c>
      <c r="O146" s="63"/>
      <c r="W146" s="67">
        <v>145</v>
      </c>
      <c r="X146" s="68">
        <f t="shared" ref="X146:X150" si="27">EDATE(X145,1)</f>
        <v>44197</v>
      </c>
      <c r="Y146" s="67">
        <f t="shared" si="22"/>
        <v>53</v>
      </c>
    </row>
    <row r="147" spans="4:25" x14ac:dyDescent="0.3">
      <c r="D147" s="49" t="e">
        <f t="shared" si="23"/>
        <v>#REF!</v>
      </c>
      <c r="E147" s="50" t="s">
        <v>163</v>
      </c>
      <c r="F147" s="50" t="str">
        <f t="shared" si="18"/>
        <v>Bérenger</v>
      </c>
      <c r="G147" s="51"/>
      <c r="H147" s="52" t="e">
        <f t="shared" si="19"/>
        <v>#REF!</v>
      </c>
      <c r="I147" s="50" t="s">
        <v>163</v>
      </c>
      <c r="K147" s="53">
        <f t="shared" ca="1" si="24"/>
        <v>41420</v>
      </c>
      <c r="L147" s="54" t="str">
        <f t="shared" si="20"/>
        <v>Bérenger</v>
      </c>
      <c r="O147" s="63"/>
      <c r="W147" s="67">
        <v>146</v>
      </c>
      <c r="X147" s="68">
        <f t="shared" si="27"/>
        <v>44228</v>
      </c>
      <c r="Y147" s="67">
        <f t="shared" si="22"/>
        <v>5</v>
      </c>
    </row>
    <row r="148" spans="4:25" x14ac:dyDescent="0.3">
      <c r="D148" s="49" t="e">
        <f t="shared" si="23"/>
        <v>#REF!</v>
      </c>
      <c r="E148" s="50" t="s">
        <v>164</v>
      </c>
      <c r="F148" s="50" t="str">
        <f t="shared" si="18"/>
        <v>Augustin</v>
      </c>
      <c r="G148" s="51"/>
      <c r="H148" s="52" t="e">
        <f t="shared" si="19"/>
        <v>#REF!</v>
      </c>
      <c r="I148" s="50" t="s">
        <v>164</v>
      </c>
      <c r="K148" s="53">
        <f t="shared" ca="1" si="24"/>
        <v>41421</v>
      </c>
      <c r="L148" s="54" t="str">
        <f t="shared" si="20"/>
        <v>Augustin</v>
      </c>
      <c r="O148" s="63"/>
      <c r="W148" s="67">
        <v>147</v>
      </c>
      <c r="X148" s="68">
        <f t="shared" si="27"/>
        <v>44256</v>
      </c>
      <c r="Y148" s="67">
        <f t="shared" si="22"/>
        <v>9</v>
      </c>
    </row>
    <row r="149" spans="4:25" x14ac:dyDescent="0.3">
      <c r="D149" s="49" t="e">
        <f t="shared" si="23"/>
        <v>#REF!</v>
      </c>
      <c r="E149" s="50" t="s">
        <v>165</v>
      </c>
      <c r="F149" s="50" t="str">
        <f t="shared" si="18"/>
        <v>Germain</v>
      </c>
      <c r="G149" s="51"/>
      <c r="H149" s="52" t="e">
        <f t="shared" si="19"/>
        <v>#REF!</v>
      </c>
      <c r="I149" s="50" t="s">
        <v>165</v>
      </c>
      <c r="K149" s="53">
        <f t="shared" ca="1" si="24"/>
        <v>41422</v>
      </c>
      <c r="L149" s="54" t="str">
        <f t="shared" si="20"/>
        <v>Germain</v>
      </c>
      <c r="O149" s="63"/>
      <c r="W149" s="67">
        <v>148</v>
      </c>
      <c r="X149" s="68">
        <f t="shared" si="27"/>
        <v>44287</v>
      </c>
      <c r="Y149" s="67">
        <f t="shared" si="22"/>
        <v>13</v>
      </c>
    </row>
    <row r="150" spans="4:25" x14ac:dyDescent="0.3">
      <c r="D150" s="49" t="e">
        <f t="shared" si="23"/>
        <v>#REF!</v>
      </c>
      <c r="E150" s="50" t="s">
        <v>166</v>
      </c>
      <c r="F150" s="50" t="str">
        <f t="shared" si="18"/>
        <v>Aymar</v>
      </c>
      <c r="G150" s="51"/>
      <c r="H150" s="52" t="e">
        <f t="shared" si="19"/>
        <v>#REF!</v>
      </c>
      <c r="I150" s="50" t="s">
        <v>166</v>
      </c>
      <c r="K150" s="53">
        <f t="shared" ca="1" si="24"/>
        <v>41423</v>
      </c>
      <c r="L150" s="54" t="str">
        <f t="shared" si="20"/>
        <v>Aymar</v>
      </c>
      <c r="O150" s="63"/>
      <c r="W150" s="67">
        <v>149</v>
      </c>
      <c r="X150" s="68">
        <f t="shared" si="27"/>
        <v>44317</v>
      </c>
      <c r="Y150" s="67">
        <f t="shared" si="22"/>
        <v>17</v>
      </c>
    </row>
    <row r="151" spans="4:25" x14ac:dyDescent="0.3">
      <c r="D151" s="49" t="e">
        <f t="shared" si="23"/>
        <v>#REF!</v>
      </c>
      <c r="E151" s="50" t="s">
        <v>167</v>
      </c>
      <c r="F151" s="50" t="str">
        <f t="shared" si="18"/>
        <v>Ferdinand</v>
      </c>
      <c r="G151" s="51"/>
      <c r="H151" s="52" t="e">
        <f t="shared" si="19"/>
        <v>#REF!</v>
      </c>
      <c r="I151" s="50" t="s">
        <v>167</v>
      </c>
      <c r="K151" s="53">
        <f t="shared" ca="1" si="24"/>
        <v>41424</v>
      </c>
      <c r="L151" s="54" t="str">
        <f t="shared" si="20"/>
        <v>Ferdinand</v>
      </c>
      <c r="O151" s="63"/>
      <c r="W151" s="67">
        <v>150</v>
      </c>
      <c r="X151" s="68">
        <f>EDATE(X150,1)</f>
        <v>44348</v>
      </c>
      <c r="Y151" s="67">
        <f t="shared" si="22"/>
        <v>22</v>
      </c>
    </row>
    <row r="152" spans="4:25" x14ac:dyDescent="0.3">
      <c r="D152" s="49" t="e">
        <f t="shared" si="23"/>
        <v>#REF!</v>
      </c>
      <c r="E152" s="50" t="s">
        <v>168</v>
      </c>
      <c r="F152" s="50" t="str">
        <f t="shared" si="18"/>
        <v>Péroline</v>
      </c>
      <c r="G152" s="51"/>
      <c r="H152" s="52" t="e">
        <f t="shared" si="19"/>
        <v>#REF!</v>
      </c>
      <c r="I152" s="50" t="s">
        <v>168</v>
      </c>
      <c r="K152" s="53">
        <f t="shared" ca="1" si="24"/>
        <v>41425</v>
      </c>
      <c r="L152" s="54" t="str">
        <f t="shared" si="20"/>
        <v>Péroline</v>
      </c>
      <c r="O152" s="63"/>
      <c r="W152" s="67">
        <v>151</v>
      </c>
      <c r="X152" s="68">
        <f t="shared" ref="X152:X155" si="28">EDATE(X151,1)</f>
        <v>44378</v>
      </c>
      <c r="Y152" s="67">
        <f t="shared" si="22"/>
        <v>26</v>
      </c>
    </row>
    <row r="153" spans="4:25" x14ac:dyDescent="0.3">
      <c r="D153" s="49" t="e">
        <f t="shared" si="23"/>
        <v>#REF!</v>
      </c>
      <c r="E153" s="50" t="s">
        <v>169</v>
      </c>
      <c r="F153" s="50" t="str">
        <f t="shared" si="18"/>
        <v>Justin</v>
      </c>
      <c r="G153" s="51"/>
      <c r="H153" s="52" t="e">
        <f t="shared" si="19"/>
        <v>#REF!</v>
      </c>
      <c r="I153" s="50" t="s">
        <v>169</v>
      </c>
      <c r="K153" s="53">
        <f t="shared" ca="1" si="24"/>
        <v>41426</v>
      </c>
      <c r="L153" s="54" t="str">
        <f t="shared" si="20"/>
        <v>Justin</v>
      </c>
      <c r="O153" s="63"/>
      <c r="W153" s="67">
        <v>152</v>
      </c>
      <c r="X153" s="68">
        <f t="shared" si="28"/>
        <v>44409</v>
      </c>
      <c r="Y153" s="67">
        <f t="shared" si="22"/>
        <v>30</v>
      </c>
    </row>
    <row r="154" spans="4:25" x14ac:dyDescent="0.3">
      <c r="D154" s="49" t="e">
        <f t="shared" si="23"/>
        <v>#REF!</v>
      </c>
      <c r="E154" s="50" t="s">
        <v>170</v>
      </c>
      <c r="F154" s="50" t="str">
        <f t="shared" si="18"/>
        <v>Blandine</v>
      </c>
      <c r="G154" s="51"/>
      <c r="H154" s="52" t="e">
        <f t="shared" si="19"/>
        <v>#REF!</v>
      </c>
      <c r="I154" s="50" t="s">
        <v>170</v>
      </c>
      <c r="K154" s="53">
        <f t="shared" ca="1" si="24"/>
        <v>41427</v>
      </c>
      <c r="L154" s="54" t="str">
        <f t="shared" si="20"/>
        <v>Blandine</v>
      </c>
      <c r="O154" s="63"/>
      <c r="W154" s="67">
        <v>153</v>
      </c>
      <c r="X154" s="68">
        <f t="shared" si="28"/>
        <v>44440</v>
      </c>
      <c r="Y154" s="67">
        <f t="shared" si="22"/>
        <v>35</v>
      </c>
    </row>
    <row r="155" spans="4:25" x14ac:dyDescent="0.3">
      <c r="D155" s="49" t="e">
        <f t="shared" si="23"/>
        <v>#REF!</v>
      </c>
      <c r="E155" s="50" t="s">
        <v>171</v>
      </c>
      <c r="F155" s="50" t="str">
        <f t="shared" si="18"/>
        <v>Kévin</v>
      </c>
      <c r="G155" s="51"/>
      <c r="H155" s="52" t="e">
        <f t="shared" si="19"/>
        <v>#REF!</v>
      </c>
      <c r="I155" s="50" t="s">
        <v>171</v>
      </c>
      <c r="K155" s="53">
        <f t="shared" ca="1" si="24"/>
        <v>41428</v>
      </c>
      <c r="L155" s="54" t="str">
        <f t="shared" si="20"/>
        <v>Kévin</v>
      </c>
      <c r="O155" s="63"/>
      <c r="W155" s="67">
        <v>154</v>
      </c>
      <c r="X155" s="68">
        <f t="shared" si="28"/>
        <v>44470</v>
      </c>
      <c r="Y155" s="67">
        <f t="shared" si="22"/>
        <v>39</v>
      </c>
    </row>
    <row r="156" spans="4:25" x14ac:dyDescent="0.3">
      <c r="D156" s="49" t="e">
        <f t="shared" si="23"/>
        <v>#REF!</v>
      </c>
      <c r="E156" s="50" t="s">
        <v>172</v>
      </c>
      <c r="F156" s="50" t="str">
        <f t="shared" si="18"/>
        <v>Clothilde</v>
      </c>
      <c r="G156" s="51"/>
      <c r="H156" s="52" t="e">
        <f t="shared" si="19"/>
        <v>#REF!</v>
      </c>
      <c r="I156" s="50" t="s">
        <v>172</v>
      </c>
      <c r="K156" s="53">
        <f t="shared" ca="1" si="24"/>
        <v>41429</v>
      </c>
      <c r="L156" s="54" t="str">
        <f t="shared" si="20"/>
        <v>Clothilde</v>
      </c>
      <c r="O156" s="63"/>
      <c r="W156" s="67">
        <v>155</v>
      </c>
      <c r="X156" s="68">
        <f>EDATE(X155,1)</f>
        <v>44501</v>
      </c>
      <c r="Y156" s="67">
        <f t="shared" si="22"/>
        <v>44</v>
      </c>
    </row>
    <row r="157" spans="4:25" x14ac:dyDescent="0.3">
      <c r="D157" s="49" t="e">
        <f t="shared" si="23"/>
        <v>#REF!</v>
      </c>
      <c r="E157" s="50" t="s">
        <v>173</v>
      </c>
      <c r="F157" s="50" t="str">
        <f t="shared" si="18"/>
        <v>Igor</v>
      </c>
      <c r="G157" s="51"/>
      <c r="H157" s="52" t="e">
        <f t="shared" si="19"/>
        <v>#REF!</v>
      </c>
      <c r="I157" s="50" t="s">
        <v>173</v>
      </c>
      <c r="K157" s="53">
        <f t="shared" ca="1" si="24"/>
        <v>41430</v>
      </c>
      <c r="L157" s="54" t="str">
        <f t="shared" si="20"/>
        <v>Igor</v>
      </c>
      <c r="O157" s="63"/>
      <c r="W157" s="67">
        <v>156</v>
      </c>
      <c r="X157" s="68">
        <f t="shared" ref="X157" si="29">EDATE(X156,1)</f>
        <v>44531</v>
      </c>
      <c r="Y157" s="67">
        <f t="shared" si="22"/>
        <v>48</v>
      </c>
    </row>
    <row r="158" spans="4:25" x14ac:dyDescent="0.3">
      <c r="D158" s="49" t="e">
        <f t="shared" si="23"/>
        <v>#REF!</v>
      </c>
      <c r="E158" s="50" t="s">
        <v>174</v>
      </c>
      <c r="F158" s="50" t="str">
        <f t="shared" si="18"/>
        <v>Norbert</v>
      </c>
      <c r="G158" s="51"/>
      <c r="H158" s="52" t="e">
        <f t="shared" si="19"/>
        <v>#REF!</v>
      </c>
      <c r="I158" s="50" t="s">
        <v>174</v>
      </c>
      <c r="K158" s="53">
        <f t="shared" ca="1" si="24"/>
        <v>41431</v>
      </c>
      <c r="L158" s="54" t="str">
        <f t="shared" si="20"/>
        <v>Norbert</v>
      </c>
      <c r="O158" s="63"/>
    </row>
    <row r="159" spans="4:25" x14ac:dyDescent="0.3">
      <c r="D159" s="49" t="e">
        <f t="shared" si="23"/>
        <v>#REF!</v>
      </c>
      <c r="E159" s="50" t="s">
        <v>175</v>
      </c>
      <c r="F159" s="50" t="str">
        <f t="shared" si="18"/>
        <v>Gilbert</v>
      </c>
      <c r="G159" s="51"/>
      <c r="H159" s="52" t="e">
        <f t="shared" si="19"/>
        <v>#REF!</v>
      </c>
      <c r="I159" s="50" t="s">
        <v>175</v>
      </c>
      <c r="K159" s="53">
        <f t="shared" ca="1" si="24"/>
        <v>41432</v>
      </c>
      <c r="L159" s="54" t="str">
        <f t="shared" si="20"/>
        <v>Gilbert</v>
      </c>
      <c r="O159" s="63"/>
    </row>
    <row r="160" spans="4:25" x14ac:dyDescent="0.3">
      <c r="D160" s="49" t="e">
        <f t="shared" si="23"/>
        <v>#REF!</v>
      </c>
      <c r="E160" s="50" t="s">
        <v>176</v>
      </c>
      <c r="F160" s="50" t="str">
        <f t="shared" si="18"/>
        <v>Médard</v>
      </c>
      <c r="G160" s="51"/>
      <c r="H160" s="52" t="e">
        <f t="shared" si="19"/>
        <v>#REF!</v>
      </c>
      <c r="I160" s="50" t="s">
        <v>176</v>
      </c>
      <c r="K160" s="53">
        <f t="shared" ca="1" si="24"/>
        <v>41433</v>
      </c>
      <c r="L160" s="54" t="str">
        <f t="shared" si="20"/>
        <v>Médard</v>
      </c>
      <c r="O160" s="63"/>
    </row>
    <row r="161" spans="4:15" x14ac:dyDescent="0.3">
      <c r="D161" s="49" t="e">
        <f t="shared" si="23"/>
        <v>#REF!</v>
      </c>
      <c r="E161" s="50" t="s">
        <v>177</v>
      </c>
      <c r="F161" s="50" t="str">
        <f t="shared" si="18"/>
        <v>Diane</v>
      </c>
      <c r="G161" s="51"/>
      <c r="H161" s="52" t="e">
        <f t="shared" si="19"/>
        <v>#REF!</v>
      </c>
      <c r="I161" s="50" t="s">
        <v>177</v>
      </c>
      <c r="K161" s="53">
        <f t="shared" ca="1" si="24"/>
        <v>41434</v>
      </c>
      <c r="L161" s="54" t="str">
        <f t="shared" si="20"/>
        <v>Diane</v>
      </c>
      <c r="O161" s="63"/>
    </row>
    <row r="162" spans="4:15" x14ac:dyDescent="0.3">
      <c r="D162" s="49" t="e">
        <f t="shared" si="23"/>
        <v>#REF!</v>
      </c>
      <c r="E162" s="50" t="s">
        <v>178</v>
      </c>
      <c r="F162" s="50" t="str">
        <f t="shared" si="18"/>
        <v>Landry</v>
      </c>
      <c r="G162" s="51"/>
      <c r="H162" s="52" t="e">
        <f t="shared" si="19"/>
        <v>#REF!</v>
      </c>
      <c r="I162" s="50" t="s">
        <v>178</v>
      </c>
      <c r="K162" s="53">
        <f t="shared" ca="1" si="24"/>
        <v>41435</v>
      </c>
      <c r="L162" s="54" t="str">
        <f t="shared" si="20"/>
        <v>Landry</v>
      </c>
      <c r="O162" s="63"/>
    </row>
    <row r="163" spans="4:15" x14ac:dyDescent="0.3">
      <c r="D163" s="49" t="e">
        <f t="shared" si="23"/>
        <v>#REF!</v>
      </c>
      <c r="E163" s="50" t="s">
        <v>179</v>
      </c>
      <c r="F163" s="50" t="str">
        <f t="shared" si="18"/>
        <v>Barnabé</v>
      </c>
      <c r="G163" s="51"/>
      <c r="H163" s="52" t="e">
        <f t="shared" si="19"/>
        <v>#REF!</v>
      </c>
      <c r="I163" s="50" t="s">
        <v>179</v>
      </c>
      <c r="K163" s="53">
        <f t="shared" ca="1" si="24"/>
        <v>41436</v>
      </c>
      <c r="L163" s="54" t="str">
        <f t="shared" si="20"/>
        <v>Barnabé</v>
      </c>
      <c r="O163" s="63"/>
    </row>
    <row r="164" spans="4:15" x14ac:dyDescent="0.3">
      <c r="D164" s="49" t="e">
        <f t="shared" si="23"/>
        <v>#REF!</v>
      </c>
      <c r="E164" s="50" t="s">
        <v>180</v>
      </c>
      <c r="F164" s="50" t="str">
        <f t="shared" si="18"/>
        <v>Guy</v>
      </c>
      <c r="G164" s="51"/>
      <c r="H164" s="52" t="e">
        <f t="shared" si="19"/>
        <v>#REF!</v>
      </c>
      <c r="I164" s="50" t="s">
        <v>180</v>
      </c>
      <c r="K164" s="53">
        <f t="shared" ca="1" si="24"/>
        <v>41437</v>
      </c>
      <c r="L164" s="54" t="str">
        <f t="shared" si="20"/>
        <v>Guy</v>
      </c>
      <c r="O164" s="63"/>
    </row>
    <row r="165" spans="4:15" x14ac:dyDescent="0.3">
      <c r="D165" s="49" t="e">
        <f t="shared" si="23"/>
        <v>#REF!</v>
      </c>
      <c r="E165" s="50" t="s">
        <v>181</v>
      </c>
      <c r="F165" s="50" t="str">
        <f t="shared" si="18"/>
        <v>Antoine de Padou</v>
      </c>
      <c r="G165" s="51"/>
      <c r="H165" s="52" t="e">
        <f t="shared" si="19"/>
        <v>#REF!</v>
      </c>
      <c r="I165" s="50" t="s">
        <v>181</v>
      </c>
      <c r="K165" s="53">
        <f t="shared" ca="1" si="24"/>
        <v>41438</v>
      </c>
      <c r="L165" s="54" t="str">
        <f t="shared" si="20"/>
        <v>Antoine de Padou</v>
      </c>
      <c r="O165" s="63"/>
    </row>
    <row r="166" spans="4:15" x14ac:dyDescent="0.3">
      <c r="D166" s="49" t="e">
        <f t="shared" si="23"/>
        <v>#REF!</v>
      </c>
      <c r="E166" s="50" t="s">
        <v>182</v>
      </c>
      <c r="F166" s="50" t="str">
        <f t="shared" si="18"/>
        <v>Elysée</v>
      </c>
      <c r="G166" s="51"/>
      <c r="H166" s="52" t="e">
        <f t="shared" si="19"/>
        <v>#REF!</v>
      </c>
      <c r="I166" s="50" t="s">
        <v>182</v>
      </c>
      <c r="K166" s="53">
        <f t="shared" ca="1" si="24"/>
        <v>41439</v>
      </c>
      <c r="L166" s="54" t="str">
        <f t="shared" si="20"/>
        <v>Elysée</v>
      </c>
      <c r="O166" s="63"/>
    </row>
    <row r="167" spans="4:15" x14ac:dyDescent="0.3">
      <c r="D167" s="49" t="e">
        <f t="shared" si="23"/>
        <v>#REF!</v>
      </c>
      <c r="E167" s="50" t="s">
        <v>183</v>
      </c>
      <c r="F167" s="50" t="str">
        <f t="shared" si="18"/>
        <v>Germaine</v>
      </c>
      <c r="G167" s="51"/>
      <c r="H167" s="52" t="e">
        <f t="shared" si="19"/>
        <v>#REF!</v>
      </c>
      <c r="I167" s="50" t="s">
        <v>183</v>
      </c>
      <c r="K167" s="53">
        <f t="shared" ca="1" si="24"/>
        <v>41440</v>
      </c>
      <c r="L167" s="54" t="str">
        <f t="shared" si="20"/>
        <v>Germaine</v>
      </c>
      <c r="O167" s="63"/>
    </row>
    <row r="168" spans="4:15" x14ac:dyDescent="0.3">
      <c r="D168" s="49" t="e">
        <f t="shared" si="23"/>
        <v>#REF!</v>
      </c>
      <c r="E168" s="50" t="s">
        <v>184</v>
      </c>
      <c r="F168" s="50" t="str">
        <f t="shared" si="18"/>
        <v>JF Régis</v>
      </c>
      <c r="G168" s="51"/>
      <c r="H168" s="52" t="e">
        <f t="shared" si="19"/>
        <v>#REF!</v>
      </c>
      <c r="I168" s="50" t="s">
        <v>184</v>
      </c>
      <c r="K168" s="53">
        <f t="shared" ca="1" si="24"/>
        <v>41441</v>
      </c>
      <c r="L168" s="54" t="str">
        <f t="shared" si="20"/>
        <v>JF Régis</v>
      </c>
      <c r="O168" s="63"/>
    </row>
    <row r="169" spans="4:15" x14ac:dyDescent="0.3">
      <c r="D169" s="49" t="e">
        <f t="shared" si="23"/>
        <v>#REF!</v>
      </c>
      <c r="E169" s="50" t="s">
        <v>185</v>
      </c>
      <c r="F169" s="50" t="str">
        <f t="shared" si="18"/>
        <v>Hervé</v>
      </c>
      <c r="G169" s="51"/>
      <c r="H169" s="52" t="e">
        <f t="shared" si="19"/>
        <v>#REF!</v>
      </c>
      <c r="I169" s="50" t="s">
        <v>185</v>
      </c>
      <c r="K169" s="53">
        <f t="shared" ca="1" si="24"/>
        <v>41442</v>
      </c>
      <c r="L169" s="54" t="str">
        <f t="shared" si="20"/>
        <v>Hervé</v>
      </c>
      <c r="O169" s="63"/>
    </row>
    <row r="170" spans="4:15" x14ac:dyDescent="0.3">
      <c r="D170" s="49" t="e">
        <f t="shared" si="23"/>
        <v>#REF!</v>
      </c>
      <c r="E170" s="50" t="s">
        <v>186</v>
      </c>
      <c r="F170" s="50" t="str">
        <f t="shared" si="18"/>
        <v>Léonce</v>
      </c>
      <c r="G170" s="51"/>
      <c r="H170" s="52" t="e">
        <f t="shared" si="19"/>
        <v>#REF!</v>
      </c>
      <c r="I170" s="50" t="s">
        <v>186</v>
      </c>
      <c r="K170" s="53">
        <f t="shared" ca="1" si="24"/>
        <v>41443</v>
      </c>
      <c r="L170" s="54" t="str">
        <f t="shared" si="20"/>
        <v>Léonce</v>
      </c>
      <c r="O170" s="63"/>
    </row>
    <row r="171" spans="4:15" x14ac:dyDescent="0.3">
      <c r="D171" s="49" t="e">
        <f t="shared" si="23"/>
        <v>#REF!</v>
      </c>
      <c r="E171" s="50" t="s">
        <v>187</v>
      </c>
      <c r="F171" s="50" t="str">
        <f t="shared" si="18"/>
        <v>Romuald</v>
      </c>
      <c r="G171" s="51"/>
      <c r="H171" s="52" t="e">
        <f t="shared" si="19"/>
        <v>#REF!</v>
      </c>
      <c r="I171" s="50" t="s">
        <v>187</v>
      </c>
      <c r="K171" s="53">
        <f t="shared" ca="1" si="24"/>
        <v>41444</v>
      </c>
      <c r="L171" s="54" t="str">
        <f t="shared" si="20"/>
        <v>Romuald</v>
      </c>
      <c r="O171" s="63"/>
    </row>
    <row r="172" spans="4:15" x14ac:dyDescent="0.3">
      <c r="D172" s="49" t="e">
        <f t="shared" si="23"/>
        <v>#REF!</v>
      </c>
      <c r="E172" s="50" t="s">
        <v>188</v>
      </c>
      <c r="F172" s="50" t="str">
        <f t="shared" si="18"/>
        <v>Silvère</v>
      </c>
      <c r="G172" s="51"/>
      <c r="H172" s="52" t="e">
        <f t="shared" si="19"/>
        <v>#REF!</v>
      </c>
      <c r="I172" s="50" t="s">
        <v>188</v>
      </c>
      <c r="K172" s="53">
        <f t="shared" ca="1" si="24"/>
        <v>41445</v>
      </c>
      <c r="L172" s="54" t="str">
        <f t="shared" si="20"/>
        <v>Silvère</v>
      </c>
      <c r="O172" s="63"/>
    </row>
    <row r="173" spans="4:15" x14ac:dyDescent="0.3">
      <c r="D173" s="49" t="e">
        <f t="shared" si="23"/>
        <v>#REF!</v>
      </c>
      <c r="E173" s="50" t="s">
        <v>189</v>
      </c>
      <c r="F173" s="50" t="str">
        <f t="shared" si="18"/>
        <v>Gonzague</v>
      </c>
      <c r="G173" s="51"/>
      <c r="H173" s="52" t="e">
        <f t="shared" si="19"/>
        <v>#REF!</v>
      </c>
      <c r="I173" s="50" t="s">
        <v>189</v>
      </c>
      <c r="K173" s="53">
        <f t="shared" ca="1" si="24"/>
        <v>41446</v>
      </c>
      <c r="L173" s="54" t="str">
        <f t="shared" si="20"/>
        <v>Gonzague</v>
      </c>
      <c r="O173" s="63"/>
    </row>
    <row r="174" spans="4:15" x14ac:dyDescent="0.3">
      <c r="D174" s="49" t="e">
        <f t="shared" si="23"/>
        <v>#REF!</v>
      </c>
      <c r="E174" s="50" t="s">
        <v>190</v>
      </c>
      <c r="F174" s="50" t="str">
        <f t="shared" si="18"/>
        <v>Alban</v>
      </c>
      <c r="G174" s="51"/>
      <c r="H174" s="52" t="e">
        <f t="shared" si="19"/>
        <v>#REF!</v>
      </c>
      <c r="I174" s="50" t="s">
        <v>190</v>
      </c>
      <c r="K174" s="53">
        <f t="shared" ca="1" si="24"/>
        <v>41447</v>
      </c>
      <c r="L174" s="54" t="str">
        <f t="shared" si="20"/>
        <v>Alban</v>
      </c>
      <c r="O174" s="63"/>
    </row>
    <row r="175" spans="4:15" x14ac:dyDescent="0.3">
      <c r="D175" s="49" t="e">
        <f t="shared" si="23"/>
        <v>#REF!</v>
      </c>
      <c r="E175" s="50" t="s">
        <v>191</v>
      </c>
      <c r="F175" s="50" t="str">
        <f t="shared" si="18"/>
        <v>Audrey</v>
      </c>
      <c r="G175" s="51"/>
      <c r="H175" s="52" t="e">
        <f t="shared" si="19"/>
        <v>#REF!</v>
      </c>
      <c r="I175" s="50" t="s">
        <v>191</v>
      </c>
      <c r="K175" s="53">
        <f t="shared" ca="1" si="24"/>
        <v>41448</v>
      </c>
      <c r="L175" s="54" t="str">
        <f t="shared" si="20"/>
        <v>Audrey</v>
      </c>
      <c r="O175" s="63"/>
    </row>
    <row r="176" spans="4:15" x14ac:dyDescent="0.3">
      <c r="D176" s="49" t="e">
        <f t="shared" si="23"/>
        <v>#REF!</v>
      </c>
      <c r="E176" s="50" t="s">
        <v>192</v>
      </c>
      <c r="F176" s="50" t="str">
        <f t="shared" si="18"/>
        <v>Jean-Baptiste</v>
      </c>
      <c r="G176" s="51"/>
      <c r="H176" s="52" t="e">
        <f t="shared" si="19"/>
        <v>#REF!</v>
      </c>
      <c r="I176" s="50" t="s">
        <v>192</v>
      </c>
      <c r="K176" s="53">
        <f t="shared" ca="1" si="24"/>
        <v>41449</v>
      </c>
      <c r="L176" s="54" t="str">
        <f t="shared" si="20"/>
        <v>Jean-Baptiste</v>
      </c>
      <c r="O176" s="63"/>
    </row>
    <row r="177" spans="4:15" x14ac:dyDescent="0.3">
      <c r="D177" s="49" t="e">
        <f t="shared" si="23"/>
        <v>#REF!</v>
      </c>
      <c r="E177" s="50" t="s">
        <v>193</v>
      </c>
      <c r="F177" s="50" t="str">
        <f t="shared" si="18"/>
        <v>Prospère</v>
      </c>
      <c r="G177" s="51"/>
      <c r="H177" s="52" t="e">
        <f t="shared" si="19"/>
        <v>#REF!</v>
      </c>
      <c r="I177" s="50" t="s">
        <v>193</v>
      </c>
      <c r="K177" s="53">
        <f t="shared" ca="1" si="24"/>
        <v>41450</v>
      </c>
      <c r="L177" s="54" t="str">
        <f t="shared" si="20"/>
        <v>Prospère</v>
      </c>
      <c r="O177" s="63"/>
    </row>
    <row r="178" spans="4:15" x14ac:dyDescent="0.3">
      <c r="D178" s="49" t="e">
        <f t="shared" si="23"/>
        <v>#REF!</v>
      </c>
      <c r="E178" s="50" t="s">
        <v>194</v>
      </c>
      <c r="F178" s="50" t="str">
        <f t="shared" si="18"/>
        <v>Anthelme</v>
      </c>
      <c r="G178" s="51"/>
      <c r="H178" s="52" t="e">
        <f t="shared" si="19"/>
        <v>#REF!</v>
      </c>
      <c r="I178" s="50" t="s">
        <v>194</v>
      </c>
      <c r="K178" s="53">
        <f t="shared" ca="1" si="24"/>
        <v>41451</v>
      </c>
      <c r="L178" s="54" t="str">
        <f t="shared" si="20"/>
        <v>Anthelme</v>
      </c>
      <c r="O178" s="63"/>
    </row>
    <row r="179" spans="4:15" x14ac:dyDescent="0.3">
      <c r="D179" s="49" t="e">
        <f t="shared" si="23"/>
        <v>#REF!</v>
      </c>
      <c r="E179" s="50" t="s">
        <v>195</v>
      </c>
      <c r="F179" s="50" t="str">
        <f t="shared" si="18"/>
        <v>Fernand</v>
      </c>
      <c r="G179" s="51"/>
      <c r="H179" s="52" t="e">
        <f t="shared" si="19"/>
        <v>#REF!</v>
      </c>
      <c r="I179" s="50" t="s">
        <v>195</v>
      </c>
      <c r="K179" s="53">
        <f t="shared" ca="1" si="24"/>
        <v>41452</v>
      </c>
      <c r="L179" s="54" t="str">
        <f t="shared" si="20"/>
        <v>Fernand</v>
      </c>
      <c r="O179" s="63"/>
    </row>
    <row r="180" spans="4:15" x14ac:dyDescent="0.3">
      <c r="D180" s="49" t="e">
        <f t="shared" si="23"/>
        <v>#REF!</v>
      </c>
      <c r="E180" s="50" t="s">
        <v>196</v>
      </c>
      <c r="F180" s="50" t="str">
        <f t="shared" si="18"/>
        <v>Irénée</v>
      </c>
      <c r="G180" s="51"/>
      <c r="H180" s="52" t="e">
        <f t="shared" si="19"/>
        <v>#REF!</v>
      </c>
      <c r="I180" s="50" t="s">
        <v>196</v>
      </c>
      <c r="K180" s="53">
        <f t="shared" ca="1" si="24"/>
        <v>41453</v>
      </c>
      <c r="L180" s="54" t="str">
        <f t="shared" si="20"/>
        <v>Irénée</v>
      </c>
      <c r="O180" s="63"/>
    </row>
    <row r="181" spans="4:15" x14ac:dyDescent="0.3">
      <c r="D181" s="49" t="e">
        <f t="shared" si="23"/>
        <v>#REF!</v>
      </c>
      <c r="E181" s="50" t="s">
        <v>197</v>
      </c>
      <c r="F181" s="50" t="str">
        <f t="shared" si="18"/>
        <v>Pierre/ Paul</v>
      </c>
      <c r="G181" s="51"/>
      <c r="H181" s="52" t="e">
        <f t="shared" si="19"/>
        <v>#REF!</v>
      </c>
      <c r="I181" s="50" t="s">
        <v>197</v>
      </c>
      <c r="K181" s="53">
        <f t="shared" ca="1" si="24"/>
        <v>41454</v>
      </c>
      <c r="L181" s="54" t="str">
        <f t="shared" si="20"/>
        <v>Pierre/ Paul</v>
      </c>
      <c r="O181" s="63"/>
    </row>
    <row r="182" spans="4:15" x14ac:dyDescent="0.3">
      <c r="D182" s="49" t="e">
        <f t="shared" si="23"/>
        <v>#REF!</v>
      </c>
      <c r="E182" s="50" t="s">
        <v>198</v>
      </c>
      <c r="F182" s="50" t="str">
        <f t="shared" si="18"/>
        <v>Martial</v>
      </c>
      <c r="G182" s="51"/>
      <c r="H182" s="52" t="e">
        <f t="shared" si="19"/>
        <v>#REF!</v>
      </c>
      <c r="I182" s="50" t="s">
        <v>198</v>
      </c>
      <c r="K182" s="53">
        <f t="shared" ca="1" si="24"/>
        <v>41455</v>
      </c>
      <c r="L182" s="54" t="str">
        <f t="shared" si="20"/>
        <v>Martial</v>
      </c>
      <c r="O182" s="63"/>
    </row>
    <row r="183" spans="4:15" x14ac:dyDescent="0.3">
      <c r="D183" s="49" t="e">
        <f t="shared" si="23"/>
        <v>#REF!</v>
      </c>
      <c r="E183" s="50" t="s">
        <v>199</v>
      </c>
      <c r="F183" s="50" t="str">
        <f t="shared" si="18"/>
        <v>Thierry</v>
      </c>
      <c r="G183" s="51"/>
      <c r="H183" s="52" t="e">
        <f t="shared" si="19"/>
        <v>#REF!</v>
      </c>
      <c r="I183" s="50" t="s">
        <v>199</v>
      </c>
      <c r="K183" s="53">
        <f t="shared" ca="1" si="24"/>
        <v>41456</v>
      </c>
      <c r="L183" s="54" t="str">
        <f t="shared" si="20"/>
        <v>Thierry</v>
      </c>
      <c r="O183" s="63"/>
    </row>
    <row r="184" spans="4:15" x14ac:dyDescent="0.3">
      <c r="D184" s="49" t="e">
        <f t="shared" si="23"/>
        <v>#REF!</v>
      </c>
      <c r="E184" s="50" t="s">
        <v>200</v>
      </c>
      <c r="F184" s="50" t="str">
        <f t="shared" si="18"/>
        <v>Martinien</v>
      </c>
      <c r="G184" s="51"/>
      <c r="H184" s="52" t="e">
        <f t="shared" si="19"/>
        <v>#REF!</v>
      </c>
      <c r="I184" s="50" t="s">
        <v>200</v>
      </c>
      <c r="K184" s="53">
        <f t="shared" ca="1" si="24"/>
        <v>41457</v>
      </c>
      <c r="L184" s="54" t="str">
        <f t="shared" si="20"/>
        <v>Martinien</v>
      </c>
      <c r="O184" s="63"/>
    </row>
    <row r="185" spans="4:15" x14ac:dyDescent="0.3">
      <c r="D185" s="49" t="e">
        <f t="shared" si="23"/>
        <v>#REF!</v>
      </c>
      <c r="E185" s="50" t="s">
        <v>201</v>
      </c>
      <c r="F185" s="50" t="str">
        <f t="shared" si="18"/>
        <v>Thomas</v>
      </c>
      <c r="G185" s="51"/>
      <c r="H185" s="52" t="e">
        <f t="shared" si="19"/>
        <v>#REF!</v>
      </c>
      <c r="I185" s="50" t="s">
        <v>201</v>
      </c>
      <c r="K185" s="53">
        <f t="shared" ca="1" si="24"/>
        <v>41458</v>
      </c>
      <c r="L185" s="54" t="str">
        <f t="shared" si="20"/>
        <v>Thomas</v>
      </c>
      <c r="O185" s="63"/>
    </row>
    <row r="186" spans="4:15" x14ac:dyDescent="0.3">
      <c r="D186" s="49" t="e">
        <f t="shared" si="23"/>
        <v>#REF!</v>
      </c>
      <c r="E186" s="50" t="s">
        <v>202</v>
      </c>
      <c r="F186" s="50" t="str">
        <f t="shared" si="18"/>
        <v>Florent</v>
      </c>
      <c r="G186" s="51"/>
      <c r="H186" s="52" t="e">
        <f t="shared" si="19"/>
        <v>#REF!</v>
      </c>
      <c r="I186" s="50" t="s">
        <v>202</v>
      </c>
      <c r="K186" s="53">
        <f t="shared" ca="1" si="24"/>
        <v>41459</v>
      </c>
      <c r="L186" s="54" t="str">
        <f t="shared" si="20"/>
        <v>Florent</v>
      </c>
      <c r="O186" s="63"/>
    </row>
    <row r="187" spans="4:15" x14ac:dyDescent="0.3">
      <c r="D187" s="49" t="e">
        <f t="shared" si="23"/>
        <v>#REF!</v>
      </c>
      <c r="E187" s="50" t="s">
        <v>203</v>
      </c>
      <c r="F187" s="50" t="str">
        <f t="shared" si="18"/>
        <v>Antoine</v>
      </c>
      <c r="G187" s="51"/>
      <c r="H187" s="52" t="e">
        <f t="shared" si="19"/>
        <v>#REF!</v>
      </c>
      <c r="I187" s="50" t="s">
        <v>203</v>
      </c>
      <c r="K187" s="53">
        <f t="shared" ca="1" si="24"/>
        <v>41460</v>
      </c>
      <c r="L187" s="54" t="str">
        <f t="shared" si="20"/>
        <v>Antoine</v>
      </c>
      <c r="O187" s="63"/>
    </row>
    <row r="188" spans="4:15" x14ac:dyDescent="0.3">
      <c r="D188" s="49" t="e">
        <f t="shared" si="23"/>
        <v>#REF!</v>
      </c>
      <c r="E188" s="50" t="s">
        <v>204</v>
      </c>
      <c r="F188" s="50" t="str">
        <f t="shared" si="18"/>
        <v>Mariette</v>
      </c>
      <c r="G188" s="51"/>
      <c r="H188" s="52" t="e">
        <f t="shared" si="19"/>
        <v>#REF!</v>
      </c>
      <c r="I188" s="50" t="s">
        <v>204</v>
      </c>
      <c r="K188" s="53">
        <f t="shared" ca="1" si="24"/>
        <v>41461</v>
      </c>
      <c r="L188" s="54" t="str">
        <f t="shared" si="20"/>
        <v>Mariette</v>
      </c>
      <c r="O188" s="63"/>
    </row>
    <row r="189" spans="4:15" x14ac:dyDescent="0.3">
      <c r="D189" s="49" t="e">
        <f t="shared" si="23"/>
        <v>#REF!</v>
      </c>
      <c r="E189" s="50" t="s">
        <v>205</v>
      </c>
      <c r="F189" s="50" t="str">
        <f t="shared" si="18"/>
        <v>Raoul</v>
      </c>
      <c r="G189" s="51"/>
      <c r="H189" s="52" t="e">
        <f t="shared" si="19"/>
        <v>#REF!</v>
      </c>
      <c r="I189" s="50" t="s">
        <v>205</v>
      </c>
      <c r="K189" s="53">
        <f t="shared" ca="1" si="24"/>
        <v>41462</v>
      </c>
      <c r="L189" s="54" t="str">
        <f t="shared" si="20"/>
        <v>Raoul</v>
      </c>
      <c r="O189" s="63"/>
    </row>
    <row r="190" spans="4:15" x14ac:dyDescent="0.3">
      <c r="D190" s="49" t="e">
        <f t="shared" si="23"/>
        <v>#REF!</v>
      </c>
      <c r="E190" s="50" t="s">
        <v>206</v>
      </c>
      <c r="F190" s="50" t="str">
        <f t="shared" si="18"/>
        <v>Thibaut</v>
      </c>
      <c r="G190" s="51"/>
      <c r="H190" s="52" t="e">
        <f t="shared" si="19"/>
        <v>#REF!</v>
      </c>
      <c r="I190" s="50" t="s">
        <v>206</v>
      </c>
      <c r="K190" s="53">
        <f t="shared" ca="1" si="24"/>
        <v>41463</v>
      </c>
      <c r="L190" s="54" t="str">
        <f t="shared" si="20"/>
        <v>Thibaut</v>
      </c>
      <c r="O190" s="63"/>
    </row>
    <row r="191" spans="4:15" x14ac:dyDescent="0.3">
      <c r="D191" s="49" t="e">
        <f t="shared" si="23"/>
        <v>#REF!</v>
      </c>
      <c r="E191" s="50" t="s">
        <v>207</v>
      </c>
      <c r="F191" s="50" t="str">
        <f t="shared" si="18"/>
        <v>Amandine</v>
      </c>
      <c r="G191" s="51"/>
      <c r="H191" s="52" t="e">
        <f t="shared" si="19"/>
        <v>#REF!</v>
      </c>
      <c r="I191" s="50" t="s">
        <v>207</v>
      </c>
      <c r="K191" s="53">
        <f t="shared" ca="1" si="24"/>
        <v>41464</v>
      </c>
      <c r="L191" s="54" t="str">
        <f t="shared" si="20"/>
        <v>Amandine</v>
      </c>
      <c r="O191" s="63"/>
    </row>
    <row r="192" spans="4:15" x14ac:dyDescent="0.3">
      <c r="D192" s="49" t="e">
        <f t="shared" si="23"/>
        <v>#REF!</v>
      </c>
      <c r="E192" s="50" t="s">
        <v>208</v>
      </c>
      <c r="F192" s="50" t="str">
        <f t="shared" si="18"/>
        <v>Ulrich</v>
      </c>
      <c r="G192" s="51"/>
      <c r="H192" s="52" t="e">
        <f t="shared" si="19"/>
        <v>#REF!</v>
      </c>
      <c r="I192" s="50" t="s">
        <v>208</v>
      </c>
      <c r="K192" s="53">
        <f t="shared" ca="1" si="24"/>
        <v>41465</v>
      </c>
      <c r="L192" s="54" t="str">
        <f t="shared" si="20"/>
        <v>Ulrich</v>
      </c>
      <c r="O192" s="63"/>
    </row>
    <row r="193" spans="4:15" x14ac:dyDescent="0.3">
      <c r="D193" s="49" t="e">
        <f t="shared" si="23"/>
        <v>#REF!</v>
      </c>
      <c r="E193" s="50" t="s">
        <v>209</v>
      </c>
      <c r="F193" s="50" t="str">
        <f t="shared" si="18"/>
        <v>Benoît</v>
      </c>
      <c r="G193" s="51"/>
      <c r="H193" s="52" t="e">
        <f t="shared" si="19"/>
        <v>#REF!</v>
      </c>
      <c r="I193" s="50" t="s">
        <v>209</v>
      </c>
      <c r="K193" s="53">
        <f t="shared" ca="1" si="24"/>
        <v>41466</v>
      </c>
      <c r="L193" s="54" t="str">
        <f t="shared" si="20"/>
        <v>Benoît</v>
      </c>
      <c r="O193" s="63"/>
    </row>
    <row r="194" spans="4:15" x14ac:dyDescent="0.3">
      <c r="D194" s="49" t="e">
        <f t="shared" si="23"/>
        <v>#REF!</v>
      </c>
      <c r="E194" s="50" t="s">
        <v>210</v>
      </c>
      <c r="F194" s="50" t="str">
        <f t="shared" ref="F194:F257" si="30">IF(COUNTIF(Feries,D194)&gt;0,VLOOKUP(D194,$A$2:$B$18,2,0),E194)</f>
        <v>Olivier</v>
      </c>
      <c r="G194" s="51"/>
      <c r="H194" s="52" t="e">
        <f t="shared" si="19"/>
        <v>#REF!</v>
      </c>
      <c r="I194" s="50" t="s">
        <v>210</v>
      </c>
      <c r="K194" s="53">
        <f t="shared" ca="1" si="24"/>
        <v>41467</v>
      </c>
      <c r="L194" s="54" t="str">
        <f t="shared" si="20"/>
        <v>Olivier</v>
      </c>
      <c r="O194" s="63"/>
    </row>
    <row r="195" spans="4:15" x14ac:dyDescent="0.3">
      <c r="D195" s="49" t="e">
        <f t="shared" si="23"/>
        <v>#REF!</v>
      </c>
      <c r="E195" s="50" t="s">
        <v>211</v>
      </c>
      <c r="F195" s="50" t="str">
        <f t="shared" si="30"/>
        <v>Henri / Joël</v>
      </c>
      <c r="G195" s="51"/>
      <c r="H195" s="52" t="e">
        <f t="shared" ref="H195:H258" si="31">D195</f>
        <v>#REF!</v>
      </c>
      <c r="I195" s="50" t="s">
        <v>211</v>
      </c>
      <c r="K195" s="53">
        <f t="shared" ca="1" si="24"/>
        <v>41468</v>
      </c>
      <c r="L195" s="54" t="str">
        <f t="shared" ref="L195:L258" si="32">I195</f>
        <v>Henri / Joël</v>
      </c>
      <c r="O195" s="63"/>
    </row>
    <row r="196" spans="4:15" x14ac:dyDescent="0.3">
      <c r="D196" s="49" t="e">
        <f t="shared" ref="D196:D259" si="33">D195+1</f>
        <v>#REF!</v>
      </c>
      <c r="E196" s="50" t="s">
        <v>212</v>
      </c>
      <c r="F196" s="50" t="str">
        <f t="shared" si="30"/>
        <v>Camille</v>
      </c>
      <c r="G196" s="51"/>
      <c r="H196" s="52" t="e">
        <f t="shared" si="31"/>
        <v>#REF!</v>
      </c>
      <c r="I196" s="50" t="s">
        <v>212</v>
      </c>
      <c r="K196" s="53">
        <f t="shared" ref="K196:K259" ca="1" si="34">K195+1</f>
        <v>41469</v>
      </c>
      <c r="L196" s="54" t="str">
        <f t="shared" si="32"/>
        <v>Camille</v>
      </c>
      <c r="O196" s="63"/>
    </row>
    <row r="197" spans="4:15" x14ac:dyDescent="0.3">
      <c r="D197" s="49" t="e">
        <f t="shared" si="33"/>
        <v>#REF!</v>
      </c>
      <c r="E197" s="50" t="s">
        <v>213</v>
      </c>
      <c r="F197" s="50" t="str">
        <f t="shared" si="30"/>
        <v>Donald</v>
      </c>
      <c r="G197" s="51"/>
      <c r="H197" s="52" t="e">
        <f t="shared" si="31"/>
        <v>#REF!</v>
      </c>
      <c r="I197" s="50" t="s">
        <v>213</v>
      </c>
      <c r="K197" s="53">
        <f t="shared" ca="1" si="34"/>
        <v>41470</v>
      </c>
      <c r="L197" s="54" t="str">
        <f t="shared" si="32"/>
        <v>Donald</v>
      </c>
      <c r="O197" s="63"/>
    </row>
    <row r="198" spans="4:15" x14ac:dyDescent="0.3">
      <c r="D198" s="49" t="e">
        <f t="shared" si="33"/>
        <v>#REF!</v>
      </c>
      <c r="E198" s="50" t="s">
        <v>214</v>
      </c>
      <c r="F198" s="50" t="str">
        <f t="shared" si="30"/>
        <v>Carmel</v>
      </c>
      <c r="G198" s="51"/>
      <c r="H198" s="52" t="e">
        <f t="shared" si="31"/>
        <v>#REF!</v>
      </c>
      <c r="I198" s="50" t="s">
        <v>214</v>
      </c>
      <c r="K198" s="53">
        <f t="shared" ca="1" si="34"/>
        <v>41471</v>
      </c>
      <c r="L198" s="54" t="str">
        <f t="shared" si="32"/>
        <v>Carmel</v>
      </c>
      <c r="O198" s="63"/>
    </row>
    <row r="199" spans="4:15" x14ac:dyDescent="0.3">
      <c r="D199" s="49" t="e">
        <f t="shared" si="33"/>
        <v>#REF!</v>
      </c>
      <c r="E199" s="50" t="s">
        <v>215</v>
      </c>
      <c r="F199" s="50" t="str">
        <f t="shared" si="30"/>
        <v>Charlotte</v>
      </c>
      <c r="G199" s="51"/>
      <c r="H199" s="52" t="e">
        <f t="shared" si="31"/>
        <v>#REF!</v>
      </c>
      <c r="I199" s="50" t="s">
        <v>215</v>
      </c>
      <c r="K199" s="53">
        <f t="shared" ca="1" si="34"/>
        <v>41472</v>
      </c>
      <c r="L199" s="54" t="str">
        <f t="shared" si="32"/>
        <v>Charlotte</v>
      </c>
      <c r="O199" s="63"/>
    </row>
    <row r="200" spans="4:15" x14ac:dyDescent="0.3">
      <c r="D200" s="49" t="e">
        <f t="shared" si="33"/>
        <v>#REF!</v>
      </c>
      <c r="E200" s="50" t="s">
        <v>216</v>
      </c>
      <c r="F200" s="50" t="str">
        <f t="shared" si="30"/>
        <v>Frédéric</v>
      </c>
      <c r="G200" s="51"/>
      <c r="H200" s="52" t="e">
        <f t="shared" si="31"/>
        <v>#REF!</v>
      </c>
      <c r="I200" s="50" t="s">
        <v>216</v>
      </c>
      <c r="K200" s="53">
        <f t="shared" ca="1" si="34"/>
        <v>41473</v>
      </c>
      <c r="L200" s="54" t="str">
        <f t="shared" si="32"/>
        <v>Frédéric</v>
      </c>
      <c r="O200" s="63"/>
    </row>
    <row r="201" spans="4:15" x14ac:dyDescent="0.3">
      <c r="D201" s="49" t="e">
        <f t="shared" si="33"/>
        <v>#REF!</v>
      </c>
      <c r="E201" s="50" t="s">
        <v>217</v>
      </c>
      <c r="F201" s="50" t="str">
        <f t="shared" si="30"/>
        <v>Arsène</v>
      </c>
      <c r="G201" s="51"/>
      <c r="H201" s="52" t="e">
        <f t="shared" si="31"/>
        <v>#REF!</v>
      </c>
      <c r="I201" s="50" t="s">
        <v>217</v>
      </c>
      <c r="K201" s="53">
        <f t="shared" ca="1" si="34"/>
        <v>41474</v>
      </c>
      <c r="L201" s="54" t="str">
        <f t="shared" si="32"/>
        <v>Arsène</v>
      </c>
      <c r="O201" s="63"/>
    </row>
    <row r="202" spans="4:15" x14ac:dyDescent="0.3">
      <c r="D202" s="49" t="e">
        <f t="shared" si="33"/>
        <v>#REF!</v>
      </c>
      <c r="E202" s="50" t="s">
        <v>218</v>
      </c>
      <c r="F202" s="50" t="str">
        <f t="shared" si="30"/>
        <v>Marina</v>
      </c>
      <c r="G202" s="51"/>
      <c r="H202" s="52" t="e">
        <f t="shared" si="31"/>
        <v>#REF!</v>
      </c>
      <c r="I202" s="50" t="s">
        <v>218</v>
      </c>
      <c r="K202" s="53">
        <f t="shared" ca="1" si="34"/>
        <v>41475</v>
      </c>
      <c r="L202" s="54" t="str">
        <f t="shared" si="32"/>
        <v>Marina</v>
      </c>
      <c r="O202" s="63"/>
    </row>
    <row r="203" spans="4:15" x14ac:dyDescent="0.3">
      <c r="D203" s="49" t="e">
        <f t="shared" si="33"/>
        <v>#REF!</v>
      </c>
      <c r="E203" s="50" t="s">
        <v>219</v>
      </c>
      <c r="F203" s="50" t="str">
        <f t="shared" si="30"/>
        <v>Victor</v>
      </c>
      <c r="G203" s="51"/>
      <c r="H203" s="52" t="e">
        <f t="shared" si="31"/>
        <v>#REF!</v>
      </c>
      <c r="I203" s="50" t="s">
        <v>219</v>
      </c>
      <c r="K203" s="53">
        <f t="shared" ca="1" si="34"/>
        <v>41476</v>
      </c>
      <c r="L203" s="54" t="str">
        <f t="shared" si="32"/>
        <v>Victor</v>
      </c>
      <c r="O203" s="63"/>
    </row>
    <row r="204" spans="4:15" x14ac:dyDescent="0.3">
      <c r="D204" s="49" t="e">
        <f t="shared" si="33"/>
        <v>#REF!</v>
      </c>
      <c r="E204" s="50" t="s">
        <v>220</v>
      </c>
      <c r="F204" s="50" t="str">
        <f t="shared" si="30"/>
        <v>Marie Madeleine</v>
      </c>
      <c r="G204" s="51"/>
      <c r="H204" s="52" t="e">
        <f t="shared" si="31"/>
        <v>#REF!</v>
      </c>
      <c r="I204" s="50" t="s">
        <v>220</v>
      </c>
      <c r="K204" s="53">
        <f t="shared" ca="1" si="34"/>
        <v>41477</v>
      </c>
      <c r="L204" s="54" t="str">
        <f t="shared" si="32"/>
        <v>Marie Madeleine</v>
      </c>
      <c r="O204" s="63"/>
    </row>
    <row r="205" spans="4:15" x14ac:dyDescent="0.3">
      <c r="D205" s="49" t="e">
        <f t="shared" si="33"/>
        <v>#REF!</v>
      </c>
      <c r="E205" s="50" t="s">
        <v>221</v>
      </c>
      <c r="F205" s="50" t="str">
        <f t="shared" si="30"/>
        <v>Brigitte</v>
      </c>
      <c r="G205" s="51"/>
      <c r="H205" s="52" t="e">
        <f t="shared" si="31"/>
        <v>#REF!</v>
      </c>
      <c r="I205" s="50" t="s">
        <v>221</v>
      </c>
      <c r="K205" s="53">
        <f t="shared" ca="1" si="34"/>
        <v>41478</v>
      </c>
      <c r="L205" s="54" t="str">
        <f t="shared" si="32"/>
        <v>Brigitte</v>
      </c>
      <c r="O205" s="63"/>
    </row>
    <row r="206" spans="4:15" x14ac:dyDescent="0.3">
      <c r="D206" s="49" t="e">
        <f t="shared" si="33"/>
        <v>#REF!</v>
      </c>
      <c r="E206" s="50" t="s">
        <v>222</v>
      </c>
      <c r="F206" s="50" t="str">
        <f t="shared" si="30"/>
        <v>Christine</v>
      </c>
      <c r="G206" s="51"/>
      <c r="H206" s="52" t="e">
        <f t="shared" si="31"/>
        <v>#REF!</v>
      </c>
      <c r="I206" s="50" t="s">
        <v>222</v>
      </c>
      <c r="K206" s="53">
        <f t="shared" ca="1" si="34"/>
        <v>41479</v>
      </c>
      <c r="L206" s="54" t="str">
        <f t="shared" si="32"/>
        <v>Christine</v>
      </c>
      <c r="O206" s="63"/>
    </row>
    <row r="207" spans="4:15" x14ac:dyDescent="0.3">
      <c r="D207" s="49" t="e">
        <f t="shared" si="33"/>
        <v>#REF!</v>
      </c>
      <c r="E207" s="50" t="s">
        <v>223</v>
      </c>
      <c r="F207" s="50" t="str">
        <f t="shared" si="30"/>
        <v xml:space="preserve">Jacques </v>
      </c>
      <c r="G207" s="51"/>
      <c r="H207" s="52" t="e">
        <f t="shared" si="31"/>
        <v>#REF!</v>
      </c>
      <c r="I207" s="50" t="s">
        <v>223</v>
      </c>
      <c r="K207" s="53">
        <f t="shared" ca="1" si="34"/>
        <v>41480</v>
      </c>
      <c r="L207" s="54" t="str">
        <f t="shared" si="32"/>
        <v xml:space="preserve">Jacques </v>
      </c>
      <c r="O207" s="63"/>
    </row>
    <row r="208" spans="4:15" x14ac:dyDescent="0.3">
      <c r="D208" s="49" t="e">
        <f t="shared" si="33"/>
        <v>#REF!</v>
      </c>
      <c r="E208" s="50" t="s">
        <v>224</v>
      </c>
      <c r="F208" s="50" t="str">
        <f t="shared" si="30"/>
        <v>Anne / Joachim</v>
      </c>
      <c r="G208" s="51"/>
      <c r="H208" s="52" t="e">
        <f t="shared" si="31"/>
        <v>#REF!</v>
      </c>
      <c r="I208" s="50" t="s">
        <v>224</v>
      </c>
      <c r="K208" s="53">
        <f t="shared" ca="1" si="34"/>
        <v>41481</v>
      </c>
      <c r="L208" s="54" t="str">
        <f t="shared" si="32"/>
        <v>Anne / Joachim</v>
      </c>
      <c r="O208" s="63"/>
    </row>
    <row r="209" spans="4:22" x14ac:dyDescent="0.3">
      <c r="D209" s="49" t="e">
        <f t="shared" si="33"/>
        <v>#REF!</v>
      </c>
      <c r="E209" s="50" t="s">
        <v>225</v>
      </c>
      <c r="F209" s="50" t="str">
        <f t="shared" si="30"/>
        <v>Nathalie</v>
      </c>
      <c r="G209" s="51"/>
      <c r="H209" s="52" t="e">
        <f t="shared" si="31"/>
        <v>#REF!</v>
      </c>
      <c r="I209" s="50" t="s">
        <v>225</v>
      </c>
      <c r="K209" s="53">
        <f t="shared" ca="1" si="34"/>
        <v>41482</v>
      </c>
      <c r="L209" s="54" t="str">
        <f t="shared" si="32"/>
        <v>Nathalie</v>
      </c>
      <c r="O209" s="63"/>
    </row>
    <row r="210" spans="4:22" x14ac:dyDescent="0.3">
      <c r="D210" s="49" t="e">
        <f t="shared" si="33"/>
        <v>#REF!</v>
      </c>
      <c r="E210" s="50" t="s">
        <v>226</v>
      </c>
      <c r="F210" s="50" t="str">
        <f t="shared" si="30"/>
        <v>Samson</v>
      </c>
      <c r="G210" s="51"/>
      <c r="H210" s="52" t="e">
        <f t="shared" si="31"/>
        <v>#REF!</v>
      </c>
      <c r="I210" s="50" t="s">
        <v>226</v>
      </c>
      <c r="K210" s="53">
        <f t="shared" ca="1" si="34"/>
        <v>41483</v>
      </c>
      <c r="L210" s="54" t="str">
        <f t="shared" si="32"/>
        <v>Samson</v>
      </c>
      <c r="O210" s="63"/>
    </row>
    <row r="211" spans="4:22" x14ac:dyDescent="0.3">
      <c r="D211" s="49" t="e">
        <f t="shared" si="33"/>
        <v>#REF!</v>
      </c>
      <c r="E211" s="50" t="s">
        <v>227</v>
      </c>
      <c r="F211" s="50" t="str">
        <f t="shared" si="30"/>
        <v>Marthe</v>
      </c>
      <c r="G211" s="51"/>
      <c r="H211" s="52" t="e">
        <f t="shared" si="31"/>
        <v>#REF!</v>
      </c>
      <c r="I211" s="50" t="s">
        <v>227</v>
      </c>
      <c r="K211" s="53">
        <f t="shared" ca="1" si="34"/>
        <v>41484</v>
      </c>
      <c r="L211" s="54" t="str">
        <f t="shared" si="32"/>
        <v>Marthe</v>
      </c>
      <c r="O211" s="63"/>
    </row>
    <row r="212" spans="4:22" x14ac:dyDescent="0.3">
      <c r="D212" s="49" t="e">
        <f t="shared" si="33"/>
        <v>#REF!</v>
      </c>
      <c r="E212" s="50" t="s">
        <v>228</v>
      </c>
      <c r="F212" s="50" t="str">
        <f t="shared" si="30"/>
        <v>Juliette</v>
      </c>
      <c r="G212" s="51"/>
      <c r="H212" s="52" t="e">
        <f t="shared" si="31"/>
        <v>#REF!</v>
      </c>
      <c r="I212" s="50" t="s">
        <v>228</v>
      </c>
      <c r="K212" s="53">
        <f t="shared" ca="1" si="34"/>
        <v>41485</v>
      </c>
      <c r="L212" s="54" t="str">
        <f t="shared" si="32"/>
        <v>Juliette</v>
      </c>
      <c r="O212" s="63"/>
    </row>
    <row r="213" spans="4:22" x14ac:dyDescent="0.3">
      <c r="D213" s="49" t="e">
        <f t="shared" si="33"/>
        <v>#REF!</v>
      </c>
      <c r="E213" s="50" t="s">
        <v>229</v>
      </c>
      <c r="F213" s="50" t="str">
        <f t="shared" si="30"/>
        <v>Ignace</v>
      </c>
      <c r="G213" s="51"/>
      <c r="H213" s="52" t="e">
        <f t="shared" si="31"/>
        <v>#REF!</v>
      </c>
      <c r="I213" s="50" t="s">
        <v>229</v>
      </c>
      <c r="K213" s="53">
        <f t="shared" ca="1" si="34"/>
        <v>41486</v>
      </c>
      <c r="L213" s="54" t="str">
        <f t="shared" si="32"/>
        <v>Ignace</v>
      </c>
      <c r="O213" s="63"/>
    </row>
    <row r="214" spans="4:22" x14ac:dyDescent="0.3">
      <c r="D214" s="49" t="e">
        <f t="shared" si="33"/>
        <v>#REF!</v>
      </c>
      <c r="E214" s="50" t="s">
        <v>230</v>
      </c>
      <c r="F214" s="50" t="str">
        <f t="shared" si="30"/>
        <v>Alphonse</v>
      </c>
      <c r="G214" s="51"/>
      <c r="H214" s="52" t="e">
        <f t="shared" si="31"/>
        <v>#REF!</v>
      </c>
      <c r="I214" s="50" t="s">
        <v>230</v>
      </c>
      <c r="K214" s="53">
        <f t="shared" ca="1" si="34"/>
        <v>41487</v>
      </c>
      <c r="L214" s="54" t="str">
        <f t="shared" si="32"/>
        <v>Alphonse</v>
      </c>
      <c r="O214" s="63"/>
    </row>
    <row r="215" spans="4:22" x14ac:dyDescent="0.3">
      <c r="D215" s="49" t="e">
        <f t="shared" si="33"/>
        <v>#REF!</v>
      </c>
      <c r="E215" s="50" t="s">
        <v>231</v>
      </c>
      <c r="F215" s="50" t="str">
        <f t="shared" si="30"/>
        <v xml:space="preserve">Julien </v>
      </c>
      <c r="G215" s="51"/>
      <c r="H215" s="52" t="e">
        <f t="shared" si="31"/>
        <v>#REF!</v>
      </c>
      <c r="I215" s="50" t="s">
        <v>231</v>
      </c>
      <c r="K215" s="53">
        <f t="shared" ca="1" si="34"/>
        <v>41488</v>
      </c>
      <c r="L215" s="54" t="str">
        <f t="shared" si="32"/>
        <v xml:space="preserve">Julien </v>
      </c>
      <c r="O215" s="63"/>
    </row>
    <row r="216" spans="4:22" x14ac:dyDescent="0.3">
      <c r="D216" s="49" t="e">
        <f t="shared" si="33"/>
        <v>#REF!</v>
      </c>
      <c r="E216" s="50" t="s">
        <v>232</v>
      </c>
      <c r="F216" s="50" t="str">
        <f t="shared" si="30"/>
        <v>Lydie</v>
      </c>
      <c r="G216" s="51"/>
      <c r="H216" s="52" t="e">
        <f t="shared" si="31"/>
        <v>#REF!</v>
      </c>
      <c r="I216" s="50" t="s">
        <v>232</v>
      </c>
      <c r="K216" s="53">
        <f t="shared" ca="1" si="34"/>
        <v>41489</v>
      </c>
      <c r="L216" s="54" t="str">
        <f t="shared" si="32"/>
        <v>Lydie</v>
      </c>
      <c r="O216" s="63"/>
    </row>
    <row r="217" spans="4:22" x14ac:dyDescent="0.3">
      <c r="D217" s="49" t="e">
        <f t="shared" si="33"/>
        <v>#REF!</v>
      </c>
      <c r="E217" s="50" t="s">
        <v>233</v>
      </c>
      <c r="F217" s="50" t="str">
        <f t="shared" si="30"/>
        <v>Vianney</v>
      </c>
      <c r="G217" s="51"/>
      <c r="H217" s="52" t="e">
        <f t="shared" si="31"/>
        <v>#REF!</v>
      </c>
      <c r="I217" s="50" t="s">
        <v>233</v>
      </c>
      <c r="K217" s="53">
        <f t="shared" ca="1" si="34"/>
        <v>41490</v>
      </c>
      <c r="L217" s="54" t="str">
        <f t="shared" si="32"/>
        <v>Vianney</v>
      </c>
      <c r="O217" s="63"/>
    </row>
    <row r="218" spans="4:22" x14ac:dyDescent="0.3">
      <c r="D218" s="49" t="e">
        <f t="shared" si="33"/>
        <v>#REF!</v>
      </c>
      <c r="E218" s="50" t="s">
        <v>234</v>
      </c>
      <c r="F218" s="50" t="str">
        <f t="shared" si="30"/>
        <v>Abel</v>
      </c>
      <c r="G218" s="51"/>
      <c r="H218" s="52" t="e">
        <f t="shared" si="31"/>
        <v>#REF!</v>
      </c>
      <c r="I218" s="50" t="s">
        <v>234</v>
      </c>
      <c r="K218" s="53">
        <f t="shared" ca="1" si="34"/>
        <v>41491</v>
      </c>
      <c r="L218" s="54" t="str">
        <f t="shared" si="32"/>
        <v>Abel</v>
      </c>
      <c r="O218" s="63"/>
    </row>
    <row r="219" spans="4:22" x14ac:dyDescent="0.3">
      <c r="D219" s="49" t="e">
        <f t="shared" si="33"/>
        <v>#REF!</v>
      </c>
      <c r="E219" s="50" t="s">
        <v>235</v>
      </c>
      <c r="F219" s="50" t="str">
        <f t="shared" si="30"/>
        <v>Tansfiguration</v>
      </c>
      <c r="G219" s="51"/>
      <c r="H219" s="52" t="e">
        <f t="shared" si="31"/>
        <v>#REF!</v>
      </c>
      <c r="I219" s="50" t="s">
        <v>235</v>
      </c>
      <c r="K219" s="53">
        <f t="shared" ca="1" si="34"/>
        <v>41492</v>
      </c>
      <c r="L219" s="54" t="str">
        <f t="shared" si="32"/>
        <v>Tansfiguration</v>
      </c>
      <c r="O219" s="63"/>
    </row>
    <row r="220" spans="4:22" x14ac:dyDescent="0.3">
      <c r="D220" s="49" t="e">
        <f t="shared" si="33"/>
        <v>#REF!</v>
      </c>
      <c r="E220" s="50" t="s">
        <v>236</v>
      </c>
      <c r="F220" s="50" t="str">
        <f t="shared" si="30"/>
        <v>Gaétan</v>
      </c>
      <c r="G220" s="51"/>
      <c r="H220" s="52" t="e">
        <f t="shared" si="31"/>
        <v>#REF!</v>
      </c>
      <c r="I220" s="50" t="s">
        <v>236</v>
      </c>
      <c r="K220" s="53">
        <f t="shared" ca="1" si="34"/>
        <v>41493</v>
      </c>
      <c r="L220" s="54" t="str">
        <f t="shared" si="32"/>
        <v>Gaétan</v>
      </c>
      <c r="O220" s="63"/>
    </row>
    <row r="221" spans="4:22" x14ac:dyDescent="0.3">
      <c r="D221" s="49" t="e">
        <f t="shared" si="33"/>
        <v>#REF!</v>
      </c>
      <c r="E221" s="50" t="s">
        <v>237</v>
      </c>
      <c r="F221" s="50" t="str">
        <f t="shared" si="30"/>
        <v>Dominique</v>
      </c>
      <c r="G221" s="51"/>
      <c r="H221" s="52" t="e">
        <f t="shared" si="31"/>
        <v>#REF!</v>
      </c>
      <c r="I221" s="50" t="s">
        <v>237</v>
      </c>
      <c r="K221" s="53">
        <f t="shared" ca="1" si="34"/>
        <v>41494</v>
      </c>
      <c r="L221" s="54" t="str">
        <f t="shared" si="32"/>
        <v>Dominique</v>
      </c>
      <c r="O221" s="63"/>
      <c r="S221" s="64"/>
      <c r="T221" s="64"/>
      <c r="U221" s="8"/>
      <c r="V221" s="8"/>
    </row>
    <row r="222" spans="4:22" x14ac:dyDescent="0.3">
      <c r="D222" s="49" t="e">
        <f t="shared" si="33"/>
        <v>#REF!</v>
      </c>
      <c r="E222" s="50" t="s">
        <v>238</v>
      </c>
      <c r="F222" s="50" t="str">
        <f t="shared" si="30"/>
        <v>Amour</v>
      </c>
      <c r="G222" s="51"/>
      <c r="H222" s="52" t="e">
        <f t="shared" si="31"/>
        <v>#REF!</v>
      </c>
      <c r="I222" s="50" t="s">
        <v>238</v>
      </c>
      <c r="K222" s="53">
        <f t="shared" ca="1" si="34"/>
        <v>41495</v>
      </c>
      <c r="L222" s="54" t="str">
        <f t="shared" si="32"/>
        <v>Amour</v>
      </c>
      <c r="O222" s="63"/>
      <c r="S222" s="64"/>
      <c r="T222" s="64"/>
      <c r="U222" s="8"/>
      <c r="V222" s="8"/>
    </row>
    <row r="223" spans="4:22" x14ac:dyDescent="0.3">
      <c r="D223" s="49" t="e">
        <f t="shared" si="33"/>
        <v>#REF!</v>
      </c>
      <c r="E223" s="50" t="s">
        <v>239</v>
      </c>
      <c r="F223" s="50" t="str">
        <f t="shared" si="30"/>
        <v>Laurent</v>
      </c>
      <c r="G223" s="51"/>
      <c r="H223" s="52" t="e">
        <f t="shared" si="31"/>
        <v>#REF!</v>
      </c>
      <c r="I223" s="50" t="s">
        <v>239</v>
      </c>
      <c r="K223" s="53">
        <f t="shared" ca="1" si="34"/>
        <v>41496</v>
      </c>
      <c r="L223" s="54" t="str">
        <f t="shared" si="32"/>
        <v>Laurent</v>
      </c>
      <c r="O223" s="63"/>
      <c r="S223" s="64"/>
      <c r="T223" s="64"/>
      <c r="U223" s="8"/>
      <c r="V223" s="8"/>
    </row>
    <row r="224" spans="4:22" x14ac:dyDescent="0.3">
      <c r="D224" s="49" t="e">
        <f t="shared" si="33"/>
        <v>#REF!</v>
      </c>
      <c r="E224" s="50" t="s">
        <v>240</v>
      </c>
      <c r="F224" s="50" t="str">
        <f t="shared" si="30"/>
        <v>Claire</v>
      </c>
      <c r="G224" s="51"/>
      <c r="H224" s="52" t="e">
        <f t="shared" si="31"/>
        <v>#REF!</v>
      </c>
      <c r="I224" s="50" t="s">
        <v>240</v>
      </c>
      <c r="K224" s="53">
        <f t="shared" ca="1" si="34"/>
        <v>41497</v>
      </c>
      <c r="L224" s="54" t="str">
        <f t="shared" si="32"/>
        <v>Claire</v>
      </c>
      <c r="O224" s="63"/>
      <c r="S224" s="64"/>
      <c r="T224" s="64"/>
      <c r="U224" s="8"/>
      <c r="V224" s="8"/>
    </row>
    <row r="225" spans="4:22" x14ac:dyDescent="0.3">
      <c r="D225" s="49" t="e">
        <f t="shared" si="33"/>
        <v>#REF!</v>
      </c>
      <c r="E225" s="50" t="s">
        <v>241</v>
      </c>
      <c r="F225" s="50" t="str">
        <f t="shared" si="30"/>
        <v>Clarisse</v>
      </c>
      <c r="G225" s="51"/>
      <c r="H225" s="52" t="e">
        <f t="shared" si="31"/>
        <v>#REF!</v>
      </c>
      <c r="I225" s="50" t="s">
        <v>241</v>
      </c>
      <c r="K225" s="53">
        <f t="shared" ca="1" si="34"/>
        <v>41498</v>
      </c>
      <c r="L225" s="54" t="str">
        <f t="shared" si="32"/>
        <v>Clarisse</v>
      </c>
      <c r="O225" s="63"/>
      <c r="S225" s="65"/>
      <c r="T225" s="64"/>
      <c r="U225" s="8"/>
      <c r="V225" s="8"/>
    </row>
    <row r="226" spans="4:22" x14ac:dyDescent="0.3">
      <c r="D226" s="49" t="e">
        <f t="shared" si="33"/>
        <v>#REF!</v>
      </c>
      <c r="E226" s="50" t="s">
        <v>242</v>
      </c>
      <c r="F226" s="50" t="str">
        <f t="shared" si="30"/>
        <v>Hippolyte</v>
      </c>
      <c r="G226" s="51"/>
      <c r="H226" s="52" t="e">
        <f t="shared" si="31"/>
        <v>#REF!</v>
      </c>
      <c r="I226" s="50" t="s">
        <v>242</v>
      </c>
      <c r="K226" s="53">
        <f t="shared" ca="1" si="34"/>
        <v>41499</v>
      </c>
      <c r="L226" s="54" t="str">
        <f t="shared" si="32"/>
        <v>Hippolyte</v>
      </c>
      <c r="O226" s="63"/>
      <c r="S226" s="65"/>
      <c r="T226" s="64"/>
      <c r="U226" s="8"/>
      <c r="V226" s="8"/>
    </row>
    <row r="227" spans="4:22" x14ac:dyDescent="0.3">
      <c r="D227" s="49" t="e">
        <f t="shared" si="33"/>
        <v>#REF!</v>
      </c>
      <c r="E227" s="50" t="s">
        <v>243</v>
      </c>
      <c r="F227" s="50" t="str">
        <f t="shared" si="30"/>
        <v>Evrard</v>
      </c>
      <c r="G227" s="51"/>
      <c r="H227" s="52" t="e">
        <f t="shared" si="31"/>
        <v>#REF!</v>
      </c>
      <c r="I227" s="50" t="s">
        <v>243</v>
      </c>
      <c r="K227" s="53">
        <f t="shared" ca="1" si="34"/>
        <v>41500</v>
      </c>
      <c r="L227" s="54" t="str">
        <f t="shared" si="32"/>
        <v>Evrard</v>
      </c>
      <c r="O227" s="63"/>
      <c r="S227" s="65"/>
      <c r="T227" s="64"/>
      <c r="U227" s="8"/>
      <c r="V227" s="8"/>
    </row>
    <row r="228" spans="4:22" x14ac:dyDescent="0.3">
      <c r="D228" s="49" t="e">
        <f t="shared" si="33"/>
        <v>#REF!</v>
      </c>
      <c r="E228" s="50" t="s">
        <v>244</v>
      </c>
      <c r="F228" s="50" t="str">
        <f t="shared" si="30"/>
        <v>Marie</v>
      </c>
      <c r="G228" s="51"/>
      <c r="H228" s="52" t="e">
        <f t="shared" si="31"/>
        <v>#REF!</v>
      </c>
      <c r="I228" s="50" t="s">
        <v>244</v>
      </c>
      <c r="K228" s="53">
        <f t="shared" ca="1" si="34"/>
        <v>41501</v>
      </c>
      <c r="L228" s="54" t="str">
        <f t="shared" si="32"/>
        <v>Marie</v>
      </c>
      <c r="O228" s="63"/>
      <c r="S228" s="65"/>
      <c r="T228" s="64"/>
      <c r="U228" s="8"/>
      <c r="V228" s="8"/>
    </row>
    <row r="229" spans="4:22" x14ac:dyDescent="0.3">
      <c r="D229" s="49" t="e">
        <f t="shared" si="33"/>
        <v>#REF!</v>
      </c>
      <c r="E229" s="50" t="s">
        <v>245</v>
      </c>
      <c r="F229" s="50" t="str">
        <f t="shared" si="30"/>
        <v>Armelle</v>
      </c>
      <c r="G229" s="51"/>
      <c r="H229" s="52" t="e">
        <f t="shared" si="31"/>
        <v>#REF!</v>
      </c>
      <c r="I229" s="50" t="s">
        <v>245</v>
      </c>
      <c r="K229" s="53">
        <f t="shared" ca="1" si="34"/>
        <v>41502</v>
      </c>
      <c r="L229" s="54" t="str">
        <f t="shared" si="32"/>
        <v>Armelle</v>
      </c>
      <c r="O229" s="63"/>
      <c r="S229" s="65"/>
      <c r="T229" s="64"/>
      <c r="U229" s="8"/>
      <c r="V229" s="8"/>
    </row>
    <row r="230" spans="4:22" x14ac:dyDescent="0.3">
      <c r="D230" s="49" t="e">
        <f t="shared" si="33"/>
        <v>#REF!</v>
      </c>
      <c r="E230" s="50" t="s">
        <v>246</v>
      </c>
      <c r="F230" s="50" t="str">
        <f t="shared" si="30"/>
        <v>Hyacinthe</v>
      </c>
      <c r="G230" s="51"/>
      <c r="H230" s="52" t="e">
        <f t="shared" si="31"/>
        <v>#REF!</v>
      </c>
      <c r="I230" s="50" t="s">
        <v>246</v>
      </c>
      <c r="K230" s="53">
        <f t="shared" ca="1" si="34"/>
        <v>41503</v>
      </c>
      <c r="L230" s="54" t="str">
        <f t="shared" si="32"/>
        <v>Hyacinthe</v>
      </c>
      <c r="O230" s="63"/>
      <c r="S230" s="64"/>
      <c r="T230" s="64"/>
      <c r="U230" s="8"/>
      <c r="V230" s="8"/>
    </row>
    <row r="231" spans="4:22" x14ac:dyDescent="0.3">
      <c r="D231" s="49" t="e">
        <f t="shared" si="33"/>
        <v>#REF!</v>
      </c>
      <c r="E231" s="50" t="s">
        <v>247</v>
      </c>
      <c r="F231" s="50" t="str">
        <f t="shared" si="30"/>
        <v>Hélène</v>
      </c>
      <c r="G231" s="51"/>
      <c r="H231" s="52" t="e">
        <f t="shared" si="31"/>
        <v>#REF!</v>
      </c>
      <c r="I231" s="50" t="s">
        <v>247</v>
      </c>
      <c r="K231" s="53">
        <f t="shared" ca="1" si="34"/>
        <v>41504</v>
      </c>
      <c r="L231" s="54" t="str">
        <f t="shared" si="32"/>
        <v>Hélène</v>
      </c>
      <c r="O231" s="63"/>
      <c r="S231" s="64"/>
      <c r="T231" s="64"/>
      <c r="U231" s="8"/>
      <c r="V231" s="8"/>
    </row>
    <row r="232" spans="4:22" x14ac:dyDescent="0.3">
      <c r="D232" s="49" t="e">
        <f t="shared" si="33"/>
        <v>#REF!</v>
      </c>
      <c r="E232" s="50" t="s">
        <v>248</v>
      </c>
      <c r="F232" s="50" t="str">
        <f t="shared" si="30"/>
        <v>Jean Eudes</v>
      </c>
      <c r="G232" s="51"/>
      <c r="H232" s="52" t="e">
        <f t="shared" si="31"/>
        <v>#REF!</v>
      </c>
      <c r="I232" s="50" t="s">
        <v>248</v>
      </c>
      <c r="K232" s="53">
        <f t="shared" ca="1" si="34"/>
        <v>41505</v>
      </c>
      <c r="L232" s="54" t="str">
        <f t="shared" si="32"/>
        <v>Jean Eudes</v>
      </c>
      <c r="O232" s="63"/>
      <c r="S232" s="64"/>
      <c r="T232" s="64"/>
      <c r="U232" s="8"/>
      <c r="V232" s="8"/>
    </row>
    <row r="233" spans="4:22" x14ac:dyDescent="0.3">
      <c r="D233" s="49" t="e">
        <f t="shared" si="33"/>
        <v>#REF!</v>
      </c>
      <c r="E233" s="50" t="s">
        <v>249</v>
      </c>
      <c r="F233" s="50" t="str">
        <f t="shared" si="30"/>
        <v>Bernard</v>
      </c>
      <c r="G233" s="51"/>
      <c r="H233" s="52" t="e">
        <f t="shared" si="31"/>
        <v>#REF!</v>
      </c>
      <c r="I233" s="50" t="s">
        <v>249</v>
      </c>
      <c r="K233" s="53">
        <f t="shared" ca="1" si="34"/>
        <v>41506</v>
      </c>
      <c r="L233" s="54" t="str">
        <f t="shared" si="32"/>
        <v>Bernard</v>
      </c>
      <c r="O233" s="63"/>
      <c r="S233" s="64"/>
      <c r="T233" s="64"/>
      <c r="U233" s="8"/>
      <c r="V233" s="8"/>
    </row>
    <row r="234" spans="4:22" x14ac:dyDescent="0.3">
      <c r="D234" s="49" t="e">
        <f t="shared" si="33"/>
        <v>#REF!</v>
      </c>
      <c r="E234" s="50" t="s">
        <v>250</v>
      </c>
      <c r="F234" s="50" t="str">
        <f t="shared" si="30"/>
        <v>Christophe</v>
      </c>
      <c r="G234" s="51"/>
      <c r="H234" s="52" t="e">
        <f t="shared" si="31"/>
        <v>#REF!</v>
      </c>
      <c r="I234" s="50" t="s">
        <v>250</v>
      </c>
      <c r="K234" s="53">
        <f t="shared" ca="1" si="34"/>
        <v>41507</v>
      </c>
      <c r="L234" s="54" t="str">
        <f t="shared" si="32"/>
        <v>Christophe</v>
      </c>
      <c r="O234" s="63"/>
      <c r="S234" s="64"/>
      <c r="T234" s="64"/>
      <c r="U234" s="8"/>
      <c r="V234" s="8"/>
    </row>
    <row r="235" spans="4:22" x14ac:dyDescent="0.3">
      <c r="D235" s="49" t="e">
        <f t="shared" si="33"/>
        <v>#REF!</v>
      </c>
      <c r="E235" s="50" t="s">
        <v>251</v>
      </c>
      <c r="F235" s="50" t="str">
        <f t="shared" si="30"/>
        <v>Fabrice</v>
      </c>
      <c r="G235" s="51"/>
      <c r="H235" s="52" t="e">
        <f t="shared" si="31"/>
        <v>#REF!</v>
      </c>
      <c r="I235" s="50" t="s">
        <v>251</v>
      </c>
      <c r="K235" s="53">
        <f t="shared" ca="1" si="34"/>
        <v>41508</v>
      </c>
      <c r="L235" s="54" t="str">
        <f t="shared" si="32"/>
        <v>Fabrice</v>
      </c>
      <c r="O235" s="63"/>
      <c r="S235" s="64"/>
      <c r="T235" s="64"/>
      <c r="U235" s="8"/>
      <c r="V235" s="8"/>
    </row>
    <row r="236" spans="4:22" x14ac:dyDescent="0.3">
      <c r="D236" s="49" t="e">
        <f t="shared" si="33"/>
        <v>#REF!</v>
      </c>
      <c r="E236" s="50" t="s">
        <v>252</v>
      </c>
      <c r="F236" s="50" t="str">
        <f t="shared" si="30"/>
        <v>Rose</v>
      </c>
      <c r="G236" s="51"/>
      <c r="H236" s="52" t="e">
        <f t="shared" si="31"/>
        <v>#REF!</v>
      </c>
      <c r="I236" s="50" t="s">
        <v>252</v>
      </c>
      <c r="K236" s="53">
        <f t="shared" ca="1" si="34"/>
        <v>41509</v>
      </c>
      <c r="L236" s="54" t="str">
        <f t="shared" si="32"/>
        <v>Rose</v>
      </c>
      <c r="O236" s="63"/>
      <c r="S236" s="64"/>
      <c r="T236" s="64"/>
      <c r="U236" s="8"/>
      <c r="V236" s="8"/>
    </row>
    <row r="237" spans="4:22" x14ac:dyDescent="0.3">
      <c r="D237" s="49" t="e">
        <f t="shared" si="33"/>
        <v>#REF!</v>
      </c>
      <c r="E237" s="50" t="s">
        <v>253</v>
      </c>
      <c r="F237" s="50" t="str">
        <f t="shared" si="30"/>
        <v>Barthélémy</v>
      </c>
      <c r="G237" s="51"/>
      <c r="H237" s="52" t="e">
        <f t="shared" si="31"/>
        <v>#REF!</v>
      </c>
      <c r="I237" s="50" t="s">
        <v>253</v>
      </c>
      <c r="K237" s="53">
        <f t="shared" ca="1" si="34"/>
        <v>41510</v>
      </c>
      <c r="L237" s="54" t="str">
        <f t="shared" si="32"/>
        <v>Barthélémy</v>
      </c>
      <c r="O237" s="63"/>
      <c r="S237" s="64"/>
      <c r="T237" s="64"/>
      <c r="U237" s="8"/>
      <c r="V237" s="8"/>
    </row>
    <row r="238" spans="4:22" x14ac:dyDescent="0.3">
      <c r="D238" s="49" t="e">
        <f t="shared" si="33"/>
        <v>#REF!</v>
      </c>
      <c r="E238" s="50" t="s">
        <v>254</v>
      </c>
      <c r="F238" s="50" t="str">
        <f t="shared" si="30"/>
        <v>Louis</v>
      </c>
      <c r="G238" s="51"/>
      <c r="H238" s="52" t="e">
        <f t="shared" si="31"/>
        <v>#REF!</v>
      </c>
      <c r="I238" s="50" t="s">
        <v>254</v>
      </c>
      <c r="K238" s="53">
        <f t="shared" ca="1" si="34"/>
        <v>41511</v>
      </c>
      <c r="L238" s="54" t="str">
        <f t="shared" si="32"/>
        <v>Louis</v>
      </c>
      <c r="O238" s="63"/>
      <c r="S238" s="64"/>
      <c r="T238" s="64"/>
      <c r="U238" s="8"/>
      <c r="V238" s="8"/>
    </row>
    <row r="239" spans="4:22" x14ac:dyDescent="0.3">
      <c r="D239" s="49" t="e">
        <f t="shared" si="33"/>
        <v>#REF!</v>
      </c>
      <c r="E239" s="50" t="s">
        <v>255</v>
      </c>
      <c r="F239" s="50" t="str">
        <f t="shared" si="30"/>
        <v>Natacha</v>
      </c>
      <c r="G239" s="51"/>
      <c r="H239" s="52" t="e">
        <f t="shared" si="31"/>
        <v>#REF!</v>
      </c>
      <c r="I239" s="50" t="s">
        <v>255</v>
      </c>
      <c r="K239" s="53">
        <f t="shared" ca="1" si="34"/>
        <v>41512</v>
      </c>
      <c r="L239" s="54" t="str">
        <f t="shared" si="32"/>
        <v>Natacha</v>
      </c>
      <c r="O239" s="63"/>
      <c r="S239" s="64"/>
      <c r="T239" s="64"/>
      <c r="U239" s="8"/>
      <c r="V239" s="8"/>
    </row>
    <row r="240" spans="4:22" x14ac:dyDescent="0.3">
      <c r="D240" s="49" t="e">
        <f t="shared" si="33"/>
        <v>#REF!</v>
      </c>
      <c r="E240" s="50" t="s">
        <v>256</v>
      </c>
      <c r="F240" s="50" t="str">
        <f t="shared" si="30"/>
        <v>Monique</v>
      </c>
      <c r="G240" s="51"/>
      <c r="H240" s="52" t="e">
        <f t="shared" si="31"/>
        <v>#REF!</v>
      </c>
      <c r="I240" s="50" t="s">
        <v>256</v>
      </c>
      <c r="K240" s="53">
        <f t="shared" ca="1" si="34"/>
        <v>41513</v>
      </c>
      <c r="L240" s="54" t="str">
        <f t="shared" si="32"/>
        <v>Monique</v>
      </c>
      <c r="O240" s="63"/>
      <c r="S240" s="64"/>
      <c r="T240" s="64"/>
      <c r="U240" s="8"/>
      <c r="V240" s="8"/>
    </row>
    <row r="241" spans="4:22" x14ac:dyDescent="0.3">
      <c r="D241" s="49" t="e">
        <f t="shared" si="33"/>
        <v>#REF!</v>
      </c>
      <c r="E241" s="50" t="s">
        <v>164</v>
      </c>
      <c r="F241" s="50" t="str">
        <f t="shared" si="30"/>
        <v>Augustin</v>
      </c>
      <c r="G241" s="51"/>
      <c r="H241" s="52" t="e">
        <f t="shared" si="31"/>
        <v>#REF!</v>
      </c>
      <c r="I241" s="50" t="s">
        <v>164</v>
      </c>
      <c r="K241" s="53">
        <f t="shared" ca="1" si="34"/>
        <v>41514</v>
      </c>
      <c r="L241" s="54" t="str">
        <f t="shared" si="32"/>
        <v>Augustin</v>
      </c>
      <c r="O241" s="63"/>
      <c r="S241" s="64"/>
      <c r="T241" s="64"/>
      <c r="U241" s="8"/>
      <c r="V241" s="8"/>
    </row>
    <row r="242" spans="4:22" x14ac:dyDescent="0.3">
      <c r="D242" s="49" t="e">
        <f t="shared" si="33"/>
        <v>#REF!</v>
      </c>
      <c r="E242" s="50" t="s">
        <v>257</v>
      </c>
      <c r="F242" s="50" t="str">
        <f t="shared" si="30"/>
        <v>Sabine</v>
      </c>
      <c r="G242" s="51"/>
      <c r="H242" s="52" t="e">
        <f t="shared" si="31"/>
        <v>#REF!</v>
      </c>
      <c r="I242" s="50" t="s">
        <v>257</v>
      </c>
      <c r="K242" s="53">
        <f t="shared" ca="1" si="34"/>
        <v>41515</v>
      </c>
      <c r="L242" s="54" t="str">
        <f t="shared" si="32"/>
        <v>Sabine</v>
      </c>
      <c r="O242" s="63"/>
      <c r="S242" s="64"/>
      <c r="T242" s="64"/>
      <c r="U242" s="8"/>
      <c r="V242" s="8"/>
    </row>
    <row r="243" spans="4:22" x14ac:dyDescent="0.3">
      <c r="D243" s="49" t="e">
        <f t="shared" si="33"/>
        <v>#REF!</v>
      </c>
      <c r="E243" s="50" t="s">
        <v>258</v>
      </c>
      <c r="F243" s="50" t="str">
        <f t="shared" si="30"/>
        <v>Fiacre</v>
      </c>
      <c r="G243" s="51"/>
      <c r="H243" s="52" t="e">
        <f t="shared" si="31"/>
        <v>#REF!</v>
      </c>
      <c r="I243" s="50" t="s">
        <v>258</v>
      </c>
      <c r="K243" s="53">
        <f t="shared" ca="1" si="34"/>
        <v>41516</v>
      </c>
      <c r="L243" s="54" t="str">
        <f t="shared" si="32"/>
        <v>Fiacre</v>
      </c>
      <c r="O243" s="63"/>
      <c r="S243" s="64"/>
      <c r="T243" s="64"/>
      <c r="U243" s="8"/>
      <c r="V243" s="8"/>
    </row>
    <row r="244" spans="4:22" x14ac:dyDescent="0.3">
      <c r="D244" s="49" t="e">
        <f t="shared" si="33"/>
        <v>#REF!</v>
      </c>
      <c r="E244" s="50" t="s">
        <v>259</v>
      </c>
      <c r="F244" s="50" t="str">
        <f t="shared" si="30"/>
        <v>Aristide</v>
      </c>
      <c r="G244" s="51"/>
      <c r="H244" s="52" t="e">
        <f t="shared" si="31"/>
        <v>#REF!</v>
      </c>
      <c r="I244" s="50" t="s">
        <v>259</v>
      </c>
      <c r="K244" s="53">
        <f t="shared" ca="1" si="34"/>
        <v>41517</v>
      </c>
      <c r="L244" s="54" t="str">
        <f t="shared" si="32"/>
        <v>Aristide</v>
      </c>
      <c r="O244" s="63"/>
      <c r="S244" s="64"/>
      <c r="T244" s="64"/>
      <c r="U244" s="8"/>
      <c r="V244" s="8"/>
    </row>
    <row r="245" spans="4:22" x14ac:dyDescent="0.3">
      <c r="D245" s="49" t="e">
        <f t="shared" si="33"/>
        <v>#REF!</v>
      </c>
      <c r="E245" s="50" t="s">
        <v>260</v>
      </c>
      <c r="F245" s="50" t="str">
        <f t="shared" si="30"/>
        <v>Gilles</v>
      </c>
      <c r="G245" s="51"/>
      <c r="H245" s="52" t="e">
        <f t="shared" si="31"/>
        <v>#REF!</v>
      </c>
      <c r="I245" s="50" t="s">
        <v>260</v>
      </c>
      <c r="K245" s="53">
        <f t="shared" ca="1" si="34"/>
        <v>41518</v>
      </c>
      <c r="L245" s="54" t="str">
        <f t="shared" si="32"/>
        <v>Gilles</v>
      </c>
      <c r="O245" s="63"/>
      <c r="S245" s="64"/>
      <c r="T245" s="64"/>
      <c r="U245" s="8"/>
      <c r="V245" s="8"/>
    </row>
    <row r="246" spans="4:22" x14ac:dyDescent="0.3">
      <c r="D246" s="49" t="e">
        <f t="shared" si="33"/>
        <v>#REF!</v>
      </c>
      <c r="E246" s="50" t="s">
        <v>261</v>
      </c>
      <c r="F246" s="50" t="str">
        <f t="shared" si="30"/>
        <v>Ingrid</v>
      </c>
      <c r="G246" s="51"/>
      <c r="H246" s="52" t="e">
        <f t="shared" si="31"/>
        <v>#REF!</v>
      </c>
      <c r="I246" s="50" t="s">
        <v>261</v>
      </c>
      <c r="K246" s="53">
        <f t="shared" ca="1" si="34"/>
        <v>41519</v>
      </c>
      <c r="L246" s="54" t="str">
        <f t="shared" si="32"/>
        <v>Ingrid</v>
      </c>
      <c r="O246" s="63"/>
      <c r="S246" s="64"/>
      <c r="T246" s="64"/>
      <c r="U246" s="8"/>
      <c r="V246" s="8"/>
    </row>
    <row r="247" spans="4:22" x14ac:dyDescent="0.3">
      <c r="D247" s="49" t="e">
        <f t="shared" si="33"/>
        <v>#REF!</v>
      </c>
      <c r="E247" s="50" t="s">
        <v>262</v>
      </c>
      <c r="F247" s="50" t="str">
        <f t="shared" si="30"/>
        <v>Grégoire</v>
      </c>
      <c r="G247" s="51"/>
      <c r="H247" s="52" t="e">
        <f t="shared" si="31"/>
        <v>#REF!</v>
      </c>
      <c r="I247" s="50" t="s">
        <v>262</v>
      </c>
      <c r="K247" s="53">
        <f t="shared" ca="1" si="34"/>
        <v>41520</v>
      </c>
      <c r="L247" s="54" t="str">
        <f t="shared" si="32"/>
        <v>Grégoire</v>
      </c>
      <c r="O247" s="63"/>
      <c r="S247" s="64"/>
      <c r="T247" s="64"/>
      <c r="U247" s="8"/>
      <c r="V247" s="8"/>
    </row>
    <row r="248" spans="4:22" x14ac:dyDescent="0.3">
      <c r="D248" s="49" t="e">
        <f t="shared" si="33"/>
        <v>#REF!</v>
      </c>
      <c r="E248" s="50" t="s">
        <v>263</v>
      </c>
      <c r="F248" s="50" t="str">
        <f t="shared" si="30"/>
        <v>Rosalie</v>
      </c>
      <c r="G248" s="51"/>
      <c r="H248" s="52" t="e">
        <f t="shared" si="31"/>
        <v>#REF!</v>
      </c>
      <c r="I248" s="50" t="s">
        <v>263</v>
      </c>
      <c r="K248" s="53">
        <f t="shared" ca="1" si="34"/>
        <v>41521</v>
      </c>
      <c r="L248" s="54" t="str">
        <f t="shared" si="32"/>
        <v>Rosalie</v>
      </c>
      <c r="O248" s="63"/>
      <c r="S248" s="64"/>
      <c r="T248" s="64"/>
      <c r="U248" s="8"/>
      <c r="V248" s="8"/>
    </row>
    <row r="249" spans="4:22" x14ac:dyDescent="0.3">
      <c r="D249" s="49" t="e">
        <f t="shared" si="33"/>
        <v>#REF!</v>
      </c>
      <c r="E249" s="50" t="s">
        <v>264</v>
      </c>
      <c r="F249" s="50" t="str">
        <f t="shared" si="30"/>
        <v>Raïssa</v>
      </c>
      <c r="G249" s="51"/>
      <c r="H249" s="52" t="e">
        <f t="shared" si="31"/>
        <v>#REF!</v>
      </c>
      <c r="I249" s="50" t="s">
        <v>264</v>
      </c>
      <c r="K249" s="53">
        <f t="shared" ca="1" si="34"/>
        <v>41522</v>
      </c>
      <c r="L249" s="54" t="str">
        <f t="shared" si="32"/>
        <v>Raïssa</v>
      </c>
      <c r="O249" s="63"/>
      <c r="S249" s="64"/>
      <c r="T249" s="64"/>
      <c r="U249" s="8"/>
      <c r="V249" s="8"/>
    </row>
    <row r="250" spans="4:22" x14ac:dyDescent="0.3">
      <c r="D250" s="49" t="e">
        <f t="shared" si="33"/>
        <v>#REF!</v>
      </c>
      <c r="E250" s="50" t="s">
        <v>265</v>
      </c>
      <c r="F250" s="50" t="str">
        <f t="shared" si="30"/>
        <v>Bertrand</v>
      </c>
      <c r="G250" s="51"/>
      <c r="H250" s="52" t="e">
        <f t="shared" si="31"/>
        <v>#REF!</v>
      </c>
      <c r="I250" s="50" t="s">
        <v>265</v>
      </c>
      <c r="K250" s="53">
        <f t="shared" ca="1" si="34"/>
        <v>41523</v>
      </c>
      <c r="L250" s="54" t="str">
        <f t="shared" si="32"/>
        <v>Bertrand</v>
      </c>
      <c r="O250" s="63"/>
      <c r="S250" s="64"/>
      <c r="T250" s="64"/>
      <c r="U250" s="8"/>
      <c r="V250" s="8"/>
    </row>
    <row r="251" spans="4:22" x14ac:dyDescent="0.3">
      <c r="D251" s="49" t="e">
        <f t="shared" si="33"/>
        <v>#REF!</v>
      </c>
      <c r="E251" s="50" t="s">
        <v>266</v>
      </c>
      <c r="F251" s="50" t="str">
        <f t="shared" si="30"/>
        <v>Reine</v>
      </c>
      <c r="G251" s="51"/>
      <c r="H251" s="52" t="e">
        <f t="shared" si="31"/>
        <v>#REF!</v>
      </c>
      <c r="I251" s="50" t="s">
        <v>266</v>
      </c>
      <c r="K251" s="53">
        <f t="shared" ca="1" si="34"/>
        <v>41524</v>
      </c>
      <c r="L251" s="54" t="str">
        <f t="shared" si="32"/>
        <v>Reine</v>
      </c>
      <c r="O251" s="63"/>
      <c r="S251" s="64"/>
      <c r="T251" s="64"/>
      <c r="U251" s="8"/>
      <c r="V251" s="8"/>
    </row>
    <row r="252" spans="4:22" x14ac:dyDescent="0.3">
      <c r="D252" s="49" t="e">
        <f t="shared" si="33"/>
        <v>#REF!</v>
      </c>
      <c r="E252" s="50" t="s">
        <v>267</v>
      </c>
      <c r="F252" s="50" t="str">
        <f t="shared" si="30"/>
        <v>Adrien</v>
      </c>
      <c r="G252" s="51"/>
      <c r="H252" s="52" t="e">
        <f t="shared" si="31"/>
        <v>#REF!</v>
      </c>
      <c r="I252" s="50" t="s">
        <v>267</v>
      </c>
      <c r="K252" s="53">
        <f t="shared" ca="1" si="34"/>
        <v>41525</v>
      </c>
      <c r="L252" s="54" t="str">
        <f t="shared" si="32"/>
        <v>Adrien</v>
      </c>
      <c r="O252" s="63"/>
      <c r="S252" s="64"/>
      <c r="T252" s="64"/>
      <c r="U252" s="8"/>
      <c r="V252" s="8"/>
    </row>
    <row r="253" spans="4:22" x14ac:dyDescent="0.3">
      <c r="D253" s="49" t="e">
        <f t="shared" si="33"/>
        <v>#REF!</v>
      </c>
      <c r="E253" s="50" t="s">
        <v>268</v>
      </c>
      <c r="F253" s="50" t="str">
        <f t="shared" si="30"/>
        <v>Alain</v>
      </c>
      <c r="G253" s="51"/>
      <c r="H253" s="52" t="e">
        <f t="shared" si="31"/>
        <v>#REF!</v>
      </c>
      <c r="I253" s="50" t="s">
        <v>268</v>
      </c>
      <c r="K253" s="53">
        <f t="shared" ca="1" si="34"/>
        <v>41526</v>
      </c>
      <c r="L253" s="54" t="str">
        <f t="shared" si="32"/>
        <v>Alain</v>
      </c>
      <c r="O253" s="63"/>
      <c r="S253" s="64"/>
      <c r="T253" s="64"/>
      <c r="U253" s="8"/>
      <c r="V253" s="8"/>
    </row>
    <row r="254" spans="4:22" x14ac:dyDescent="0.3">
      <c r="D254" s="49" t="e">
        <f t="shared" si="33"/>
        <v>#REF!</v>
      </c>
      <c r="E254" s="50" t="s">
        <v>269</v>
      </c>
      <c r="F254" s="50" t="str">
        <f t="shared" si="30"/>
        <v>Inès</v>
      </c>
      <c r="G254" s="51"/>
      <c r="H254" s="52" t="e">
        <f t="shared" si="31"/>
        <v>#REF!</v>
      </c>
      <c r="I254" s="50" t="s">
        <v>269</v>
      </c>
      <c r="K254" s="53">
        <f t="shared" ca="1" si="34"/>
        <v>41527</v>
      </c>
      <c r="L254" s="54" t="str">
        <f t="shared" si="32"/>
        <v>Inès</v>
      </c>
      <c r="O254" s="63"/>
      <c r="S254" s="64"/>
      <c r="T254" s="64"/>
      <c r="U254" s="8"/>
      <c r="V254" s="8"/>
    </row>
    <row r="255" spans="4:22" x14ac:dyDescent="0.3">
      <c r="D255" s="49" t="e">
        <f t="shared" si="33"/>
        <v>#REF!</v>
      </c>
      <c r="E255" s="50" t="s">
        <v>270</v>
      </c>
      <c r="F255" s="50" t="str">
        <f t="shared" si="30"/>
        <v>Adelphe</v>
      </c>
      <c r="G255" s="51"/>
      <c r="H255" s="52" t="e">
        <f t="shared" si="31"/>
        <v>#REF!</v>
      </c>
      <c r="I255" s="50" t="s">
        <v>270</v>
      </c>
      <c r="K255" s="53">
        <f t="shared" ca="1" si="34"/>
        <v>41528</v>
      </c>
      <c r="L255" s="54" t="str">
        <f t="shared" si="32"/>
        <v>Adelphe</v>
      </c>
      <c r="O255" s="63"/>
      <c r="S255" s="64"/>
      <c r="T255" s="64"/>
      <c r="U255" s="8"/>
      <c r="V255" s="8"/>
    </row>
    <row r="256" spans="4:22" x14ac:dyDescent="0.3">
      <c r="D256" s="49" t="e">
        <f t="shared" si="33"/>
        <v>#REF!</v>
      </c>
      <c r="E256" s="50" t="s">
        <v>271</v>
      </c>
      <c r="F256" s="50" t="str">
        <f t="shared" si="30"/>
        <v>Apollinaire</v>
      </c>
      <c r="G256" s="51"/>
      <c r="H256" s="52" t="e">
        <f t="shared" si="31"/>
        <v>#REF!</v>
      </c>
      <c r="I256" s="50" t="s">
        <v>271</v>
      </c>
      <c r="K256" s="53">
        <f t="shared" ca="1" si="34"/>
        <v>41529</v>
      </c>
      <c r="L256" s="54" t="str">
        <f t="shared" si="32"/>
        <v>Apollinaire</v>
      </c>
      <c r="O256" s="63"/>
      <c r="S256" s="64"/>
      <c r="T256" s="64"/>
      <c r="U256" s="8"/>
      <c r="V256" s="8"/>
    </row>
    <row r="257" spans="4:22" x14ac:dyDescent="0.3">
      <c r="D257" s="49" t="e">
        <f t="shared" si="33"/>
        <v>#REF!</v>
      </c>
      <c r="E257" s="50" t="s">
        <v>272</v>
      </c>
      <c r="F257" s="50" t="str">
        <f t="shared" si="30"/>
        <v>Aimé</v>
      </c>
      <c r="G257" s="51"/>
      <c r="H257" s="52" t="e">
        <f t="shared" si="31"/>
        <v>#REF!</v>
      </c>
      <c r="I257" s="50" t="s">
        <v>272</v>
      </c>
      <c r="K257" s="53">
        <f t="shared" ca="1" si="34"/>
        <v>41530</v>
      </c>
      <c r="L257" s="54" t="str">
        <f t="shared" si="32"/>
        <v>Aimé</v>
      </c>
      <c r="O257" s="63"/>
      <c r="S257" s="64"/>
      <c r="T257" s="64"/>
      <c r="U257" s="8"/>
      <c r="V257" s="8"/>
    </row>
    <row r="258" spans="4:22" x14ac:dyDescent="0.3">
      <c r="D258" s="49" t="e">
        <f t="shared" si="33"/>
        <v>#REF!</v>
      </c>
      <c r="E258" s="50" t="s">
        <v>273</v>
      </c>
      <c r="F258" s="50" t="str">
        <f t="shared" ref="F258:F321" si="35">IF(COUNTIF(Feries,D258)&gt;0,VLOOKUP(D258,$A$2:$B$18,2,0),E258)</f>
        <v>Croix</v>
      </c>
      <c r="G258" s="51"/>
      <c r="H258" s="52" t="e">
        <f t="shared" si="31"/>
        <v>#REF!</v>
      </c>
      <c r="I258" s="50" t="s">
        <v>273</v>
      </c>
      <c r="K258" s="53">
        <f t="shared" ca="1" si="34"/>
        <v>41531</v>
      </c>
      <c r="L258" s="54" t="str">
        <f t="shared" si="32"/>
        <v>Croix</v>
      </c>
      <c r="O258" s="63"/>
      <c r="S258" s="64"/>
      <c r="T258" s="64"/>
      <c r="U258" s="8"/>
      <c r="V258" s="8"/>
    </row>
    <row r="259" spans="4:22" x14ac:dyDescent="0.3">
      <c r="D259" s="49" t="e">
        <f t="shared" si="33"/>
        <v>#REF!</v>
      </c>
      <c r="E259" s="50" t="s">
        <v>274</v>
      </c>
      <c r="F259" s="50" t="str">
        <f t="shared" si="35"/>
        <v>Roland</v>
      </c>
      <c r="G259" s="51"/>
      <c r="H259" s="52" t="e">
        <f t="shared" ref="H259:H322" si="36">D259</f>
        <v>#REF!</v>
      </c>
      <c r="I259" s="50" t="s">
        <v>274</v>
      </c>
      <c r="K259" s="53">
        <f t="shared" ca="1" si="34"/>
        <v>41532</v>
      </c>
      <c r="L259" s="54" t="str">
        <f t="shared" ref="L259:L322" si="37">I259</f>
        <v>Roland</v>
      </c>
      <c r="O259" s="63"/>
      <c r="S259" s="64"/>
      <c r="T259" s="64"/>
      <c r="U259" s="8"/>
      <c r="V259" s="8"/>
    </row>
    <row r="260" spans="4:22" x14ac:dyDescent="0.3">
      <c r="D260" s="49" t="e">
        <f t="shared" ref="D260:D323" si="38">D259+1</f>
        <v>#REF!</v>
      </c>
      <c r="E260" s="50" t="s">
        <v>275</v>
      </c>
      <c r="F260" s="50" t="str">
        <f t="shared" si="35"/>
        <v>Edith</v>
      </c>
      <c r="G260" s="51"/>
      <c r="H260" s="52" t="e">
        <f t="shared" si="36"/>
        <v>#REF!</v>
      </c>
      <c r="I260" s="50" t="s">
        <v>275</v>
      </c>
      <c r="K260" s="53">
        <f t="shared" ref="K260:K323" ca="1" si="39">K259+1</f>
        <v>41533</v>
      </c>
      <c r="L260" s="54" t="str">
        <f t="shared" si="37"/>
        <v>Edith</v>
      </c>
      <c r="O260" s="63"/>
      <c r="S260" s="64"/>
      <c r="T260" s="64"/>
      <c r="U260" s="8"/>
      <c r="V260" s="8"/>
    </row>
    <row r="261" spans="4:22" x14ac:dyDescent="0.3">
      <c r="D261" s="49" t="e">
        <f t="shared" si="38"/>
        <v>#REF!</v>
      </c>
      <c r="E261" s="50" t="s">
        <v>276</v>
      </c>
      <c r="F261" s="50" t="str">
        <f t="shared" si="35"/>
        <v>Renaud</v>
      </c>
      <c r="G261" s="51"/>
      <c r="H261" s="52" t="e">
        <f t="shared" si="36"/>
        <v>#REF!</v>
      </c>
      <c r="I261" s="50" t="s">
        <v>276</v>
      </c>
      <c r="K261" s="53">
        <f t="shared" ca="1" si="39"/>
        <v>41534</v>
      </c>
      <c r="L261" s="54" t="str">
        <f t="shared" si="37"/>
        <v>Renaud</v>
      </c>
      <c r="O261" s="63"/>
      <c r="S261" s="64"/>
      <c r="T261" s="64"/>
      <c r="U261" s="8"/>
      <c r="V261" s="8"/>
    </row>
    <row r="262" spans="4:22" x14ac:dyDescent="0.3">
      <c r="D262" s="49" t="e">
        <f t="shared" si="38"/>
        <v>#REF!</v>
      </c>
      <c r="E262" s="50" t="s">
        <v>277</v>
      </c>
      <c r="F262" s="50" t="str">
        <f t="shared" si="35"/>
        <v>Nadège</v>
      </c>
      <c r="G262" s="51"/>
      <c r="H262" s="52" t="e">
        <f t="shared" si="36"/>
        <v>#REF!</v>
      </c>
      <c r="I262" s="50" t="s">
        <v>277</v>
      </c>
      <c r="K262" s="53">
        <f t="shared" ca="1" si="39"/>
        <v>41535</v>
      </c>
      <c r="L262" s="54" t="str">
        <f t="shared" si="37"/>
        <v>Nadège</v>
      </c>
      <c r="O262" s="63"/>
      <c r="S262" s="64"/>
      <c r="T262" s="64"/>
      <c r="U262" s="8"/>
      <c r="V262" s="8"/>
    </row>
    <row r="263" spans="4:22" x14ac:dyDescent="0.3">
      <c r="D263" s="49" t="e">
        <f t="shared" si="38"/>
        <v>#REF!</v>
      </c>
      <c r="E263" s="50" t="s">
        <v>159</v>
      </c>
      <c r="F263" s="50" t="str">
        <f t="shared" si="35"/>
        <v>Emilie</v>
      </c>
      <c r="G263" s="51"/>
      <c r="H263" s="52" t="e">
        <f t="shared" si="36"/>
        <v>#REF!</v>
      </c>
      <c r="I263" s="50" t="s">
        <v>159</v>
      </c>
      <c r="K263" s="53">
        <f t="shared" ca="1" si="39"/>
        <v>41536</v>
      </c>
      <c r="L263" s="54" t="str">
        <f t="shared" si="37"/>
        <v>Emilie</v>
      </c>
      <c r="O263" s="63"/>
      <c r="S263" s="64"/>
      <c r="T263" s="64"/>
      <c r="U263" s="8"/>
      <c r="V263" s="8"/>
    </row>
    <row r="264" spans="4:22" x14ac:dyDescent="0.3">
      <c r="D264" s="49" t="e">
        <f t="shared" si="38"/>
        <v>#REF!</v>
      </c>
      <c r="E264" s="50" t="s">
        <v>278</v>
      </c>
      <c r="F264" s="50" t="str">
        <f t="shared" si="35"/>
        <v>Davy</v>
      </c>
      <c r="G264" s="51"/>
      <c r="H264" s="52" t="e">
        <f t="shared" si="36"/>
        <v>#REF!</v>
      </c>
      <c r="I264" s="50" t="s">
        <v>278</v>
      </c>
      <c r="K264" s="53">
        <f t="shared" ca="1" si="39"/>
        <v>41537</v>
      </c>
      <c r="L264" s="54" t="str">
        <f t="shared" si="37"/>
        <v>Davy</v>
      </c>
      <c r="O264" s="63"/>
      <c r="S264" s="64"/>
      <c r="T264" s="64"/>
      <c r="U264" s="8"/>
      <c r="V264" s="8"/>
    </row>
    <row r="265" spans="4:22" x14ac:dyDescent="0.3">
      <c r="D265" s="49" t="e">
        <f t="shared" si="38"/>
        <v>#REF!</v>
      </c>
      <c r="E265" s="50" t="s">
        <v>279</v>
      </c>
      <c r="F265" s="50" t="str">
        <f t="shared" si="35"/>
        <v>Matthieu</v>
      </c>
      <c r="G265" s="51"/>
      <c r="H265" s="52" t="e">
        <f t="shared" si="36"/>
        <v>#REF!</v>
      </c>
      <c r="I265" s="50" t="s">
        <v>279</v>
      </c>
      <c r="K265" s="53">
        <f t="shared" ca="1" si="39"/>
        <v>41538</v>
      </c>
      <c r="L265" s="54" t="str">
        <f t="shared" si="37"/>
        <v>Matthieu</v>
      </c>
      <c r="O265" s="63"/>
      <c r="S265" s="64"/>
      <c r="T265" s="64"/>
      <c r="U265" s="8"/>
      <c r="V265" s="8"/>
    </row>
    <row r="266" spans="4:22" x14ac:dyDescent="0.3">
      <c r="D266" s="49" t="e">
        <f t="shared" si="38"/>
        <v>#REF!</v>
      </c>
      <c r="E266" s="50" t="s">
        <v>280</v>
      </c>
      <c r="F266" s="50" t="str">
        <f t="shared" si="35"/>
        <v>Maurice</v>
      </c>
      <c r="G266" s="51"/>
      <c r="H266" s="52" t="e">
        <f t="shared" si="36"/>
        <v>#REF!</v>
      </c>
      <c r="I266" s="50" t="s">
        <v>280</v>
      </c>
      <c r="K266" s="53">
        <f t="shared" ca="1" si="39"/>
        <v>41539</v>
      </c>
      <c r="L266" s="54" t="str">
        <f t="shared" si="37"/>
        <v>Maurice</v>
      </c>
      <c r="O266" s="63"/>
      <c r="S266" s="64"/>
      <c r="T266" s="64"/>
      <c r="U266" s="8"/>
      <c r="V266" s="8"/>
    </row>
    <row r="267" spans="4:22" x14ac:dyDescent="0.3">
      <c r="D267" s="49" t="e">
        <f t="shared" si="38"/>
        <v>#REF!</v>
      </c>
      <c r="E267" s="50" t="s">
        <v>281</v>
      </c>
      <c r="F267" s="50" t="str">
        <f t="shared" si="35"/>
        <v>Constant</v>
      </c>
      <c r="G267" s="51"/>
      <c r="H267" s="52" t="e">
        <f t="shared" si="36"/>
        <v>#REF!</v>
      </c>
      <c r="I267" s="50" t="s">
        <v>281</v>
      </c>
      <c r="K267" s="53">
        <f t="shared" ca="1" si="39"/>
        <v>41540</v>
      </c>
      <c r="L267" s="54" t="str">
        <f t="shared" si="37"/>
        <v>Constant</v>
      </c>
      <c r="O267" s="63"/>
      <c r="S267" s="64"/>
      <c r="T267" s="64"/>
      <c r="U267" s="8"/>
      <c r="V267" s="8"/>
    </row>
    <row r="268" spans="4:22" x14ac:dyDescent="0.3">
      <c r="D268" s="49" t="e">
        <f t="shared" si="38"/>
        <v>#REF!</v>
      </c>
      <c r="E268" s="50" t="s">
        <v>282</v>
      </c>
      <c r="F268" s="50" t="str">
        <f t="shared" si="35"/>
        <v>Thècle</v>
      </c>
      <c r="G268" s="51"/>
      <c r="H268" s="52" t="e">
        <f t="shared" si="36"/>
        <v>#REF!</v>
      </c>
      <c r="I268" s="50" t="s">
        <v>282</v>
      </c>
      <c r="K268" s="53">
        <f t="shared" ca="1" si="39"/>
        <v>41541</v>
      </c>
      <c r="L268" s="54" t="str">
        <f t="shared" si="37"/>
        <v>Thècle</v>
      </c>
      <c r="O268" s="63"/>
      <c r="S268" s="64"/>
      <c r="T268" s="64"/>
      <c r="U268" s="8"/>
      <c r="V268" s="8"/>
    </row>
    <row r="269" spans="4:22" x14ac:dyDescent="0.3">
      <c r="D269" s="49" t="e">
        <f t="shared" si="38"/>
        <v>#REF!</v>
      </c>
      <c r="E269" s="50" t="s">
        <v>283</v>
      </c>
      <c r="F269" s="50" t="str">
        <f t="shared" si="35"/>
        <v>Hermann</v>
      </c>
      <c r="G269" s="51"/>
      <c r="H269" s="52" t="e">
        <f t="shared" si="36"/>
        <v>#REF!</v>
      </c>
      <c r="I269" s="50" t="s">
        <v>283</v>
      </c>
      <c r="K269" s="53">
        <f t="shared" ca="1" si="39"/>
        <v>41542</v>
      </c>
      <c r="L269" s="54" t="str">
        <f t="shared" si="37"/>
        <v>Hermann</v>
      </c>
      <c r="O269" s="63"/>
      <c r="S269" s="64"/>
      <c r="T269" s="64"/>
      <c r="U269" s="8"/>
      <c r="V269" s="8"/>
    </row>
    <row r="270" spans="4:22" x14ac:dyDescent="0.3">
      <c r="D270" s="49" t="e">
        <f t="shared" si="38"/>
        <v>#REF!</v>
      </c>
      <c r="E270" s="50" t="s">
        <v>284</v>
      </c>
      <c r="F270" s="50" t="str">
        <f t="shared" si="35"/>
        <v>Côme / Damien</v>
      </c>
      <c r="G270" s="51"/>
      <c r="H270" s="52" t="e">
        <f t="shared" si="36"/>
        <v>#REF!</v>
      </c>
      <c r="I270" s="50" t="s">
        <v>284</v>
      </c>
      <c r="K270" s="53">
        <f t="shared" ca="1" si="39"/>
        <v>41543</v>
      </c>
      <c r="L270" s="54" t="str">
        <f t="shared" si="37"/>
        <v>Côme / Damien</v>
      </c>
      <c r="O270" s="63"/>
      <c r="S270" s="64"/>
      <c r="T270" s="64"/>
      <c r="U270" s="8"/>
      <c r="V270" s="8"/>
    </row>
    <row r="271" spans="4:22" x14ac:dyDescent="0.3">
      <c r="D271" s="49" t="e">
        <f t="shared" si="38"/>
        <v>#REF!</v>
      </c>
      <c r="E271" s="50" t="s">
        <v>285</v>
      </c>
      <c r="F271" s="50" t="str">
        <f t="shared" si="35"/>
        <v>Vincent de Paul</v>
      </c>
      <c r="G271" s="51"/>
      <c r="H271" s="52" t="e">
        <f t="shared" si="36"/>
        <v>#REF!</v>
      </c>
      <c r="I271" s="50" t="s">
        <v>285</v>
      </c>
      <c r="K271" s="53">
        <f t="shared" ca="1" si="39"/>
        <v>41544</v>
      </c>
      <c r="L271" s="54" t="str">
        <f t="shared" si="37"/>
        <v>Vincent de Paul</v>
      </c>
      <c r="O271" s="63"/>
      <c r="S271" s="64"/>
      <c r="T271" s="64"/>
      <c r="U271" s="8"/>
      <c r="V271" s="8"/>
    </row>
    <row r="272" spans="4:22" x14ac:dyDescent="0.3">
      <c r="D272" s="49" t="e">
        <f t="shared" si="38"/>
        <v>#REF!</v>
      </c>
      <c r="E272" s="50" t="s">
        <v>286</v>
      </c>
      <c r="F272" s="50" t="str">
        <f t="shared" si="35"/>
        <v>Venceslas</v>
      </c>
      <c r="G272" s="51"/>
      <c r="H272" s="52" t="e">
        <f t="shared" si="36"/>
        <v>#REF!</v>
      </c>
      <c r="I272" s="50" t="s">
        <v>286</v>
      </c>
      <c r="K272" s="53">
        <f t="shared" ca="1" si="39"/>
        <v>41545</v>
      </c>
      <c r="L272" s="54" t="str">
        <f t="shared" si="37"/>
        <v>Venceslas</v>
      </c>
      <c r="O272" s="63"/>
      <c r="S272" s="64"/>
      <c r="T272" s="64"/>
      <c r="U272" s="8"/>
      <c r="V272" s="8"/>
    </row>
    <row r="273" spans="4:22" x14ac:dyDescent="0.3">
      <c r="D273" s="49" t="e">
        <f t="shared" si="38"/>
        <v>#REF!</v>
      </c>
      <c r="E273" s="50" t="s">
        <v>287</v>
      </c>
      <c r="F273" s="50" t="str">
        <f t="shared" si="35"/>
        <v>Michel / Gabriel</v>
      </c>
      <c r="G273" s="51"/>
      <c r="H273" s="52" t="e">
        <f t="shared" si="36"/>
        <v>#REF!</v>
      </c>
      <c r="I273" s="50" t="s">
        <v>287</v>
      </c>
      <c r="K273" s="53">
        <f t="shared" ca="1" si="39"/>
        <v>41546</v>
      </c>
      <c r="L273" s="54" t="str">
        <f t="shared" si="37"/>
        <v>Michel / Gabriel</v>
      </c>
      <c r="O273" s="63"/>
      <c r="S273" s="64"/>
      <c r="T273" s="64"/>
      <c r="U273" s="8"/>
      <c r="V273" s="8"/>
    </row>
    <row r="274" spans="4:22" x14ac:dyDescent="0.3">
      <c r="D274" s="49" t="e">
        <f t="shared" si="38"/>
        <v>#REF!</v>
      </c>
      <c r="E274" s="50" t="s">
        <v>288</v>
      </c>
      <c r="F274" s="50" t="str">
        <f t="shared" si="35"/>
        <v>Jérôme</v>
      </c>
      <c r="G274" s="51"/>
      <c r="H274" s="52" t="e">
        <f t="shared" si="36"/>
        <v>#REF!</v>
      </c>
      <c r="I274" s="50" t="s">
        <v>288</v>
      </c>
      <c r="K274" s="53">
        <f t="shared" ca="1" si="39"/>
        <v>41547</v>
      </c>
      <c r="L274" s="54" t="str">
        <f t="shared" si="37"/>
        <v>Jérôme</v>
      </c>
      <c r="O274" s="63"/>
      <c r="S274" s="64"/>
      <c r="T274" s="64"/>
      <c r="U274" s="8"/>
      <c r="V274" s="8"/>
    </row>
    <row r="275" spans="4:22" x14ac:dyDescent="0.3">
      <c r="D275" s="49" t="e">
        <f t="shared" si="38"/>
        <v>#REF!</v>
      </c>
      <c r="E275" s="50" t="s">
        <v>47</v>
      </c>
      <c r="F275" s="50" t="str">
        <f t="shared" si="35"/>
        <v>Thérèse</v>
      </c>
      <c r="G275" s="51"/>
      <c r="H275" s="52" t="e">
        <f t="shared" si="36"/>
        <v>#REF!</v>
      </c>
      <c r="I275" s="50" t="s">
        <v>47</v>
      </c>
      <c r="K275" s="53">
        <f t="shared" ca="1" si="39"/>
        <v>41548</v>
      </c>
      <c r="L275" s="54" t="str">
        <f t="shared" si="37"/>
        <v>Thérèse</v>
      </c>
      <c r="O275" s="63"/>
      <c r="S275" s="64"/>
      <c r="T275" s="64"/>
      <c r="U275" s="8"/>
      <c r="V275" s="8"/>
    </row>
    <row r="276" spans="4:22" x14ac:dyDescent="0.3">
      <c r="D276" s="49" t="e">
        <f t="shared" si="38"/>
        <v>#REF!</v>
      </c>
      <c r="E276" s="50" t="s">
        <v>289</v>
      </c>
      <c r="F276" s="50" t="str">
        <f t="shared" si="35"/>
        <v>Léger</v>
      </c>
      <c r="G276" s="51"/>
      <c r="H276" s="52" t="e">
        <f t="shared" si="36"/>
        <v>#REF!</v>
      </c>
      <c r="I276" s="50" t="s">
        <v>289</v>
      </c>
      <c r="K276" s="53">
        <f t="shared" ca="1" si="39"/>
        <v>41549</v>
      </c>
      <c r="L276" s="54" t="str">
        <f t="shared" si="37"/>
        <v>Léger</v>
      </c>
      <c r="O276" s="63"/>
      <c r="S276" s="64"/>
      <c r="T276" s="64"/>
      <c r="U276" s="8"/>
      <c r="V276" s="8"/>
    </row>
    <row r="277" spans="4:22" x14ac:dyDescent="0.3">
      <c r="D277" s="49" t="e">
        <f t="shared" si="38"/>
        <v>#REF!</v>
      </c>
      <c r="E277" s="50" t="s">
        <v>290</v>
      </c>
      <c r="F277" s="50" t="str">
        <f t="shared" si="35"/>
        <v>Gérard</v>
      </c>
      <c r="G277" s="51"/>
      <c r="H277" s="52" t="e">
        <f t="shared" si="36"/>
        <v>#REF!</v>
      </c>
      <c r="I277" s="50" t="s">
        <v>290</v>
      </c>
      <c r="K277" s="53">
        <f t="shared" ca="1" si="39"/>
        <v>41550</v>
      </c>
      <c r="L277" s="54" t="str">
        <f t="shared" si="37"/>
        <v>Gérard</v>
      </c>
      <c r="O277" s="63"/>
      <c r="S277" s="64"/>
      <c r="T277" s="64"/>
      <c r="U277" s="8"/>
      <c r="V277" s="8"/>
    </row>
    <row r="278" spans="4:22" x14ac:dyDescent="0.3">
      <c r="D278" s="49" t="e">
        <f t="shared" si="38"/>
        <v>#REF!</v>
      </c>
      <c r="E278" s="50" t="s">
        <v>291</v>
      </c>
      <c r="F278" s="50" t="str">
        <f t="shared" si="35"/>
        <v>François</v>
      </c>
      <c r="G278" s="51"/>
      <c r="H278" s="52" t="e">
        <f t="shared" si="36"/>
        <v>#REF!</v>
      </c>
      <c r="I278" s="50" t="s">
        <v>291</v>
      </c>
      <c r="K278" s="53">
        <f t="shared" ca="1" si="39"/>
        <v>41551</v>
      </c>
      <c r="L278" s="54" t="str">
        <f t="shared" si="37"/>
        <v>François</v>
      </c>
      <c r="O278" s="63"/>
      <c r="S278" s="64"/>
      <c r="T278" s="64"/>
      <c r="U278" s="8"/>
      <c r="V278" s="8"/>
    </row>
    <row r="279" spans="4:22" x14ac:dyDescent="0.3">
      <c r="D279" s="49" t="e">
        <f t="shared" si="38"/>
        <v>#REF!</v>
      </c>
      <c r="E279" s="50" t="s">
        <v>292</v>
      </c>
      <c r="F279" s="50" t="str">
        <f t="shared" si="35"/>
        <v>Fleur</v>
      </c>
      <c r="G279" s="51"/>
      <c r="H279" s="52" t="e">
        <f t="shared" si="36"/>
        <v>#REF!</v>
      </c>
      <c r="I279" s="50" t="s">
        <v>292</v>
      </c>
      <c r="K279" s="53">
        <f t="shared" ca="1" si="39"/>
        <v>41552</v>
      </c>
      <c r="L279" s="54" t="str">
        <f t="shared" si="37"/>
        <v>Fleur</v>
      </c>
      <c r="O279" s="63"/>
      <c r="S279" s="64"/>
      <c r="T279" s="64"/>
      <c r="U279" s="8"/>
      <c r="V279" s="8"/>
    </row>
    <row r="280" spans="4:22" x14ac:dyDescent="0.3">
      <c r="D280" s="49" t="e">
        <f t="shared" si="38"/>
        <v>#REF!</v>
      </c>
      <c r="E280" s="50" t="s">
        <v>293</v>
      </c>
      <c r="F280" s="50" t="str">
        <f t="shared" si="35"/>
        <v>Bruno</v>
      </c>
      <c r="G280" s="51"/>
      <c r="H280" s="52" t="e">
        <f t="shared" si="36"/>
        <v>#REF!</v>
      </c>
      <c r="I280" s="50" t="s">
        <v>293</v>
      </c>
      <c r="K280" s="53">
        <f t="shared" ca="1" si="39"/>
        <v>41553</v>
      </c>
      <c r="L280" s="54" t="str">
        <f t="shared" si="37"/>
        <v>Bruno</v>
      </c>
      <c r="O280" s="63"/>
      <c r="S280" s="64"/>
      <c r="T280" s="64"/>
      <c r="U280" s="8"/>
      <c r="V280" s="8"/>
    </row>
    <row r="281" spans="4:22" x14ac:dyDescent="0.3">
      <c r="D281" s="49" t="e">
        <f t="shared" si="38"/>
        <v>#REF!</v>
      </c>
      <c r="E281" s="50" t="s">
        <v>294</v>
      </c>
      <c r="F281" s="50" t="str">
        <f t="shared" si="35"/>
        <v>Serge</v>
      </c>
      <c r="G281" s="51"/>
      <c r="H281" s="52" t="e">
        <f t="shared" si="36"/>
        <v>#REF!</v>
      </c>
      <c r="I281" s="50" t="s">
        <v>294</v>
      </c>
      <c r="K281" s="53">
        <f t="shared" ca="1" si="39"/>
        <v>41554</v>
      </c>
      <c r="L281" s="54" t="str">
        <f t="shared" si="37"/>
        <v>Serge</v>
      </c>
      <c r="O281" s="63"/>
      <c r="S281" s="64"/>
      <c r="T281" s="64"/>
      <c r="U281" s="8"/>
      <c r="V281" s="8"/>
    </row>
    <row r="282" spans="4:22" x14ac:dyDescent="0.3">
      <c r="D282" s="49" t="e">
        <f t="shared" si="38"/>
        <v>#REF!</v>
      </c>
      <c r="E282" s="50" t="s">
        <v>295</v>
      </c>
      <c r="F282" s="50" t="str">
        <f t="shared" si="35"/>
        <v>Pélagie</v>
      </c>
      <c r="G282" s="51"/>
      <c r="H282" s="52" t="e">
        <f t="shared" si="36"/>
        <v>#REF!</v>
      </c>
      <c r="I282" s="50" t="s">
        <v>295</v>
      </c>
      <c r="K282" s="53">
        <f t="shared" ca="1" si="39"/>
        <v>41555</v>
      </c>
      <c r="L282" s="54" t="str">
        <f t="shared" si="37"/>
        <v>Pélagie</v>
      </c>
      <c r="O282" s="63"/>
      <c r="S282" s="64"/>
      <c r="T282" s="64"/>
      <c r="U282" s="8"/>
      <c r="V282" s="8"/>
    </row>
    <row r="283" spans="4:22" x14ac:dyDescent="0.3">
      <c r="D283" s="49" t="e">
        <f t="shared" si="38"/>
        <v>#REF!</v>
      </c>
      <c r="E283" s="50" t="s">
        <v>296</v>
      </c>
      <c r="F283" s="50" t="str">
        <f t="shared" si="35"/>
        <v>Denis</v>
      </c>
      <c r="G283" s="51"/>
      <c r="H283" s="52" t="e">
        <f t="shared" si="36"/>
        <v>#REF!</v>
      </c>
      <c r="I283" s="50" t="s">
        <v>296</v>
      </c>
      <c r="K283" s="53">
        <f t="shared" ca="1" si="39"/>
        <v>41556</v>
      </c>
      <c r="L283" s="54" t="str">
        <f t="shared" si="37"/>
        <v>Denis</v>
      </c>
      <c r="O283" s="63"/>
      <c r="S283" s="64"/>
      <c r="T283" s="64"/>
      <c r="U283" s="8"/>
      <c r="V283" s="8"/>
    </row>
    <row r="284" spans="4:22" x14ac:dyDescent="0.3">
      <c r="D284" s="49" t="e">
        <f t="shared" si="38"/>
        <v>#REF!</v>
      </c>
      <c r="E284" s="50" t="s">
        <v>297</v>
      </c>
      <c r="F284" s="50" t="str">
        <f t="shared" si="35"/>
        <v>Ghislain</v>
      </c>
      <c r="G284" s="51"/>
      <c r="H284" s="52" t="e">
        <f t="shared" si="36"/>
        <v>#REF!</v>
      </c>
      <c r="I284" s="50" t="s">
        <v>297</v>
      </c>
      <c r="K284" s="53">
        <f t="shared" ca="1" si="39"/>
        <v>41557</v>
      </c>
      <c r="L284" s="54" t="str">
        <f t="shared" si="37"/>
        <v>Ghislain</v>
      </c>
      <c r="O284" s="63"/>
      <c r="S284" s="64"/>
      <c r="T284" s="64"/>
      <c r="U284" s="8"/>
      <c r="V284" s="8"/>
    </row>
    <row r="285" spans="4:22" x14ac:dyDescent="0.3">
      <c r="D285" s="49" t="e">
        <f t="shared" si="38"/>
        <v>#REF!</v>
      </c>
      <c r="E285" s="50" t="s">
        <v>298</v>
      </c>
      <c r="F285" s="50" t="str">
        <f t="shared" si="35"/>
        <v>Firmin</v>
      </c>
      <c r="G285" s="51"/>
      <c r="H285" s="52" t="e">
        <f t="shared" si="36"/>
        <v>#REF!</v>
      </c>
      <c r="I285" s="50" t="s">
        <v>298</v>
      </c>
      <c r="K285" s="53">
        <f t="shared" ca="1" si="39"/>
        <v>41558</v>
      </c>
      <c r="L285" s="54" t="str">
        <f t="shared" si="37"/>
        <v>Firmin</v>
      </c>
      <c r="O285" s="63"/>
      <c r="S285" s="64"/>
      <c r="T285" s="64"/>
      <c r="U285" s="8"/>
      <c r="V285" s="8"/>
    </row>
    <row r="286" spans="4:22" x14ac:dyDescent="0.3">
      <c r="D286" s="49" t="e">
        <f t="shared" si="38"/>
        <v>#REF!</v>
      </c>
      <c r="E286" s="50" t="s">
        <v>299</v>
      </c>
      <c r="F286" s="50" t="str">
        <f t="shared" si="35"/>
        <v>Wilfried</v>
      </c>
      <c r="G286" s="51"/>
      <c r="H286" s="52" t="e">
        <f t="shared" si="36"/>
        <v>#REF!</v>
      </c>
      <c r="I286" s="50" t="s">
        <v>299</v>
      </c>
      <c r="K286" s="53">
        <f t="shared" ca="1" si="39"/>
        <v>41559</v>
      </c>
      <c r="L286" s="54" t="str">
        <f t="shared" si="37"/>
        <v>Wilfried</v>
      </c>
      <c r="O286" s="63"/>
      <c r="S286" s="64"/>
      <c r="T286" s="64"/>
      <c r="U286" s="8"/>
      <c r="V286" s="8"/>
    </row>
    <row r="287" spans="4:22" x14ac:dyDescent="0.3">
      <c r="D287" s="49" t="e">
        <f t="shared" si="38"/>
        <v>#REF!</v>
      </c>
      <c r="E287" s="50" t="s">
        <v>300</v>
      </c>
      <c r="F287" s="50" t="str">
        <f t="shared" si="35"/>
        <v>Géraud</v>
      </c>
      <c r="G287" s="51"/>
      <c r="H287" s="52" t="e">
        <f t="shared" si="36"/>
        <v>#REF!</v>
      </c>
      <c r="I287" s="50" t="s">
        <v>300</v>
      </c>
      <c r="K287" s="53">
        <f t="shared" ca="1" si="39"/>
        <v>41560</v>
      </c>
      <c r="L287" s="54" t="str">
        <f t="shared" si="37"/>
        <v>Géraud</v>
      </c>
      <c r="O287" s="63"/>
      <c r="S287" s="64"/>
      <c r="T287" s="64"/>
      <c r="U287" s="8"/>
      <c r="V287" s="8"/>
    </row>
    <row r="288" spans="4:22" x14ac:dyDescent="0.3">
      <c r="D288" s="49" t="e">
        <f t="shared" si="38"/>
        <v>#REF!</v>
      </c>
      <c r="E288" s="50" t="s">
        <v>301</v>
      </c>
      <c r="F288" s="50" t="str">
        <f t="shared" si="35"/>
        <v>Juste</v>
      </c>
      <c r="G288" s="51"/>
      <c r="H288" s="52" t="e">
        <f t="shared" si="36"/>
        <v>#REF!</v>
      </c>
      <c r="I288" s="50" t="s">
        <v>301</v>
      </c>
      <c r="K288" s="53">
        <f t="shared" ca="1" si="39"/>
        <v>41561</v>
      </c>
      <c r="L288" s="54" t="str">
        <f t="shared" si="37"/>
        <v>Juste</v>
      </c>
      <c r="O288" s="63"/>
      <c r="S288" s="64"/>
      <c r="T288" s="64"/>
      <c r="U288" s="8"/>
      <c r="V288" s="8"/>
    </row>
    <row r="289" spans="4:22" x14ac:dyDescent="0.3">
      <c r="D289" s="49" t="e">
        <f t="shared" si="38"/>
        <v>#REF!</v>
      </c>
      <c r="E289" s="50" t="s">
        <v>302</v>
      </c>
      <c r="F289" s="50" t="str">
        <f t="shared" si="35"/>
        <v>Thérèse d'Avila</v>
      </c>
      <c r="G289" s="51"/>
      <c r="H289" s="52" t="e">
        <f t="shared" si="36"/>
        <v>#REF!</v>
      </c>
      <c r="I289" s="50" t="s">
        <v>302</v>
      </c>
      <c r="K289" s="53">
        <f t="shared" ca="1" si="39"/>
        <v>41562</v>
      </c>
      <c r="L289" s="54" t="str">
        <f t="shared" si="37"/>
        <v>Thérèse d'Avila</v>
      </c>
      <c r="O289" s="63"/>
      <c r="S289" s="64"/>
      <c r="T289" s="64"/>
      <c r="U289" s="8"/>
      <c r="V289" s="8"/>
    </row>
    <row r="290" spans="4:22" x14ac:dyDescent="0.3">
      <c r="D290" s="49" t="e">
        <f t="shared" si="38"/>
        <v>#REF!</v>
      </c>
      <c r="E290" s="50" t="s">
        <v>303</v>
      </c>
      <c r="F290" s="50" t="str">
        <f t="shared" si="35"/>
        <v>Edwige</v>
      </c>
      <c r="G290" s="51"/>
      <c r="H290" s="52" t="e">
        <f t="shared" si="36"/>
        <v>#REF!</v>
      </c>
      <c r="I290" s="50" t="s">
        <v>303</v>
      </c>
      <c r="K290" s="53">
        <f t="shared" ca="1" si="39"/>
        <v>41563</v>
      </c>
      <c r="L290" s="54" t="str">
        <f t="shared" si="37"/>
        <v>Edwige</v>
      </c>
      <c r="O290" s="63"/>
      <c r="S290" s="64"/>
      <c r="T290" s="64"/>
      <c r="U290" s="8"/>
      <c r="V290" s="8"/>
    </row>
    <row r="291" spans="4:22" x14ac:dyDescent="0.3">
      <c r="D291" s="49" t="e">
        <f t="shared" si="38"/>
        <v>#REF!</v>
      </c>
      <c r="E291" s="50" t="s">
        <v>304</v>
      </c>
      <c r="F291" s="50" t="str">
        <f t="shared" si="35"/>
        <v>Baudoin</v>
      </c>
      <c r="G291" s="51"/>
      <c r="H291" s="52" t="e">
        <f t="shared" si="36"/>
        <v>#REF!</v>
      </c>
      <c r="I291" s="50" t="s">
        <v>304</v>
      </c>
      <c r="K291" s="53">
        <f t="shared" ca="1" si="39"/>
        <v>41564</v>
      </c>
      <c r="L291" s="54" t="str">
        <f t="shared" si="37"/>
        <v>Baudoin</v>
      </c>
      <c r="O291" s="63"/>
      <c r="S291" s="64"/>
      <c r="T291" s="64"/>
      <c r="U291" s="8"/>
      <c r="V291" s="8"/>
    </row>
    <row r="292" spans="4:22" x14ac:dyDescent="0.3">
      <c r="D292" s="49" t="e">
        <f t="shared" si="38"/>
        <v>#REF!</v>
      </c>
      <c r="E292" s="50" t="s">
        <v>305</v>
      </c>
      <c r="F292" s="50" t="str">
        <f t="shared" si="35"/>
        <v>Luc</v>
      </c>
      <c r="G292" s="51"/>
      <c r="H292" s="52" t="e">
        <f t="shared" si="36"/>
        <v>#REF!</v>
      </c>
      <c r="I292" s="50" t="s">
        <v>305</v>
      </c>
      <c r="K292" s="53">
        <f t="shared" ca="1" si="39"/>
        <v>41565</v>
      </c>
      <c r="L292" s="54" t="str">
        <f t="shared" si="37"/>
        <v>Luc</v>
      </c>
      <c r="O292" s="63"/>
      <c r="S292" s="64"/>
      <c r="T292" s="64"/>
      <c r="U292" s="8"/>
      <c r="V292" s="8"/>
    </row>
    <row r="293" spans="4:22" x14ac:dyDescent="0.3">
      <c r="D293" s="49" t="e">
        <f t="shared" si="38"/>
        <v>#REF!</v>
      </c>
      <c r="E293" s="50" t="s">
        <v>306</v>
      </c>
      <c r="F293" s="50" t="str">
        <f t="shared" si="35"/>
        <v>René</v>
      </c>
      <c r="G293" s="51"/>
      <c r="H293" s="52" t="e">
        <f t="shared" si="36"/>
        <v>#REF!</v>
      </c>
      <c r="I293" s="50" t="s">
        <v>306</v>
      </c>
      <c r="K293" s="53">
        <f t="shared" ca="1" si="39"/>
        <v>41566</v>
      </c>
      <c r="L293" s="54" t="str">
        <f t="shared" si="37"/>
        <v>René</v>
      </c>
      <c r="O293" s="63"/>
      <c r="S293" s="64"/>
      <c r="T293" s="64"/>
      <c r="U293" s="8"/>
      <c r="V293" s="8"/>
    </row>
    <row r="294" spans="4:22" x14ac:dyDescent="0.3">
      <c r="D294" s="49" t="e">
        <f t="shared" si="38"/>
        <v>#REF!</v>
      </c>
      <c r="E294" s="50" t="s">
        <v>307</v>
      </c>
      <c r="F294" s="50" t="str">
        <f t="shared" si="35"/>
        <v>Adeline</v>
      </c>
      <c r="G294" s="51"/>
      <c r="H294" s="52" t="e">
        <f t="shared" si="36"/>
        <v>#REF!</v>
      </c>
      <c r="I294" s="50" t="s">
        <v>307</v>
      </c>
      <c r="K294" s="53">
        <f t="shared" ca="1" si="39"/>
        <v>41567</v>
      </c>
      <c r="L294" s="54" t="str">
        <f t="shared" si="37"/>
        <v>Adeline</v>
      </c>
      <c r="O294" s="63"/>
      <c r="S294" s="64"/>
      <c r="T294" s="64"/>
      <c r="U294" s="8"/>
      <c r="V294" s="8"/>
    </row>
    <row r="295" spans="4:22" x14ac:dyDescent="0.3">
      <c r="D295" s="49" t="e">
        <f t="shared" si="38"/>
        <v>#REF!</v>
      </c>
      <c r="E295" s="50" t="s">
        <v>308</v>
      </c>
      <c r="F295" s="50" t="str">
        <f t="shared" si="35"/>
        <v>Céline</v>
      </c>
      <c r="G295" s="51"/>
      <c r="H295" s="52" t="e">
        <f t="shared" si="36"/>
        <v>#REF!</v>
      </c>
      <c r="I295" s="50" t="s">
        <v>308</v>
      </c>
      <c r="K295" s="53">
        <f t="shared" ca="1" si="39"/>
        <v>41568</v>
      </c>
      <c r="L295" s="54" t="str">
        <f t="shared" si="37"/>
        <v>Céline</v>
      </c>
      <c r="O295" s="63"/>
      <c r="S295" s="64"/>
      <c r="T295" s="64"/>
      <c r="U295" s="8"/>
      <c r="V295" s="8"/>
    </row>
    <row r="296" spans="4:22" x14ac:dyDescent="0.3">
      <c r="D296" s="49" t="e">
        <f t="shared" si="38"/>
        <v>#REF!</v>
      </c>
      <c r="E296" s="50" t="s">
        <v>309</v>
      </c>
      <c r="F296" s="50" t="str">
        <f t="shared" si="35"/>
        <v>Elodie</v>
      </c>
      <c r="G296" s="51"/>
      <c r="H296" s="52" t="e">
        <f t="shared" si="36"/>
        <v>#REF!</v>
      </c>
      <c r="I296" s="50" t="s">
        <v>309</v>
      </c>
      <c r="K296" s="53">
        <f t="shared" ca="1" si="39"/>
        <v>41569</v>
      </c>
      <c r="L296" s="54" t="str">
        <f t="shared" si="37"/>
        <v>Elodie</v>
      </c>
      <c r="O296" s="63"/>
      <c r="S296" s="64"/>
      <c r="T296" s="64"/>
      <c r="U296" s="8"/>
      <c r="V296" s="8"/>
    </row>
    <row r="297" spans="4:22" x14ac:dyDescent="0.3">
      <c r="D297" s="49" t="e">
        <f t="shared" si="38"/>
        <v>#REF!</v>
      </c>
      <c r="E297" s="50" t="s">
        <v>310</v>
      </c>
      <c r="F297" s="50" t="str">
        <f t="shared" si="35"/>
        <v>Jean  de C.</v>
      </c>
      <c r="G297" s="51"/>
      <c r="H297" s="52" t="e">
        <f t="shared" si="36"/>
        <v>#REF!</v>
      </c>
      <c r="I297" s="50" t="s">
        <v>310</v>
      </c>
      <c r="K297" s="53">
        <f t="shared" ca="1" si="39"/>
        <v>41570</v>
      </c>
      <c r="L297" s="54" t="str">
        <f t="shared" si="37"/>
        <v>Jean  de C.</v>
      </c>
      <c r="O297" s="63"/>
      <c r="S297" s="64"/>
      <c r="T297" s="64"/>
      <c r="U297" s="8"/>
      <c r="V297" s="8"/>
    </row>
    <row r="298" spans="4:22" x14ac:dyDescent="0.3">
      <c r="D298" s="49" t="e">
        <f t="shared" si="38"/>
        <v>#REF!</v>
      </c>
      <c r="E298" s="50" t="s">
        <v>311</v>
      </c>
      <c r="F298" s="50" t="str">
        <f t="shared" si="35"/>
        <v>Florentin</v>
      </c>
      <c r="G298" s="51"/>
      <c r="H298" s="52" t="e">
        <f t="shared" si="36"/>
        <v>#REF!</v>
      </c>
      <c r="I298" s="50" t="s">
        <v>311</v>
      </c>
      <c r="K298" s="53">
        <f t="shared" ca="1" si="39"/>
        <v>41571</v>
      </c>
      <c r="L298" s="54" t="str">
        <f t="shared" si="37"/>
        <v>Florentin</v>
      </c>
      <c r="O298" s="63"/>
      <c r="S298" s="64"/>
      <c r="T298" s="64"/>
      <c r="U298" s="8"/>
      <c r="V298" s="8"/>
    </row>
    <row r="299" spans="4:22" x14ac:dyDescent="0.3">
      <c r="D299" s="49" t="e">
        <f t="shared" si="38"/>
        <v>#REF!</v>
      </c>
      <c r="E299" s="50" t="s">
        <v>312</v>
      </c>
      <c r="F299" s="50" t="str">
        <f t="shared" si="35"/>
        <v>Crépin</v>
      </c>
      <c r="G299" s="51"/>
      <c r="H299" s="52" t="e">
        <f t="shared" si="36"/>
        <v>#REF!</v>
      </c>
      <c r="I299" s="50" t="s">
        <v>312</v>
      </c>
      <c r="K299" s="53">
        <f t="shared" ca="1" si="39"/>
        <v>41572</v>
      </c>
      <c r="L299" s="54" t="str">
        <f t="shared" si="37"/>
        <v>Crépin</v>
      </c>
      <c r="O299" s="63"/>
      <c r="S299" s="64"/>
      <c r="T299" s="64"/>
      <c r="U299" s="8"/>
      <c r="V299" s="8"/>
    </row>
    <row r="300" spans="4:22" x14ac:dyDescent="0.3">
      <c r="D300" s="49" t="e">
        <f t="shared" si="38"/>
        <v>#REF!</v>
      </c>
      <c r="E300" s="50" t="s">
        <v>313</v>
      </c>
      <c r="F300" s="50" t="str">
        <f t="shared" si="35"/>
        <v>Dimitri</v>
      </c>
      <c r="G300" s="51"/>
      <c r="H300" s="52" t="e">
        <f t="shared" si="36"/>
        <v>#REF!</v>
      </c>
      <c r="I300" s="50" t="s">
        <v>313</v>
      </c>
      <c r="K300" s="53">
        <f t="shared" ca="1" si="39"/>
        <v>41573</v>
      </c>
      <c r="L300" s="54" t="str">
        <f t="shared" si="37"/>
        <v>Dimitri</v>
      </c>
      <c r="O300" s="63"/>
      <c r="S300" s="64"/>
      <c r="T300" s="64"/>
      <c r="U300" s="8"/>
      <c r="V300" s="8"/>
    </row>
    <row r="301" spans="4:22" x14ac:dyDescent="0.3">
      <c r="D301" s="49" t="e">
        <f t="shared" si="38"/>
        <v>#REF!</v>
      </c>
      <c r="E301" s="50" t="s">
        <v>314</v>
      </c>
      <c r="F301" s="50" t="str">
        <f t="shared" si="35"/>
        <v>Emeline</v>
      </c>
      <c r="G301" s="51"/>
      <c r="H301" s="52" t="e">
        <f t="shared" si="36"/>
        <v>#REF!</v>
      </c>
      <c r="I301" s="50" t="s">
        <v>314</v>
      </c>
      <c r="K301" s="53">
        <f t="shared" ca="1" si="39"/>
        <v>41574</v>
      </c>
      <c r="L301" s="54" t="str">
        <f t="shared" si="37"/>
        <v>Emeline</v>
      </c>
      <c r="O301" s="63"/>
      <c r="S301" s="64"/>
      <c r="T301" s="64"/>
      <c r="U301" s="8"/>
      <c r="V301" s="8"/>
    </row>
    <row r="302" spans="4:22" x14ac:dyDescent="0.3">
      <c r="D302" s="49" t="e">
        <f t="shared" si="38"/>
        <v>#REF!</v>
      </c>
      <c r="E302" s="50" t="s">
        <v>315</v>
      </c>
      <c r="F302" s="50" t="str">
        <f t="shared" si="35"/>
        <v>Simon / Jude</v>
      </c>
      <c r="G302" s="51"/>
      <c r="H302" s="52" t="e">
        <f t="shared" si="36"/>
        <v>#REF!</v>
      </c>
      <c r="I302" s="50" t="s">
        <v>315</v>
      </c>
      <c r="K302" s="53">
        <f t="shared" ca="1" si="39"/>
        <v>41575</v>
      </c>
      <c r="L302" s="54" t="str">
        <f t="shared" si="37"/>
        <v>Simon / Jude</v>
      </c>
      <c r="S302" s="64"/>
      <c r="T302" s="64"/>
      <c r="U302" s="8"/>
      <c r="V302" s="8"/>
    </row>
    <row r="303" spans="4:22" x14ac:dyDescent="0.3">
      <c r="D303" s="49" t="e">
        <f t="shared" si="38"/>
        <v>#REF!</v>
      </c>
      <c r="E303" s="50" t="s">
        <v>316</v>
      </c>
      <c r="F303" s="50" t="str">
        <f t="shared" si="35"/>
        <v>Narcisse</v>
      </c>
      <c r="G303" s="51"/>
      <c r="H303" s="52" t="e">
        <f t="shared" si="36"/>
        <v>#REF!</v>
      </c>
      <c r="I303" s="50" t="s">
        <v>316</v>
      </c>
      <c r="K303" s="53">
        <f t="shared" ca="1" si="39"/>
        <v>41576</v>
      </c>
      <c r="L303" s="54" t="str">
        <f t="shared" si="37"/>
        <v>Narcisse</v>
      </c>
      <c r="S303" s="64"/>
      <c r="T303" s="64"/>
      <c r="U303" s="8"/>
      <c r="V303" s="8"/>
    </row>
    <row r="304" spans="4:22" x14ac:dyDescent="0.3">
      <c r="D304" s="49" t="e">
        <f t="shared" si="38"/>
        <v>#REF!</v>
      </c>
      <c r="E304" s="50" t="s">
        <v>317</v>
      </c>
      <c r="F304" s="50" t="str">
        <f t="shared" si="35"/>
        <v>Bienvenue</v>
      </c>
      <c r="G304" s="51"/>
      <c r="H304" s="52" t="e">
        <f t="shared" si="36"/>
        <v>#REF!</v>
      </c>
      <c r="I304" s="50" t="s">
        <v>317</v>
      </c>
      <c r="K304" s="53">
        <f t="shared" ca="1" si="39"/>
        <v>41577</v>
      </c>
      <c r="L304" s="54" t="str">
        <f t="shared" si="37"/>
        <v>Bienvenue</v>
      </c>
      <c r="S304" s="64"/>
      <c r="T304" s="64"/>
      <c r="U304" s="8"/>
      <c r="V304" s="8"/>
    </row>
    <row r="305" spans="4:22" x14ac:dyDescent="0.3">
      <c r="D305" s="49" t="e">
        <f t="shared" si="38"/>
        <v>#REF!</v>
      </c>
      <c r="E305" s="50" t="s">
        <v>318</v>
      </c>
      <c r="F305" s="50" t="str">
        <f t="shared" si="35"/>
        <v>Quentin</v>
      </c>
      <c r="G305" s="51"/>
      <c r="H305" s="52" t="e">
        <f t="shared" si="36"/>
        <v>#REF!</v>
      </c>
      <c r="I305" s="50" t="s">
        <v>318</v>
      </c>
      <c r="K305" s="53">
        <f t="shared" ca="1" si="39"/>
        <v>41578</v>
      </c>
      <c r="L305" s="54" t="str">
        <f t="shared" si="37"/>
        <v>Quentin</v>
      </c>
      <c r="S305" s="64"/>
      <c r="T305" s="64"/>
      <c r="U305" s="8"/>
      <c r="V305" s="8"/>
    </row>
    <row r="306" spans="4:22" x14ac:dyDescent="0.3">
      <c r="D306" s="49" t="e">
        <f t="shared" si="38"/>
        <v>#REF!</v>
      </c>
      <c r="E306" s="9" t="s">
        <v>16</v>
      </c>
      <c r="F306" s="50" t="str">
        <f t="shared" si="35"/>
        <v>Toussaint</v>
      </c>
      <c r="G306" s="51"/>
      <c r="H306" s="52" t="e">
        <f t="shared" si="36"/>
        <v>#REF!</v>
      </c>
      <c r="I306" s="9" t="s">
        <v>16</v>
      </c>
      <c r="K306" s="53">
        <f t="shared" ca="1" si="39"/>
        <v>41579</v>
      </c>
      <c r="L306" s="54" t="str">
        <f t="shared" si="37"/>
        <v>Toussaint</v>
      </c>
      <c r="S306" s="64"/>
      <c r="T306" s="40"/>
      <c r="U306" s="8"/>
      <c r="V306" s="8"/>
    </row>
    <row r="307" spans="4:22" x14ac:dyDescent="0.3">
      <c r="D307" s="49" t="e">
        <f t="shared" si="38"/>
        <v>#REF!</v>
      </c>
      <c r="E307" s="50" t="s">
        <v>319</v>
      </c>
      <c r="F307" s="50" t="str">
        <f t="shared" si="35"/>
        <v>Défunts</v>
      </c>
      <c r="G307" s="51"/>
      <c r="H307" s="52" t="e">
        <f t="shared" si="36"/>
        <v>#REF!</v>
      </c>
      <c r="I307" s="50" t="s">
        <v>319</v>
      </c>
      <c r="K307" s="53">
        <f t="shared" ca="1" si="39"/>
        <v>41580</v>
      </c>
      <c r="L307" s="54" t="str">
        <f t="shared" si="37"/>
        <v>Défunts</v>
      </c>
      <c r="S307" s="64"/>
      <c r="T307" s="40"/>
      <c r="U307" s="8"/>
      <c r="V307" s="8"/>
    </row>
    <row r="308" spans="4:22" x14ac:dyDescent="0.3">
      <c r="D308" s="49" t="e">
        <f t="shared" si="38"/>
        <v>#REF!</v>
      </c>
      <c r="E308" s="50" t="s">
        <v>320</v>
      </c>
      <c r="F308" s="50" t="str">
        <f t="shared" si="35"/>
        <v>Hubert</v>
      </c>
      <c r="G308" s="51"/>
      <c r="H308" s="52" t="e">
        <f t="shared" si="36"/>
        <v>#REF!</v>
      </c>
      <c r="I308" s="50" t="s">
        <v>320</v>
      </c>
      <c r="K308" s="53">
        <f t="shared" ca="1" si="39"/>
        <v>41581</v>
      </c>
      <c r="L308" s="54" t="str">
        <f t="shared" si="37"/>
        <v>Hubert</v>
      </c>
      <c r="S308" s="64"/>
      <c r="T308" s="40"/>
      <c r="U308" s="8"/>
      <c r="V308" s="8"/>
    </row>
    <row r="309" spans="4:22" x14ac:dyDescent="0.3">
      <c r="D309" s="49" t="e">
        <f t="shared" si="38"/>
        <v>#REF!</v>
      </c>
      <c r="E309" s="50" t="s">
        <v>321</v>
      </c>
      <c r="F309" s="50" t="str">
        <f t="shared" si="35"/>
        <v>Charles</v>
      </c>
      <c r="G309" s="51"/>
      <c r="H309" s="52" t="e">
        <f t="shared" si="36"/>
        <v>#REF!</v>
      </c>
      <c r="I309" s="50" t="s">
        <v>321</v>
      </c>
      <c r="K309" s="53">
        <f t="shared" ca="1" si="39"/>
        <v>41582</v>
      </c>
      <c r="L309" s="54" t="str">
        <f t="shared" si="37"/>
        <v>Charles</v>
      </c>
      <c r="S309" s="64"/>
      <c r="T309" s="64"/>
      <c r="U309" s="8"/>
      <c r="V309" s="8"/>
    </row>
    <row r="310" spans="4:22" x14ac:dyDescent="0.3">
      <c r="D310" s="49" t="e">
        <f t="shared" si="38"/>
        <v>#REF!</v>
      </c>
      <c r="E310" s="50" t="s">
        <v>322</v>
      </c>
      <c r="F310" s="50" t="str">
        <f t="shared" si="35"/>
        <v>Sylvie</v>
      </c>
      <c r="G310" s="51"/>
      <c r="H310" s="52" t="e">
        <f t="shared" si="36"/>
        <v>#REF!</v>
      </c>
      <c r="I310" s="50" t="s">
        <v>322</v>
      </c>
      <c r="K310" s="53">
        <f t="shared" ca="1" si="39"/>
        <v>41583</v>
      </c>
      <c r="L310" s="54" t="str">
        <f t="shared" si="37"/>
        <v>Sylvie</v>
      </c>
      <c r="S310" s="64"/>
      <c r="T310" s="64"/>
      <c r="U310" s="8"/>
      <c r="V310" s="8"/>
    </row>
    <row r="311" spans="4:22" x14ac:dyDescent="0.3">
      <c r="D311" s="49" t="e">
        <f t="shared" si="38"/>
        <v>#REF!</v>
      </c>
      <c r="E311" s="50" t="s">
        <v>323</v>
      </c>
      <c r="F311" s="50" t="str">
        <f t="shared" si="35"/>
        <v>Bertille</v>
      </c>
      <c r="G311" s="51"/>
      <c r="H311" s="52" t="e">
        <f t="shared" si="36"/>
        <v>#REF!</v>
      </c>
      <c r="I311" s="50" t="s">
        <v>323</v>
      </c>
      <c r="K311" s="53">
        <f t="shared" ca="1" si="39"/>
        <v>41584</v>
      </c>
      <c r="L311" s="54" t="str">
        <f t="shared" si="37"/>
        <v>Bertille</v>
      </c>
      <c r="S311" s="64"/>
      <c r="T311" s="64"/>
      <c r="U311" s="8"/>
      <c r="V311" s="8"/>
    </row>
    <row r="312" spans="4:22" x14ac:dyDescent="0.3">
      <c r="D312" s="49" t="e">
        <f t="shared" si="38"/>
        <v>#REF!</v>
      </c>
      <c r="E312" s="50" t="s">
        <v>324</v>
      </c>
      <c r="F312" s="50" t="str">
        <f t="shared" si="35"/>
        <v>Carine</v>
      </c>
      <c r="G312" s="51"/>
      <c r="H312" s="52" t="e">
        <f t="shared" si="36"/>
        <v>#REF!</v>
      </c>
      <c r="I312" s="50" t="s">
        <v>324</v>
      </c>
      <c r="K312" s="53">
        <f t="shared" ca="1" si="39"/>
        <v>41585</v>
      </c>
      <c r="L312" s="54" t="str">
        <f t="shared" si="37"/>
        <v>Carine</v>
      </c>
      <c r="S312" s="64"/>
      <c r="T312" s="64"/>
      <c r="U312" s="8"/>
      <c r="V312" s="8"/>
    </row>
    <row r="313" spans="4:22" x14ac:dyDescent="0.3">
      <c r="D313" s="49" t="e">
        <f t="shared" si="38"/>
        <v>#REF!</v>
      </c>
      <c r="E313" s="50" t="s">
        <v>325</v>
      </c>
      <c r="F313" s="50" t="str">
        <f t="shared" si="35"/>
        <v>Geoffroy</v>
      </c>
      <c r="G313" s="51"/>
      <c r="H313" s="52" t="e">
        <f t="shared" si="36"/>
        <v>#REF!</v>
      </c>
      <c r="I313" s="50" t="s">
        <v>325</v>
      </c>
      <c r="K313" s="53">
        <f t="shared" ca="1" si="39"/>
        <v>41586</v>
      </c>
      <c r="L313" s="54" t="str">
        <f t="shared" si="37"/>
        <v>Geoffroy</v>
      </c>
      <c r="S313" s="64"/>
      <c r="T313" s="64"/>
      <c r="U313" s="8"/>
      <c r="V313" s="8"/>
    </row>
    <row r="314" spans="4:22" x14ac:dyDescent="0.3">
      <c r="D314" s="49" t="e">
        <f t="shared" si="38"/>
        <v>#REF!</v>
      </c>
      <c r="E314" s="50" t="s">
        <v>326</v>
      </c>
      <c r="F314" s="50" t="str">
        <f t="shared" si="35"/>
        <v>Théodore</v>
      </c>
      <c r="G314" s="51"/>
      <c r="H314" s="52" t="e">
        <f t="shared" si="36"/>
        <v>#REF!</v>
      </c>
      <c r="I314" s="50" t="s">
        <v>326</v>
      </c>
      <c r="K314" s="53">
        <f t="shared" ca="1" si="39"/>
        <v>41587</v>
      </c>
      <c r="L314" s="54" t="str">
        <f t="shared" si="37"/>
        <v>Théodore</v>
      </c>
    </row>
    <row r="315" spans="4:22" x14ac:dyDescent="0.3">
      <c r="D315" s="49" t="e">
        <f t="shared" si="38"/>
        <v>#REF!</v>
      </c>
      <c r="E315" s="50" t="s">
        <v>327</v>
      </c>
      <c r="F315" s="50" t="str">
        <f t="shared" si="35"/>
        <v>Léon</v>
      </c>
      <c r="G315" s="51"/>
      <c r="H315" s="52" t="e">
        <f t="shared" si="36"/>
        <v>#REF!</v>
      </c>
      <c r="I315" s="50" t="s">
        <v>327</v>
      </c>
      <c r="K315" s="53">
        <f t="shared" ca="1" si="39"/>
        <v>41588</v>
      </c>
      <c r="L315" s="54" t="str">
        <f t="shared" si="37"/>
        <v>Léon</v>
      </c>
    </row>
    <row r="316" spans="4:22" x14ac:dyDescent="0.3">
      <c r="D316" s="49" t="e">
        <f t="shared" si="38"/>
        <v>#REF!</v>
      </c>
      <c r="E316" s="50" t="s">
        <v>328</v>
      </c>
      <c r="F316" s="50" t="str">
        <f t="shared" si="35"/>
        <v>Armistice Fr</v>
      </c>
      <c r="G316" s="51"/>
      <c r="H316" s="52" t="e">
        <f t="shared" si="36"/>
        <v>#REF!</v>
      </c>
      <c r="I316" s="50" t="s">
        <v>328</v>
      </c>
      <c r="K316" s="53">
        <f t="shared" ca="1" si="39"/>
        <v>41589</v>
      </c>
      <c r="L316" s="54" t="str">
        <f t="shared" si="37"/>
        <v>Armistice Fr</v>
      </c>
    </row>
    <row r="317" spans="4:22" x14ac:dyDescent="0.3">
      <c r="D317" s="49" t="e">
        <f t="shared" si="38"/>
        <v>#REF!</v>
      </c>
      <c r="E317" s="50" t="s">
        <v>329</v>
      </c>
      <c r="F317" s="50" t="str">
        <f t="shared" si="35"/>
        <v>Christian</v>
      </c>
      <c r="G317" s="51"/>
      <c r="H317" s="52" t="e">
        <f t="shared" si="36"/>
        <v>#REF!</v>
      </c>
      <c r="I317" s="50" t="s">
        <v>329</v>
      </c>
      <c r="K317" s="53">
        <f t="shared" ca="1" si="39"/>
        <v>41590</v>
      </c>
      <c r="L317" s="54" t="str">
        <f t="shared" si="37"/>
        <v>Christian</v>
      </c>
    </row>
    <row r="318" spans="4:22" x14ac:dyDescent="0.3">
      <c r="D318" s="49" t="e">
        <f t="shared" si="38"/>
        <v>#REF!</v>
      </c>
      <c r="E318" s="50" t="s">
        <v>330</v>
      </c>
      <c r="F318" s="50" t="str">
        <f t="shared" si="35"/>
        <v>Brice</v>
      </c>
      <c r="G318" s="51"/>
      <c r="H318" s="52" t="e">
        <f t="shared" si="36"/>
        <v>#REF!</v>
      </c>
      <c r="I318" s="50" t="s">
        <v>330</v>
      </c>
      <c r="K318" s="53">
        <f t="shared" ca="1" si="39"/>
        <v>41591</v>
      </c>
      <c r="L318" s="54" t="str">
        <f t="shared" si="37"/>
        <v>Brice</v>
      </c>
    </row>
    <row r="319" spans="4:22" x14ac:dyDescent="0.3">
      <c r="D319" s="49" t="e">
        <f t="shared" si="38"/>
        <v>#REF!</v>
      </c>
      <c r="E319" s="50" t="s">
        <v>331</v>
      </c>
      <c r="F319" s="50" t="str">
        <f t="shared" si="35"/>
        <v>Sidoine</v>
      </c>
      <c r="G319" s="51"/>
      <c r="H319" s="52" t="e">
        <f t="shared" si="36"/>
        <v>#REF!</v>
      </c>
      <c r="I319" s="50" t="s">
        <v>331</v>
      </c>
      <c r="K319" s="53">
        <f t="shared" ca="1" si="39"/>
        <v>41592</v>
      </c>
      <c r="L319" s="54" t="str">
        <f t="shared" si="37"/>
        <v>Sidoine</v>
      </c>
    </row>
    <row r="320" spans="4:22" x14ac:dyDescent="0.3">
      <c r="D320" s="49" t="e">
        <f t="shared" si="38"/>
        <v>#REF!</v>
      </c>
      <c r="E320" s="50" t="s">
        <v>332</v>
      </c>
      <c r="F320" s="50" t="str">
        <f t="shared" si="35"/>
        <v>Albert</v>
      </c>
      <c r="G320" s="51"/>
      <c r="H320" s="52" t="e">
        <f t="shared" si="36"/>
        <v>#REF!</v>
      </c>
      <c r="I320" s="50" t="s">
        <v>332</v>
      </c>
      <c r="K320" s="53">
        <f t="shared" ca="1" si="39"/>
        <v>41593</v>
      </c>
      <c r="L320" s="54" t="str">
        <f t="shared" si="37"/>
        <v>Albert</v>
      </c>
    </row>
    <row r="321" spans="4:12" x14ac:dyDescent="0.3">
      <c r="D321" s="49" t="e">
        <f t="shared" si="38"/>
        <v>#REF!</v>
      </c>
      <c r="E321" s="50" t="s">
        <v>333</v>
      </c>
      <c r="F321" s="50" t="str">
        <f t="shared" si="35"/>
        <v>Marguerite</v>
      </c>
      <c r="G321" s="51"/>
      <c r="H321" s="52" t="e">
        <f t="shared" si="36"/>
        <v>#REF!</v>
      </c>
      <c r="I321" s="50" t="s">
        <v>333</v>
      </c>
      <c r="K321" s="53">
        <f t="shared" ca="1" si="39"/>
        <v>41594</v>
      </c>
      <c r="L321" s="54" t="str">
        <f t="shared" si="37"/>
        <v>Marguerite</v>
      </c>
    </row>
    <row r="322" spans="4:12" x14ac:dyDescent="0.3">
      <c r="D322" s="49" t="e">
        <f t="shared" si="38"/>
        <v>#REF!</v>
      </c>
      <c r="E322" s="50" t="s">
        <v>334</v>
      </c>
      <c r="F322" s="50" t="str">
        <f t="shared" ref="F322:F366" si="40">IF(COUNTIF(Feries,D322)&gt;0,VLOOKUP(D322,$A$2:$B$18,2,0),E322)</f>
        <v>Elisabeth</v>
      </c>
      <c r="G322" s="51"/>
      <c r="H322" s="52" t="e">
        <f t="shared" si="36"/>
        <v>#REF!</v>
      </c>
      <c r="I322" s="50" t="s">
        <v>334</v>
      </c>
      <c r="K322" s="53">
        <f t="shared" ca="1" si="39"/>
        <v>41595</v>
      </c>
      <c r="L322" s="54" t="str">
        <f t="shared" si="37"/>
        <v>Elisabeth</v>
      </c>
    </row>
    <row r="323" spans="4:12" x14ac:dyDescent="0.3">
      <c r="D323" s="49" t="e">
        <f t="shared" si="38"/>
        <v>#REF!</v>
      </c>
      <c r="E323" s="50" t="s">
        <v>335</v>
      </c>
      <c r="F323" s="50" t="str">
        <f t="shared" si="40"/>
        <v>Aude</v>
      </c>
      <c r="G323" s="51"/>
      <c r="H323" s="52" t="e">
        <f t="shared" ref="H323:H366" si="41">D323</f>
        <v>#REF!</v>
      </c>
      <c r="I323" s="50" t="s">
        <v>335</v>
      </c>
      <c r="K323" s="53">
        <f t="shared" ca="1" si="39"/>
        <v>41596</v>
      </c>
      <c r="L323" s="54" t="str">
        <f t="shared" ref="L323:L366" si="42">I323</f>
        <v>Aude</v>
      </c>
    </row>
    <row r="324" spans="4:12" x14ac:dyDescent="0.3">
      <c r="D324" s="49" t="e">
        <f t="shared" ref="D324:D366" si="43">D323+1</f>
        <v>#REF!</v>
      </c>
      <c r="E324" s="50" t="s">
        <v>336</v>
      </c>
      <c r="F324" s="50" t="str">
        <f t="shared" si="40"/>
        <v>Tanguy</v>
      </c>
      <c r="G324" s="51"/>
      <c r="H324" s="52" t="e">
        <f t="shared" si="41"/>
        <v>#REF!</v>
      </c>
      <c r="I324" s="50" t="s">
        <v>336</v>
      </c>
      <c r="K324" s="53">
        <f t="shared" ref="K324:K366" ca="1" si="44">K323+1</f>
        <v>41597</v>
      </c>
      <c r="L324" s="54" t="str">
        <f t="shared" si="42"/>
        <v>Tanguy</v>
      </c>
    </row>
    <row r="325" spans="4:12" x14ac:dyDescent="0.3">
      <c r="D325" s="49" t="e">
        <f t="shared" si="43"/>
        <v>#REF!</v>
      </c>
      <c r="E325" s="50" t="s">
        <v>337</v>
      </c>
      <c r="F325" s="50" t="str">
        <f t="shared" si="40"/>
        <v>Edmond</v>
      </c>
      <c r="G325" s="51"/>
      <c r="H325" s="52" t="e">
        <f t="shared" si="41"/>
        <v>#REF!</v>
      </c>
      <c r="I325" s="50" t="s">
        <v>337</v>
      </c>
      <c r="K325" s="53">
        <f t="shared" ca="1" si="44"/>
        <v>41598</v>
      </c>
      <c r="L325" s="54" t="str">
        <f t="shared" si="42"/>
        <v>Edmond</v>
      </c>
    </row>
    <row r="326" spans="4:12" x14ac:dyDescent="0.3">
      <c r="D326" s="49" t="e">
        <f t="shared" si="43"/>
        <v>#REF!</v>
      </c>
      <c r="E326" s="50" t="s">
        <v>338</v>
      </c>
      <c r="F326" s="50" t="str">
        <f t="shared" si="40"/>
        <v>Marie (près de)</v>
      </c>
      <c r="G326" s="51"/>
      <c r="H326" s="52" t="e">
        <f t="shared" si="41"/>
        <v>#REF!</v>
      </c>
      <c r="I326" s="50" t="s">
        <v>338</v>
      </c>
      <c r="K326" s="53">
        <f t="shared" ca="1" si="44"/>
        <v>41599</v>
      </c>
      <c r="L326" s="54" t="str">
        <f t="shared" si="42"/>
        <v>Marie (près de)</v>
      </c>
    </row>
    <row r="327" spans="4:12" x14ac:dyDescent="0.3">
      <c r="D327" s="49" t="e">
        <f t="shared" si="43"/>
        <v>#REF!</v>
      </c>
      <c r="E327" s="50" t="s">
        <v>339</v>
      </c>
      <c r="F327" s="50" t="str">
        <f t="shared" si="40"/>
        <v>Cécile</v>
      </c>
      <c r="G327" s="51"/>
      <c r="H327" s="52" t="e">
        <f t="shared" si="41"/>
        <v>#REF!</v>
      </c>
      <c r="I327" s="50" t="s">
        <v>339</v>
      </c>
      <c r="K327" s="53">
        <f t="shared" ca="1" si="44"/>
        <v>41600</v>
      </c>
      <c r="L327" s="54" t="str">
        <f t="shared" si="42"/>
        <v>Cécile</v>
      </c>
    </row>
    <row r="328" spans="4:12" x14ac:dyDescent="0.3">
      <c r="D328" s="49" t="e">
        <f t="shared" si="43"/>
        <v>#REF!</v>
      </c>
      <c r="E328" s="50" t="s">
        <v>340</v>
      </c>
      <c r="F328" s="50" t="str">
        <f t="shared" si="40"/>
        <v>Clément</v>
      </c>
      <c r="G328" s="51"/>
      <c r="H328" s="52" t="e">
        <f t="shared" si="41"/>
        <v>#REF!</v>
      </c>
      <c r="I328" s="50" t="s">
        <v>340</v>
      </c>
      <c r="K328" s="53">
        <f t="shared" ca="1" si="44"/>
        <v>41601</v>
      </c>
      <c r="L328" s="54" t="str">
        <f t="shared" si="42"/>
        <v>Clément</v>
      </c>
    </row>
    <row r="329" spans="4:12" x14ac:dyDescent="0.3">
      <c r="D329" s="49" t="e">
        <f t="shared" si="43"/>
        <v>#REF!</v>
      </c>
      <c r="E329" s="50" t="s">
        <v>341</v>
      </c>
      <c r="F329" s="50" t="str">
        <f t="shared" si="40"/>
        <v>Flora</v>
      </c>
      <c r="G329" s="51"/>
      <c r="H329" s="52" t="e">
        <f t="shared" si="41"/>
        <v>#REF!</v>
      </c>
      <c r="I329" s="50" t="s">
        <v>341</v>
      </c>
      <c r="K329" s="53">
        <f t="shared" ca="1" si="44"/>
        <v>41602</v>
      </c>
      <c r="L329" s="54" t="str">
        <f t="shared" si="42"/>
        <v>Flora</v>
      </c>
    </row>
    <row r="330" spans="4:12" x14ac:dyDescent="0.3">
      <c r="D330" s="49" t="e">
        <f t="shared" si="43"/>
        <v>#REF!</v>
      </c>
      <c r="E330" s="50" t="s">
        <v>342</v>
      </c>
      <c r="F330" s="50" t="str">
        <f t="shared" si="40"/>
        <v>Catherine Labouré</v>
      </c>
      <c r="G330" s="51"/>
      <c r="H330" s="52" t="e">
        <f t="shared" si="41"/>
        <v>#REF!</v>
      </c>
      <c r="I330" s="50" t="s">
        <v>342</v>
      </c>
      <c r="K330" s="53">
        <f t="shared" ca="1" si="44"/>
        <v>41603</v>
      </c>
      <c r="L330" s="54" t="str">
        <f t="shared" si="42"/>
        <v>Catherine Labouré</v>
      </c>
    </row>
    <row r="331" spans="4:12" x14ac:dyDescent="0.3">
      <c r="D331" s="49" t="e">
        <f t="shared" si="43"/>
        <v>#REF!</v>
      </c>
      <c r="E331" s="50" t="s">
        <v>343</v>
      </c>
      <c r="F331" s="50" t="str">
        <f t="shared" si="40"/>
        <v>Delphine</v>
      </c>
      <c r="G331" s="51"/>
      <c r="H331" s="52" t="e">
        <f t="shared" si="41"/>
        <v>#REF!</v>
      </c>
      <c r="I331" s="50" t="s">
        <v>343</v>
      </c>
      <c r="K331" s="53">
        <f t="shared" ca="1" si="44"/>
        <v>41604</v>
      </c>
      <c r="L331" s="54" t="str">
        <f t="shared" si="42"/>
        <v>Delphine</v>
      </c>
    </row>
    <row r="332" spans="4:12" x14ac:dyDescent="0.3">
      <c r="D332" s="49" t="e">
        <f t="shared" si="43"/>
        <v>#REF!</v>
      </c>
      <c r="E332" s="50" t="s">
        <v>344</v>
      </c>
      <c r="F332" s="50" t="str">
        <f t="shared" si="40"/>
        <v>Séverin</v>
      </c>
      <c r="G332" s="51"/>
      <c r="H332" s="52" t="e">
        <f t="shared" si="41"/>
        <v>#REF!</v>
      </c>
      <c r="I332" s="50" t="s">
        <v>344</v>
      </c>
      <c r="K332" s="53">
        <f t="shared" ca="1" si="44"/>
        <v>41605</v>
      </c>
      <c r="L332" s="54" t="str">
        <f t="shared" si="42"/>
        <v>Séverin</v>
      </c>
    </row>
    <row r="333" spans="4:12" x14ac:dyDescent="0.3">
      <c r="D333" s="49" t="e">
        <f t="shared" si="43"/>
        <v>#REF!</v>
      </c>
      <c r="E333" s="50" t="s">
        <v>345</v>
      </c>
      <c r="F333" s="50" t="str">
        <f t="shared" si="40"/>
        <v>Jacques de la M.</v>
      </c>
      <c r="G333" s="51"/>
      <c r="H333" s="52" t="e">
        <f t="shared" si="41"/>
        <v>#REF!</v>
      </c>
      <c r="I333" s="50" t="s">
        <v>345</v>
      </c>
      <c r="K333" s="53">
        <f t="shared" ca="1" si="44"/>
        <v>41606</v>
      </c>
      <c r="L333" s="54" t="str">
        <f t="shared" si="42"/>
        <v>Jacques de la M.</v>
      </c>
    </row>
    <row r="334" spans="4:12" x14ac:dyDescent="0.3">
      <c r="D334" s="49" t="e">
        <f t="shared" si="43"/>
        <v>#REF!</v>
      </c>
      <c r="E334" s="50" t="s">
        <v>346</v>
      </c>
      <c r="F334" s="50" t="str">
        <f t="shared" si="40"/>
        <v>Saturnin</v>
      </c>
      <c r="G334" s="51"/>
      <c r="H334" s="52" t="e">
        <f t="shared" si="41"/>
        <v>#REF!</v>
      </c>
      <c r="I334" s="50" t="s">
        <v>346</v>
      </c>
      <c r="K334" s="53">
        <f t="shared" ca="1" si="44"/>
        <v>41607</v>
      </c>
      <c r="L334" s="54" t="str">
        <f t="shared" si="42"/>
        <v>Saturnin</v>
      </c>
    </row>
    <row r="335" spans="4:12" x14ac:dyDescent="0.3">
      <c r="D335" s="49" t="e">
        <f t="shared" si="43"/>
        <v>#REF!</v>
      </c>
      <c r="E335" s="50" t="s">
        <v>347</v>
      </c>
      <c r="F335" s="50" t="str">
        <f t="shared" si="40"/>
        <v>André</v>
      </c>
      <c r="G335" s="51"/>
      <c r="H335" s="52" t="e">
        <f t="shared" si="41"/>
        <v>#REF!</v>
      </c>
      <c r="I335" s="50" t="s">
        <v>347</v>
      </c>
      <c r="K335" s="53">
        <f t="shared" ca="1" si="44"/>
        <v>41608</v>
      </c>
      <c r="L335" s="54" t="str">
        <f t="shared" si="42"/>
        <v>André</v>
      </c>
    </row>
    <row r="336" spans="4:12" x14ac:dyDescent="0.3">
      <c r="D336" s="49" t="e">
        <f t="shared" si="43"/>
        <v>#REF!</v>
      </c>
      <c r="E336" s="50" t="s">
        <v>348</v>
      </c>
      <c r="F336" s="50" t="str">
        <f t="shared" si="40"/>
        <v>Florence</v>
      </c>
      <c r="G336" s="51"/>
      <c r="H336" s="52" t="e">
        <f t="shared" si="41"/>
        <v>#REF!</v>
      </c>
      <c r="I336" s="50" t="s">
        <v>348</v>
      </c>
      <c r="K336" s="53">
        <f t="shared" ca="1" si="44"/>
        <v>41609</v>
      </c>
      <c r="L336" s="54" t="str">
        <f t="shared" si="42"/>
        <v>Florence</v>
      </c>
    </row>
    <row r="337" spans="4:12" x14ac:dyDescent="0.3">
      <c r="D337" s="49" t="e">
        <f t="shared" si="43"/>
        <v>#REF!</v>
      </c>
      <c r="E337" s="50" t="s">
        <v>349</v>
      </c>
      <c r="F337" s="50" t="str">
        <f t="shared" si="40"/>
        <v>Viviane</v>
      </c>
      <c r="G337" s="51"/>
      <c r="H337" s="52" t="e">
        <f t="shared" si="41"/>
        <v>#REF!</v>
      </c>
      <c r="I337" s="50" t="s">
        <v>349</v>
      </c>
      <c r="K337" s="53">
        <f t="shared" ca="1" si="44"/>
        <v>41610</v>
      </c>
      <c r="L337" s="54" t="str">
        <f t="shared" si="42"/>
        <v>Viviane</v>
      </c>
    </row>
    <row r="338" spans="4:12" x14ac:dyDescent="0.3">
      <c r="D338" s="49" t="e">
        <f t="shared" si="43"/>
        <v>#REF!</v>
      </c>
      <c r="E338" s="50" t="s">
        <v>350</v>
      </c>
      <c r="F338" s="50" t="str">
        <f t="shared" si="40"/>
        <v>Xavier</v>
      </c>
      <c r="G338" s="51"/>
      <c r="H338" s="52" t="e">
        <f t="shared" si="41"/>
        <v>#REF!</v>
      </c>
      <c r="I338" s="50" t="s">
        <v>350</v>
      </c>
      <c r="K338" s="53">
        <f t="shared" ca="1" si="44"/>
        <v>41611</v>
      </c>
      <c r="L338" s="54" t="str">
        <f t="shared" si="42"/>
        <v>Xavier</v>
      </c>
    </row>
    <row r="339" spans="4:12" x14ac:dyDescent="0.3">
      <c r="D339" s="49" t="e">
        <f t="shared" si="43"/>
        <v>#REF!</v>
      </c>
      <c r="E339" s="50" t="s">
        <v>351</v>
      </c>
      <c r="F339" s="50" t="str">
        <f t="shared" si="40"/>
        <v>Barbara</v>
      </c>
      <c r="G339" s="51"/>
      <c r="H339" s="52" t="e">
        <f t="shared" si="41"/>
        <v>#REF!</v>
      </c>
      <c r="I339" s="50" t="s">
        <v>351</v>
      </c>
      <c r="K339" s="53">
        <f t="shared" ca="1" si="44"/>
        <v>41612</v>
      </c>
      <c r="L339" s="54" t="str">
        <f t="shared" si="42"/>
        <v>Barbara</v>
      </c>
    </row>
    <row r="340" spans="4:12" x14ac:dyDescent="0.3">
      <c r="D340" s="49" t="e">
        <f t="shared" si="43"/>
        <v>#REF!</v>
      </c>
      <c r="E340" s="50" t="s">
        <v>352</v>
      </c>
      <c r="F340" s="50" t="str">
        <f t="shared" si="40"/>
        <v>Gérald</v>
      </c>
      <c r="G340" s="51"/>
      <c r="H340" s="52" t="e">
        <f t="shared" si="41"/>
        <v>#REF!</v>
      </c>
      <c r="I340" s="50" t="s">
        <v>352</v>
      </c>
      <c r="K340" s="53">
        <f t="shared" ca="1" si="44"/>
        <v>41613</v>
      </c>
      <c r="L340" s="54" t="str">
        <f t="shared" si="42"/>
        <v>Gérald</v>
      </c>
    </row>
    <row r="341" spans="4:12" x14ac:dyDescent="0.3">
      <c r="D341" s="49" t="e">
        <f t="shared" si="43"/>
        <v>#REF!</v>
      </c>
      <c r="E341" s="50" t="s">
        <v>353</v>
      </c>
      <c r="F341" s="50" t="str">
        <f t="shared" si="40"/>
        <v>Nicolas</v>
      </c>
      <c r="G341" s="51"/>
      <c r="H341" s="52" t="e">
        <f t="shared" si="41"/>
        <v>#REF!</v>
      </c>
      <c r="I341" s="50" t="s">
        <v>353</v>
      </c>
      <c r="K341" s="53">
        <f t="shared" ca="1" si="44"/>
        <v>41614</v>
      </c>
      <c r="L341" s="54" t="str">
        <f t="shared" si="42"/>
        <v>Nicolas</v>
      </c>
    </row>
    <row r="342" spans="4:12" x14ac:dyDescent="0.3">
      <c r="D342" s="49" t="e">
        <f t="shared" si="43"/>
        <v>#REF!</v>
      </c>
      <c r="E342" s="50" t="s">
        <v>354</v>
      </c>
      <c r="F342" s="50" t="str">
        <f t="shared" si="40"/>
        <v>Ambroise</v>
      </c>
      <c r="G342" s="51"/>
      <c r="H342" s="52" t="e">
        <f t="shared" si="41"/>
        <v>#REF!</v>
      </c>
      <c r="I342" s="50" t="s">
        <v>354</v>
      </c>
      <c r="K342" s="53">
        <f t="shared" ca="1" si="44"/>
        <v>41615</v>
      </c>
      <c r="L342" s="54" t="str">
        <f t="shared" si="42"/>
        <v>Ambroise</v>
      </c>
    </row>
    <row r="343" spans="4:12" x14ac:dyDescent="0.3">
      <c r="D343" s="49" t="e">
        <f t="shared" si="43"/>
        <v>#REF!</v>
      </c>
      <c r="E343" s="50" t="s">
        <v>355</v>
      </c>
      <c r="F343" s="50" t="str">
        <f t="shared" si="40"/>
        <v>Conception</v>
      </c>
      <c r="G343" s="51"/>
      <c r="H343" s="52" t="e">
        <f t="shared" si="41"/>
        <v>#REF!</v>
      </c>
      <c r="I343" s="50" t="s">
        <v>355</v>
      </c>
      <c r="K343" s="53">
        <f t="shared" ca="1" si="44"/>
        <v>41616</v>
      </c>
      <c r="L343" s="54" t="str">
        <f t="shared" si="42"/>
        <v>Conception</v>
      </c>
    </row>
    <row r="344" spans="4:12" x14ac:dyDescent="0.3">
      <c r="D344" s="49" t="e">
        <f t="shared" si="43"/>
        <v>#REF!</v>
      </c>
      <c r="E344" s="50" t="s">
        <v>356</v>
      </c>
      <c r="F344" s="50" t="str">
        <f t="shared" si="40"/>
        <v>Pierre Fourier</v>
      </c>
      <c r="G344" s="51"/>
      <c r="H344" s="52" t="e">
        <f t="shared" si="41"/>
        <v>#REF!</v>
      </c>
      <c r="I344" s="50" t="s">
        <v>356</v>
      </c>
      <c r="K344" s="53">
        <f t="shared" ca="1" si="44"/>
        <v>41617</v>
      </c>
      <c r="L344" s="54" t="str">
        <f t="shared" si="42"/>
        <v>Pierre Fourier</v>
      </c>
    </row>
    <row r="345" spans="4:12" x14ac:dyDescent="0.3">
      <c r="D345" s="49" t="e">
        <f t="shared" si="43"/>
        <v>#REF!</v>
      </c>
      <c r="E345" s="50" t="s">
        <v>357</v>
      </c>
      <c r="F345" s="50" t="str">
        <f t="shared" si="40"/>
        <v>Romaric</v>
      </c>
      <c r="G345" s="51"/>
      <c r="H345" s="52" t="e">
        <f t="shared" si="41"/>
        <v>#REF!</v>
      </c>
      <c r="I345" s="50" t="s">
        <v>357</v>
      </c>
      <c r="K345" s="53">
        <f t="shared" ca="1" si="44"/>
        <v>41618</v>
      </c>
      <c r="L345" s="54" t="str">
        <f t="shared" si="42"/>
        <v>Romaric</v>
      </c>
    </row>
    <row r="346" spans="4:12" x14ac:dyDescent="0.3">
      <c r="D346" s="49" t="e">
        <f t="shared" si="43"/>
        <v>#REF!</v>
      </c>
      <c r="E346" s="50" t="s">
        <v>358</v>
      </c>
      <c r="F346" s="50" t="str">
        <f t="shared" si="40"/>
        <v>Daniel</v>
      </c>
      <c r="G346" s="51"/>
      <c r="H346" s="52" t="e">
        <f t="shared" si="41"/>
        <v>#REF!</v>
      </c>
      <c r="I346" s="50" t="s">
        <v>358</v>
      </c>
      <c r="K346" s="53">
        <f t="shared" ca="1" si="44"/>
        <v>41619</v>
      </c>
      <c r="L346" s="54" t="str">
        <f t="shared" si="42"/>
        <v>Daniel</v>
      </c>
    </row>
    <row r="347" spans="4:12" x14ac:dyDescent="0.3">
      <c r="D347" s="49" t="e">
        <f t="shared" si="43"/>
        <v>#REF!</v>
      </c>
      <c r="E347" s="50" t="s">
        <v>359</v>
      </c>
      <c r="F347" s="50" t="str">
        <f t="shared" si="40"/>
        <v>Jeanne-F/Chantal</v>
      </c>
      <c r="G347" s="51"/>
      <c r="H347" s="52" t="e">
        <f t="shared" si="41"/>
        <v>#REF!</v>
      </c>
      <c r="I347" s="50" t="s">
        <v>359</v>
      </c>
      <c r="K347" s="53">
        <f t="shared" ca="1" si="44"/>
        <v>41620</v>
      </c>
      <c r="L347" s="54" t="str">
        <f t="shared" si="42"/>
        <v>Jeanne-F/Chantal</v>
      </c>
    </row>
    <row r="348" spans="4:12" x14ac:dyDescent="0.3">
      <c r="D348" s="49" t="e">
        <f t="shared" si="43"/>
        <v>#REF!</v>
      </c>
      <c r="E348" s="50" t="s">
        <v>360</v>
      </c>
      <c r="F348" s="50" t="str">
        <f t="shared" si="40"/>
        <v xml:space="preserve">Lucie </v>
      </c>
      <c r="G348" s="51"/>
      <c r="H348" s="52" t="e">
        <f t="shared" si="41"/>
        <v>#REF!</v>
      </c>
      <c r="I348" s="50" t="s">
        <v>360</v>
      </c>
      <c r="K348" s="53">
        <f t="shared" ca="1" si="44"/>
        <v>41621</v>
      </c>
      <c r="L348" s="54" t="str">
        <f t="shared" si="42"/>
        <v xml:space="preserve">Lucie </v>
      </c>
    </row>
    <row r="349" spans="4:12" x14ac:dyDescent="0.3">
      <c r="D349" s="49" t="e">
        <f t="shared" si="43"/>
        <v>#REF!</v>
      </c>
      <c r="E349" s="50" t="s">
        <v>361</v>
      </c>
      <c r="F349" s="50" t="str">
        <f t="shared" si="40"/>
        <v>Odile</v>
      </c>
      <c r="G349" s="51"/>
      <c r="H349" s="52" t="e">
        <f t="shared" si="41"/>
        <v>#REF!</v>
      </c>
      <c r="I349" s="50" t="s">
        <v>361</v>
      </c>
      <c r="K349" s="53">
        <f t="shared" ca="1" si="44"/>
        <v>41622</v>
      </c>
      <c r="L349" s="54" t="str">
        <f t="shared" si="42"/>
        <v>Odile</v>
      </c>
    </row>
    <row r="350" spans="4:12" x14ac:dyDescent="0.3">
      <c r="D350" s="49" t="e">
        <f t="shared" si="43"/>
        <v>#REF!</v>
      </c>
      <c r="E350" s="50" t="s">
        <v>362</v>
      </c>
      <c r="F350" s="50" t="str">
        <f t="shared" si="40"/>
        <v>Ninon</v>
      </c>
      <c r="G350" s="51"/>
      <c r="H350" s="52" t="e">
        <f t="shared" si="41"/>
        <v>#REF!</v>
      </c>
      <c r="I350" s="50" t="s">
        <v>362</v>
      </c>
      <c r="K350" s="53">
        <f t="shared" ca="1" si="44"/>
        <v>41623</v>
      </c>
      <c r="L350" s="54" t="str">
        <f t="shared" si="42"/>
        <v>Ninon</v>
      </c>
    </row>
    <row r="351" spans="4:12" x14ac:dyDescent="0.3">
      <c r="D351" s="49" t="e">
        <f t="shared" si="43"/>
        <v>#REF!</v>
      </c>
      <c r="E351" s="50" t="s">
        <v>363</v>
      </c>
      <c r="F351" s="50" t="str">
        <f t="shared" si="40"/>
        <v>Alice</v>
      </c>
      <c r="G351" s="51"/>
      <c r="H351" s="52" t="e">
        <f t="shared" si="41"/>
        <v>#REF!</v>
      </c>
      <c r="I351" s="50" t="s">
        <v>363</v>
      </c>
      <c r="K351" s="53">
        <f t="shared" ca="1" si="44"/>
        <v>41624</v>
      </c>
      <c r="L351" s="54" t="str">
        <f t="shared" si="42"/>
        <v>Alice</v>
      </c>
    </row>
    <row r="352" spans="4:12" x14ac:dyDescent="0.3">
      <c r="D352" s="49" t="e">
        <f t="shared" si="43"/>
        <v>#REF!</v>
      </c>
      <c r="E352" s="50" t="s">
        <v>364</v>
      </c>
      <c r="F352" s="50" t="str">
        <f t="shared" si="40"/>
        <v>Gaël</v>
      </c>
      <c r="G352" s="51"/>
      <c r="H352" s="52" t="e">
        <f t="shared" si="41"/>
        <v>#REF!</v>
      </c>
      <c r="I352" s="50" t="s">
        <v>364</v>
      </c>
      <c r="K352" s="53">
        <f t="shared" ca="1" si="44"/>
        <v>41625</v>
      </c>
      <c r="L352" s="54" t="str">
        <f t="shared" si="42"/>
        <v>Gaël</v>
      </c>
    </row>
    <row r="353" spans="4:12" x14ac:dyDescent="0.3">
      <c r="D353" s="49" t="e">
        <f t="shared" si="43"/>
        <v>#REF!</v>
      </c>
      <c r="E353" s="50" t="s">
        <v>365</v>
      </c>
      <c r="F353" s="50" t="str">
        <f t="shared" si="40"/>
        <v>Gatien</v>
      </c>
      <c r="G353" s="51"/>
      <c r="H353" s="52" t="e">
        <f t="shared" si="41"/>
        <v>#REF!</v>
      </c>
      <c r="I353" s="50" t="s">
        <v>365</v>
      </c>
      <c r="K353" s="53">
        <f t="shared" ca="1" si="44"/>
        <v>41626</v>
      </c>
      <c r="L353" s="54" t="str">
        <f t="shared" si="42"/>
        <v>Gatien</v>
      </c>
    </row>
    <row r="354" spans="4:12" x14ac:dyDescent="0.3">
      <c r="D354" s="49" t="e">
        <f t="shared" si="43"/>
        <v>#REF!</v>
      </c>
      <c r="E354" s="50" t="s">
        <v>366</v>
      </c>
      <c r="F354" s="50" t="str">
        <f t="shared" si="40"/>
        <v>Urbain</v>
      </c>
      <c r="G354" s="51"/>
      <c r="H354" s="52" t="e">
        <f t="shared" si="41"/>
        <v>#REF!</v>
      </c>
      <c r="I354" s="50" t="s">
        <v>366</v>
      </c>
      <c r="K354" s="53">
        <f t="shared" ca="1" si="44"/>
        <v>41627</v>
      </c>
      <c r="L354" s="54" t="str">
        <f t="shared" si="42"/>
        <v>Urbain</v>
      </c>
    </row>
    <row r="355" spans="4:12" x14ac:dyDescent="0.3">
      <c r="D355" s="49" t="e">
        <f t="shared" si="43"/>
        <v>#REF!</v>
      </c>
      <c r="E355" s="50" t="s">
        <v>367</v>
      </c>
      <c r="F355" s="50" t="str">
        <f t="shared" si="40"/>
        <v>Abraham</v>
      </c>
      <c r="G355" s="51"/>
      <c r="H355" s="52" t="e">
        <f t="shared" si="41"/>
        <v>#REF!</v>
      </c>
      <c r="I355" s="50" t="s">
        <v>367</v>
      </c>
      <c r="K355" s="53">
        <f t="shared" ca="1" si="44"/>
        <v>41628</v>
      </c>
      <c r="L355" s="54" t="str">
        <f t="shared" si="42"/>
        <v>Abraham</v>
      </c>
    </row>
    <row r="356" spans="4:12" x14ac:dyDescent="0.3">
      <c r="D356" s="49" t="e">
        <f t="shared" si="43"/>
        <v>#REF!</v>
      </c>
      <c r="E356" s="50" t="s">
        <v>368</v>
      </c>
      <c r="F356" s="50" t="str">
        <f t="shared" si="40"/>
        <v>Pierre</v>
      </c>
      <c r="G356" s="51"/>
      <c r="H356" s="52" t="e">
        <f t="shared" si="41"/>
        <v>#REF!</v>
      </c>
      <c r="I356" s="50" t="s">
        <v>368</v>
      </c>
      <c r="K356" s="53">
        <f t="shared" ca="1" si="44"/>
        <v>41629</v>
      </c>
      <c r="L356" s="54" t="str">
        <f t="shared" si="42"/>
        <v>Pierre</v>
      </c>
    </row>
    <row r="357" spans="4:12" x14ac:dyDescent="0.3">
      <c r="D357" s="49" t="e">
        <f t="shared" si="43"/>
        <v>#REF!</v>
      </c>
      <c r="E357" s="50" t="s">
        <v>369</v>
      </c>
      <c r="F357" s="50" t="str">
        <f t="shared" si="40"/>
        <v>Xavière</v>
      </c>
      <c r="G357" s="51"/>
      <c r="H357" s="52" t="e">
        <f t="shared" si="41"/>
        <v>#REF!</v>
      </c>
      <c r="I357" s="50" t="s">
        <v>369</v>
      </c>
      <c r="K357" s="53">
        <f t="shared" ca="1" si="44"/>
        <v>41630</v>
      </c>
      <c r="L357" s="54" t="str">
        <f t="shared" si="42"/>
        <v>Xavière</v>
      </c>
    </row>
    <row r="358" spans="4:12" x14ac:dyDescent="0.3">
      <c r="D358" s="49" t="e">
        <f t="shared" si="43"/>
        <v>#REF!</v>
      </c>
      <c r="E358" s="50" t="s">
        <v>370</v>
      </c>
      <c r="F358" s="50" t="str">
        <f t="shared" si="40"/>
        <v>Armand</v>
      </c>
      <c r="G358" s="51"/>
      <c r="H358" s="52" t="e">
        <f t="shared" si="41"/>
        <v>#REF!</v>
      </c>
      <c r="I358" s="50" t="s">
        <v>370</v>
      </c>
      <c r="K358" s="53">
        <f t="shared" ca="1" si="44"/>
        <v>41631</v>
      </c>
      <c r="L358" s="54" t="str">
        <f t="shared" si="42"/>
        <v>Armand</v>
      </c>
    </row>
    <row r="359" spans="4:12" x14ac:dyDescent="0.3">
      <c r="D359" s="49" t="e">
        <f t="shared" si="43"/>
        <v>#REF!</v>
      </c>
      <c r="E359" s="50" t="s">
        <v>371</v>
      </c>
      <c r="F359" s="50" t="str">
        <f t="shared" si="40"/>
        <v>Adèle</v>
      </c>
      <c r="G359" s="51"/>
      <c r="H359" s="52" t="e">
        <f t="shared" si="41"/>
        <v>#REF!</v>
      </c>
      <c r="I359" s="50" t="s">
        <v>371</v>
      </c>
      <c r="K359" s="53">
        <f t="shared" ca="1" si="44"/>
        <v>41632</v>
      </c>
      <c r="L359" s="54" t="str">
        <f t="shared" si="42"/>
        <v>Adèle</v>
      </c>
    </row>
    <row r="360" spans="4:12" x14ac:dyDescent="0.3">
      <c r="D360" s="49" t="e">
        <f t="shared" si="43"/>
        <v>#REF!</v>
      </c>
      <c r="E360" s="50" t="s">
        <v>18</v>
      </c>
      <c r="F360" s="50" t="str">
        <f t="shared" si="40"/>
        <v>Noël</v>
      </c>
      <c r="G360" s="51"/>
      <c r="H360" s="52" t="e">
        <f t="shared" si="41"/>
        <v>#REF!</v>
      </c>
      <c r="I360" s="50" t="s">
        <v>18</v>
      </c>
      <c r="K360" s="53">
        <f t="shared" ca="1" si="44"/>
        <v>41633</v>
      </c>
      <c r="L360" s="54" t="str">
        <f t="shared" si="42"/>
        <v>Noël</v>
      </c>
    </row>
    <row r="361" spans="4:12" x14ac:dyDescent="0.3">
      <c r="D361" s="49" t="e">
        <f t="shared" si="43"/>
        <v>#REF!</v>
      </c>
      <c r="E361" s="50" t="s">
        <v>372</v>
      </c>
      <c r="F361" s="50" t="str">
        <f t="shared" si="40"/>
        <v>Etienne</v>
      </c>
      <c r="G361" s="51"/>
      <c r="H361" s="52" t="e">
        <f t="shared" si="41"/>
        <v>#REF!</v>
      </c>
      <c r="I361" s="50" t="s">
        <v>372</v>
      </c>
      <c r="K361" s="53">
        <f t="shared" ca="1" si="44"/>
        <v>41634</v>
      </c>
      <c r="L361" s="54" t="str">
        <f t="shared" si="42"/>
        <v>Etienne</v>
      </c>
    </row>
    <row r="362" spans="4:12" x14ac:dyDescent="0.3">
      <c r="D362" s="49" t="e">
        <f t="shared" si="43"/>
        <v>#REF!</v>
      </c>
      <c r="E362" s="50" t="s">
        <v>373</v>
      </c>
      <c r="F362" s="50" t="str">
        <f t="shared" si="40"/>
        <v>Jean</v>
      </c>
      <c r="G362" s="51"/>
      <c r="H362" s="52" t="e">
        <f t="shared" si="41"/>
        <v>#REF!</v>
      </c>
      <c r="I362" s="50" t="s">
        <v>373</v>
      </c>
      <c r="K362" s="53">
        <f t="shared" ca="1" si="44"/>
        <v>41635</v>
      </c>
      <c r="L362" s="54" t="str">
        <f t="shared" si="42"/>
        <v>Jean</v>
      </c>
    </row>
    <row r="363" spans="4:12" x14ac:dyDescent="0.3">
      <c r="D363" s="49" t="e">
        <f t="shared" si="43"/>
        <v>#REF!</v>
      </c>
      <c r="E363" s="50" t="s">
        <v>374</v>
      </c>
      <c r="F363" s="50" t="str">
        <f t="shared" si="40"/>
        <v>Innocent</v>
      </c>
      <c r="G363" s="51"/>
      <c r="H363" s="52" t="e">
        <f t="shared" si="41"/>
        <v>#REF!</v>
      </c>
      <c r="I363" s="50" t="s">
        <v>374</v>
      </c>
      <c r="K363" s="53">
        <f t="shared" ca="1" si="44"/>
        <v>41636</v>
      </c>
      <c r="L363" s="54" t="str">
        <f t="shared" si="42"/>
        <v>Innocent</v>
      </c>
    </row>
    <row r="364" spans="4:12" x14ac:dyDescent="0.3">
      <c r="D364" s="49" t="e">
        <f t="shared" si="43"/>
        <v>#REF!</v>
      </c>
      <c r="E364" s="50" t="s">
        <v>375</v>
      </c>
      <c r="F364" s="50" t="str">
        <f t="shared" si="40"/>
        <v>David</v>
      </c>
      <c r="G364" s="51"/>
      <c r="H364" s="52" t="e">
        <f t="shared" si="41"/>
        <v>#REF!</v>
      </c>
      <c r="I364" s="50" t="s">
        <v>375</v>
      </c>
      <c r="K364" s="53">
        <f t="shared" ca="1" si="44"/>
        <v>41637</v>
      </c>
      <c r="L364" s="54" t="str">
        <f t="shared" si="42"/>
        <v>David</v>
      </c>
    </row>
    <row r="365" spans="4:12" x14ac:dyDescent="0.3">
      <c r="D365" s="49" t="e">
        <f t="shared" si="43"/>
        <v>#REF!</v>
      </c>
      <c r="E365" s="50" t="s">
        <v>376</v>
      </c>
      <c r="F365" s="50" t="str">
        <f t="shared" si="40"/>
        <v>Roger</v>
      </c>
      <c r="G365" s="51"/>
      <c r="H365" s="52" t="e">
        <f t="shared" si="41"/>
        <v>#REF!</v>
      </c>
      <c r="I365" s="50" t="s">
        <v>376</v>
      </c>
      <c r="K365" s="53">
        <f t="shared" ca="1" si="44"/>
        <v>41638</v>
      </c>
      <c r="L365" s="54" t="str">
        <f t="shared" si="42"/>
        <v>Roger</v>
      </c>
    </row>
    <row r="366" spans="4:12" x14ac:dyDescent="0.3">
      <c r="D366" s="49" t="e">
        <f t="shared" si="43"/>
        <v>#REF!</v>
      </c>
      <c r="E366" s="50" t="s">
        <v>377</v>
      </c>
      <c r="F366" s="50" t="str">
        <f t="shared" si="40"/>
        <v>Sylvestre</v>
      </c>
      <c r="G366" s="51"/>
      <c r="H366" s="52" t="e">
        <f t="shared" si="41"/>
        <v>#REF!</v>
      </c>
      <c r="I366" s="50" t="s">
        <v>377</v>
      </c>
      <c r="K366" s="53">
        <f t="shared" ca="1" si="44"/>
        <v>41639</v>
      </c>
      <c r="L366" s="54" t="str">
        <f t="shared" si="42"/>
        <v>Sylvestre</v>
      </c>
    </row>
  </sheetData>
  <sheetProtection selectLockedCells="1" selectUnlockedCells="1"/>
  <mergeCells count="2">
    <mergeCell ref="N1:P1"/>
    <mergeCell ref="W1:Y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B1:I338"/>
  <sheetViews>
    <sheetView workbookViewId="0">
      <selection activeCell="K9" sqref="K9"/>
    </sheetView>
  </sheetViews>
  <sheetFormatPr baseColWidth="10" defaultRowHeight="15" x14ac:dyDescent="0.3"/>
  <cols>
    <col min="1" max="1" width="11.42578125" customWidth="1"/>
    <col min="2" max="2" width="26.28515625" style="26" customWidth="1"/>
    <col min="3" max="5" width="9.85546875" style="26" customWidth="1"/>
    <col min="6" max="6" width="11.42578125" style="26" customWidth="1"/>
    <col min="7" max="9" width="11.42578125" style="26"/>
  </cols>
  <sheetData>
    <row r="1" spans="2:5" ht="15.75" thickBot="1" x14ac:dyDescent="0.35"/>
    <row r="2" spans="2:5" ht="15.75" thickBot="1" x14ac:dyDescent="0.35">
      <c r="B2" s="27" t="s">
        <v>382</v>
      </c>
      <c r="C2" s="30" t="s">
        <v>383</v>
      </c>
      <c r="D2" s="30" t="s">
        <v>384</v>
      </c>
      <c r="E2" s="30" t="s">
        <v>385</v>
      </c>
    </row>
    <row r="3" spans="2:5" ht="15.75" thickBot="1" x14ac:dyDescent="0.35">
      <c r="B3" s="31" t="s">
        <v>386</v>
      </c>
      <c r="C3" s="28">
        <v>40422</v>
      </c>
      <c r="D3" s="28">
        <v>40422</v>
      </c>
      <c r="E3" s="28">
        <v>40422</v>
      </c>
    </row>
    <row r="4" spans="2:5" ht="15.75" thickBot="1" x14ac:dyDescent="0.35">
      <c r="B4" s="31" t="s">
        <v>387</v>
      </c>
      <c r="C4" s="28">
        <v>40423</v>
      </c>
      <c r="D4" s="28">
        <v>40423</v>
      </c>
      <c r="E4" s="28">
        <v>40423</v>
      </c>
    </row>
    <row r="5" spans="2:5" x14ac:dyDescent="0.3">
      <c r="B5" s="105" t="s">
        <v>16</v>
      </c>
      <c r="C5" s="34">
        <v>40474</v>
      </c>
      <c r="D5" s="34">
        <v>40474</v>
      </c>
      <c r="E5" s="34">
        <v>40474</v>
      </c>
    </row>
    <row r="6" spans="2:5" x14ac:dyDescent="0.3">
      <c r="B6" s="106"/>
      <c r="C6" s="29">
        <v>40475</v>
      </c>
      <c r="D6" s="29">
        <v>40475</v>
      </c>
      <c r="E6" s="29">
        <v>40475</v>
      </c>
    </row>
    <row r="7" spans="2:5" x14ac:dyDescent="0.3">
      <c r="B7" s="106"/>
      <c r="C7" s="29">
        <v>40476</v>
      </c>
      <c r="D7" s="29">
        <v>40476</v>
      </c>
      <c r="E7" s="29">
        <v>40476</v>
      </c>
    </row>
    <row r="8" spans="2:5" x14ac:dyDescent="0.3">
      <c r="B8" s="106"/>
      <c r="C8" s="29">
        <v>40477</v>
      </c>
      <c r="D8" s="29">
        <v>40477</v>
      </c>
      <c r="E8" s="29">
        <v>40477</v>
      </c>
    </row>
    <row r="9" spans="2:5" x14ac:dyDescent="0.3">
      <c r="B9" s="106"/>
      <c r="C9" s="29">
        <v>40478</v>
      </c>
      <c r="D9" s="29">
        <v>40478</v>
      </c>
      <c r="E9" s="29">
        <v>40478</v>
      </c>
    </row>
    <row r="10" spans="2:5" x14ac:dyDescent="0.3">
      <c r="B10" s="106"/>
      <c r="C10" s="29">
        <v>40479</v>
      </c>
      <c r="D10" s="29">
        <v>40479</v>
      </c>
      <c r="E10" s="29">
        <v>40479</v>
      </c>
    </row>
    <row r="11" spans="2:5" x14ac:dyDescent="0.3">
      <c r="B11" s="106"/>
      <c r="C11" s="29">
        <v>40480</v>
      </c>
      <c r="D11" s="29">
        <v>40480</v>
      </c>
      <c r="E11" s="29">
        <v>40480</v>
      </c>
    </row>
    <row r="12" spans="2:5" x14ac:dyDescent="0.3">
      <c r="B12" s="106"/>
      <c r="C12" s="29">
        <v>40481</v>
      </c>
      <c r="D12" s="29">
        <v>40481</v>
      </c>
      <c r="E12" s="29">
        <v>40481</v>
      </c>
    </row>
    <row r="13" spans="2:5" x14ac:dyDescent="0.3">
      <c r="B13" s="106"/>
      <c r="C13" s="29">
        <v>40482</v>
      </c>
      <c r="D13" s="29">
        <v>40482</v>
      </c>
      <c r="E13" s="29">
        <v>40482</v>
      </c>
    </row>
    <row r="14" spans="2:5" x14ac:dyDescent="0.3">
      <c r="B14" s="106"/>
      <c r="C14" s="29">
        <v>40483</v>
      </c>
      <c r="D14" s="29">
        <v>40483</v>
      </c>
      <c r="E14" s="29">
        <v>40483</v>
      </c>
    </row>
    <row r="15" spans="2:5" x14ac:dyDescent="0.3">
      <c r="B15" s="106"/>
      <c r="C15" s="29">
        <v>40484</v>
      </c>
      <c r="D15" s="29">
        <v>40484</v>
      </c>
      <c r="E15" s="29">
        <v>40484</v>
      </c>
    </row>
    <row r="16" spans="2:5" x14ac:dyDescent="0.3">
      <c r="B16" s="106"/>
      <c r="C16" s="29">
        <v>40485</v>
      </c>
      <c r="D16" s="29">
        <v>40485</v>
      </c>
      <c r="E16" s="29">
        <v>40485</v>
      </c>
    </row>
    <row r="17" spans="2:5" ht="15.75" thickBot="1" x14ac:dyDescent="0.35">
      <c r="B17" s="107"/>
      <c r="C17" s="28">
        <v>40486</v>
      </c>
      <c r="D17" s="28">
        <v>40486</v>
      </c>
      <c r="E17" s="28">
        <v>40486</v>
      </c>
    </row>
    <row r="18" spans="2:5" x14ac:dyDescent="0.3">
      <c r="B18" s="106" t="s">
        <v>18</v>
      </c>
      <c r="C18" s="29">
        <v>40530</v>
      </c>
      <c r="D18" s="29">
        <v>40530</v>
      </c>
      <c r="E18" s="29">
        <v>40530</v>
      </c>
    </row>
    <row r="19" spans="2:5" x14ac:dyDescent="0.3">
      <c r="B19" s="106"/>
      <c r="C19" s="29">
        <v>40531</v>
      </c>
      <c r="D19" s="29">
        <v>40531</v>
      </c>
      <c r="E19" s="29">
        <v>40531</v>
      </c>
    </row>
    <row r="20" spans="2:5" x14ac:dyDescent="0.3">
      <c r="B20" s="106"/>
      <c r="C20" s="29">
        <v>40532</v>
      </c>
      <c r="D20" s="29">
        <v>40532</v>
      </c>
      <c r="E20" s="29">
        <v>40532</v>
      </c>
    </row>
    <row r="21" spans="2:5" x14ac:dyDescent="0.3">
      <c r="B21" s="106"/>
      <c r="C21" s="29">
        <v>40533</v>
      </c>
      <c r="D21" s="29">
        <v>40533</v>
      </c>
      <c r="E21" s="29">
        <v>40533</v>
      </c>
    </row>
    <row r="22" spans="2:5" x14ac:dyDescent="0.3">
      <c r="B22" s="106"/>
      <c r="C22" s="29">
        <v>40534</v>
      </c>
      <c r="D22" s="29">
        <v>40534</v>
      </c>
      <c r="E22" s="29">
        <v>40534</v>
      </c>
    </row>
    <row r="23" spans="2:5" x14ac:dyDescent="0.3">
      <c r="B23" s="106"/>
      <c r="C23" s="29">
        <v>40535</v>
      </c>
      <c r="D23" s="29">
        <v>40535</v>
      </c>
      <c r="E23" s="29">
        <v>40535</v>
      </c>
    </row>
    <row r="24" spans="2:5" x14ac:dyDescent="0.3">
      <c r="B24" s="106"/>
      <c r="C24" s="29">
        <v>40536</v>
      </c>
      <c r="D24" s="29">
        <v>40536</v>
      </c>
      <c r="E24" s="29">
        <v>40536</v>
      </c>
    </row>
    <row r="25" spans="2:5" x14ac:dyDescent="0.3">
      <c r="B25" s="106"/>
      <c r="C25" s="29">
        <v>40537</v>
      </c>
      <c r="D25" s="29">
        <v>40537</v>
      </c>
      <c r="E25" s="29">
        <v>40537</v>
      </c>
    </row>
    <row r="26" spans="2:5" x14ac:dyDescent="0.3">
      <c r="B26" s="106"/>
      <c r="C26" s="29">
        <v>40538</v>
      </c>
      <c r="D26" s="29">
        <v>40538</v>
      </c>
      <c r="E26" s="29">
        <v>40538</v>
      </c>
    </row>
    <row r="27" spans="2:5" x14ac:dyDescent="0.3">
      <c r="B27" s="106"/>
      <c r="C27" s="29">
        <v>40539</v>
      </c>
      <c r="D27" s="29">
        <v>40539</v>
      </c>
      <c r="E27" s="29">
        <v>40539</v>
      </c>
    </row>
    <row r="28" spans="2:5" x14ac:dyDescent="0.3">
      <c r="B28" s="106"/>
      <c r="C28" s="29">
        <v>40540</v>
      </c>
      <c r="D28" s="29">
        <v>40540</v>
      </c>
      <c r="E28" s="29">
        <v>40540</v>
      </c>
    </row>
    <row r="29" spans="2:5" x14ac:dyDescent="0.3">
      <c r="B29" s="106"/>
      <c r="C29" s="29">
        <v>40541</v>
      </c>
      <c r="D29" s="29">
        <v>40541</v>
      </c>
      <c r="E29" s="29">
        <v>40541</v>
      </c>
    </row>
    <row r="30" spans="2:5" x14ac:dyDescent="0.3">
      <c r="B30" s="106"/>
      <c r="C30" s="29">
        <v>40542</v>
      </c>
      <c r="D30" s="29">
        <v>40542</v>
      </c>
      <c r="E30" s="29">
        <v>40542</v>
      </c>
    </row>
    <row r="31" spans="2:5" x14ac:dyDescent="0.3">
      <c r="B31" s="106"/>
      <c r="C31" s="29">
        <v>40543</v>
      </c>
      <c r="D31" s="29">
        <v>40543</v>
      </c>
      <c r="E31" s="29">
        <v>40543</v>
      </c>
    </row>
    <row r="32" spans="2:5" x14ac:dyDescent="0.3">
      <c r="B32" s="106"/>
      <c r="C32" s="29">
        <v>40544</v>
      </c>
      <c r="D32" s="29">
        <v>40544</v>
      </c>
      <c r="E32" s="29">
        <v>40544</v>
      </c>
    </row>
    <row r="33" spans="2:5" x14ac:dyDescent="0.3">
      <c r="B33" s="106"/>
      <c r="C33" s="29">
        <v>40545</v>
      </c>
      <c r="D33" s="29">
        <v>40545</v>
      </c>
      <c r="E33" s="29">
        <v>40545</v>
      </c>
    </row>
    <row r="34" spans="2:5" ht="15.75" thickBot="1" x14ac:dyDescent="0.35">
      <c r="B34" s="106"/>
      <c r="C34" s="35">
        <v>40546</v>
      </c>
      <c r="D34" s="28">
        <v>40546</v>
      </c>
      <c r="E34" s="28">
        <v>40546</v>
      </c>
    </row>
    <row r="35" spans="2:5" x14ac:dyDescent="0.3">
      <c r="B35" s="105" t="s">
        <v>388</v>
      </c>
      <c r="C35" s="29">
        <v>40600</v>
      </c>
      <c r="D35" s="29">
        <v>40593</v>
      </c>
      <c r="E35" s="29">
        <v>40586</v>
      </c>
    </row>
    <row r="36" spans="2:5" x14ac:dyDescent="0.3">
      <c r="B36" s="106"/>
      <c r="C36" s="29">
        <v>40601</v>
      </c>
      <c r="D36" s="29">
        <v>40594</v>
      </c>
      <c r="E36" s="29">
        <v>40587</v>
      </c>
    </row>
    <row r="37" spans="2:5" x14ac:dyDescent="0.3">
      <c r="B37" s="106"/>
      <c r="C37" s="29">
        <v>40602</v>
      </c>
      <c r="D37" s="29">
        <v>40595</v>
      </c>
      <c r="E37" s="29">
        <v>40588</v>
      </c>
    </row>
    <row r="38" spans="2:5" x14ac:dyDescent="0.3">
      <c r="B38" s="106"/>
      <c r="C38" s="29">
        <v>40603</v>
      </c>
      <c r="D38" s="29">
        <v>40596</v>
      </c>
      <c r="E38" s="29">
        <v>40589</v>
      </c>
    </row>
    <row r="39" spans="2:5" x14ac:dyDescent="0.3">
      <c r="B39" s="106"/>
      <c r="C39" s="29">
        <v>40604</v>
      </c>
      <c r="D39" s="29">
        <v>40597</v>
      </c>
      <c r="E39" s="29">
        <v>40590</v>
      </c>
    </row>
    <row r="40" spans="2:5" x14ac:dyDescent="0.3">
      <c r="B40" s="106"/>
      <c r="C40" s="29">
        <v>40605</v>
      </c>
      <c r="D40" s="29">
        <v>40598</v>
      </c>
      <c r="E40" s="29">
        <v>40591</v>
      </c>
    </row>
    <row r="41" spans="2:5" x14ac:dyDescent="0.3">
      <c r="B41" s="106"/>
      <c r="C41" s="29">
        <v>40606</v>
      </c>
      <c r="D41" s="29">
        <v>40599</v>
      </c>
      <c r="E41" s="29">
        <v>40592</v>
      </c>
    </row>
    <row r="42" spans="2:5" x14ac:dyDescent="0.3">
      <c r="B42" s="106"/>
      <c r="C42" s="29">
        <v>40607</v>
      </c>
      <c r="D42" s="29">
        <v>40600</v>
      </c>
      <c r="E42" s="29">
        <v>40593</v>
      </c>
    </row>
    <row r="43" spans="2:5" x14ac:dyDescent="0.3">
      <c r="B43" s="106"/>
      <c r="C43" s="29">
        <v>40608</v>
      </c>
      <c r="D43" s="29">
        <v>40601</v>
      </c>
      <c r="E43" s="29">
        <v>40594</v>
      </c>
    </row>
    <row r="44" spans="2:5" x14ac:dyDescent="0.3">
      <c r="B44" s="106"/>
      <c r="C44" s="29">
        <v>40609</v>
      </c>
      <c r="D44" s="29">
        <v>40602</v>
      </c>
      <c r="E44" s="29">
        <v>40595</v>
      </c>
    </row>
    <row r="45" spans="2:5" x14ac:dyDescent="0.3">
      <c r="B45" s="106"/>
      <c r="C45" s="29">
        <v>40610</v>
      </c>
      <c r="D45" s="29">
        <v>40603</v>
      </c>
      <c r="E45" s="29">
        <v>40596</v>
      </c>
    </row>
    <row r="46" spans="2:5" x14ac:dyDescent="0.3">
      <c r="B46" s="106"/>
      <c r="C46" s="29">
        <v>40611</v>
      </c>
      <c r="D46" s="29">
        <v>40604</v>
      </c>
      <c r="E46" s="29">
        <v>40597</v>
      </c>
    </row>
    <row r="47" spans="2:5" x14ac:dyDescent="0.3">
      <c r="B47" s="106"/>
      <c r="C47" s="29">
        <v>40612</v>
      </c>
      <c r="D47" s="29">
        <v>40605</v>
      </c>
      <c r="E47" s="29">
        <v>40598</v>
      </c>
    </row>
    <row r="48" spans="2:5" x14ac:dyDescent="0.3">
      <c r="B48" s="106"/>
      <c r="C48" s="29">
        <v>40613</v>
      </c>
      <c r="D48" s="29">
        <v>40606</v>
      </c>
      <c r="E48" s="29">
        <v>40599</v>
      </c>
    </row>
    <row r="49" spans="2:5" x14ac:dyDescent="0.3">
      <c r="B49" s="106"/>
      <c r="C49" s="29">
        <v>40614</v>
      </c>
      <c r="D49" s="29">
        <v>40607</v>
      </c>
      <c r="E49" s="29">
        <v>40600</v>
      </c>
    </row>
    <row r="50" spans="2:5" x14ac:dyDescent="0.3">
      <c r="B50" s="106"/>
      <c r="C50" s="29">
        <v>40615</v>
      </c>
      <c r="D50" s="29">
        <v>40608</v>
      </c>
      <c r="E50" s="29">
        <v>40601</v>
      </c>
    </row>
    <row r="51" spans="2:5" ht="15.75" thickBot="1" x14ac:dyDescent="0.35">
      <c r="B51" s="106"/>
      <c r="C51" s="35">
        <v>40616</v>
      </c>
      <c r="D51" s="28">
        <v>40609</v>
      </c>
      <c r="E51" s="28">
        <v>40602</v>
      </c>
    </row>
    <row r="52" spans="2:5" x14ac:dyDescent="0.3">
      <c r="B52" s="105" t="s">
        <v>389</v>
      </c>
      <c r="C52" s="29">
        <v>40656</v>
      </c>
      <c r="D52" s="29">
        <v>40649</v>
      </c>
      <c r="E52" s="29">
        <v>40643</v>
      </c>
    </row>
    <row r="53" spans="2:5" x14ac:dyDescent="0.3">
      <c r="B53" s="106"/>
      <c r="C53" s="29">
        <v>40657</v>
      </c>
      <c r="D53" s="29">
        <v>40650</v>
      </c>
      <c r="E53" s="29">
        <v>40644</v>
      </c>
    </row>
    <row r="54" spans="2:5" x14ac:dyDescent="0.3">
      <c r="B54" s="106"/>
      <c r="C54" s="29">
        <v>40658</v>
      </c>
      <c r="D54" s="29">
        <v>40651</v>
      </c>
      <c r="E54" s="29">
        <v>40645</v>
      </c>
    </row>
    <row r="55" spans="2:5" x14ac:dyDescent="0.3">
      <c r="B55" s="106"/>
      <c r="C55" s="29">
        <v>40659</v>
      </c>
      <c r="D55" s="29">
        <v>40652</v>
      </c>
      <c r="E55" s="29">
        <v>40646</v>
      </c>
    </row>
    <row r="56" spans="2:5" x14ac:dyDescent="0.3">
      <c r="B56" s="106"/>
      <c r="C56" s="29">
        <v>40660</v>
      </c>
      <c r="D56" s="29">
        <v>40653</v>
      </c>
      <c r="E56" s="29">
        <v>40647</v>
      </c>
    </row>
    <row r="57" spans="2:5" x14ac:dyDescent="0.3">
      <c r="B57" s="106"/>
      <c r="C57" s="29">
        <v>40661</v>
      </c>
      <c r="D57" s="29">
        <v>40654</v>
      </c>
      <c r="E57" s="29">
        <v>40648</v>
      </c>
    </row>
    <row r="58" spans="2:5" x14ac:dyDescent="0.3">
      <c r="B58" s="106"/>
      <c r="C58" s="29">
        <v>40662</v>
      </c>
      <c r="D58" s="29">
        <v>40655</v>
      </c>
      <c r="E58" s="29">
        <v>40649</v>
      </c>
    </row>
    <row r="59" spans="2:5" x14ac:dyDescent="0.3">
      <c r="B59" s="106"/>
      <c r="C59" s="29">
        <v>40663</v>
      </c>
      <c r="D59" s="29">
        <v>40656</v>
      </c>
      <c r="E59" s="29">
        <v>40650</v>
      </c>
    </row>
    <row r="60" spans="2:5" x14ac:dyDescent="0.3">
      <c r="B60" s="106"/>
      <c r="C60" s="29">
        <v>40664</v>
      </c>
      <c r="D60" s="29">
        <v>40657</v>
      </c>
      <c r="E60" s="29">
        <v>40651</v>
      </c>
    </row>
    <row r="61" spans="2:5" x14ac:dyDescent="0.3">
      <c r="B61" s="106"/>
      <c r="C61" s="29">
        <v>40665</v>
      </c>
      <c r="D61" s="29">
        <v>40658</v>
      </c>
      <c r="E61" s="29">
        <v>40652</v>
      </c>
    </row>
    <row r="62" spans="2:5" x14ac:dyDescent="0.3">
      <c r="B62" s="106"/>
      <c r="C62" s="29">
        <v>40666</v>
      </c>
      <c r="D62" s="29">
        <v>40659</v>
      </c>
      <c r="E62" s="29">
        <v>40653</v>
      </c>
    </row>
    <row r="63" spans="2:5" x14ac:dyDescent="0.3">
      <c r="B63" s="106"/>
      <c r="C63" s="29">
        <v>40667</v>
      </c>
      <c r="D63" s="29">
        <v>40660</v>
      </c>
      <c r="E63" s="29">
        <v>40654</v>
      </c>
    </row>
    <row r="64" spans="2:5" x14ac:dyDescent="0.3">
      <c r="B64" s="106"/>
      <c r="C64" s="29">
        <v>40668</v>
      </c>
      <c r="D64" s="29">
        <v>40661</v>
      </c>
      <c r="E64" s="29">
        <v>40655</v>
      </c>
    </row>
    <row r="65" spans="2:5" x14ac:dyDescent="0.3">
      <c r="B65" s="106"/>
      <c r="C65" s="29">
        <v>40669</v>
      </c>
      <c r="D65" s="29">
        <v>40662</v>
      </c>
      <c r="E65" s="29">
        <v>40656</v>
      </c>
    </row>
    <row r="66" spans="2:5" x14ac:dyDescent="0.3">
      <c r="B66" s="106"/>
      <c r="C66" s="29">
        <v>40670</v>
      </c>
      <c r="D66" s="29">
        <v>40663</v>
      </c>
      <c r="E66" s="29">
        <v>40657</v>
      </c>
    </row>
    <row r="67" spans="2:5" x14ac:dyDescent="0.3">
      <c r="B67" s="106"/>
      <c r="C67" s="29">
        <v>40671</v>
      </c>
      <c r="D67" s="29">
        <v>40664</v>
      </c>
      <c r="E67" s="29">
        <v>40658</v>
      </c>
    </row>
    <row r="68" spans="2:5" ht="15.75" thickBot="1" x14ac:dyDescent="0.35">
      <c r="B68" s="106"/>
      <c r="C68" s="29">
        <v>40672</v>
      </c>
      <c r="D68" s="29">
        <v>40665</v>
      </c>
      <c r="E68" s="29">
        <v>40659</v>
      </c>
    </row>
    <row r="69" spans="2:5" ht="15.75" thickBot="1" x14ac:dyDescent="0.35">
      <c r="B69" s="32" t="s">
        <v>390</v>
      </c>
      <c r="C69" s="33">
        <v>40726</v>
      </c>
      <c r="D69" s="33">
        <v>40726</v>
      </c>
      <c r="E69" s="33">
        <v>40726</v>
      </c>
    </row>
    <row r="70" spans="2:5" ht="15.75" thickBot="1" x14ac:dyDescent="0.35">
      <c r="B70" s="31"/>
      <c r="C70" s="33">
        <v>40727</v>
      </c>
      <c r="D70" s="33">
        <v>40727</v>
      </c>
      <c r="E70" s="33">
        <v>40727</v>
      </c>
    </row>
    <row r="71" spans="2:5" ht="15.75" thickBot="1" x14ac:dyDescent="0.35">
      <c r="B71" s="31"/>
      <c r="C71" s="33">
        <v>40728</v>
      </c>
      <c r="D71" s="33">
        <v>40728</v>
      </c>
      <c r="E71" s="33">
        <v>40728</v>
      </c>
    </row>
    <row r="72" spans="2:5" ht="15.75" thickBot="1" x14ac:dyDescent="0.35">
      <c r="B72" s="31"/>
      <c r="C72" s="33">
        <v>40729</v>
      </c>
      <c r="D72" s="33">
        <v>40729</v>
      </c>
      <c r="E72" s="33">
        <v>40729</v>
      </c>
    </row>
    <row r="73" spans="2:5" ht="15.75" thickBot="1" x14ac:dyDescent="0.35">
      <c r="B73" s="31"/>
      <c r="C73" s="33">
        <v>40730</v>
      </c>
      <c r="D73" s="33">
        <v>40730</v>
      </c>
      <c r="E73" s="33">
        <v>40730</v>
      </c>
    </row>
    <row r="74" spans="2:5" ht="15.75" thickBot="1" x14ac:dyDescent="0.35">
      <c r="B74" s="31"/>
      <c r="C74" s="33">
        <v>40731</v>
      </c>
      <c r="D74" s="33">
        <v>40731</v>
      </c>
      <c r="E74" s="33">
        <v>40731</v>
      </c>
    </row>
    <row r="75" spans="2:5" ht="15.75" thickBot="1" x14ac:dyDescent="0.35">
      <c r="B75" s="31"/>
      <c r="C75" s="33">
        <v>40732</v>
      </c>
      <c r="D75" s="33">
        <v>40732</v>
      </c>
      <c r="E75" s="33">
        <v>40732</v>
      </c>
    </row>
    <row r="76" spans="2:5" ht="15.75" thickBot="1" x14ac:dyDescent="0.35">
      <c r="B76" s="31"/>
      <c r="C76" s="33">
        <v>40733</v>
      </c>
      <c r="D76" s="33">
        <v>40733</v>
      </c>
      <c r="E76" s="33">
        <v>40733</v>
      </c>
    </row>
    <row r="77" spans="2:5" ht="15.75" thickBot="1" x14ac:dyDescent="0.35">
      <c r="B77" s="31"/>
      <c r="C77" s="33">
        <v>40734</v>
      </c>
      <c r="D77" s="33">
        <v>40734</v>
      </c>
      <c r="E77" s="33">
        <v>40734</v>
      </c>
    </row>
    <row r="78" spans="2:5" ht="15.75" thickBot="1" x14ac:dyDescent="0.35">
      <c r="B78" s="31"/>
      <c r="C78" s="33">
        <v>40735</v>
      </c>
      <c r="D78" s="33">
        <v>40735</v>
      </c>
      <c r="E78" s="33">
        <v>40735</v>
      </c>
    </row>
    <row r="79" spans="2:5" ht="15.75" thickBot="1" x14ac:dyDescent="0.35">
      <c r="B79" s="31"/>
      <c r="C79" s="33">
        <v>40736</v>
      </c>
      <c r="D79" s="33">
        <v>40736</v>
      </c>
      <c r="E79" s="33">
        <v>40736</v>
      </c>
    </row>
    <row r="80" spans="2:5" ht="15.75" thickBot="1" x14ac:dyDescent="0.35">
      <c r="B80" s="31"/>
      <c r="C80" s="33">
        <v>40737</v>
      </c>
      <c r="D80" s="33">
        <v>40737</v>
      </c>
      <c r="E80" s="33">
        <v>40737</v>
      </c>
    </row>
    <row r="81" spans="2:5" ht="15.75" thickBot="1" x14ac:dyDescent="0.35">
      <c r="B81" s="31"/>
      <c r="C81" s="33">
        <v>40738</v>
      </c>
      <c r="D81" s="33">
        <v>40738</v>
      </c>
      <c r="E81" s="33">
        <v>40738</v>
      </c>
    </row>
    <row r="82" spans="2:5" ht="15.75" thickBot="1" x14ac:dyDescent="0.35">
      <c r="B82" s="31"/>
      <c r="C82" s="33">
        <v>40739</v>
      </c>
      <c r="D82" s="33">
        <v>40739</v>
      </c>
      <c r="E82" s="33">
        <v>40739</v>
      </c>
    </row>
    <row r="83" spans="2:5" ht="15.75" thickBot="1" x14ac:dyDescent="0.35">
      <c r="B83" s="31"/>
      <c r="C83" s="33">
        <v>40740</v>
      </c>
      <c r="D83" s="33">
        <v>40740</v>
      </c>
      <c r="E83" s="33">
        <v>40740</v>
      </c>
    </row>
    <row r="84" spans="2:5" ht="15.75" thickBot="1" x14ac:dyDescent="0.35">
      <c r="B84" s="31"/>
      <c r="C84" s="33">
        <v>40741</v>
      </c>
      <c r="D84" s="33">
        <v>40741</v>
      </c>
      <c r="E84" s="33">
        <v>40741</v>
      </c>
    </row>
    <row r="85" spans="2:5" ht="15.75" thickBot="1" x14ac:dyDescent="0.35">
      <c r="B85" s="31"/>
      <c r="C85" s="33">
        <v>40742</v>
      </c>
      <c r="D85" s="33">
        <v>40742</v>
      </c>
      <c r="E85" s="33">
        <v>40742</v>
      </c>
    </row>
    <row r="86" spans="2:5" ht="15.75" thickBot="1" x14ac:dyDescent="0.35">
      <c r="B86" s="31"/>
      <c r="C86" s="33">
        <v>40743</v>
      </c>
      <c r="D86" s="33">
        <v>40743</v>
      </c>
      <c r="E86" s="33">
        <v>40743</v>
      </c>
    </row>
    <row r="87" spans="2:5" ht="15.75" thickBot="1" x14ac:dyDescent="0.35">
      <c r="B87" s="31"/>
      <c r="C87" s="33">
        <v>40744</v>
      </c>
      <c r="D87" s="33">
        <v>40744</v>
      </c>
      <c r="E87" s="33">
        <v>40744</v>
      </c>
    </row>
    <row r="88" spans="2:5" ht="15.75" thickBot="1" x14ac:dyDescent="0.35">
      <c r="B88" s="31"/>
      <c r="C88" s="33">
        <v>40745</v>
      </c>
      <c r="D88" s="33">
        <v>40745</v>
      </c>
      <c r="E88" s="33">
        <v>40745</v>
      </c>
    </row>
    <row r="89" spans="2:5" ht="15.75" thickBot="1" x14ac:dyDescent="0.35">
      <c r="B89" s="31"/>
      <c r="C89" s="33">
        <v>40746</v>
      </c>
      <c r="D89" s="33">
        <v>40746</v>
      </c>
      <c r="E89" s="33">
        <v>40746</v>
      </c>
    </row>
    <row r="90" spans="2:5" ht="15.75" thickBot="1" x14ac:dyDescent="0.35">
      <c r="B90" s="31"/>
      <c r="C90" s="33">
        <v>40747</v>
      </c>
      <c r="D90" s="33">
        <v>40747</v>
      </c>
      <c r="E90" s="33">
        <v>40747</v>
      </c>
    </row>
    <row r="91" spans="2:5" ht="15.75" thickBot="1" x14ac:dyDescent="0.35">
      <c r="B91" s="31"/>
      <c r="C91" s="33">
        <v>40748</v>
      </c>
      <c r="D91" s="33">
        <v>40748</v>
      </c>
      <c r="E91" s="33">
        <v>40748</v>
      </c>
    </row>
    <row r="92" spans="2:5" ht="15.75" thickBot="1" x14ac:dyDescent="0.35">
      <c r="B92" s="31"/>
      <c r="C92" s="33">
        <v>40749</v>
      </c>
      <c r="D92" s="33">
        <v>40749</v>
      </c>
      <c r="E92" s="33">
        <v>40749</v>
      </c>
    </row>
    <row r="93" spans="2:5" ht="15.75" thickBot="1" x14ac:dyDescent="0.35">
      <c r="B93" s="31"/>
      <c r="C93" s="33">
        <v>40750</v>
      </c>
      <c r="D93" s="33">
        <v>40750</v>
      </c>
      <c r="E93" s="33">
        <v>40750</v>
      </c>
    </row>
    <row r="94" spans="2:5" ht="15.75" thickBot="1" x14ac:dyDescent="0.35">
      <c r="B94" s="31"/>
      <c r="C94" s="33">
        <v>40751</v>
      </c>
      <c r="D94" s="33">
        <v>40751</v>
      </c>
      <c r="E94" s="33">
        <v>40751</v>
      </c>
    </row>
    <row r="95" spans="2:5" ht="15.75" thickBot="1" x14ac:dyDescent="0.35">
      <c r="B95" s="31"/>
      <c r="C95" s="33">
        <v>40752</v>
      </c>
      <c r="D95" s="33">
        <v>40752</v>
      </c>
      <c r="E95" s="33">
        <v>40752</v>
      </c>
    </row>
    <row r="96" spans="2:5" ht="15.75" thickBot="1" x14ac:dyDescent="0.35">
      <c r="B96" s="31"/>
      <c r="C96" s="33">
        <v>40753</v>
      </c>
      <c r="D96" s="33">
        <v>40753</v>
      </c>
      <c r="E96" s="33">
        <v>40753</v>
      </c>
    </row>
    <row r="97" spans="2:5" ht="15.75" thickBot="1" x14ac:dyDescent="0.35">
      <c r="B97" s="31"/>
      <c r="C97" s="33">
        <v>40754</v>
      </c>
      <c r="D97" s="33">
        <v>40754</v>
      </c>
      <c r="E97" s="33">
        <v>40754</v>
      </c>
    </row>
    <row r="98" spans="2:5" ht="15.75" thickBot="1" x14ac:dyDescent="0.35">
      <c r="B98" s="31"/>
      <c r="C98" s="33">
        <v>40755</v>
      </c>
      <c r="D98" s="33">
        <v>40755</v>
      </c>
      <c r="E98" s="33">
        <v>40755</v>
      </c>
    </row>
    <row r="99" spans="2:5" ht="15.75" thickBot="1" x14ac:dyDescent="0.35">
      <c r="B99" s="31"/>
      <c r="C99" s="33">
        <v>40756</v>
      </c>
      <c r="D99" s="33">
        <v>40756</v>
      </c>
      <c r="E99" s="33">
        <v>40756</v>
      </c>
    </row>
    <row r="100" spans="2:5" ht="15.75" thickBot="1" x14ac:dyDescent="0.35">
      <c r="B100" s="31"/>
      <c r="C100" s="33">
        <v>40757</v>
      </c>
      <c r="D100" s="33">
        <v>40757</v>
      </c>
      <c r="E100" s="33">
        <v>40757</v>
      </c>
    </row>
    <row r="101" spans="2:5" ht="15.75" thickBot="1" x14ac:dyDescent="0.35">
      <c r="B101" s="31"/>
      <c r="C101" s="33">
        <v>40758</v>
      </c>
      <c r="D101" s="33">
        <v>40758</v>
      </c>
      <c r="E101" s="33">
        <v>40758</v>
      </c>
    </row>
    <row r="102" spans="2:5" ht="15.75" thickBot="1" x14ac:dyDescent="0.35">
      <c r="B102" s="31"/>
      <c r="C102" s="33">
        <v>40759</v>
      </c>
      <c r="D102" s="33">
        <v>40759</v>
      </c>
      <c r="E102" s="33">
        <v>40759</v>
      </c>
    </row>
    <row r="103" spans="2:5" ht="15.75" thickBot="1" x14ac:dyDescent="0.35">
      <c r="B103" s="31"/>
      <c r="C103" s="33">
        <v>40760</v>
      </c>
      <c r="D103" s="33">
        <v>40760</v>
      </c>
      <c r="E103" s="33">
        <v>40760</v>
      </c>
    </row>
    <row r="104" spans="2:5" ht="15.75" thickBot="1" x14ac:dyDescent="0.35">
      <c r="B104" s="31"/>
      <c r="C104" s="33">
        <v>40761</v>
      </c>
      <c r="D104" s="33">
        <v>40761</v>
      </c>
      <c r="E104" s="33">
        <v>40761</v>
      </c>
    </row>
    <row r="105" spans="2:5" ht="15.75" thickBot="1" x14ac:dyDescent="0.35">
      <c r="B105" s="31"/>
      <c r="C105" s="33">
        <v>40762</v>
      </c>
      <c r="D105" s="33">
        <v>40762</v>
      </c>
      <c r="E105" s="33">
        <v>40762</v>
      </c>
    </row>
    <row r="106" spans="2:5" ht="15.75" thickBot="1" x14ac:dyDescent="0.35">
      <c r="B106" s="31"/>
      <c r="C106" s="33">
        <v>40763</v>
      </c>
      <c r="D106" s="33">
        <v>40763</v>
      </c>
      <c r="E106" s="33">
        <v>40763</v>
      </c>
    </row>
    <row r="107" spans="2:5" ht="15.75" thickBot="1" x14ac:dyDescent="0.35">
      <c r="B107" s="31"/>
      <c r="C107" s="33">
        <v>40764</v>
      </c>
      <c r="D107" s="33">
        <v>40764</v>
      </c>
      <c r="E107" s="33">
        <v>40764</v>
      </c>
    </row>
    <row r="108" spans="2:5" ht="15.75" thickBot="1" x14ac:dyDescent="0.35">
      <c r="B108" s="31"/>
      <c r="C108" s="33">
        <v>40765</v>
      </c>
      <c r="D108" s="33">
        <v>40765</v>
      </c>
      <c r="E108" s="33">
        <v>40765</v>
      </c>
    </row>
    <row r="109" spans="2:5" ht="15.75" thickBot="1" x14ac:dyDescent="0.35">
      <c r="B109" s="31"/>
      <c r="C109" s="33">
        <v>40766</v>
      </c>
      <c r="D109" s="33">
        <v>40766</v>
      </c>
      <c r="E109" s="33">
        <v>40766</v>
      </c>
    </row>
    <row r="110" spans="2:5" ht="15.75" thickBot="1" x14ac:dyDescent="0.35">
      <c r="B110" s="31"/>
      <c r="C110" s="33">
        <v>40767</v>
      </c>
      <c r="D110" s="33">
        <v>40767</v>
      </c>
      <c r="E110" s="33">
        <v>40767</v>
      </c>
    </row>
    <row r="111" spans="2:5" ht="15.75" thickBot="1" x14ac:dyDescent="0.35">
      <c r="B111" s="31"/>
      <c r="C111" s="33">
        <v>40768</v>
      </c>
      <c r="D111" s="33">
        <v>40768</v>
      </c>
      <c r="E111" s="33">
        <v>40768</v>
      </c>
    </row>
    <row r="112" spans="2:5" ht="15.75" thickBot="1" x14ac:dyDescent="0.35">
      <c r="B112" s="31"/>
      <c r="C112" s="33">
        <v>40769</v>
      </c>
      <c r="D112" s="33">
        <v>40769</v>
      </c>
      <c r="E112" s="33">
        <v>40769</v>
      </c>
    </row>
    <row r="113" spans="2:5" ht="15.75" thickBot="1" x14ac:dyDescent="0.35">
      <c r="B113" s="31"/>
      <c r="C113" s="33">
        <v>40770</v>
      </c>
      <c r="D113" s="33">
        <v>40770</v>
      </c>
      <c r="E113" s="33">
        <v>40770</v>
      </c>
    </row>
    <row r="114" spans="2:5" ht="15.75" thickBot="1" x14ac:dyDescent="0.35">
      <c r="B114" s="31"/>
      <c r="C114" s="33">
        <v>40771</v>
      </c>
      <c r="D114" s="33">
        <v>40771</v>
      </c>
      <c r="E114" s="33">
        <v>40771</v>
      </c>
    </row>
    <row r="115" spans="2:5" ht="15.75" thickBot="1" x14ac:dyDescent="0.35">
      <c r="B115" s="31"/>
      <c r="C115" s="33">
        <v>40772</v>
      </c>
      <c r="D115" s="33">
        <v>40772</v>
      </c>
      <c r="E115" s="33">
        <v>40772</v>
      </c>
    </row>
    <row r="116" spans="2:5" ht="15.75" thickBot="1" x14ac:dyDescent="0.35">
      <c r="B116" s="31"/>
      <c r="C116" s="33">
        <v>40773</v>
      </c>
      <c r="D116" s="33">
        <v>40773</v>
      </c>
      <c r="E116" s="33">
        <v>40773</v>
      </c>
    </row>
    <row r="117" spans="2:5" ht="15.75" thickBot="1" x14ac:dyDescent="0.35">
      <c r="B117" s="31"/>
      <c r="C117" s="33">
        <v>40774</v>
      </c>
      <c r="D117" s="33">
        <v>40774</v>
      </c>
      <c r="E117" s="33">
        <v>40774</v>
      </c>
    </row>
    <row r="118" spans="2:5" ht="15.75" thickBot="1" x14ac:dyDescent="0.35">
      <c r="B118" s="31"/>
      <c r="C118" s="33">
        <v>40775</v>
      </c>
      <c r="D118" s="33">
        <v>40775</v>
      </c>
      <c r="E118" s="33">
        <v>40775</v>
      </c>
    </row>
    <row r="119" spans="2:5" ht="15.75" thickBot="1" x14ac:dyDescent="0.35">
      <c r="B119" s="31"/>
      <c r="C119" s="33">
        <v>40776</v>
      </c>
      <c r="D119" s="33">
        <v>40776</v>
      </c>
      <c r="E119" s="33">
        <v>40776</v>
      </c>
    </row>
    <row r="120" spans="2:5" ht="15.75" thickBot="1" x14ac:dyDescent="0.35">
      <c r="B120" s="31"/>
      <c r="C120" s="33">
        <v>40777</v>
      </c>
      <c r="D120" s="33">
        <v>40777</v>
      </c>
      <c r="E120" s="33">
        <v>40777</v>
      </c>
    </row>
    <row r="121" spans="2:5" ht="15.75" thickBot="1" x14ac:dyDescent="0.35">
      <c r="B121" s="31"/>
      <c r="C121" s="33">
        <v>40778</v>
      </c>
      <c r="D121" s="33">
        <v>40778</v>
      </c>
      <c r="E121" s="33">
        <v>40778</v>
      </c>
    </row>
    <row r="122" spans="2:5" ht="15.75" thickBot="1" x14ac:dyDescent="0.35">
      <c r="B122" s="31"/>
      <c r="C122" s="33">
        <v>40779</v>
      </c>
      <c r="D122" s="33">
        <v>40779</v>
      </c>
      <c r="E122" s="33">
        <v>40779</v>
      </c>
    </row>
    <row r="123" spans="2:5" ht="15.75" thickBot="1" x14ac:dyDescent="0.35">
      <c r="B123" s="31"/>
      <c r="C123" s="33">
        <v>40780</v>
      </c>
      <c r="D123" s="33">
        <v>40780</v>
      </c>
      <c r="E123" s="33">
        <v>40780</v>
      </c>
    </row>
    <row r="124" spans="2:5" ht="15.75" thickBot="1" x14ac:dyDescent="0.35">
      <c r="B124" s="31"/>
      <c r="C124" s="33">
        <v>40781</v>
      </c>
      <c r="D124" s="33">
        <v>40781</v>
      </c>
      <c r="E124" s="33">
        <v>40781</v>
      </c>
    </row>
    <row r="125" spans="2:5" ht="15.75" thickBot="1" x14ac:dyDescent="0.35">
      <c r="B125" s="31"/>
      <c r="C125" s="33">
        <v>40782</v>
      </c>
      <c r="D125" s="33">
        <v>40782</v>
      </c>
      <c r="E125" s="33">
        <v>40782</v>
      </c>
    </row>
    <row r="126" spans="2:5" ht="15.75" thickBot="1" x14ac:dyDescent="0.35">
      <c r="B126" s="31"/>
      <c r="C126" s="33">
        <v>40783</v>
      </c>
      <c r="D126" s="33">
        <v>40783</v>
      </c>
      <c r="E126" s="33">
        <v>40783</v>
      </c>
    </row>
    <row r="127" spans="2:5" ht="15.75" thickBot="1" x14ac:dyDescent="0.35">
      <c r="B127" s="31"/>
      <c r="C127" s="33">
        <v>40784</v>
      </c>
      <c r="D127" s="33">
        <v>40784</v>
      </c>
      <c r="E127" s="33">
        <v>40784</v>
      </c>
    </row>
    <row r="128" spans="2:5" ht="15.75" thickBot="1" x14ac:dyDescent="0.35">
      <c r="B128" s="31"/>
      <c r="C128" s="33">
        <v>40785</v>
      </c>
      <c r="D128" s="33">
        <v>40785</v>
      </c>
      <c r="E128" s="33">
        <v>40785</v>
      </c>
    </row>
    <row r="129" spans="2:5" ht="15.75" thickBot="1" x14ac:dyDescent="0.35">
      <c r="B129" s="31"/>
      <c r="C129" s="33">
        <v>40786</v>
      </c>
      <c r="D129" s="33">
        <v>40786</v>
      </c>
      <c r="E129" s="33">
        <v>40786</v>
      </c>
    </row>
    <row r="130" spans="2:5" ht="15.75" thickBot="1" x14ac:dyDescent="0.35">
      <c r="B130" s="31"/>
      <c r="C130" s="33">
        <v>40787</v>
      </c>
      <c r="D130" s="33">
        <v>40787</v>
      </c>
      <c r="E130" s="33">
        <v>40787</v>
      </c>
    </row>
    <row r="131" spans="2:5" ht="15.75" thickBot="1" x14ac:dyDescent="0.35">
      <c r="B131" s="31"/>
      <c r="C131" s="33">
        <v>40788</v>
      </c>
      <c r="D131" s="33">
        <v>40788</v>
      </c>
      <c r="E131" s="33">
        <v>40788</v>
      </c>
    </row>
    <row r="132" spans="2:5" ht="15.75" thickBot="1" x14ac:dyDescent="0.35">
      <c r="B132" s="31"/>
      <c r="C132" s="33">
        <v>40789</v>
      </c>
      <c r="D132" s="33">
        <v>40789</v>
      </c>
      <c r="E132" s="33">
        <v>40789</v>
      </c>
    </row>
    <row r="133" spans="2:5" ht="15.75" thickBot="1" x14ac:dyDescent="0.35">
      <c r="B133" s="31"/>
      <c r="C133" s="33">
        <v>40790</v>
      </c>
      <c r="D133" s="33">
        <v>40790</v>
      </c>
      <c r="E133" s="33">
        <v>40790</v>
      </c>
    </row>
    <row r="134" spans="2:5" x14ac:dyDescent="0.3">
      <c r="B134" s="105" t="s">
        <v>16</v>
      </c>
      <c r="C134" s="29">
        <v>40838</v>
      </c>
      <c r="D134" s="29">
        <v>40838</v>
      </c>
      <c r="E134" s="29">
        <v>40838</v>
      </c>
    </row>
    <row r="135" spans="2:5" x14ac:dyDescent="0.3">
      <c r="B135" s="106"/>
      <c r="C135" s="29">
        <v>40839</v>
      </c>
      <c r="D135" s="29">
        <v>40839</v>
      </c>
      <c r="E135" s="29">
        <v>40839</v>
      </c>
    </row>
    <row r="136" spans="2:5" x14ac:dyDescent="0.3">
      <c r="B136" s="106"/>
      <c r="C136" s="29">
        <v>40840</v>
      </c>
      <c r="D136" s="29">
        <v>40840</v>
      </c>
      <c r="E136" s="29">
        <v>40840</v>
      </c>
    </row>
    <row r="137" spans="2:5" x14ac:dyDescent="0.3">
      <c r="B137" s="106"/>
      <c r="C137" s="29">
        <v>40841</v>
      </c>
      <c r="D137" s="29">
        <v>40841</v>
      </c>
      <c r="E137" s="29">
        <v>40841</v>
      </c>
    </row>
    <row r="138" spans="2:5" x14ac:dyDescent="0.3">
      <c r="B138" s="106"/>
      <c r="C138" s="29">
        <v>40842</v>
      </c>
      <c r="D138" s="29">
        <v>40842</v>
      </c>
      <c r="E138" s="29">
        <v>40842</v>
      </c>
    </row>
    <row r="139" spans="2:5" x14ac:dyDescent="0.3">
      <c r="B139" s="106"/>
      <c r="C139" s="29">
        <v>40843</v>
      </c>
      <c r="D139" s="29">
        <v>40843</v>
      </c>
      <c r="E139" s="29">
        <v>40843</v>
      </c>
    </row>
    <row r="140" spans="2:5" x14ac:dyDescent="0.3">
      <c r="B140" s="106"/>
      <c r="C140" s="29">
        <v>40844</v>
      </c>
      <c r="D140" s="29">
        <v>40844</v>
      </c>
      <c r="E140" s="29">
        <v>40844</v>
      </c>
    </row>
    <row r="141" spans="2:5" x14ac:dyDescent="0.3">
      <c r="B141" s="106"/>
      <c r="C141" s="29">
        <v>40845</v>
      </c>
      <c r="D141" s="29">
        <v>40845</v>
      </c>
      <c r="E141" s="29">
        <v>40845</v>
      </c>
    </row>
    <row r="142" spans="2:5" x14ac:dyDescent="0.3">
      <c r="B142" s="106"/>
      <c r="C142" s="29">
        <v>40846</v>
      </c>
      <c r="D142" s="29">
        <v>40846</v>
      </c>
      <c r="E142" s="29">
        <v>40846</v>
      </c>
    </row>
    <row r="143" spans="2:5" x14ac:dyDescent="0.3">
      <c r="B143" s="106"/>
      <c r="C143" s="29">
        <v>40847</v>
      </c>
      <c r="D143" s="29">
        <v>40847</v>
      </c>
      <c r="E143" s="29">
        <v>40847</v>
      </c>
    </row>
    <row r="144" spans="2:5" x14ac:dyDescent="0.3">
      <c r="B144" s="106"/>
      <c r="C144" s="29">
        <v>40848</v>
      </c>
      <c r="D144" s="29">
        <v>40848</v>
      </c>
      <c r="E144" s="29">
        <v>40848</v>
      </c>
    </row>
    <row r="145" spans="2:5" x14ac:dyDescent="0.3">
      <c r="B145" s="106"/>
      <c r="C145" s="29">
        <v>40849</v>
      </c>
      <c r="D145" s="29">
        <v>40849</v>
      </c>
      <c r="E145" s="29">
        <v>40849</v>
      </c>
    </row>
    <row r="146" spans="2:5" ht="15.75" thickBot="1" x14ac:dyDescent="0.35">
      <c r="B146" s="106"/>
      <c r="C146" s="35">
        <v>40850</v>
      </c>
      <c r="D146" s="28">
        <v>40850</v>
      </c>
      <c r="E146" s="28">
        <v>40850</v>
      </c>
    </row>
    <row r="147" spans="2:5" x14ac:dyDescent="0.3">
      <c r="B147" s="105" t="s">
        <v>18</v>
      </c>
      <c r="C147" s="29">
        <v>40894</v>
      </c>
      <c r="D147" s="29">
        <v>40894</v>
      </c>
      <c r="E147" s="29">
        <v>40894</v>
      </c>
    </row>
    <row r="148" spans="2:5" x14ac:dyDescent="0.3">
      <c r="B148" s="106"/>
      <c r="C148" s="29">
        <v>40895</v>
      </c>
      <c r="D148" s="29">
        <v>40895</v>
      </c>
      <c r="E148" s="29">
        <v>40895</v>
      </c>
    </row>
    <row r="149" spans="2:5" x14ac:dyDescent="0.3">
      <c r="B149" s="106"/>
      <c r="C149" s="29">
        <v>40896</v>
      </c>
      <c r="D149" s="29">
        <v>40896</v>
      </c>
      <c r="E149" s="29">
        <v>40896</v>
      </c>
    </row>
    <row r="150" spans="2:5" x14ac:dyDescent="0.3">
      <c r="B150" s="106"/>
      <c r="C150" s="29">
        <v>40897</v>
      </c>
      <c r="D150" s="29">
        <v>40897</v>
      </c>
      <c r="E150" s="29">
        <v>40897</v>
      </c>
    </row>
    <row r="151" spans="2:5" x14ac:dyDescent="0.3">
      <c r="B151" s="106"/>
      <c r="C151" s="29">
        <v>40898</v>
      </c>
      <c r="D151" s="29">
        <v>40898</v>
      </c>
      <c r="E151" s="29">
        <v>40898</v>
      </c>
    </row>
    <row r="152" spans="2:5" x14ac:dyDescent="0.3">
      <c r="B152" s="106"/>
      <c r="C152" s="29">
        <v>40899</v>
      </c>
      <c r="D152" s="29">
        <v>40899</v>
      </c>
      <c r="E152" s="29">
        <v>40899</v>
      </c>
    </row>
    <row r="153" spans="2:5" x14ac:dyDescent="0.3">
      <c r="B153" s="106"/>
      <c r="C153" s="29">
        <v>40900</v>
      </c>
      <c r="D153" s="29">
        <v>40900</v>
      </c>
      <c r="E153" s="29">
        <v>40900</v>
      </c>
    </row>
    <row r="154" spans="2:5" x14ac:dyDescent="0.3">
      <c r="B154" s="106"/>
      <c r="C154" s="29">
        <v>40901</v>
      </c>
      <c r="D154" s="29">
        <v>40901</v>
      </c>
      <c r="E154" s="29">
        <v>40901</v>
      </c>
    </row>
    <row r="155" spans="2:5" x14ac:dyDescent="0.3">
      <c r="B155" s="106"/>
      <c r="C155" s="29">
        <v>40902</v>
      </c>
      <c r="D155" s="29">
        <v>40902</v>
      </c>
      <c r="E155" s="29">
        <v>40902</v>
      </c>
    </row>
    <row r="156" spans="2:5" x14ac:dyDescent="0.3">
      <c r="B156" s="106"/>
      <c r="C156" s="29">
        <v>40903</v>
      </c>
      <c r="D156" s="29">
        <v>40903</v>
      </c>
      <c r="E156" s="29">
        <v>40903</v>
      </c>
    </row>
    <row r="157" spans="2:5" x14ac:dyDescent="0.3">
      <c r="B157" s="106"/>
      <c r="C157" s="29">
        <v>40904</v>
      </c>
      <c r="D157" s="29">
        <v>40904</v>
      </c>
      <c r="E157" s="29">
        <v>40904</v>
      </c>
    </row>
    <row r="158" spans="2:5" x14ac:dyDescent="0.3">
      <c r="B158" s="106"/>
      <c r="C158" s="29">
        <v>40905</v>
      </c>
      <c r="D158" s="29">
        <v>40905</v>
      </c>
      <c r="E158" s="29">
        <v>40905</v>
      </c>
    </row>
    <row r="159" spans="2:5" x14ac:dyDescent="0.3">
      <c r="B159" s="106"/>
      <c r="C159" s="29">
        <v>40906</v>
      </c>
      <c r="D159" s="29">
        <v>40906</v>
      </c>
      <c r="E159" s="29">
        <v>40906</v>
      </c>
    </row>
    <row r="160" spans="2:5" x14ac:dyDescent="0.3">
      <c r="B160" s="106"/>
      <c r="C160" s="29">
        <v>40907</v>
      </c>
      <c r="D160" s="29">
        <v>40907</v>
      </c>
      <c r="E160" s="29">
        <v>40907</v>
      </c>
    </row>
    <row r="161" spans="2:5" x14ac:dyDescent="0.3">
      <c r="B161" s="106"/>
      <c r="C161" s="29">
        <v>40908</v>
      </c>
      <c r="D161" s="29">
        <v>40908</v>
      </c>
      <c r="E161" s="29">
        <v>40908</v>
      </c>
    </row>
    <row r="162" spans="2:5" x14ac:dyDescent="0.3">
      <c r="B162" s="106"/>
      <c r="C162" s="29">
        <v>40909</v>
      </c>
      <c r="D162" s="29">
        <v>40909</v>
      </c>
      <c r="E162" s="29">
        <v>40909</v>
      </c>
    </row>
    <row r="163" spans="2:5" x14ac:dyDescent="0.3">
      <c r="B163" s="106"/>
      <c r="C163" s="29">
        <v>40910</v>
      </c>
      <c r="D163" s="29">
        <v>40910</v>
      </c>
      <c r="E163" s="29">
        <v>40910</v>
      </c>
    </row>
    <row r="164" spans="2:5" ht="15.75" thickBot="1" x14ac:dyDescent="0.35">
      <c r="B164" s="106"/>
      <c r="C164" s="35">
        <v>40911</v>
      </c>
      <c r="D164" s="28">
        <v>40911</v>
      </c>
      <c r="E164" s="28">
        <v>40911</v>
      </c>
    </row>
    <row r="165" spans="2:5" x14ac:dyDescent="0.3">
      <c r="B165" s="105" t="s">
        <v>388</v>
      </c>
      <c r="C165" s="29">
        <v>40950</v>
      </c>
      <c r="D165" s="29">
        <v>40964</v>
      </c>
      <c r="E165" s="29">
        <v>40957</v>
      </c>
    </row>
    <row r="166" spans="2:5" x14ac:dyDescent="0.3">
      <c r="B166" s="106"/>
      <c r="C166" s="29">
        <v>40951</v>
      </c>
      <c r="D166" s="29">
        <v>40965</v>
      </c>
      <c r="E166" s="29">
        <v>40958</v>
      </c>
    </row>
    <row r="167" spans="2:5" x14ac:dyDescent="0.3">
      <c r="B167" s="106"/>
      <c r="C167" s="29">
        <v>40952</v>
      </c>
      <c r="D167" s="29">
        <v>40966</v>
      </c>
      <c r="E167" s="29">
        <v>40959</v>
      </c>
    </row>
    <row r="168" spans="2:5" x14ac:dyDescent="0.3">
      <c r="B168" s="106"/>
      <c r="C168" s="29">
        <v>40953</v>
      </c>
      <c r="D168" s="29">
        <v>40967</v>
      </c>
      <c r="E168" s="29">
        <v>40960</v>
      </c>
    </row>
    <row r="169" spans="2:5" x14ac:dyDescent="0.3">
      <c r="B169" s="106"/>
      <c r="C169" s="29">
        <v>40954</v>
      </c>
      <c r="D169" s="29">
        <v>40968</v>
      </c>
      <c r="E169" s="29">
        <v>40961</v>
      </c>
    </row>
    <row r="170" spans="2:5" x14ac:dyDescent="0.3">
      <c r="B170" s="106"/>
      <c r="C170" s="29">
        <v>40955</v>
      </c>
      <c r="D170" s="29">
        <v>40969</v>
      </c>
      <c r="E170" s="29">
        <v>40962</v>
      </c>
    </row>
    <row r="171" spans="2:5" x14ac:dyDescent="0.3">
      <c r="B171" s="106"/>
      <c r="C171" s="29">
        <v>40956</v>
      </c>
      <c r="D171" s="29">
        <v>40970</v>
      </c>
      <c r="E171" s="29">
        <v>40963</v>
      </c>
    </row>
    <row r="172" spans="2:5" x14ac:dyDescent="0.3">
      <c r="B172" s="106"/>
      <c r="C172" s="29">
        <v>40957</v>
      </c>
      <c r="D172" s="29">
        <v>40971</v>
      </c>
      <c r="E172" s="29">
        <v>40964</v>
      </c>
    </row>
    <row r="173" spans="2:5" x14ac:dyDescent="0.3">
      <c r="B173" s="106"/>
      <c r="C173" s="29">
        <v>40958</v>
      </c>
      <c r="D173" s="29">
        <v>40972</v>
      </c>
      <c r="E173" s="29">
        <v>40965</v>
      </c>
    </row>
    <row r="174" spans="2:5" x14ac:dyDescent="0.3">
      <c r="B174" s="106"/>
      <c r="C174" s="29">
        <v>40959</v>
      </c>
      <c r="D174" s="29">
        <v>40973</v>
      </c>
      <c r="E174" s="29">
        <v>40966</v>
      </c>
    </row>
    <row r="175" spans="2:5" x14ac:dyDescent="0.3">
      <c r="B175" s="106"/>
      <c r="C175" s="29">
        <v>40960</v>
      </c>
      <c r="D175" s="29">
        <v>40974</v>
      </c>
      <c r="E175" s="29">
        <v>40967</v>
      </c>
    </row>
    <row r="176" spans="2:5" x14ac:dyDescent="0.3">
      <c r="B176" s="106"/>
      <c r="C176" s="29">
        <v>40961</v>
      </c>
      <c r="D176" s="29">
        <v>40975</v>
      </c>
      <c r="E176" s="29">
        <v>40968</v>
      </c>
    </row>
    <row r="177" spans="2:5" x14ac:dyDescent="0.3">
      <c r="B177" s="106"/>
      <c r="C177" s="29">
        <v>40962</v>
      </c>
      <c r="D177" s="29">
        <v>40976</v>
      </c>
      <c r="E177" s="29">
        <v>40969</v>
      </c>
    </row>
    <row r="178" spans="2:5" x14ac:dyDescent="0.3">
      <c r="B178" s="106"/>
      <c r="C178" s="29">
        <v>40963</v>
      </c>
      <c r="D178" s="29">
        <v>40977</v>
      </c>
      <c r="E178" s="29">
        <v>40970</v>
      </c>
    </row>
    <row r="179" spans="2:5" x14ac:dyDescent="0.3">
      <c r="B179" s="106"/>
      <c r="C179" s="29">
        <v>40964</v>
      </c>
      <c r="D179" s="29">
        <v>40978</v>
      </c>
      <c r="E179" s="29">
        <v>40971</v>
      </c>
    </row>
    <row r="180" spans="2:5" x14ac:dyDescent="0.3">
      <c r="B180" s="106"/>
      <c r="C180" s="29">
        <v>40965</v>
      </c>
      <c r="D180" s="29">
        <v>40979</v>
      </c>
      <c r="E180" s="29">
        <v>40972</v>
      </c>
    </row>
    <row r="181" spans="2:5" ht="15.75" thickBot="1" x14ac:dyDescent="0.35">
      <c r="B181" s="106"/>
      <c r="C181" s="35">
        <v>40966</v>
      </c>
      <c r="D181" s="28">
        <v>40980</v>
      </c>
      <c r="E181" s="28"/>
    </row>
    <row r="182" spans="2:5" x14ac:dyDescent="0.3">
      <c r="B182" s="105" t="s">
        <v>389</v>
      </c>
      <c r="C182" s="29">
        <v>41006</v>
      </c>
      <c r="D182" s="29">
        <v>41020</v>
      </c>
      <c r="E182" s="29">
        <v>41013</v>
      </c>
    </row>
    <row r="183" spans="2:5" x14ac:dyDescent="0.3">
      <c r="B183" s="106"/>
      <c r="C183" s="29">
        <v>41007</v>
      </c>
      <c r="D183" s="29">
        <v>41021</v>
      </c>
      <c r="E183" s="29">
        <v>41014</v>
      </c>
    </row>
    <row r="184" spans="2:5" x14ac:dyDescent="0.3">
      <c r="B184" s="106"/>
      <c r="C184" s="29">
        <v>41008</v>
      </c>
      <c r="D184" s="29">
        <v>41022</v>
      </c>
      <c r="E184" s="29">
        <v>41015</v>
      </c>
    </row>
    <row r="185" spans="2:5" x14ac:dyDescent="0.3">
      <c r="B185" s="106"/>
      <c r="C185" s="29">
        <v>41009</v>
      </c>
      <c r="D185" s="29">
        <v>41023</v>
      </c>
      <c r="E185" s="29">
        <v>41016</v>
      </c>
    </row>
    <row r="186" spans="2:5" x14ac:dyDescent="0.3">
      <c r="B186" s="106"/>
      <c r="C186" s="29">
        <v>41010</v>
      </c>
      <c r="D186" s="29">
        <v>41024</v>
      </c>
      <c r="E186" s="29">
        <v>41017</v>
      </c>
    </row>
    <row r="187" spans="2:5" x14ac:dyDescent="0.3">
      <c r="B187" s="106"/>
      <c r="C187" s="29">
        <v>41011</v>
      </c>
      <c r="D187" s="29">
        <v>41025</v>
      </c>
      <c r="E187" s="29">
        <v>41018</v>
      </c>
    </row>
    <row r="188" spans="2:5" x14ac:dyDescent="0.3">
      <c r="B188" s="106"/>
      <c r="C188" s="29">
        <v>41012</v>
      </c>
      <c r="D188" s="29">
        <v>41026</v>
      </c>
      <c r="E188" s="29">
        <v>41019</v>
      </c>
    </row>
    <row r="189" spans="2:5" x14ac:dyDescent="0.3">
      <c r="B189" s="106"/>
      <c r="C189" s="29">
        <v>41013</v>
      </c>
      <c r="D189" s="29">
        <v>41027</v>
      </c>
      <c r="E189" s="29">
        <v>41020</v>
      </c>
    </row>
    <row r="190" spans="2:5" x14ac:dyDescent="0.3">
      <c r="B190" s="106"/>
      <c r="C190" s="29">
        <v>41014</v>
      </c>
      <c r="D190" s="29">
        <v>41028</v>
      </c>
      <c r="E190" s="29">
        <v>41021</v>
      </c>
    </row>
    <row r="191" spans="2:5" x14ac:dyDescent="0.3">
      <c r="B191" s="106"/>
      <c r="C191" s="29">
        <v>41015</v>
      </c>
      <c r="D191" s="29">
        <v>41029</v>
      </c>
      <c r="E191" s="29">
        <v>41022</v>
      </c>
    </row>
    <row r="192" spans="2:5" x14ac:dyDescent="0.3">
      <c r="B192" s="106"/>
      <c r="C192" s="29">
        <v>41016</v>
      </c>
      <c r="D192" s="29">
        <v>41030</v>
      </c>
      <c r="E192" s="29">
        <v>41023</v>
      </c>
    </row>
    <row r="193" spans="2:5" x14ac:dyDescent="0.3">
      <c r="B193" s="106"/>
      <c r="C193" s="29">
        <v>41017</v>
      </c>
      <c r="D193" s="29">
        <v>41031</v>
      </c>
      <c r="E193" s="29">
        <v>41024</v>
      </c>
    </row>
    <row r="194" spans="2:5" x14ac:dyDescent="0.3">
      <c r="B194" s="106"/>
      <c r="C194" s="29">
        <v>41018</v>
      </c>
      <c r="D194" s="29">
        <v>41032</v>
      </c>
      <c r="E194" s="29">
        <v>41025</v>
      </c>
    </row>
    <row r="195" spans="2:5" x14ac:dyDescent="0.3">
      <c r="B195" s="106"/>
      <c r="C195" s="29">
        <v>41019</v>
      </c>
      <c r="D195" s="29">
        <v>41033</v>
      </c>
      <c r="E195" s="29">
        <v>41026</v>
      </c>
    </row>
    <row r="196" spans="2:5" x14ac:dyDescent="0.3">
      <c r="B196" s="106"/>
      <c r="C196" s="29">
        <v>41020</v>
      </c>
      <c r="D196" s="29">
        <v>41034</v>
      </c>
      <c r="E196" s="29">
        <v>41027</v>
      </c>
    </row>
    <row r="197" spans="2:5" x14ac:dyDescent="0.3">
      <c r="B197" s="106"/>
      <c r="C197" s="29">
        <v>41021</v>
      </c>
      <c r="D197" s="29">
        <v>41035</v>
      </c>
      <c r="E197" s="29">
        <v>41028</v>
      </c>
    </row>
    <row r="198" spans="2:5" ht="15.75" thickBot="1" x14ac:dyDescent="0.35">
      <c r="B198" s="106"/>
      <c r="C198" s="29">
        <v>41022</v>
      </c>
      <c r="D198" s="29">
        <v>41036</v>
      </c>
      <c r="E198" s="29">
        <v>41029</v>
      </c>
    </row>
    <row r="199" spans="2:5" ht="15.75" thickBot="1" x14ac:dyDescent="0.35">
      <c r="B199" s="32" t="s">
        <v>390</v>
      </c>
      <c r="C199" s="33">
        <v>41095</v>
      </c>
      <c r="D199" s="33">
        <v>41095</v>
      </c>
      <c r="E199" s="33">
        <v>41095</v>
      </c>
    </row>
    <row r="200" spans="2:5" ht="15.75" thickBot="1" x14ac:dyDescent="0.35">
      <c r="B200" s="31"/>
      <c r="C200" s="33">
        <v>41096</v>
      </c>
      <c r="D200" s="33">
        <v>41096</v>
      </c>
      <c r="E200" s="33">
        <v>41096</v>
      </c>
    </row>
    <row r="201" spans="2:5" ht="15.75" thickBot="1" x14ac:dyDescent="0.35">
      <c r="B201" s="31"/>
      <c r="C201" s="33">
        <v>41097</v>
      </c>
      <c r="D201" s="33">
        <v>41097</v>
      </c>
      <c r="E201" s="33">
        <v>41097</v>
      </c>
    </row>
    <row r="202" spans="2:5" ht="15.75" thickBot="1" x14ac:dyDescent="0.35">
      <c r="B202" s="31"/>
      <c r="C202" s="33">
        <v>41098</v>
      </c>
      <c r="D202" s="33">
        <v>41098</v>
      </c>
      <c r="E202" s="33">
        <v>41098</v>
      </c>
    </row>
    <row r="203" spans="2:5" ht="15.75" thickBot="1" x14ac:dyDescent="0.35">
      <c r="B203" s="31"/>
      <c r="C203" s="33">
        <v>41099</v>
      </c>
      <c r="D203" s="33">
        <v>41099</v>
      </c>
      <c r="E203" s="33">
        <v>41099</v>
      </c>
    </row>
    <row r="204" spans="2:5" ht="15.75" thickBot="1" x14ac:dyDescent="0.35">
      <c r="B204" s="31"/>
      <c r="C204" s="33">
        <v>41100</v>
      </c>
      <c r="D204" s="33">
        <v>41100</v>
      </c>
      <c r="E204" s="33">
        <v>41100</v>
      </c>
    </row>
    <row r="205" spans="2:5" ht="15.75" thickBot="1" x14ac:dyDescent="0.35">
      <c r="B205" s="31"/>
      <c r="C205" s="33">
        <v>41101</v>
      </c>
      <c r="D205" s="33">
        <v>41101</v>
      </c>
      <c r="E205" s="33">
        <v>41101</v>
      </c>
    </row>
    <row r="206" spans="2:5" ht="15.75" thickBot="1" x14ac:dyDescent="0.35">
      <c r="B206" s="31"/>
      <c r="C206" s="33">
        <v>41102</v>
      </c>
      <c r="D206" s="33">
        <v>41102</v>
      </c>
      <c r="E206" s="33">
        <v>41102</v>
      </c>
    </row>
    <row r="207" spans="2:5" ht="15.75" thickBot="1" x14ac:dyDescent="0.35">
      <c r="B207" s="31"/>
      <c r="C207" s="33">
        <v>41103</v>
      </c>
      <c r="D207" s="33">
        <v>41103</v>
      </c>
      <c r="E207" s="33">
        <v>41103</v>
      </c>
    </row>
    <row r="208" spans="2:5" ht="15.75" thickBot="1" x14ac:dyDescent="0.35">
      <c r="B208" s="31"/>
      <c r="C208" s="33">
        <v>41104</v>
      </c>
      <c r="D208" s="33">
        <v>41104</v>
      </c>
      <c r="E208" s="33">
        <v>41104</v>
      </c>
    </row>
    <row r="209" spans="2:5" ht="15.75" thickBot="1" x14ac:dyDescent="0.35">
      <c r="B209" s="31"/>
      <c r="C209" s="33">
        <v>41105</v>
      </c>
      <c r="D209" s="33">
        <v>41105</v>
      </c>
      <c r="E209" s="33">
        <v>41105</v>
      </c>
    </row>
    <row r="210" spans="2:5" ht="15.75" thickBot="1" x14ac:dyDescent="0.35">
      <c r="B210" s="31"/>
      <c r="C210" s="33">
        <v>41106</v>
      </c>
      <c r="D210" s="33">
        <v>41106</v>
      </c>
      <c r="E210" s="33">
        <v>41106</v>
      </c>
    </row>
    <row r="211" spans="2:5" ht="15.75" thickBot="1" x14ac:dyDescent="0.35">
      <c r="B211" s="31"/>
      <c r="C211" s="33">
        <v>41107</v>
      </c>
      <c r="D211" s="33">
        <v>41107</v>
      </c>
      <c r="E211" s="33">
        <v>41107</v>
      </c>
    </row>
    <row r="212" spans="2:5" ht="15.75" thickBot="1" x14ac:dyDescent="0.35">
      <c r="B212" s="31"/>
      <c r="C212" s="33">
        <v>41108</v>
      </c>
      <c r="D212" s="33">
        <v>41108</v>
      </c>
      <c r="E212" s="33">
        <v>41108</v>
      </c>
    </row>
    <row r="213" spans="2:5" ht="15.75" thickBot="1" x14ac:dyDescent="0.35">
      <c r="B213" s="31"/>
      <c r="C213" s="33">
        <v>41109</v>
      </c>
      <c r="D213" s="33">
        <v>41109</v>
      </c>
      <c r="E213" s="33">
        <v>41109</v>
      </c>
    </row>
    <row r="214" spans="2:5" ht="15.75" thickBot="1" x14ac:dyDescent="0.35">
      <c r="B214" s="31"/>
      <c r="C214" s="33">
        <v>41110</v>
      </c>
      <c r="D214" s="33">
        <v>41110</v>
      </c>
      <c r="E214" s="33">
        <v>41110</v>
      </c>
    </row>
    <row r="215" spans="2:5" ht="15.75" thickBot="1" x14ac:dyDescent="0.35">
      <c r="B215" s="31"/>
      <c r="C215" s="33">
        <v>41111</v>
      </c>
      <c r="D215" s="33">
        <v>41111</v>
      </c>
      <c r="E215" s="33">
        <v>41111</v>
      </c>
    </row>
    <row r="216" spans="2:5" ht="15.75" thickBot="1" x14ac:dyDescent="0.35">
      <c r="B216" s="31"/>
      <c r="C216" s="33">
        <v>41112</v>
      </c>
      <c r="D216" s="33">
        <v>41112</v>
      </c>
      <c r="E216" s="33">
        <v>41112</v>
      </c>
    </row>
    <row r="217" spans="2:5" ht="15.75" thickBot="1" x14ac:dyDescent="0.35">
      <c r="B217" s="31"/>
      <c r="C217" s="33">
        <v>41113</v>
      </c>
      <c r="D217" s="33">
        <v>41113</v>
      </c>
      <c r="E217" s="33">
        <v>41113</v>
      </c>
    </row>
    <row r="218" spans="2:5" ht="15.75" thickBot="1" x14ac:dyDescent="0.35">
      <c r="B218" s="31"/>
      <c r="C218" s="33">
        <v>41114</v>
      </c>
      <c r="D218" s="33">
        <v>41114</v>
      </c>
      <c r="E218" s="33">
        <v>41114</v>
      </c>
    </row>
    <row r="219" spans="2:5" ht="15.75" thickBot="1" x14ac:dyDescent="0.35">
      <c r="B219" s="31"/>
      <c r="C219" s="33">
        <v>41115</v>
      </c>
      <c r="D219" s="33">
        <v>41115</v>
      </c>
      <c r="E219" s="33">
        <v>41115</v>
      </c>
    </row>
    <row r="220" spans="2:5" ht="15.75" thickBot="1" x14ac:dyDescent="0.35">
      <c r="B220" s="31"/>
      <c r="C220" s="33">
        <v>41116</v>
      </c>
      <c r="D220" s="33">
        <v>41116</v>
      </c>
      <c r="E220" s="33">
        <v>41116</v>
      </c>
    </row>
    <row r="221" spans="2:5" ht="15.75" thickBot="1" x14ac:dyDescent="0.35">
      <c r="B221" s="31"/>
      <c r="C221" s="33">
        <v>41117</v>
      </c>
      <c r="D221" s="33">
        <v>41117</v>
      </c>
      <c r="E221" s="33">
        <v>41117</v>
      </c>
    </row>
    <row r="222" spans="2:5" ht="15.75" thickBot="1" x14ac:dyDescent="0.35">
      <c r="B222" s="31"/>
      <c r="C222" s="33">
        <v>41118</v>
      </c>
      <c r="D222" s="33">
        <v>41118</v>
      </c>
      <c r="E222" s="33">
        <v>41118</v>
      </c>
    </row>
    <row r="223" spans="2:5" ht="15.75" thickBot="1" x14ac:dyDescent="0.35">
      <c r="B223" s="31"/>
      <c r="C223" s="33">
        <v>41119</v>
      </c>
      <c r="D223" s="33">
        <v>41119</v>
      </c>
      <c r="E223" s="33">
        <v>41119</v>
      </c>
    </row>
    <row r="224" spans="2:5" ht="15.75" thickBot="1" x14ac:dyDescent="0.35">
      <c r="B224" s="31"/>
      <c r="C224" s="33">
        <v>41120</v>
      </c>
      <c r="D224" s="33">
        <v>41120</v>
      </c>
      <c r="E224" s="33">
        <v>41120</v>
      </c>
    </row>
    <row r="225" spans="2:5" ht="15.75" thickBot="1" x14ac:dyDescent="0.35">
      <c r="B225" s="31"/>
      <c r="C225" s="33">
        <v>41121</v>
      </c>
      <c r="D225" s="33">
        <v>41121</v>
      </c>
      <c r="E225" s="33">
        <v>41121</v>
      </c>
    </row>
    <row r="226" spans="2:5" ht="15.75" thickBot="1" x14ac:dyDescent="0.35">
      <c r="B226" s="31"/>
      <c r="C226" s="33">
        <v>41122</v>
      </c>
      <c r="D226" s="33">
        <v>41122</v>
      </c>
      <c r="E226" s="33">
        <v>41122</v>
      </c>
    </row>
    <row r="227" spans="2:5" ht="15.75" thickBot="1" x14ac:dyDescent="0.35">
      <c r="B227" s="31"/>
      <c r="C227" s="33">
        <v>41123</v>
      </c>
      <c r="D227" s="33">
        <v>41123</v>
      </c>
      <c r="E227" s="33">
        <v>41123</v>
      </c>
    </row>
    <row r="228" spans="2:5" ht="15.75" thickBot="1" x14ac:dyDescent="0.35">
      <c r="B228" s="31"/>
      <c r="C228" s="33">
        <v>41124</v>
      </c>
      <c r="D228" s="33">
        <v>41124</v>
      </c>
      <c r="E228" s="33">
        <v>41124</v>
      </c>
    </row>
    <row r="229" spans="2:5" ht="15.75" thickBot="1" x14ac:dyDescent="0.35">
      <c r="B229" s="31"/>
      <c r="C229" s="33">
        <v>41125</v>
      </c>
      <c r="D229" s="33">
        <v>41125</v>
      </c>
      <c r="E229" s="33">
        <v>41125</v>
      </c>
    </row>
    <row r="230" spans="2:5" ht="15.75" thickBot="1" x14ac:dyDescent="0.35">
      <c r="B230" s="31"/>
      <c r="C230" s="33">
        <v>41126</v>
      </c>
      <c r="D230" s="33">
        <v>41126</v>
      </c>
      <c r="E230" s="33">
        <v>41126</v>
      </c>
    </row>
    <row r="231" spans="2:5" ht="15.75" thickBot="1" x14ac:dyDescent="0.35">
      <c r="B231" s="31"/>
      <c r="C231" s="33">
        <v>41127</v>
      </c>
      <c r="D231" s="33">
        <v>41127</v>
      </c>
      <c r="E231" s="33">
        <v>41127</v>
      </c>
    </row>
    <row r="232" spans="2:5" ht="15.75" thickBot="1" x14ac:dyDescent="0.35">
      <c r="B232" s="31"/>
      <c r="C232" s="33">
        <v>41128</v>
      </c>
      <c r="D232" s="33">
        <v>41128</v>
      </c>
      <c r="E232" s="33">
        <v>41128</v>
      </c>
    </row>
    <row r="233" spans="2:5" ht="15.75" thickBot="1" x14ac:dyDescent="0.35">
      <c r="B233" s="31"/>
      <c r="C233" s="33">
        <v>41129</v>
      </c>
      <c r="D233" s="33">
        <v>41129</v>
      </c>
      <c r="E233" s="33">
        <v>41129</v>
      </c>
    </row>
    <row r="234" spans="2:5" ht="15.75" thickBot="1" x14ac:dyDescent="0.35">
      <c r="B234" s="31"/>
      <c r="C234" s="33">
        <v>41130</v>
      </c>
      <c r="D234" s="33">
        <v>41130</v>
      </c>
      <c r="E234" s="33">
        <v>41130</v>
      </c>
    </row>
    <row r="235" spans="2:5" ht="15.75" thickBot="1" x14ac:dyDescent="0.35">
      <c r="B235" s="31"/>
      <c r="C235" s="33">
        <v>41131</v>
      </c>
      <c r="D235" s="33">
        <v>41131</v>
      </c>
      <c r="E235" s="33">
        <v>41131</v>
      </c>
    </row>
    <row r="236" spans="2:5" ht="15.75" thickBot="1" x14ac:dyDescent="0.35">
      <c r="B236" s="31"/>
      <c r="C236" s="33">
        <v>41132</v>
      </c>
      <c r="D236" s="33">
        <v>41132</v>
      </c>
      <c r="E236" s="33">
        <v>41132</v>
      </c>
    </row>
    <row r="237" spans="2:5" ht="15.75" thickBot="1" x14ac:dyDescent="0.35">
      <c r="B237" s="31"/>
      <c r="C237" s="33">
        <v>41133</v>
      </c>
      <c r="D237" s="33">
        <v>41133</v>
      </c>
      <c r="E237" s="33">
        <v>41133</v>
      </c>
    </row>
    <row r="238" spans="2:5" ht="15.75" thickBot="1" x14ac:dyDescent="0.35">
      <c r="B238" s="31"/>
      <c r="C238" s="33">
        <v>41134</v>
      </c>
      <c r="D238" s="33">
        <v>41134</v>
      </c>
      <c r="E238" s="33">
        <v>41134</v>
      </c>
    </row>
    <row r="239" spans="2:5" ht="15.75" thickBot="1" x14ac:dyDescent="0.35">
      <c r="B239" s="31"/>
      <c r="C239" s="33">
        <v>41135</v>
      </c>
      <c r="D239" s="33">
        <v>41135</v>
      </c>
      <c r="E239" s="33">
        <v>41135</v>
      </c>
    </row>
    <row r="240" spans="2:5" ht="15.75" thickBot="1" x14ac:dyDescent="0.35">
      <c r="B240" s="31"/>
      <c r="C240" s="33">
        <v>41136</v>
      </c>
      <c r="D240" s="33">
        <v>41136</v>
      </c>
      <c r="E240" s="33">
        <v>41136</v>
      </c>
    </row>
    <row r="241" spans="2:5" ht="15.75" thickBot="1" x14ac:dyDescent="0.35">
      <c r="B241" s="31"/>
      <c r="C241" s="33">
        <v>41137</v>
      </c>
      <c r="D241" s="33">
        <v>41137</v>
      </c>
      <c r="E241" s="33">
        <v>41137</v>
      </c>
    </row>
    <row r="242" spans="2:5" ht="15.75" thickBot="1" x14ac:dyDescent="0.35">
      <c r="B242" s="31"/>
      <c r="C242" s="33">
        <v>41138</v>
      </c>
      <c r="D242" s="33">
        <v>41138</v>
      </c>
      <c r="E242" s="33">
        <v>41138</v>
      </c>
    </row>
    <row r="243" spans="2:5" ht="15.75" thickBot="1" x14ac:dyDescent="0.35">
      <c r="B243" s="31"/>
      <c r="C243" s="33">
        <v>41139</v>
      </c>
      <c r="D243" s="33">
        <v>41139</v>
      </c>
      <c r="E243" s="33">
        <v>41139</v>
      </c>
    </row>
    <row r="244" spans="2:5" ht="15.75" thickBot="1" x14ac:dyDescent="0.35">
      <c r="B244" s="31"/>
      <c r="C244" s="33">
        <v>41140</v>
      </c>
      <c r="D244" s="33">
        <v>41140</v>
      </c>
      <c r="E244" s="33">
        <v>41140</v>
      </c>
    </row>
    <row r="245" spans="2:5" ht="15.75" thickBot="1" x14ac:dyDescent="0.35">
      <c r="B245" s="31"/>
      <c r="C245" s="33">
        <v>41141</v>
      </c>
      <c r="D245" s="33">
        <v>41141</v>
      </c>
      <c r="E245" s="33">
        <v>41141</v>
      </c>
    </row>
    <row r="246" spans="2:5" ht="15.75" thickBot="1" x14ac:dyDescent="0.35">
      <c r="B246" s="31"/>
      <c r="C246" s="33">
        <v>41142</v>
      </c>
      <c r="D246" s="33">
        <v>41142</v>
      </c>
      <c r="E246" s="33">
        <v>41142</v>
      </c>
    </row>
    <row r="247" spans="2:5" ht="15.75" thickBot="1" x14ac:dyDescent="0.35">
      <c r="B247" s="31"/>
      <c r="C247" s="33">
        <v>41143</v>
      </c>
      <c r="D247" s="33">
        <v>41143</v>
      </c>
      <c r="E247" s="33">
        <v>41143</v>
      </c>
    </row>
    <row r="248" spans="2:5" ht="15.75" thickBot="1" x14ac:dyDescent="0.35">
      <c r="B248" s="31"/>
      <c r="C248" s="33">
        <v>41144</v>
      </c>
      <c r="D248" s="33">
        <v>41144</v>
      </c>
      <c r="E248" s="33">
        <v>41144</v>
      </c>
    </row>
    <row r="249" spans="2:5" ht="15.75" thickBot="1" x14ac:dyDescent="0.35">
      <c r="B249" s="31"/>
      <c r="C249" s="33">
        <v>41145</v>
      </c>
      <c r="D249" s="33">
        <v>41145</v>
      </c>
      <c r="E249" s="33">
        <v>41145</v>
      </c>
    </row>
    <row r="250" spans="2:5" ht="15.75" thickBot="1" x14ac:dyDescent="0.35">
      <c r="B250" s="31"/>
      <c r="C250" s="33">
        <v>41146</v>
      </c>
      <c r="D250" s="33">
        <v>41146</v>
      </c>
      <c r="E250" s="33">
        <v>41146</v>
      </c>
    </row>
    <row r="251" spans="2:5" ht="15.75" thickBot="1" x14ac:dyDescent="0.35">
      <c r="B251" s="31"/>
      <c r="C251" s="33">
        <v>41147</v>
      </c>
      <c r="D251" s="33">
        <v>41147</v>
      </c>
      <c r="E251" s="33">
        <v>41147</v>
      </c>
    </row>
    <row r="252" spans="2:5" ht="15.75" thickBot="1" x14ac:dyDescent="0.35">
      <c r="B252" s="31"/>
      <c r="C252" s="33">
        <v>41148</v>
      </c>
      <c r="D252" s="33">
        <v>41148</v>
      </c>
      <c r="E252" s="33">
        <v>41148</v>
      </c>
    </row>
    <row r="253" spans="2:5" ht="15.75" thickBot="1" x14ac:dyDescent="0.35">
      <c r="B253" s="31"/>
      <c r="C253" s="33">
        <v>41149</v>
      </c>
      <c r="D253" s="33">
        <v>41149</v>
      </c>
      <c r="E253" s="33">
        <v>41149</v>
      </c>
    </row>
    <row r="254" spans="2:5" ht="15.75" thickBot="1" x14ac:dyDescent="0.35">
      <c r="B254" s="31"/>
      <c r="C254" s="33">
        <v>41150</v>
      </c>
      <c r="D254" s="33">
        <v>41150</v>
      </c>
      <c r="E254" s="33">
        <v>41150</v>
      </c>
    </row>
    <row r="255" spans="2:5" ht="15.75" thickBot="1" x14ac:dyDescent="0.35">
      <c r="B255" s="31"/>
      <c r="C255" s="33">
        <v>41151</v>
      </c>
      <c r="D255" s="33">
        <v>41151</v>
      </c>
      <c r="E255" s="33">
        <v>41151</v>
      </c>
    </row>
    <row r="256" spans="2:5" ht="15.75" thickBot="1" x14ac:dyDescent="0.35">
      <c r="B256" s="31"/>
      <c r="C256" s="33">
        <v>41152</v>
      </c>
      <c r="D256" s="33">
        <v>41152</v>
      </c>
      <c r="E256" s="33">
        <v>41152</v>
      </c>
    </row>
    <row r="257" spans="2:5" ht="15.75" thickBot="1" x14ac:dyDescent="0.35">
      <c r="B257" s="31"/>
      <c r="C257" s="33">
        <v>41153</v>
      </c>
      <c r="D257" s="33">
        <v>41153</v>
      </c>
      <c r="E257" s="33">
        <v>41153</v>
      </c>
    </row>
    <row r="258" spans="2:5" ht="15.75" thickBot="1" x14ac:dyDescent="0.35">
      <c r="B258" s="31"/>
      <c r="C258" s="33">
        <v>41154</v>
      </c>
      <c r="D258" s="33">
        <v>41154</v>
      </c>
      <c r="E258" s="33">
        <v>41154</v>
      </c>
    </row>
    <row r="259" spans="2:5" x14ac:dyDescent="0.3">
      <c r="B259" s="105" t="s">
        <v>16</v>
      </c>
      <c r="C259" s="25">
        <v>41209</v>
      </c>
      <c r="D259" s="25">
        <v>41209</v>
      </c>
      <c r="E259" s="25">
        <v>41209</v>
      </c>
    </row>
    <row r="260" spans="2:5" x14ac:dyDescent="0.3">
      <c r="B260" s="106"/>
      <c r="C260" s="25">
        <v>41210</v>
      </c>
      <c r="D260" s="25">
        <v>41210</v>
      </c>
      <c r="E260" s="25">
        <v>41210</v>
      </c>
    </row>
    <row r="261" spans="2:5" x14ac:dyDescent="0.3">
      <c r="B261" s="106"/>
      <c r="C261" s="25">
        <v>41211</v>
      </c>
      <c r="D261" s="25">
        <v>41211</v>
      </c>
      <c r="E261" s="25">
        <v>41211</v>
      </c>
    </row>
    <row r="262" spans="2:5" x14ac:dyDescent="0.3">
      <c r="B262" s="106"/>
      <c r="C262" s="25">
        <v>41212</v>
      </c>
      <c r="D262" s="25">
        <v>41212</v>
      </c>
      <c r="E262" s="25">
        <v>41212</v>
      </c>
    </row>
    <row r="263" spans="2:5" x14ac:dyDescent="0.3">
      <c r="B263" s="106"/>
      <c r="C263" s="25">
        <v>41213</v>
      </c>
      <c r="D263" s="25">
        <v>41213</v>
      </c>
      <c r="E263" s="25">
        <v>41213</v>
      </c>
    </row>
    <row r="264" spans="2:5" x14ac:dyDescent="0.3">
      <c r="B264" s="106"/>
      <c r="C264" s="25">
        <v>41214</v>
      </c>
      <c r="D264" s="25">
        <v>41214</v>
      </c>
      <c r="E264" s="25">
        <v>41214</v>
      </c>
    </row>
    <row r="265" spans="2:5" x14ac:dyDescent="0.3">
      <c r="B265" s="106"/>
      <c r="C265" s="25">
        <v>41215</v>
      </c>
      <c r="D265" s="25">
        <v>41215</v>
      </c>
      <c r="E265" s="25">
        <v>41215</v>
      </c>
    </row>
    <row r="266" spans="2:5" x14ac:dyDescent="0.3">
      <c r="B266" s="106"/>
      <c r="C266" s="25">
        <v>41216</v>
      </c>
      <c r="D266" s="25">
        <v>41216</v>
      </c>
      <c r="E266" s="25">
        <v>41216</v>
      </c>
    </row>
    <row r="267" spans="2:5" x14ac:dyDescent="0.3">
      <c r="B267" s="106"/>
      <c r="C267" s="25">
        <v>41217</v>
      </c>
      <c r="D267" s="25">
        <v>41217</v>
      </c>
      <c r="E267" s="25">
        <v>41217</v>
      </c>
    </row>
    <row r="268" spans="2:5" x14ac:dyDescent="0.3">
      <c r="B268" s="106"/>
      <c r="C268" s="25">
        <v>41218</v>
      </c>
      <c r="D268" s="25">
        <v>41218</v>
      </c>
      <c r="E268" s="25">
        <v>41218</v>
      </c>
    </row>
    <row r="269" spans="2:5" x14ac:dyDescent="0.3">
      <c r="B269" s="106"/>
      <c r="C269" s="25">
        <v>41219</v>
      </c>
      <c r="D269" s="25">
        <v>41219</v>
      </c>
      <c r="E269" s="25">
        <v>41219</v>
      </c>
    </row>
    <row r="270" spans="2:5" x14ac:dyDescent="0.3">
      <c r="B270" s="106"/>
      <c r="C270" s="25">
        <v>41220</v>
      </c>
      <c r="D270" s="25">
        <v>41220</v>
      </c>
      <c r="E270" s="25">
        <v>41220</v>
      </c>
    </row>
    <row r="271" spans="2:5" ht="15.75" thickBot="1" x14ac:dyDescent="0.35">
      <c r="B271" s="106"/>
      <c r="C271" s="36">
        <v>41221</v>
      </c>
      <c r="D271" s="24">
        <v>41221</v>
      </c>
      <c r="E271" s="24">
        <v>41221</v>
      </c>
    </row>
    <row r="272" spans="2:5" x14ac:dyDescent="0.3">
      <c r="B272" s="105" t="s">
        <v>18</v>
      </c>
      <c r="C272" s="25">
        <v>41265</v>
      </c>
      <c r="D272" s="25">
        <v>41265</v>
      </c>
      <c r="E272" s="25">
        <v>41265</v>
      </c>
    </row>
    <row r="273" spans="2:5" x14ac:dyDescent="0.3">
      <c r="B273" s="106"/>
      <c r="C273" s="25">
        <v>41266</v>
      </c>
      <c r="D273" s="25">
        <v>41266</v>
      </c>
      <c r="E273" s="25">
        <v>41266</v>
      </c>
    </row>
    <row r="274" spans="2:5" x14ac:dyDescent="0.3">
      <c r="B274" s="106"/>
      <c r="C274" s="25">
        <v>41267</v>
      </c>
      <c r="D274" s="25">
        <v>41267</v>
      </c>
      <c r="E274" s="25">
        <v>41267</v>
      </c>
    </row>
    <row r="275" spans="2:5" x14ac:dyDescent="0.3">
      <c r="B275" s="106"/>
      <c r="C275" s="25">
        <v>41268</v>
      </c>
      <c r="D275" s="25">
        <v>41268</v>
      </c>
      <c r="E275" s="25">
        <v>41268</v>
      </c>
    </row>
    <row r="276" spans="2:5" x14ac:dyDescent="0.3">
      <c r="B276" s="106"/>
      <c r="C276" s="25">
        <v>41269</v>
      </c>
      <c r="D276" s="25">
        <v>41269</v>
      </c>
      <c r="E276" s="25">
        <v>41269</v>
      </c>
    </row>
    <row r="277" spans="2:5" x14ac:dyDescent="0.3">
      <c r="B277" s="106"/>
      <c r="C277" s="25">
        <v>41270</v>
      </c>
      <c r="D277" s="25">
        <v>41270</v>
      </c>
      <c r="E277" s="25">
        <v>41270</v>
      </c>
    </row>
    <row r="278" spans="2:5" x14ac:dyDescent="0.3">
      <c r="B278" s="106"/>
      <c r="C278" s="25">
        <v>41271</v>
      </c>
      <c r="D278" s="25">
        <v>41271</v>
      </c>
      <c r="E278" s="25">
        <v>41271</v>
      </c>
    </row>
    <row r="279" spans="2:5" x14ac:dyDescent="0.3">
      <c r="B279" s="106"/>
      <c r="C279" s="25">
        <v>41272</v>
      </c>
      <c r="D279" s="25">
        <v>41272</v>
      </c>
      <c r="E279" s="25">
        <v>41272</v>
      </c>
    </row>
    <row r="280" spans="2:5" x14ac:dyDescent="0.3">
      <c r="B280" s="106"/>
      <c r="C280" s="25">
        <v>41273</v>
      </c>
      <c r="D280" s="25">
        <v>41273</v>
      </c>
      <c r="E280" s="25">
        <v>41273</v>
      </c>
    </row>
    <row r="281" spans="2:5" x14ac:dyDescent="0.3">
      <c r="B281" s="106"/>
      <c r="C281" s="25">
        <v>41274</v>
      </c>
      <c r="D281" s="25">
        <v>41274</v>
      </c>
      <c r="E281" s="25">
        <v>41274</v>
      </c>
    </row>
    <row r="282" spans="2:5" x14ac:dyDescent="0.3">
      <c r="B282" s="106"/>
      <c r="C282" s="25">
        <v>41275</v>
      </c>
      <c r="D282" s="25">
        <v>41275</v>
      </c>
      <c r="E282" s="25">
        <v>41275</v>
      </c>
    </row>
    <row r="283" spans="2:5" x14ac:dyDescent="0.3">
      <c r="B283" s="106"/>
      <c r="C283" s="25">
        <v>41276</v>
      </c>
      <c r="D283" s="25">
        <v>41276</v>
      </c>
      <c r="E283" s="25">
        <v>41276</v>
      </c>
    </row>
    <row r="284" spans="2:5" x14ac:dyDescent="0.3">
      <c r="B284" s="106"/>
      <c r="C284" s="25">
        <v>41277</v>
      </c>
      <c r="D284" s="25">
        <v>41277</v>
      </c>
      <c r="E284" s="25">
        <v>41277</v>
      </c>
    </row>
    <row r="285" spans="2:5" x14ac:dyDescent="0.3">
      <c r="B285" s="106"/>
      <c r="C285" s="25">
        <v>41278</v>
      </c>
      <c r="D285" s="25">
        <v>41278</v>
      </c>
      <c r="E285" s="25">
        <v>41278</v>
      </c>
    </row>
    <row r="286" spans="2:5" x14ac:dyDescent="0.3">
      <c r="B286" s="106"/>
      <c r="C286" s="25">
        <v>41279</v>
      </c>
      <c r="D286" s="25">
        <v>41279</v>
      </c>
      <c r="E286" s="25">
        <v>41279</v>
      </c>
    </row>
    <row r="287" spans="2:5" x14ac:dyDescent="0.3">
      <c r="B287" s="106"/>
      <c r="C287" s="25">
        <v>41280</v>
      </c>
      <c r="D287" s="25">
        <v>41280</v>
      </c>
      <c r="E287" s="25">
        <v>41280</v>
      </c>
    </row>
    <row r="288" spans="2:5" ht="15.75" thickBot="1" x14ac:dyDescent="0.35">
      <c r="B288" s="106"/>
      <c r="C288" s="36">
        <v>41281</v>
      </c>
      <c r="D288" s="24">
        <v>41281</v>
      </c>
      <c r="E288" s="24">
        <v>41281</v>
      </c>
    </row>
    <row r="289" spans="2:5" x14ac:dyDescent="0.3">
      <c r="B289" s="105" t="s">
        <v>388</v>
      </c>
      <c r="C289" s="25">
        <v>41328</v>
      </c>
      <c r="D289" s="25">
        <v>41321</v>
      </c>
      <c r="E289" s="25">
        <v>41335</v>
      </c>
    </row>
    <row r="290" spans="2:5" x14ac:dyDescent="0.3">
      <c r="B290" s="106"/>
      <c r="C290" s="25">
        <v>41329</v>
      </c>
      <c r="D290" s="25">
        <v>41322</v>
      </c>
      <c r="E290" s="25">
        <v>41336</v>
      </c>
    </row>
    <row r="291" spans="2:5" x14ac:dyDescent="0.3">
      <c r="B291" s="106"/>
      <c r="C291" s="25">
        <v>41330</v>
      </c>
      <c r="D291" s="25">
        <v>41323</v>
      </c>
      <c r="E291" s="25">
        <v>41337</v>
      </c>
    </row>
    <row r="292" spans="2:5" x14ac:dyDescent="0.3">
      <c r="B292" s="106"/>
      <c r="C292" s="25">
        <v>41331</v>
      </c>
      <c r="D292" s="25">
        <v>41324</v>
      </c>
      <c r="E292" s="25">
        <v>41338</v>
      </c>
    </row>
    <row r="293" spans="2:5" x14ac:dyDescent="0.3">
      <c r="B293" s="106"/>
      <c r="C293" s="25">
        <v>41332</v>
      </c>
      <c r="D293" s="25">
        <v>41325</v>
      </c>
      <c r="E293" s="25">
        <v>41339</v>
      </c>
    </row>
    <row r="294" spans="2:5" x14ac:dyDescent="0.3">
      <c r="B294" s="106"/>
      <c r="C294" s="25">
        <v>41333</v>
      </c>
      <c r="D294" s="25">
        <v>41326</v>
      </c>
      <c r="E294" s="25">
        <v>41340</v>
      </c>
    </row>
    <row r="295" spans="2:5" x14ac:dyDescent="0.3">
      <c r="B295" s="106"/>
      <c r="C295" s="25">
        <v>41334</v>
      </c>
      <c r="D295" s="25">
        <v>41327</v>
      </c>
      <c r="E295" s="25">
        <v>41341</v>
      </c>
    </row>
    <row r="296" spans="2:5" x14ac:dyDescent="0.3">
      <c r="B296" s="106"/>
      <c r="C296" s="25">
        <v>41335</v>
      </c>
      <c r="D296" s="25">
        <v>41328</v>
      </c>
      <c r="E296" s="25">
        <v>41342</v>
      </c>
    </row>
    <row r="297" spans="2:5" x14ac:dyDescent="0.3">
      <c r="B297" s="106"/>
      <c r="C297" s="25">
        <v>41336</v>
      </c>
      <c r="D297" s="25">
        <v>41329</v>
      </c>
      <c r="E297" s="25">
        <v>41343</v>
      </c>
    </row>
    <row r="298" spans="2:5" x14ac:dyDescent="0.3">
      <c r="B298" s="106"/>
      <c r="C298" s="25">
        <v>41337</v>
      </c>
      <c r="D298" s="25">
        <v>41330</v>
      </c>
      <c r="E298" s="25">
        <v>41344</v>
      </c>
    </row>
    <row r="299" spans="2:5" x14ac:dyDescent="0.3">
      <c r="B299" s="106"/>
      <c r="C299" s="25">
        <v>41338</v>
      </c>
      <c r="D299" s="25">
        <v>41331</v>
      </c>
      <c r="E299" s="25">
        <v>41345</v>
      </c>
    </row>
    <row r="300" spans="2:5" x14ac:dyDescent="0.3">
      <c r="B300" s="106"/>
      <c r="C300" s="25">
        <v>41339</v>
      </c>
      <c r="D300" s="25">
        <v>41332</v>
      </c>
      <c r="E300" s="25">
        <v>41346</v>
      </c>
    </row>
    <row r="301" spans="2:5" x14ac:dyDescent="0.3">
      <c r="B301" s="106"/>
      <c r="C301" s="25">
        <v>41340</v>
      </c>
      <c r="D301" s="25">
        <v>41333</v>
      </c>
      <c r="E301" s="25">
        <v>41347</v>
      </c>
    </row>
    <row r="302" spans="2:5" x14ac:dyDescent="0.3">
      <c r="B302" s="106"/>
      <c r="C302" s="25">
        <v>41341</v>
      </c>
      <c r="D302" s="25">
        <v>41334</v>
      </c>
      <c r="E302" s="25">
        <v>41348</v>
      </c>
    </row>
    <row r="303" spans="2:5" x14ac:dyDescent="0.3">
      <c r="B303" s="106"/>
      <c r="C303" s="25">
        <v>41342</v>
      </c>
      <c r="D303" s="25">
        <v>41335</v>
      </c>
      <c r="E303" s="25">
        <v>41349</v>
      </c>
    </row>
    <row r="304" spans="2:5" x14ac:dyDescent="0.3">
      <c r="B304" s="106"/>
      <c r="C304" s="25">
        <v>41343</v>
      </c>
      <c r="D304" s="25">
        <v>41336</v>
      </c>
      <c r="E304" s="25">
        <v>41350</v>
      </c>
    </row>
    <row r="305" spans="2:5" ht="15.75" thickBot="1" x14ac:dyDescent="0.35">
      <c r="B305" s="106"/>
      <c r="C305" s="36">
        <v>41344</v>
      </c>
      <c r="D305" s="24">
        <v>41337</v>
      </c>
      <c r="E305" s="24">
        <v>41351</v>
      </c>
    </row>
    <row r="306" spans="2:5" x14ac:dyDescent="0.3">
      <c r="B306" s="105" t="s">
        <v>389</v>
      </c>
      <c r="C306" s="25">
        <v>41384</v>
      </c>
      <c r="D306" s="25">
        <v>41377</v>
      </c>
      <c r="E306" s="25">
        <v>41391</v>
      </c>
    </row>
    <row r="307" spans="2:5" x14ac:dyDescent="0.3">
      <c r="B307" s="106"/>
      <c r="C307" s="25">
        <v>41385</v>
      </c>
      <c r="D307" s="25">
        <v>41378</v>
      </c>
      <c r="E307" s="25">
        <v>41392</v>
      </c>
    </row>
    <row r="308" spans="2:5" x14ac:dyDescent="0.3">
      <c r="B308" s="106"/>
      <c r="C308" s="25">
        <v>41386</v>
      </c>
      <c r="D308" s="25">
        <v>41379</v>
      </c>
      <c r="E308" s="25">
        <v>41393</v>
      </c>
    </row>
    <row r="309" spans="2:5" x14ac:dyDescent="0.3">
      <c r="B309" s="106"/>
      <c r="C309" s="25">
        <v>41387</v>
      </c>
      <c r="D309" s="25">
        <v>41380</v>
      </c>
      <c r="E309" s="25">
        <v>41394</v>
      </c>
    </row>
    <row r="310" spans="2:5" x14ac:dyDescent="0.3">
      <c r="B310" s="106"/>
      <c r="C310" s="25">
        <v>41388</v>
      </c>
      <c r="D310" s="25">
        <v>41381</v>
      </c>
      <c r="E310" s="25">
        <v>41395</v>
      </c>
    </row>
    <row r="311" spans="2:5" x14ac:dyDescent="0.3">
      <c r="B311" s="106"/>
      <c r="C311" s="25">
        <v>41389</v>
      </c>
      <c r="D311" s="25">
        <v>41382</v>
      </c>
      <c r="E311" s="25">
        <v>41396</v>
      </c>
    </row>
    <row r="312" spans="2:5" x14ac:dyDescent="0.3">
      <c r="B312" s="106"/>
      <c r="C312" s="25">
        <v>41390</v>
      </c>
      <c r="D312" s="25">
        <v>41383</v>
      </c>
      <c r="E312" s="25">
        <v>41397</v>
      </c>
    </row>
    <row r="313" spans="2:5" x14ac:dyDescent="0.3">
      <c r="B313" s="106"/>
      <c r="C313" s="25">
        <v>41391</v>
      </c>
      <c r="D313" s="25">
        <v>41384</v>
      </c>
      <c r="E313" s="25">
        <v>41398</v>
      </c>
    </row>
    <row r="314" spans="2:5" x14ac:dyDescent="0.3">
      <c r="B314" s="106"/>
      <c r="C314" s="25">
        <v>41392</v>
      </c>
      <c r="D314" s="25">
        <v>41385</v>
      </c>
      <c r="E314" s="25">
        <v>41399</v>
      </c>
    </row>
    <row r="315" spans="2:5" x14ac:dyDescent="0.3">
      <c r="B315" s="106"/>
      <c r="C315" s="25">
        <v>41393</v>
      </c>
      <c r="D315" s="25">
        <v>41386</v>
      </c>
      <c r="E315" s="25">
        <v>41400</v>
      </c>
    </row>
    <row r="316" spans="2:5" x14ac:dyDescent="0.3">
      <c r="B316" s="106"/>
      <c r="C316" s="25">
        <v>41394</v>
      </c>
      <c r="D316" s="25">
        <v>41387</v>
      </c>
      <c r="E316" s="25">
        <v>41401</v>
      </c>
    </row>
    <row r="317" spans="2:5" x14ac:dyDescent="0.3">
      <c r="B317" s="106"/>
      <c r="C317" s="25">
        <v>41395</v>
      </c>
      <c r="D317" s="25">
        <v>41388</v>
      </c>
      <c r="E317" s="25">
        <v>41402</v>
      </c>
    </row>
    <row r="318" spans="2:5" x14ac:dyDescent="0.3">
      <c r="B318" s="106"/>
      <c r="C318" s="25">
        <v>41396</v>
      </c>
      <c r="D318" s="25">
        <v>41389</v>
      </c>
      <c r="E318" s="25">
        <v>41403</v>
      </c>
    </row>
    <row r="319" spans="2:5" x14ac:dyDescent="0.3">
      <c r="B319" s="106"/>
      <c r="C319" s="25">
        <v>41397</v>
      </c>
      <c r="D319" s="25">
        <v>41390</v>
      </c>
      <c r="E319" s="25">
        <v>41404</v>
      </c>
    </row>
    <row r="320" spans="2:5" x14ac:dyDescent="0.3">
      <c r="B320" s="106"/>
      <c r="C320" s="25">
        <v>41398</v>
      </c>
      <c r="D320" s="25">
        <v>41391</v>
      </c>
      <c r="E320" s="25">
        <v>41405</v>
      </c>
    </row>
    <row r="321" spans="2:5" x14ac:dyDescent="0.3">
      <c r="B321" s="106"/>
      <c r="C321" s="25">
        <v>41399</v>
      </c>
      <c r="D321" s="25">
        <v>41392</v>
      </c>
      <c r="E321" s="25">
        <v>41406</v>
      </c>
    </row>
    <row r="322" spans="2:5" x14ac:dyDescent="0.3">
      <c r="B322" s="106"/>
      <c r="C322" s="25">
        <v>41400</v>
      </c>
      <c r="D322" s="25">
        <v>41393</v>
      </c>
      <c r="E322" s="25">
        <v>41407</v>
      </c>
    </row>
    <row r="323" spans="2:5" ht="15.75" thickBot="1" x14ac:dyDescent="0.35">
      <c r="B323" s="31" t="s">
        <v>390</v>
      </c>
      <c r="C323" s="24">
        <v>41459</v>
      </c>
      <c r="D323" s="24">
        <v>41459</v>
      </c>
      <c r="E323" s="24">
        <v>41459</v>
      </c>
    </row>
    <row r="333" spans="2:5" x14ac:dyDescent="0.3">
      <c r="B333" s="26" t="s">
        <v>396</v>
      </c>
    </row>
    <row r="334" spans="2:5" x14ac:dyDescent="0.3">
      <c r="B334" s="26" t="s">
        <v>391</v>
      </c>
    </row>
    <row r="335" spans="2:5" x14ac:dyDescent="0.3">
      <c r="B335" s="26" t="s">
        <v>392</v>
      </c>
    </row>
    <row r="336" spans="2:5" x14ac:dyDescent="0.3">
      <c r="B336" s="26" t="s">
        <v>393</v>
      </c>
    </row>
    <row r="337" spans="2:2" x14ac:dyDescent="0.3">
      <c r="B337" s="26" t="s">
        <v>394</v>
      </c>
    </row>
    <row r="338" spans="2:2" x14ac:dyDescent="0.3">
      <c r="B338" s="26" t="s">
        <v>395</v>
      </c>
    </row>
  </sheetData>
  <mergeCells count="12">
    <mergeCell ref="B306:B322"/>
    <mergeCell ref="B134:B146"/>
    <mergeCell ref="B147:B164"/>
    <mergeCell ref="B5:B17"/>
    <mergeCell ref="B18:B34"/>
    <mergeCell ref="B35:B51"/>
    <mergeCell ref="B52:B68"/>
    <mergeCell ref="B165:B181"/>
    <mergeCell ref="B182:B198"/>
    <mergeCell ref="B259:B271"/>
    <mergeCell ref="B272:B288"/>
    <mergeCell ref="B289:B30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Cal. 1</vt:lpstr>
      <vt:lpstr>BDD</vt:lpstr>
      <vt:lpstr>Vacances</vt:lpstr>
      <vt:lpstr>an</vt:lpstr>
      <vt:lpstr>Anniv</vt:lpstr>
      <vt:lpstr>data1</vt:lpstr>
      <vt:lpstr>data2</vt:lpstr>
      <vt:lpstr>Feries</vt:lpstr>
      <vt:lpstr>Feries1</vt:lpstr>
      <vt:lpstr>Feries2</vt:lpstr>
      <vt:lpstr>Feries3</vt:lpstr>
      <vt:lpstr>Feries4</vt:lpstr>
      <vt:lpstr>ListeAn</vt:lpstr>
      <vt:lpstr>ListeMois</vt:lpstr>
      <vt:lpstr>ListeMois2</vt:lpstr>
      <vt:lpstr>Pâques</vt:lpstr>
      <vt:lpstr>Pâques1</vt:lpstr>
      <vt:lpstr>Pâques2</vt:lpstr>
      <vt:lpstr>Pâques3</vt:lpstr>
      <vt:lpstr>saints</vt:lpstr>
      <vt:lpstr>Saints2</vt:lpstr>
      <vt:lpstr>Stock</vt:lpstr>
      <vt:lpstr>'Cal. 1'!Zone_d_impression</vt:lpstr>
      <vt:lpstr>ZONEA</vt:lpstr>
      <vt:lpstr>ZONEB</vt:lpstr>
      <vt:lpstr>ZONEC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MMHB</cp:lastModifiedBy>
  <cp:lastPrinted>2012-12-13T13:25:01Z</cp:lastPrinted>
  <dcterms:created xsi:type="dcterms:W3CDTF">2010-12-15T05:56:08Z</dcterms:created>
  <dcterms:modified xsi:type="dcterms:W3CDTF">2013-07-27T16:48:49Z</dcterms:modified>
</cp:coreProperties>
</file>