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5.xml" ContentType="application/vnd.ms-excel.controlproperties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8.xml" ContentType="application/vnd.ms-excel.controlproperties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workbookProtection workbookAlgorithmName="SHA-512" workbookHashValue="kqjBohNWlD8LIkb7WwD7MuGWdo3plCjAGfpc9hOSa/dC68+eJijTfpjw8kTajVn+h4wY9fKbYNmQIXQIzi0rIA==" workbookSaltValue="HdoWRUts8T72xaNw8+gmYw==" workbookSpinCount="100000" lockStructure="1"/>
  <bookViews>
    <workbookView xWindow="480" yWindow="300" windowWidth="18495" windowHeight="11700"/>
  </bookViews>
  <sheets>
    <sheet name="Synthèse" sheetId="14" r:id="rId1"/>
    <sheet name="Janvier" sheetId="1" r:id="rId2"/>
    <sheet name="Février" sheetId="2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3" r:id="rId13"/>
    <sheet name="Feuil1" sheetId="15" r:id="rId14"/>
  </sheets>
  <definedNames>
    <definedName name="An">Synthèse!$A$2</definedName>
    <definedName name="ANNEE">Feuil1!$C$164</definedName>
    <definedName name="Déb1">Feuil1!$F$166:$F$172</definedName>
    <definedName name="deb2_">Feuil1!$H$166:$H$175</definedName>
    <definedName name="fériés">Synthèse!$AE$1:$AE$13</definedName>
    <definedName name="fin1_">Feuil1!$G$166:$G$174</definedName>
    <definedName name="fin2_">Feuil1!$I$166:$I$174</definedName>
    <definedName name="mois">Synthèse!$AI$1:$AI$12</definedName>
    <definedName name="_xlnm.Print_Area" localSheetId="0">Synthèse!$A$1:$Y$41</definedName>
  </definedName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6" i="1"/>
  <c r="A6" i="1"/>
  <c r="AE13" i="14"/>
  <c r="AE12" i="14"/>
  <c r="AE11" i="14"/>
  <c r="AE10" i="14"/>
  <c r="AE9" i="14"/>
  <c r="AE5" i="14"/>
  <c r="AE4" i="14"/>
  <c r="AE2" i="14"/>
  <c r="AE7" i="14" s="1"/>
  <c r="AE8" i="14" s="1"/>
  <c r="AE1" i="14"/>
  <c r="B46" i="14"/>
  <c r="J49" i="14"/>
  <c r="B52" i="14"/>
  <c r="B54" i="14"/>
  <c r="J55" i="14"/>
  <c r="V46" i="14"/>
  <c r="V48" i="14"/>
  <c r="F50" i="14"/>
  <c r="F52" i="14"/>
  <c r="N53" i="14"/>
  <c r="V54" i="14"/>
  <c r="F56" i="14"/>
  <c r="J46" i="14"/>
  <c r="B47" i="14"/>
  <c r="R47" i="14"/>
  <c r="J48" i="14"/>
  <c r="B49" i="14"/>
  <c r="R49" i="14"/>
  <c r="J50" i="14"/>
  <c r="B51" i="14"/>
  <c r="R51" i="14"/>
  <c r="J52" i="14"/>
  <c r="B53" i="14"/>
  <c r="R53" i="14"/>
  <c r="J54" i="14"/>
  <c r="B55" i="14"/>
  <c r="R55" i="14"/>
  <c r="J56" i="14"/>
  <c r="N46" i="14"/>
  <c r="F47" i="14"/>
  <c r="V47" i="14"/>
  <c r="N48" i="14"/>
  <c r="F49" i="14"/>
  <c r="V49" i="14"/>
  <c r="N50" i="14"/>
  <c r="F51" i="14"/>
  <c r="V51" i="14"/>
  <c r="N52" i="14"/>
  <c r="F53" i="14"/>
  <c r="V53" i="14"/>
  <c r="N54" i="14"/>
  <c r="F55" i="14"/>
  <c r="V55" i="14"/>
  <c r="N56" i="14"/>
  <c r="R46" i="14"/>
  <c r="J47" i="14"/>
  <c r="B48" i="14"/>
  <c r="R48" i="14"/>
  <c r="B50" i="14"/>
  <c r="R50" i="14"/>
  <c r="J51" i="14"/>
  <c r="R52" i="14"/>
  <c r="J53" i="14"/>
  <c r="R54" i="14"/>
  <c r="B56" i="14"/>
  <c r="R56" i="14"/>
  <c r="F46" i="14"/>
  <c r="N47" i="14"/>
  <c r="F48" i="14"/>
  <c r="N49" i="14"/>
  <c r="V50" i="14"/>
  <c r="N51" i="14"/>
  <c r="V52" i="14"/>
  <c r="F54" i="14"/>
  <c r="N55" i="14"/>
  <c r="V56" i="14"/>
  <c r="G39" i="1"/>
  <c r="B45" i="14" s="1"/>
  <c r="AE6" i="14" l="1"/>
  <c r="AE3" i="14"/>
  <c r="V38" i="14" l="1"/>
  <c r="V37" i="14"/>
  <c r="V35" i="14"/>
  <c r="V34" i="14"/>
  <c r="V33" i="14"/>
  <c r="V32" i="14"/>
  <c r="V31" i="14"/>
  <c r="V30" i="14"/>
  <c r="V29" i="14"/>
  <c r="V28" i="14"/>
  <c r="R38" i="14"/>
  <c r="R37" i="14"/>
  <c r="R35" i="14"/>
  <c r="R34" i="14"/>
  <c r="R33" i="14"/>
  <c r="R32" i="14"/>
  <c r="R31" i="14"/>
  <c r="R30" i="14"/>
  <c r="R29" i="14"/>
  <c r="R28" i="14"/>
  <c r="N38" i="14"/>
  <c r="N37" i="14"/>
  <c r="N35" i="14"/>
  <c r="N34" i="14"/>
  <c r="N33" i="14"/>
  <c r="N32" i="14"/>
  <c r="N31" i="14"/>
  <c r="N30" i="14"/>
  <c r="N29" i="14"/>
  <c r="N28" i="14"/>
  <c r="J38" i="14"/>
  <c r="J37" i="14"/>
  <c r="J35" i="14"/>
  <c r="J34" i="14"/>
  <c r="J33" i="14"/>
  <c r="J32" i="14"/>
  <c r="J31" i="14"/>
  <c r="J30" i="14"/>
  <c r="J29" i="14"/>
  <c r="J28" i="14"/>
  <c r="F38" i="14"/>
  <c r="F35" i="14"/>
  <c r="F34" i="14"/>
  <c r="F33" i="14"/>
  <c r="F32" i="14"/>
  <c r="F31" i="14"/>
  <c r="F30" i="14"/>
  <c r="F29" i="14"/>
  <c r="F28" i="14"/>
  <c r="B32" i="14"/>
  <c r="B38" i="14"/>
  <c r="B35" i="14"/>
  <c r="B34" i="14"/>
  <c r="B33" i="14"/>
  <c r="B31" i="14"/>
  <c r="B30" i="14"/>
  <c r="W22" i="14"/>
  <c r="X22" i="14"/>
  <c r="Y22" i="14"/>
  <c r="V22" i="14"/>
  <c r="W21" i="14"/>
  <c r="X21" i="14"/>
  <c r="Y21" i="14"/>
  <c r="V21" i="14"/>
  <c r="W20" i="14"/>
  <c r="X20" i="14"/>
  <c r="Y20" i="14"/>
  <c r="V20" i="14"/>
  <c r="W19" i="14"/>
  <c r="X19" i="14"/>
  <c r="Y19" i="14"/>
  <c r="V19" i="14"/>
  <c r="W18" i="14"/>
  <c r="X18" i="14"/>
  <c r="Y18" i="14"/>
  <c r="V18" i="14"/>
  <c r="W17" i="14"/>
  <c r="X17" i="14"/>
  <c r="Y17" i="14"/>
  <c r="V17" i="14"/>
  <c r="W16" i="14"/>
  <c r="X16" i="14"/>
  <c r="Y16" i="14"/>
  <c r="V16" i="14"/>
  <c r="W15" i="14"/>
  <c r="X15" i="14"/>
  <c r="Y15" i="14"/>
  <c r="V15" i="14"/>
  <c r="W14" i="14"/>
  <c r="X14" i="14"/>
  <c r="Y14" i="14"/>
  <c r="V14" i="14"/>
  <c r="W13" i="14"/>
  <c r="X13" i="14"/>
  <c r="Y13" i="14"/>
  <c r="V13" i="14"/>
  <c r="W12" i="14"/>
  <c r="X12" i="14"/>
  <c r="Y12" i="14"/>
  <c r="V12" i="14"/>
  <c r="W11" i="14"/>
  <c r="W23" i="14" s="1"/>
  <c r="X11" i="14"/>
  <c r="Y11" i="14"/>
  <c r="Y23" i="14" s="1"/>
  <c r="V11" i="14"/>
  <c r="V23" i="14" s="1"/>
  <c r="S11" i="14"/>
  <c r="T11" i="14"/>
  <c r="U11" i="14"/>
  <c r="S12" i="14"/>
  <c r="T12" i="14"/>
  <c r="U12" i="14"/>
  <c r="S13" i="14"/>
  <c r="T13" i="14"/>
  <c r="U13" i="14"/>
  <c r="S14" i="14"/>
  <c r="T14" i="14"/>
  <c r="U14" i="14"/>
  <c r="S15" i="14"/>
  <c r="T15" i="14"/>
  <c r="U15" i="14"/>
  <c r="S16" i="14"/>
  <c r="T16" i="14"/>
  <c r="U16" i="14"/>
  <c r="S17" i="14"/>
  <c r="T17" i="14"/>
  <c r="U17" i="14"/>
  <c r="S18" i="14"/>
  <c r="T18" i="14"/>
  <c r="U18" i="14"/>
  <c r="S19" i="14"/>
  <c r="T19" i="14"/>
  <c r="U19" i="14"/>
  <c r="S20" i="14"/>
  <c r="T20" i="14"/>
  <c r="U20" i="14"/>
  <c r="S21" i="14"/>
  <c r="T21" i="14"/>
  <c r="U21" i="14"/>
  <c r="S22" i="14"/>
  <c r="T22" i="14"/>
  <c r="U22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O11" i="14"/>
  <c r="P11" i="14"/>
  <c r="Q11" i="14"/>
  <c r="O12" i="14"/>
  <c r="P12" i="14"/>
  <c r="Q12" i="14"/>
  <c r="O13" i="14"/>
  <c r="P13" i="14"/>
  <c r="Q13" i="14"/>
  <c r="O14" i="14"/>
  <c r="P14" i="14"/>
  <c r="Q14" i="14"/>
  <c r="O15" i="14"/>
  <c r="P15" i="14"/>
  <c r="Q15" i="14"/>
  <c r="O16" i="14"/>
  <c r="P16" i="14"/>
  <c r="Q16" i="14"/>
  <c r="O17" i="14"/>
  <c r="P17" i="14"/>
  <c r="Q17" i="14"/>
  <c r="O18" i="14"/>
  <c r="P18" i="14"/>
  <c r="Q18" i="14"/>
  <c r="O19" i="14"/>
  <c r="P19" i="14"/>
  <c r="Q19" i="14"/>
  <c r="O20" i="14"/>
  <c r="P20" i="14"/>
  <c r="Q20" i="14"/>
  <c r="O21" i="14"/>
  <c r="P21" i="14"/>
  <c r="Q21" i="14"/>
  <c r="O22" i="14"/>
  <c r="P22" i="14"/>
  <c r="Q22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K11" i="14"/>
  <c r="L11" i="14"/>
  <c r="M11" i="14"/>
  <c r="K12" i="14"/>
  <c r="L12" i="14"/>
  <c r="M12" i="14"/>
  <c r="K13" i="14"/>
  <c r="L13" i="14"/>
  <c r="M13" i="14"/>
  <c r="K14" i="14"/>
  <c r="L14" i="14"/>
  <c r="M14" i="14"/>
  <c r="K15" i="14"/>
  <c r="L15" i="14"/>
  <c r="M15" i="14"/>
  <c r="K16" i="14"/>
  <c r="L16" i="14"/>
  <c r="M16" i="14"/>
  <c r="K17" i="14"/>
  <c r="L17" i="14"/>
  <c r="M17" i="14"/>
  <c r="K18" i="14"/>
  <c r="L18" i="14"/>
  <c r="M18" i="14"/>
  <c r="K19" i="14"/>
  <c r="L19" i="14"/>
  <c r="M19" i="14"/>
  <c r="K20" i="14"/>
  <c r="L20" i="14"/>
  <c r="M20" i="14"/>
  <c r="K21" i="14"/>
  <c r="L21" i="14"/>
  <c r="M21" i="14"/>
  <c r="K22" i="14"/>
  <c r="L22" i="14"/>
  <c r="M22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G22" i="14"/>
  <c r="H22" i="14"/>
  <c r="I22" i="14"/>
  <c r="F22" i="14"/>
  <c r="G21" i="14"/>
  <c r="H21" i="14"/>
  <c r="I21" i="14"/>
  <c r="F21" i="14"/>
  <c r="G20" i="14"/>
  <c r="H20" i="14"/>
  <c r="I20" i="14"/>
  <c r="F20" i="14"/>
  <c r="G19" i="14"/>
  <c r="H19" i="14"/>
  <c r="I19" i="14"/>
  <c r="F19" i="14"/>
  <c r="G18" i="14"/>
  <c r="H18" i="14"/>
  <c r="I18" i="14"/>
  <c r="F18" i="14"/>
  <c r="G17" i="14"/>
  <c r="H17" i="14"/>
  <c r="I17" i="14"/>
  <c r="F17" i="14"/>
  <c r="G16" i="14"/>
  <c r="H16" i="14"/>
  <c r="I16" i="14"/>
  <c r="F16" i="14"/>
  <c r="G15" i="14"/>
  <c r="H15" i="14"/>
  <c r="I15" i="14"/>
  <c r="F15" i="14"/>
  <c r="G14" i="14"/>
  <c r="H14" i="14"/>
  <c r="I14" i="14"/>
  <c r="F14" i="14"/>
  <c r="G13" i="14"/>
  <c r="H13" i="14"/>
  <c r="I13" i="14"/>
  <c r="F13" i="14"/>
  <c r="G12" i="14"/>
  <c r="H12" i="14"/>
  <c r="I12" i="14"/>
  <c r="F12" i="14"/>
  <c r="B11" i="14"/>
  <c r="F11" i="14"/>
  <c r="F23" i="14" s="1"/>
  <c r="G11" i="14"/>
  <c r="H11" i="14"/>
  <c r="I11" i="14"/>
  <c r="I23" i="14" s="1"/>
  <c r="C22" i="14"/>
  <c r="D22" i="14"/>
  <c r="E22" i="14"/>
  <c r="B22" i="14"/>
  <c r="C21" i="14"/>
  <c r="D21" i="14"/>
  <c r="E21" i="14"/>
  <c r="B21" i="14"/>
  <c r="C20" i="14"/>
  <c r="D20" i="14"/>
  <c r="E20" i="14"/>
  <c r="B20" i="14"/>
  <c r="C19" i="14"/>
  <c r="D19" i="14"/>
  <c r="E19" i="14"/>
  <c r="B19" i="14"/>
  <c r="C18" i="14"/>
  <c r="D18" i="14"/>
  <c r="E18" i="14"/>
  <c r="B18" i="14"/>
  <c r="C17" i="14"/>
  <c r="D17" i="14"/>
  <c r="E17" i="14"/>
  <c r="B17" i="14"/>
  <c r="C16" i="14"/>
  <c r="D16" i="14"/>
  <c r="E16" i="14"/>
  <c r="B16" i="14"/>
  <c r="C15" i="14"/>
  <c r="D15" i="14"/>
  <c r="E15" i="14"/>
  <c r="B15" i="14"/>
  <c r="C14" i="14"/>
  <c r="D14" i="14"/>
  <c r="E14" i="14"/>
  <c r="B14" i="14"/>
  <c r="C13" i="14"/>
  <c r="D13" i="14"/>
  <c r="E13" i="14"/>
  <c r="B13" i="14"/>
  <c r="C12" i="14"/>
  <c r="D12" i="14"/>
  <c r="E12" i="14"/>
  <c r="B12" i="14"/>
  <c r="C11" i="14"/>
  <c r="C23" i="14" s="1"/>
  <c r="D11" i="14"/>
  <c r="D23" i="14" s="1"/>
  <c r="E11" i="14"/>
  <c r="E23" i="14" s="1"/>
  <c r="X23" i="14" l="1"/>
  <c r="G23" i="14"/>
  <c r="H23" i="14"/>
  <c r="R23" i="14"/>
  <c r="J23" i="14"/>
  <c r="N23" i="14"/>
  <c r="L23" i="14"/>
  <c r="P23" i="14"/>
  <c r="T23" i="14"/>
  <c r="B23" i="14"/>
  <c r="M23" i="14"/>
  <c r="K23" i="14"/>
  <c r="Q23" i="14"/>
  <c r="O23" i="14"/>
  <c r="U23" i="14"/>
  <c r="S23" i="14"/>
  <c r="U6" i="13" l="1"/>
  <c r="I33" i="3"/>
  <c r="I33" i="13"/>
  <c r="I33" i="12"/>
  <c r="I33" i="11"/>
  <c r="I33" i="10"/>
  <c r="I33" i="9"/>
  <c r="I33" i="8"/>
  <c r="I33" i="7"/>
  <c r="I33" i="6"/>
  <c r="I33" i="5"/>
  <c r="I33" i="2"/>
  <c r="Z1" i="3" l="1"/>
  <c r="Z1" i="13"/>
  <c r="Z1" i="12"/>
  <c r="Z1" i="11"/>
  <c r="Z1" i="10"/>
  <c r="Z1" i="9"/>
  <c r="Z1" i="8"/>
  <c r="Z1" i="7"/>
  <c r="Z1" i="6"/>
  <c r="Z1" i="5"/>
  <c r="Z1" i="2"/>
  <c r="A1" i="12" l="1"/>
  <c r="AA18" i="9" l="1"/>
  <c r="B36" i="11" l="1"/>
  <c r="A36" i="11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6" i="5"/>
  <c r="A6" i="6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6" i="3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7" i="5" l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1" i="5"/>
  <c r="A1" i="6"/>
  <c r="A1" i="7"/>
  <c r="A1" i="8"/>
  <c r="A1" i="9"/>
  <c r="A1" i="10"/>
  <c r="A1" i="11"/>
  <c r="A1" i="13"/>
  <c r="A1" i="3"/>
  <c r="A1" i="2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M36" i="2" l="1"/>
  <c r="AG36" i="2"/>
  <c r="AA36" i="2"/>
  <c r="U36" i="2"/>
  <c r="O36" i="2"/>
  <c r="I36" i="2"/>
  <c r="AN36" i="2" s="1"/>
  <c r="AM35" i="2"/>
  <c r="AG35" i="2"/>
  <c r="AA35" i="2"/>
  <c r="U35" i="2"/>
  <c r="O35" i="2"/>
  <c r="I35" i="2"/>
  <c r="AN35" i="2" s="1"/>
  <c r="AM34" i="2"/>
  <c r="AG34" i="2"/>
  <c r="AA34" i="2"/>
  <c r="U34" i="2"/>
  <c r="O34" i="2"/>
  <c r="I34" i="2"/>
  <c r="AN34" i="2" s="1"/>
  <c r="AM33" i="2"/>
  <c r="AG33" i="2"/>
  <c r="AA33" i="2"/>
  <c r="U33" i="2"/>
  <c r="O33" i="2"/>
  <c r="AN33" i="2"/>
  <c r="AM32" i="2"/>
  <c r="AG32" i="2"/>
  <c r="AA32" i="2"/>
  <c r="U32" i="2"/>
  <c r="O32" i="2"/>
  <c r="I32" i="2"/>
  <c r="AN32" i="2" s="1"/>
  <c r="AM31" i="2"/>
  <c r="AG31" i="2"/>
  <c r="AA31" i="2"/>
  <c r="U31" i="2"/>
  <c r="O31" i="2"/>
  <c r="I31" i="2"/>
  <c r="AN31" i="2" s="1"/>
  <c r="AM30" i="2"/>
  <c r="AG30" i="2"/>
  <c r="AA30" i="2"/>
  <c r="U30" i="2"/>
  <c r="O30" i="2"/>
  <c r="I30" i="2"/>
  <c r="AN30" i="2" s="1"/>
  <c r="AM29" i="2"/>
  <c r="AG29" i="2"/>
  <c r="AA29" i="2"/>
  <c r="U29" i="2"/>
  <c r="O29" i="2"/>
  <c r="I29" i="2"/>
  <c r="AN29" i="2" s="1"/>
  <c r="AM28" i="2"/>
  <c r="AG28" i="2"/>
  <c r="AA28" i="2"/>
  <c r="U28" i="2"/>
  <c r="O28" i="2"/>
  <c r="I28" i="2"/>
  <c r="AN28" i="2" s="1"/>
  <c r="AM27" i="2"/>
  <c r="AG27" i="2"/>
  <c r="AA27" i="2"/>
  <c r="U27" i="2"/>
  <c r="O27" i="2"/>
  <c r="I27" i="2"/>
  <c r="AN27" i="2" s="1"/>
  <c r="AM26" i="2"/>
  <c r="AG26" i="2"/>
  <c r="AA26" i="2"/>
  <c r="U26" i="2"/>
  <c r="O26" i="2"/>
  <c r="I26" i="2"/>
  <c r="AN26" i="2" s="1"/>
  <c r="AM25" i="2"/>
  <c r="AG25" i="2"/>
  <c r="AA25" i="2"/>
  <c r="U25" i="2"/>
  <c r="O25" i="2"/>
  <c r="I25" i="2"/>
  <c r="AN25" i="2" s="1"/>
  <c r="AM24" i="2"/>
  <c r="AG24" i="2"/>
  <c r="AA24" i="2"/>
  <c r="U24" i="2"/>
  <c r="O24" i="2"/>
  <c r="I24" i="2"/>
  <c r="AN24" i="2" s="1"/>
  <c r="AM23" i="2"/>
  <c r="AG23" i="2"/>
  <c r="AA23" i="2"/>
  <c r="U23" i="2"/>
  <c r="O23" i="2"/>
  <c r="I23" i="2"/>
  <c r="AN23" i="2" s="1"/>
  <c r="AM22" i="2"/>
  <c r="AG22" i="2"/>
  <c r="AA22" i="2"/>
  <c r="U22" i="2"/>
  <c r="O22" i="2"/>
  <c r="I22" i="2"/>
  <c r="AN22" i="2" s="1"/>
  <c r="AM21" i="2"/>
  <c r="AG21" i="2"/>
  <c r="AA21" i="2"/>
  <c r="U21" i="2"/>
  <c r="O21" i="2"/>
  <c r="I21" i="2"/>
  <c r="AN21" i="2" s="1"/>
  <c r="AM20" i="2"/>
  <c r="AG20" i="2"/>
  <c r="AA20" i="2"/>
  <c r="U20" i="2"/>
  <c r="O20" i="2"/>
  <c r="I20" i="2"/>
  <c r="AN20" i="2" s="1"/>
  <c r="AM19" i="2"/>
  <c r="AG19" i="2"/>
  <c r="AA19" i="2"/>
  <c r="U19" i="2"/>
  <c r="O19" i="2"/>
  <c r="I19" i="2"/>
  <c r="AN19" i="2" s="1"/>
  <c r="AM18" i="2"/>
  <c r="AG18" i="2"/>
  <c r="AA18" i="2"/>
  <c r="U18" i="2"/>
  <c r="O18" i="2"/>
  <c r="I18" i="2"/>
  <c r="AM17" i="2"/>
  <c r="AG17" i="2"/>
  <c r="AA17" i="2"/>
  <c r="U17" i="2"/>
  <c r="O17" i="2"/>
  <c r="I17" i="2"/>
  <c r="AM16" i="2"/>
  <c r="AG16" i="2"/>
  <c r="AA16" i="2"/>
  <c r="U16" i="2"/>
  <c r="O16" i="2"/>
  <c r="I16" i="2"/>
  <c r="AM15" i="2"/>
  <c r="AG15" i="2"/>
  <c r="AA15" i="2"/>
  <c r="U15" i="2"/>
  <c r="O15" i="2"/>
  <c r="I15" i="2"/>
  <c r="AN15" i="2" s="1"/>
  <c r="AM14" i="2"/>
  <c r="AG14" i="2"/>
  <c r="AA14" i="2"/>
  <c r="U14" i="2"/>
  <c r="O14" i="2"/>
  <c r="I14" i="2"/>
  <c r="AM13" i="2"/>
  <c r="AG13" i="2"/>
  <c r="AA13" i="2"/>
  <c r="U13" i="2"/>
  <c r="O13" i="2"/>
  <c r="I13" i="2"/>
  <c r="AM12" i="2"/>
  <c r="AG12" i="2"/>
  <c r="AA12" i="2"/>
  <c r="U12" i="2"/>
  <c r="O12" i="2"/>
  <c r="I12" i="2"/>
  <c r="AM11" i="2"/>
  <c r="AG11" i="2"/>
  <c r="AA11" i="2"/>
  <c r="U11" i="2"/>
  <c r="O11" i="2"/>
  <c r="I11" i="2"/>
  <c r="AM10" i="2"/>
  <c r="AG10" i="2"/>
  <c r="AA10" i="2"/>
  <c r="U10" i="2"/>
  <c r="O10" i="2"/>
  <c r="I10" i="2"/>
  <c r="AM9" i="2"/>
  <c r="AG9" i="2"/>
  <c r="AA9" i="2"/>
  <c r="U9" i="2"/>
  <c r="O9" i="2"/>
  <c r="I9" i="2"/>
  <c r="AM8" i="2"/>
  <c r="AG8" i="2"/>
  <c r="AA8" i="2"/>
  <c r="U8" i="2"/>
  <c r="O8" i="2"/>
  <c r="I8" i="2"/>
  <c r="AM7" i="2"/>
  <c r="AG7" i="2"/>
  <c r="AA7" i="2"/>
  <c r="U7" i="2"/>
  <c r="O7" i="2"/>
  <c r="I7" i="2"/>
  <c r="AN7" i="2" s="1"/>
  <c r="AM6" i="2"/>
  <c r="AG6" i="2"/>
  <c r="AA6" i="2"/>
  <c r="U6" i="2"/>
  <c r="O6" i="2"/>
  <c r="I6" i="2"/>
  <c r="AK36" i="1"/>
  <c r="AE36" i="1"/>
  <c r="Y36" i="1"/>
  <c r="S36" i="1"/>
  <c r="M36" i="1"/>
  <c r="AK35" i="1"/>
  <c r="AE35" i="1"/>
  <c r="Y35" i="1"/>
  <c r="S35" i="1"/>
  <c r="M35" i="1"/>
  <c r="AK34" i="1"/>
  <c r="AE34" i="1"/>
  <c r="Y34" i="1"/>
  <c r="S34" i="1"/>
  <c r="M34" i="1"/>
  <c r="AK33" i="1"/>
  <c r="AE33" i="1"/>
  <c r="Y33" i="1"/>
  <c r="S33" i="1"/>
  <c r="M33" i="1"/>
  <c r="AK32" i="1"/>
  <c r="AE32" i="1"/>
  <c r="Y32" i="1"/>
  <c r="S32" i="1"/>
  <c r="M32" i="1"/>
  <c r="AK31" i="1"/>
  <c r="AE31" i="1"/>
  <c r="Y31" i="1"/>
  <c r="S31" i="1"/>
  <c r="M31" i="1"/>
  <c r="AK30" i="1"/>
  <c r="AE30" i="1"/>
  <c r="Y30" i="1"/>
  <c r="S30" i="1"/>
  <c r="M30" i="1"/>
  <c r="AK29" i="1"/>
  <c r="AE29" i="1"/>
  <c r="Y29" i="1"/>
  <c r="S29" i="1"/>
  <c r="M29" i="1"/>
  <c r="AK28" i="1"/>
  <c r="AE28" i="1"/>
  <c r="Y28" i="1"/>
  <c r="S28" i="1"/>
  <c r="M28" i="1"/>
  <c r="AK27" i="1"/>
  <c r="AE27" i="1"/>
  <c r="Y27" i="1"/>
  <c r="S27" i="1"/>
  <c r="M27" i="1"/>
  <c r="AK26" i="1"/>
  <c r="AE26" i="1"/>
  <c r="Y26" i="1"/>
  <c r="S26" i="1"/>
  <c r="M26" i="1"/>
  <c r="AK25" i="1"/>
  <c r="AE25" i="1"/>
  <c r="Y25" i="1"/>
  <c r="S25" i="1"/>
  <c r="M25" i="1"/>
  <c r="AK24" i="1"/>
  <c r="AE24" i="1"/>
  <c r="Y24" i="1"/>
  <c r="S24" i="1"/>
  <c r="M24" i="1"/>
  <c r="AK23" i="1"/>
  <c r="AE23" i="1"/>
  <c r="Y23" i="1"/>
  <c r="S23" i="1"/>
  <c r="M23" i="1"/>
  <c r="AK22" i="1"/>
  <c r="AE22" i="1"/>
  <c r="Y22" i="1"/>
  <c r="S22" i="1"/>
  <c r="M22" i="1"/>
  <c r="AK21" i="1"/>
  <c r="AE21" i="1"/>
  <c r="Y21" i="1"/>
  <c r="S21" i="1"/>
  <c r="M21" i="1"/>
  <c r="AK20" i="1"/>
  <c r="AE20" i="1"/>
  <c r="Y20" i="1"/>
  <c r="S20" i="1"/>
  <c r="M20" i="1"/>
  <c r="AK19" i="1"/>
  <c r="AE19" i="1"/>
  <c r="Y19" i="1"/>
  <c r="S19" i="1"/>
  <c r="M19" i="1"/>
  <c r="AK18" i="1"/>
  <c r="AE18" i="1"/>
  <c r="Y18" i="1"/>
  <c r="S18" i="1"/>
  <c r="M18" i="1"/>
  <c r="AK17" i="1"/>
  <c r="AE17" i="1"/>
  <c r="Y17" i="1"/>
  <c r="S17" i="1"/>
  <c r="M17" i="1"/>
  <c r="AK16" i="1"/>
  <c r="AE16" i="1"/>
  <c r="Y16" i="1"/>
  <c r="S16" i="1"/>
  <c r="M16" i="1"/>
  <c r="AK15" i="1"/>
  <c r="AE15" i="1"/>
  <c r="Y15" i="1"/>
  <c r="S15" i="1"/>
  <c r="M15" i="1"/>
  <c r="AK14" i="1"/>
  <c r="AE14" i="1"/>
  <c r="Y14" i="1"/>
  <c r="S14" i="1"/>
  <c r="M14" i="1"/>
  <c r="AK13" i="1"/>
  <c r="AE13" i="1"/>
  <c r="Y13" i="1"/>
  <c r="S13" i="1"/>
  <c r="M13" i="1"/>
  <c r="AK12" i="1"/>
  <c r="AE12" i="1"/>
  <c r="Y12" i="1"/>
  <c r="S12" i="1"/>
  <c r="M12" i="1"/>
  <c r="AK11" i="1"/>
  <c r="AE11" i="1"/>
  <c r="Y11" i="1"/>
  <c r="S11" i="1"/>
  <c r="M11" i="1"/>
  <c r="AK10" i="1"/>
  <c r="AE10" i="1"/>
  <c r="Y10" i="1"/>
  <c r="S10" i="1"/>
  <c r="M10" i="1"/>
  <c r="AK9" i="1"/>
  <c r="AE9" i="1"/>
  <c r="Y9" i="1"/>
  <c r="S9" i="1"/>
  <c r="M9" i="1"/>
  <c r="AK8" i="1"/>
  <c r="AE8" i="1"/>
  <c r="Y8" i="1"/>
  <c r="S8" i="1"/>
  <c r="M8" i="1"/>
  <c r="AK7" i="1"/>
  <c r="AE7" i="1"/>
  <c r="Y7" i="1"/>
  <c r="S7" i="1"/>
  <c r="M7" i="1"/>
  <c r="AK6" i="1"/>
  <c r="AE6" i="1"/>
  <c r="Y6" i="1"/>
  <c r="S6" i="1"/>
  <c r="M6" i="1"/>
  <c r="AK39" i="1"/>
  <c r="V45" i="14" s="1"/>
  <c r="AE39" i="1"/>
  <c r="R45" i="14" s="1"/>
  <c r="Y39" i="1"/>
  <c r="N45" i="14" s="1"/>
  <c r="S39" i="1"/>
  <c r="J45" i="14" s="1"/>
  <c r="M39" i="1"/>
  <c r="F45" i="14" s="1"/>
  <c r="AL11" i="1" l="1"/>
  <c r="AL17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N6" i="2"/>
  <c r="P37" i="2"/>
  <c r="AB37" i="2"/>
  <c r="AL7" i="1"/>
  <c r="AL8" i="1"/>
  <c r="AL9" i="1"/>
  <c r="AL10" i="1"/>
  <c r="AN11" i="2"/>
  <c r="AN12" i="2"/>
  <c r="AN13" i="2"/>
  <c r="AN14" i="2"/>
  <c r="H37" i="1"/>
  <c r="F27" i="14" s="1"/>
  <c r="T37" i="1"/>
  <c r="N27" i="14" s="1"/>
  <c r="AF37" i="1"/>
  <c r="V27" i="14" s="1"/>
  <c r="AL13" i="1"/>
  <c r="AL14" i="1"/>
  <c r="AL15" i="1"/>
  <c r="AL16" i="1"/>
  <c r="AL6" i="1"/>
  <c r="N37" i="1"/>
  <c r="J27" i="14" s="1"/>
  <c r="Z37" i="1"/>
  <c r="R27" i="14" s="1"/>
  <c r="AL12" i="1"/>
  <c r="AL18" i="1"/>
  <c r="AL19" i="1"/>
  <c r="AL20" i="1"/>
  <c r="J37" i="2"/>
  <c r="V37" i="2"/>
  <c r="AH37" i="2"/>
  <c r="AN8" i="2"/>
  <c r="AN9" i="2"/>
  <c r="AN10" i="2"/>
  <c r="AN16" i="2"/>
  <c r="AN17" i="2"/>
  <c r="AN18" i="2"/>
  <c r="D37" i="2"/>
  <c r="B28" i="14" s="1"/>
  <c r="B37" i="1"/>
  <c r="B27" i="14" l="1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4" i="8"/>
  <c r="I36" i="8"/>
  <c r="I6" i="8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M7" i="8"/>
  <c r="AM8" i="8"/>
  <c r="AM9" i="8"/>
  <c r="AM10" i="8"/>
  <c r="AM11" i="8"/>
  <c r="AM12" i="8"/>
  <c r="AM13" i="8"/>
  <c r="AM14" i="8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G7" i="8"/>
  <c r="AG6" i="8"/>
  <c r="AA7" i="8"/>
  <c r="AA8" i="8"/>
  <c r="AA9" i="8"/>
  <c r="AA10" i="8"/>
  <c r="AA11" i="8"/>
  <c r="AA12" i="8"/>
  <c r="AA13" i="8"/>
  <c r="AA14" i="8"/>
  <c r="AA15" i="8"/>
  <c r="AA16" i="8"/>
  <c r="AA17" i="8"/>
  <c r="AA18" i="8"/>
  <c r="AA19" i="8"/>
  <c r="AA20" i="8"/>
  <c r="AA21" i="8"/>
  <c r="AA22" i="8"/>
  <c r="AA23" i="8"/>
  <c r="AA24" i="8"/>
  <c r="AA25" i="8"/>
  <c r="AA26" i="8"/>
  <c r="AA27" i="8"/>
  <c r="AA28" i="8"/>
  <c r="AA29" i="8"/>
  <c r="AA30" i="8"/>
  <c r="AA31" i="8"/>
  <c r="AA32" i="8"/>
  <c r="AA33" i="8"/>
  <c r="AA34" i="8"/>
  <c r="AA35" i="8"/>
  <c r="AA36" i="8"/>
  <c r="AA6" i="8"/>
  <c r="U7" i="8"/>
  <c r="U8" i="8"/>
  <c r="U9" i="8"/>
  <c r="U10" i="8"/>
  <c r="U11" i="8"/>
  <c r="U12" i="8"/>
  <c r="U13" i="8"/>
  <c r="U14" i="8"/>
  <c r="U15" i="8"/>
  <c r="U16" i="8"/>
  <c r="U17" i="8"/>
  <c r="U18" i="8"/>
  <c r="U19" i="8"/>
  <c r="U20" i="8"/>
  <c r="U21" i="8"/>
  <c r="U22" i="8"/>
  <c r="U23" i="8"/>
  <c r="U24" i="8"/>
  <c r="U25" i="8"/>
  <c r="U26" i="8"/>
  <c r="U27" i="8"/>
  <c r="U28" i="8"/>
  <c r="U29" i="8"/>
  <c r="U30" i="8"/>
  <c r="U31" i="8"/>
  <c r="U32" i="8"/>
  <c r="U33" i="8"/>
  <c r="U34" i="8"/>
  <c r="U35" i="8"/>
  <c r="U36" i="8"/>
  <c r="U6" i="8"/>
  <c r="O7" i="8"/>
  <c r="O8" i="8"/>
  <c r="O9" i="8"/>
  <c r="O10" i="8"/>
  <c r="O11" i="8"/>
  <c r="AN11" i="8" s="1"/>
  <c r="O12" i="8"/>
  <c r="O13" i="8"/>
  <c r="AN13" i="8" s="1"/>
  <c r="O14" i="8"/>
  <c r="O15" i="8"/>
  <c r="AN15" i="8" s="1"/>
  <c r="O16" i="8"/>
  <c r="O17" i="8"/>
  <c r="AN17" i="8" s="1"/>
  <c r="O18" i="8"/>
  <c r="O19" i="8"/>
  <c r="AN19" i="8" s="1"/>
  <c r="O20" i="8"/>
  <c r="O21" i="8"/>
  <c r="AN21" i="8" s="1"/>
  <c r="O22" i="8"/>
  <c r="O23" i="8"/>
  <c r="AN23" i="8" s="1"/>
  <c r="O24" i="8"/>
  <c r="O25" i="8"/>
  <c r="AN25" i="8" s="1"/>
  <c r="O26" i="8"/>
  <c r="O27" i="8"/>
  <c r="AN27" i="8" s="1"/>
  <c r="O28" i="8"/>
  <c r="O29" i="8"/>
  <c r="AN29" i="8" s="1"/>
  <c r="O30" i="8"/>
  <c r="O31" i="8"/>
  <c r="AN31" i="8" s="1"/>
  <c r="O32" i="8"/>
  <c r="O33" i="8"/>
  <c r="O34" i="8"/>
  <c r="AN34" i="8" s="1"/>
  <c r="O35" i="8"/>
  <c r="AN35" i="8" s="1"/>
  <c r="O36" i="8"/>
  <c r="AN36" i="8" s="1"/>
  <c r="O6" i="8"/>
  <c r="AN33" i="8" l="1"/>
  <c r="AN32" i="8"/>
  <c r="AN30" i="8"/>
  <c r="AN28" i="8"/>
  <c r="AN26" i="8"/>
  <c r="AN24" i="8"/>
  <c r="AN22" i="8"/>
  <c r="AN20" i="8"/>
  <c r="AN18" i="8"/>
  <c r="AN16" i="8"/>
  <c r="AN14" i="8"/>
  <c r="AN12" i="8"/>
  <c r="AN10" i="8"/>
  <c r="AN8" i="8"/>
  <c r="AN7" i="8"/>
  <c r="AN9" i="8"/>
  <c r="AM36" i="6"/>
  <c r="AG36" i="6"/>
  <c r="AA36" i="6"/>
  <c r="U36" i="6"/>
  <c r="O36" i="6"/>
  <c r="I36" i="6"/>
  <c r="AM35" i="6"/>
  <c r="AG35" i="6"/>
  <c r="AA35" i="6"/>
  <c r="U35" i="6"/>
  <c r="O35" i="6"/>
  <c r="I35" i="6"/>
  <c r="AM34" i="6"/>
  <c r="AG34" i="6"/>
  <c r="AA34" i="6"/>
  <c r="U34" i="6"/>
  <c r="O34" i="6"/>
  <c r="I34" i="6"/>
  <c r="AM33" i="6"/>
  <c r="AG33" i="6"/>
  <c r="AA33" i="6"/>
  <c r="U33" i="6"/>
  <c r="O33" i="6"/>
  <c r="AM32" i="6"/>
  <c r="AG32" i="6"/>
  <c r="AA32" i="6"/>
  <c r="U32" i="6"/>
  <c r="O32" i="6"/>
  <c r="I32" i="6"/>
  <c r="AM31" i="6"/>
  <c r="AG31" i="6"/>
  <c r="AA31" i="6"/>
  <c r="U31" i="6"/>
  <c r="O31" i="6"/>
  <c r="I31" i="6"/>
  <c r="AM30" i="6"/>
  <c r="AG30" i="6"/>
  <c r="AA30" i="6"/>
  <c r="U30" i="6"/>
  <c r="O30" i="6"/>
  <c r="I30" i="6"/>
  <c r="AM29" i="6"/>
  <c r="AG29" i="6"/>
  <c r="AA29" i="6"/>
  <c r="U29" i="6"/>
  <c r="O29" i="6"/>
  <c r="I29" i="6"/>
  <c r="AM28" i="6"/>
  <c r="AG28" i="6"/>
  <c r="AA28" i="6"/>
  <c r="U28" i="6"/>
  <c r="O28" i="6"/>
  <c r="I28" i="6"/>
  <c r="AM27" i="6"/>
  <c r="AG27" i="6"/>
  <c r="AA27" i="6"/>
  <c r="U27" i="6"/>
  <c r="O27" i="6"/>
  <c r="I27" i="6"/>
  <c r="AM26" i="6"/>
  <c r="AG26" i="6"/>
  <c r="AA26" i="6"/>
  <c r="U26" i="6"/>
  <c r="O26" i="6"/>
  <c r="I26" i="6"/>
  <c r="AM25" i="6"/>
  <c r="AG25" i="6"/>
  <c r="AA25" i="6"/>
  <c r="U25" i="6"/>
  <c r="O25" i="6"/>
  <c r="I25" i="6"/>
  <c r="AM24" i="6"/>
  <c r="AG24" i="6"/>
  <c r="AA24" i="6"/>
  <c r="U24" i="6"/>
  <c r="O24" i="6"/>
  <c r="I24" i="6"/>
  <c r="AM23" i="6"/>
  <c r="AG23" i="6"/>
  <c r="AA23" i="6"/>
  <c r="U23" i="6"/>
  <c r="O23" i="6"/>
  <c r="I23" i="6"/>
  <c r="AM22" i="6"/>
  <c r="AG22" i="6"/>
  <c r="AA22" i="6"/>
  <c r="U22" i="6"/>
  <c r="O22" i="6"/>
  <c r="I22" i="6"/>
  <c r="AM21" i="6"/>
  <c r="AG21" i="6"/>
  <c r="AA21" i="6"/>
  <c r="U21" i="6"/>
  <c r="O21" i="6"/>
  <c r="I21" i="6"/>
  <c r="AM20" i="6"/>
  <c r="AG20" i="6"/>
  <c r="AA20" i="6"/>
  <c r="U20" i="6"/>
  <c r="O20" i="6"/>
  <c r="I20" i="6"/>
  <c r="AM19" i="6"/>
  <c r="AG19" i="6"/>
  <c r="AA19" i="6"/>
  <c r="U19" i="6"/>
  <c r="O19" i="6"/>
  <c r="I19" i="6"/>
  <c r="AM18" i="6"/>
  <c r="AG18" i="6"/>
  <c r="AA18" i="6"/>
  <c r="U18" i="6"/>
  <c r="O18" i="6"/>
  <c r="I18" i="6"/>
  <c r="AM17" i="6"/>
  <c r="AG17" i="6"/>
  <c r="AA17" i="6"/>
  <c r="U17" i="6"/>
  <c r="O17" i="6"/>
  <c r="I17" i="6"/>
  <c r="AM16" i="6"/>
  <c r="AG16" i="6"/>
  <c r="AA16" i="6"/>
  <c r="U16" i="6"/>
  <c r="O16" i="6"/>
  <c r="I16" i="6"/>
  <c r="AM15" i="6"/>
  <c r="AG15" i="6"/>
  <c r="AA15" i="6"/>
  <c r="U15" i="6"/>
  <c r="O15" i="6"/>
  <c r="I15" i="6"/>
  <c r="AM14" i="6"/>
  <c r="AG14" i="6"/>
  <c r="AA14" i="6"/>
  <c r="U14" i="6"/>
  <c r="O14" i="6"/>
  <c r="I14" i="6"/>
  <c r="AM13" i="6"/>
  <c r="AG13" i="6"/>
  <c r="AA13" i="6"/>
  <c r="U13" i="6"/>
  <c r="O13" i="6"/>
  <c r="I13" i="6"/>
  <c r="AM12" i="6"/>
  <c r="AG12" i="6"/>
  <c r="AA12" i="6"/>
  <c r="U12" i="6"/>
  <c r="O12" i="6"/>
  <c r="I12" i="6"/>
  <c r="AM11" i="6"/>
  <c r="AG11" i="6"/>
  <c r="AA11" i="6"/>
  <c r="U11" i="6"/>
  <c r="O11" i="6"/>
  <c r="I11" i="6"/>
  <c r="AM10" i="6"/>
  <c r="AG10" i="6"/>
  <c r="AA10" i="6"/>
  <c r="U10" i="6"/>
  <c r="O10" i="6"/>
  <c r="I10" i="6"/>
  <c r="AM9" i="6"/>
  <c r="AG9" i="6"/>
  <c r="AA9" i="6"/>
  <c r="U9" i="6"/>
  <c r="O9" i="6"/>
  <c r="I9" i="6"/>
  <c r="AM8" i="6"/>
  <c r="AG8" i="6"/>
  <c r="AA8" i="6"/>
  <c r="U8" i="6"/>
  <c r="O8" i="6"/>
  <c r="I8" i="6"/>
  <c r="AM7" i="6"/>
  <c r="AG7" i="6"/>
  <c r="AA7" i="6"/>
  <c r="U7" i="6"/>
  <c r="O7" i="6"/>
  <c r="I7" i="6"/>
  <c r="AM6" i="6"/>
  <c r="AH37" i="6" s="1"/>
  <c r="AG6" i="6"/>
  <c r="AB37" i="6" s="1"/>
  <c r="AA6" i="6"/>
  <c r="V37" i="6" s="1"/>
  <c r="U6" i="6"/>
  <c r="P37" i="6" s="1"/>
  <c r="O6" i="6"/>
  <c r="J37" i="6" s="1"/>
  <c r="I6" i="6"/>
  <c r="D37" i="6" s="1"/>
  <c r="AM36" i="7"/>
  <c r="AG36" i="7"/>
  <c r="AA36" i="7"/>
  <c r="U36" i="7"/>
  <c r="O36" i="7"/>
  <c r="I36" i="7"/>
  <c r="AM35" i="7"/>
  <c r="AG35" i="7"/>
  <c r="AA35" i="7"/>
  <c r="U35" i="7"/>
  <c r="O35" i="7"/>
  <c r="I35" i="7"/>
  <c r="AM34" i="7"/>
  <c r="AG34" i="7"/>
  <c r="AA34" i="7"/>
  <c r="U34" i="7"/>
  <c r="O34" i="7"/>
  <c r="I34" i="7"/>
  <c r="AM33" i="7"/>
  <c r="AG33" i="7"/>
  <c r="AA33" i="7"/>
  <c r="U33" i="7"/>
  <c r="O33" i="7"/>
  <c r="AM32" i="7"/>
  <c r="AG32" i="7"/>
  <c r="AA32" i="7"/>
  <c r="U32" i="7"/>
  <c r="O32" i="7"/>
  <c r="I32" i="7"/>
  <c r="AM31" i="7"/>
  <c r="AG31" i="7"/>
  <c r="AA31" i="7"/>
  <c r="U31" i="7"/>
  <c r="O31" i="7"/>
  <c r="I31" i="7"/>
  <c r="AM30" i="7"/>
  <c r="AG30" i="7"/>
  <c r="AA30" i="7"/>
  <c r="U30" i="7"/>
  <c r="O30" i="7"/>
  <c r="I30" i="7"/>
  <c r="AM29" i="7"/>
  <c r="AG29" i="7"/>
  <c r="AA29" i="7"/>
  <c r="U29" i="7"/>
  <c r="O29" i="7"/>
  <c r="I29" i="7"/>
  <c r="AM28" i="7"/>
  <c r="AG28" i="7"/>
  <c r="AA28" i="7"/>
  <c r="U28" i="7"/>
  <c r="O28" i="7"/>
  <c r="I28" i="7"/>
  <c r="AM27" i="7"/>
  <c r="AG27" i="7"/>
  <c r="AA27" i="7"/>
  <c r="U27" i="7"/>
  <c r="O27" i="7"/>
  <c r="I27" i="7"/>
  <c r="AM26" i="7"/>
  <c r="AG26" i="7"/>
  <c r="AA26" i="7"/>
  <c r="U26" i="7"/>
  <c r="O26" i="7"/>
  <c r="I26" i="7"/>
  <c r="AM25" i="7"/>
  <c r="AG25" i="7"/>
  <c r="AA25" i="7"/>
  <c r="U25" i="7"/>
  <c r="O25" i="7"/>
  <c r="I25" i="7"/>
  <c r="AM24" i="7"/>
  <c r="AG24" i="7"/>
  <c r="AA24" i="7"/>
  <c r="U24" i="7"/>
  <c r="O24" i="7"/>
  <c r="I24" i="7"/>
  <c r="AM23" i="7"/>
  <c r="AG23" i="7"/>
  <c r="AA23" i="7"/>
  <c r="U23" i="7"/>
  <c r="O23" i="7"/>
  <c r="I23" i="7"/>
  <c r="AM22" i="7"/>
  <c r="AG22" i="7"/>
  <c r="AA22" i="7"/>
  <c r="U22" i="7"/>
  <c r="O22" i="7"/>
  <c r="I22" i="7"/>
  <c r="AM21" i="7"/>
  <c r="AG21" i="7"/>
  <c r="AA21" i="7"/>
  <c r="U21" i="7"/>
  <c r="O21" i="7"/>
  <c r="I21" i="7"/>
  <c r="AM20" i="7"/>
  <c r="AG20" i="7"/>
  <c r="AA20" i="7"/>
  <c r="U20" i="7"/>
  <c r="O20" i="7"/>
  <c r="I20" i="7"/>
  <c r="AM19" i="7"/>
  <c r="AG19" i="7"/>
  <c r="AA19" i="7"/>
  <c r="U19" i="7"/>
  <c r="O19" i="7"/>
  <c r="I19" i="7"/>
  <c r="AM18" i="7"/>
  <c r="AG18" i="7"/>
  <c r="AA18" i="7"/>
  <c r="U18" i="7"/>
  <c r="O18" i="7"/>
  <c r="I18" i="7"/>
  <c r="AM17" i="7"/>
  <c r="AG17" i="7"/>
  <c r="AA17" i="7"/>
  <c r="U17" i="7"/>
  <c r="O17" i="7"/>
  <c r="I17" i="7"/>
  <c r="AM16" i="7"/>
  <c r="AG16" i="7"/>
  <c r="AA16" i="7"/>
  <c r="U16" i="7"/>
  <c r="O16" i="7"/>
  <c r="I16" i="7"/>
  <c r="AM15" i="7"/>
  <c r="AG15" i="7"/>
  <c r="AA15" i="7"/>
  <c r="U15" i="7"/>
  <c r="O15" i="7"/>
  <c r="I15" i="7"/>
  <c r="AM14" i="7"/>
  <c r="AG14" i="7"/>
  <c r="AA14" i="7"/>
  <c r="U14" i="7"/>
  <c r="O14" i="7"/>
  <c r="I14" i="7"/>
  <c r="AM13" i="7"/>
  <c r="AG13" i="7"/>
  <c r="AA13" i="7"/>
  <c r="U13" i="7"/>
  <c r="O13" i="7"/>
  <c r="I13" i="7"/>
  <c r="AM12" i="7"/>
  <c r="AG12" i="7"/>
  <c r="AA12" i="7"/>
  <c r="U12" i="7"/>
  <c r="O12" i="7"/>
  <c r="I12" i="7"/>
  <c r="AM11" i="7"/>
  <c r="AG11" i="7"/>
  <c r="AA11" i="7"/>
  <c r="U11" i="7"/>
  <c r="O11" i="7"/>
  <c r="I11" i="7"/>
  <c r="AM10" i="7"/>
  <c r="AG10" i="7"/>
  <c r="AA10" i="7"/>
  <c r="U10" i="7"/>
  <c r="O10" i="7"/>
  <c r="I10" i="7"/>
  <c r="AM9" i="7"/>
  <c r="AG9" i="7"/>
  <c r="AA9" i="7"/>
  <c r="U9" i="7"/>
  <c r="O9" i="7"/>
  <c r="I9" i="7"/>
  <c r="AM8" i="7"/>
  <c r="AG8" i="7"/>
  <c r="AA8" i="7"/>
  <c r="U8" i="7"/>
  <c r="O8" i="7"/>
  <c r="I8" i="7"/>
  <c r="AM7" i="7"/>
  <c r="AG7" i="7"/>
  <c r="AA7" i="7"/>
  <c r="U7" i="7"/>
  <c r="O7" i="7"/>
  <c r="I7" i="7"/>
  <c r="AM6" i="7"/>
  <c r="AH37" i="7" s="1"/>
  <c r="AG6" i="7"/>
  <c r="AB37" i="7" s="1"/>
  <c r="AA6" i="7"/>
  <c r="V37" i="7" s="1"/>
  <c r="U6" i="7"/>
  <c r="P37" i="7" s="1"/>
  <c r="O6" i="7"/>
  <c r="J37" i="7" s="1"/>
  <c r="I6" i="7"/>
  <c r="D37" i="7" s="1"/>
  <c r="AM6" i="8"/>
  <c r="AH37" i="8" s="1"/>
  <c r="AB37" i="8"/>
  <c r="V37" i="8"/>
  <c r="P37" i="8"/>
  <c r="J37" i="8"/>
  <c r="AI38" i="9"/>
  <c r="AC38" i="9"/>
  <c r="W38" i="9"/>
  <c r="Q38" i="9"/>
  <c r="K38" i="9"/>
  <c r="E38" i="9"/>
  <c r="AM35" i="9"/>
  <c r="AG35" i="9"/>
  <c r="AA35" i="9"/>
  <c r="U35" i="9"/>
  <c r="O35" i="9"/>
  <c r="I35" i="9"/>
  <c r="AM34" i="9"/>
  <c r="AG34" i="9"/>
  <c r="AA34" i="9"/>
  <c r="U34" i="9"/>
  <c r="O34" i="9"/>
  <c r="I34" i="9"/>
  <c r="AM33" i="9"/>
  <c r="AG33" i="9"/>
  <c r="AA33" i="9"/>
  <c r="U33" i="9"/>
  <c r="O33" i="9"/>
  <c r="AM32" i="9"/>
  <c r="AG32" i="9"/>
  <c r="AA32" i="9"/>
  <c r="U32" i="9"/>
  <c r="O32" i="9"/>
  <c r="I32" i="9"/>
  <c r="AM31" i="9"/>
  <c r="AG31" i="9"/>
  <c r="AA31" i="9"/>
  <c r="U31" i="9"/>
  <c r="O31" i="9"/>
  <c r="I31" i="9"/>
  <c r="AM30" i="9"/>
  <c r="AG30" i="9"/>
  <c r="AA30" i="9"/>
  <c r="U30" i="9"/>
  <c r="O30" i="9"/>
  <c r="I30" i="9"/>
  <c r="AM29" i="9"/>
  <c r="AG29" i="9"/>
  <c r="AA29" i="9"/>
  <c r="U29" i="9"/>
  <c r="O29" i="9"/>
  <c r="I29" i="9"/>
  <c r="AM28" i="9"/>
  <c r="AG28" i="9"/>
  <c r="AA28" i="9"/>
  <c r="U28" i="9"/>
  <c r="O28" i="9"/>
  <c r="I28" i="9"/>
  <c r="AM27" i="9"/>
  <c r="AG27" i="9"/>
  <c r="AA27" i="9"/>
  <c r="U27" i="9"/>
  <c r="O27" i="9"/>
  <c r="I27" i="9"/>
  <c r="AM26" i="9"/>
  <c r="AG26" i="9"/>
  <c r="AA26" i="9"/>
  <c r="U26" i="9"/>
  <c r="O26" i="9"/>
  <c r="I26" i="9"/>
  <c r="AM25" i="9"/>
  <c r="AG25" i="9"/>
  <c r="AA25" i="9"/>
  <c r="U25" i="9"/>
  <c r="O25" i="9"/>
  <c r="I25" i="9"/>
  <c r="AM24" i="9"/>
  <c r="AG24" i="9"/>
  <c r="AA24" i="9"/>
  <c r="U24" i="9"/>
  <c r="O24" i="9"/>
  <c r="I24" i="9"/>
  <c r="AM23" i="9"/>
  <c r="AG23" i="9"/>
  <c r="AA23" i="9"/>
  <c r="U23" i="9"/>
  <c r="O23" i="9"/>
  <c r="I23" i="9"/>
  <c r="AM22" i="9"/>
  <c r="AG22" i="9"/>
  <c r="AA22" i="9"/>
  <c r="U22" i="9"/>
  <c r="O22" i="9"/>
  <c r="I22" i="9"/>
  <c r="AM21" i="9"/>
  <c r="AG21" i="9"/>
  <c r="AA21" i="9"/>
  <c r="U21" i="9"/>
  <c r="O21" i="9"/>
  <c r="I21" i="9"/>
  <c r="AM20" i="9"/>
  <c r="AG20" i="9"/>
  <c r="AA20" i="9"/>
  <c r="U20" i="9"/>
  <c r="O20" i="9"/>
  <c r="I20" i="9"/>
  <c r="AM19" i="9"/>
  <c r="AG19" i="9"/>
  <c r="AA19" i="9"/>
  <c r="U19" i="9"/>
  <c r="O19" i="9"/>
  <c r="I19" i="9"/>
  <c r="AM18" i="9"/>
  <c r="AG18" i="9"/>
  <c r="U18" i="9"/>
  <c r="O18" i="9"/>
  <c r="I18" i="9"/>
  <c r="AM17" i="9"/>
  <c r="AG17" i="9"/>
  <c r="AA17" i="9"/>
  <c r="U17" i="9"/>
  <c r="O17" i="9"/>
  <c r="I17" i="9"/>
  <c r="AM16" i="9"/>
  <c r="AG16" i="9"/>
  <c r="AA16" i="9"/>
  <c r="U16" i="9"/>
  <c r="O16" i="9"/>
  <c r="I16" i="9"/>
  <c r="AM15" i="9"/>
  <c r="AG15" i="9"/>
  <c r="AA15" i="9"/>
  <c r="U15" i="9"/>
  <c r="O15" i="9"/>
  <c r="I15" i="9"/>
  <c r="AM14" i="9"/>
  <c r="AG14" i="9"/>
  <c r="AA14" i="9"/>
  <c r="U14" i="9"/>
  <c r="O14" i="9"/>
  <c r="I14" i="9"/>
  <c r="AM13" i="9"/>
  <c r="AG13" i="9"/>
  <c r="AA13" i="9"/>
  <c r="U13" i="9"/>
  <c r="O13" i="9"/>
  <c r="I13" i="9"/>
  <c r="AM12" i="9"/>
  <c r="AG12" i="9"/>
  <c r="AA12" i="9"/>
  <c r="U12" i="9"/>
  <c r="O12" i="9"/>
  <c r="I12" i="9"/>
  <c r="AM11" i="9"/>
  <c r="AG11" i="9"/>
  <c r="AA11" i="9"/>
  <c r="U11" i="9"/>
  <c r="O11" i="9"/>
  <c r="I11" i="9"/>
  <c r="AM10" i="9"/>
  <c r="AG10" i="9"/>
  <c r="AA10" i="9"/>
  <c r="U10" i="9"/>
  <c r="O10" i="9"/>
  <c r="I10" i="9"/>
  <c r="AM9" i="9"/>
  <c r="AG9" i="9"/>
  <c r="AA9" i="9"/>
  <c r="U9" i="9"/>
  <c r="O9" i="9"/>
  <c r="I9" i="9"/>
  <c r="AM8" i="9"/>
  <c r="AG8" i="9"/>
  <c r="AA8" i="9"/>
  <c r="U8" i="9"/>
  <c r="O8" i="9"/>
  <c r="I8" i="9"/>
  <c r="AM7" i="9"/>
  <c r="AG7" i="9"/>
  <c r="AA7" i="9"/>
  <c r="U7" i="9"/>
  <c r="O7" i="9"/>
  <c r="I7" i="9"/>
  <c r="AM6" i="9"/>
  <c r="AG6" i="9"/>
  <c r="AA6" i="9"/>
  <c r="U6" i="9"/>
  <c r="O6" i="9"/>
  <c r="I6" i="9"/>
  <c r="AM5" i="9"/>
  <c r="AG5" i="9"/>
  <c r="AA5" i="9"/>
  <c r="U5" i="9"/>
  <c r="O5" i="9"/>
  <c r="I5" i="9"/>
  <c r="AM35" i="10"/>
  <c r="AG35" i="10"/>
  <c r="AA35" i="10"/>
  <c r="U35" i="10"/>
  <c r="O35" i="10"/>
  <c r="I35" i="10"/>
  <c r="AM34" i="10"/>
  <c r="AG34" i="10"/>
  <c r="AA34" i="10"/>
  <c r="U34" i="10"/>
  <c r="O34" i="10"/>
  <c r="I34" i="10"/>
  <c r="AM33" i="10"/>
  <c r="AG33" i="10"/>
  <c r="AA33" i="10"/>
  <c r="U33" i="10"/>
  <c r="O33" i="10"/>
  <c r="AM32" i="10"/>
  <c r="AG32" i="10"/>
  <c r="AA32" i="10"/>
  <c r="U32" i="10"/>
  <c r="O32" i="10"/>
  <c r="I32" i="10"/>
  <c r="AM31" i="10"/>
  <c r="AG31" i="10"/>
  <c r="AA31" i="10"/>
  <c r="U31" i="10"/>
  <c r="O31" i="10"/>
  <c r="I31" i="10"/>
  <c r="AM30" i="10"/>
  <c r="AG30" i="10"/>
  <c r="AA30" i="10"/>
  <c r="U30" i="10"/>
  <c r="O30" i="10"/>
  <c r="I30" i="10"/>
  <c r="AM29" i="10"/>
  <c r="AG29" i="10"/>
  <c r="AA29" i="10"/>
  <c r="U29" i="10"/>
  <c r="O29" i="10"/>
  <c r="I29" i="10"/>
  <c r="AM28" i="10"/>
  <c r="AG28" i="10"/>
  <c r="AA28" i="10"/>
  <c r="U28" i="10"/>
  <c r="O28" i="10"/>
  <c r="I28" i="10"/>
  <c r="AM27" i="10"/>
  <c r="AG27" i="10"/>
  <c r="AA27" i="10"/>
  <c r="U27" i="10"/>
  <c r="O27" i="10"/>
  <c r="I27" i="10"/>
  <c r="AM26" i="10"/>
  <c r="AG26" i="10"/>
  <c r="AA26" i="10"/>
  <c r="U26" i="10"/>
  <c r="O26" i="10"/>
  <c r="I26" i="10"/>
  <c r="AM25" i="10"/>
  <c r="AG25" i="10"/>
  <c r="AA25" i="10"/>
  <c r="U25" i="10"/>
  <c r="O25" i="10"/>
  <c r="I25" i="10"/>
  <c r="AM24" i="10"/>
  <c r="AG24" i="10"/>
  <c r="AA24" i="10"/>
  <c r="U24" i="10"/>
  <c r="O24" i="10"/>
  <c r="I24" i="10"/>
  <c r="AM23" i="10"/>
  <c r="AG23" i="10"/>
  <c r="AA23" i="10"/>
  <c r="U23" i="10"/>
  <c r="O23" i="10"/>
  <c r="I23" i="10"/>
  <c r="AM22" i="10"/>
  <c r="AG22" i="10"/>
  <c r="AA22" i="10"/>
  <c r="U22" i="10"/>
  <c r="O22" i="10"/>
  <c r="I22" i="10"/>
  <c r="AM21" i="10"/>
  <c r="AG21" i="10"/>
  <c r="AA21" i="10"/>
  <c r="U21" i="10"/>
  <c r="O21" i="10"/>
  <c r="I21" i="10"/>
  <c r="AM20" i="10"/>
  <c r="AG20" i="10"/>
  <c r="AA20" i="10"/>
  <c r="U20" i="10"/>
  <c r="O20" i="10"/>
  <c r="I20" i="10"/>
  <c r="AM19" i="10"/>
  <c r="AG19" i="10"/>
  <c r="AA19" i="10"/>
  <c r="U19" i="10"/>
  <c r="O19" i="10"/>
  <c r="I19" i="10"/>
  <c r="AM18" i="10"/>
  <c r="AG18" i="10"/>
  <c r="AA18" i="10"/>
  <c r="U18" i="10"/>
  <c r="O18" i="10"/>
  <c r="I18" i="10"/>
  <c r="AM17" i="10"/>
  <c r="AG17" i="10"/>
  <c r="AA17" i="10"/>
  <c r="U17" i="10"/>
  <c r="O17" i="10"/>
  <c r="I17" i="10"/>
  <c r="AM16" i="10"/>
  <c r="AG16" i="10"/>
  <c r="AA16" i="10"/>
  <c r="U16" i="10"/>
  <c r="O16" i="10"/>
  <c r="I16" i="10"/>
  <c r="AM15" i="10"/>
  <c r="AG15" i="10"/>
  <c r="AA15" i="10"/>
  <c r="U15" i="10"/>
  <c r="O15" i="10"/>
  <c r="I15" i="10"/>
  <c r="AM14" i="10"/>
  <c r="AG14" i="10"/>
  <c r="AA14" i="10"/>
  <c r="U14" i="10"/>
  <c r="O14" i="10"/>
  <c r="I14" i="10"/>
  <c r="AM13" i="10"/>
  <c r="AG13" i="10"/>
  <c r="AA13" i="10"/>
  <c r="U13" i="10"/>
  <c r="O13" i="10"/>
  <c r="I13" i="10"/>
  <c r="AM12" i="10"/>
  <c r="AG12" i="10"/>
  <c r="AA12" i="10"/>
  <c r="U12" i="10"/>
  <c r="O12" i="10"/>
  <c r="I12" i="10"/>
  <c r="AM11" i="10"/>
  <c r="AG11" i="10"/>
  <c r="AA11" i="10"/>
  <c r="U11" i="10"/>
  <c r="O11" i="10"/>
  <c r="I11" i="10"/>
  <c r="AM10" i="10"/>
  <c r="AG10" i="10"/>
  <c r="AA10" i="10"/>
  <c r="U10" i="10"/>
  <c r="O10" i="10"/>
  <c r="I10" i="10"/>
  <c r="AM9" i="10"/>
  <c r="AG9" i="10"/>
  <c r="AA9" i="10"/>
  <c r="U9" i="10"/>
  <c r="O9" i="10"/>
  <c r="I9" i="10"/>
  <c r="AM8" i="10"/>
  <c r="AG8" i="10"/>
  <c r="AA8" i="10"/>
  <c r="U8" i="10"/>
  <c r="O8" i="10"/>
  <c r="I8" i="10"/>
  <c r="AM7" i="10"/>
  <c r="AG7" i="10"/>
  <c r="AA7" i="10"/>
  <c r="U7" i="10"/>
  <c r="O7" i="10"/>
  <c r="I7" i="10"/>
  <c r="AM6" i="10"/>
  <c r="AG6" i="10"/>
  <c r="AA6" i="10"/>
  <c r="U6" i="10"/>
  <c r="O6" i="10"/>
  <c r="I6" i="10"/>
  <c r="AM5" i="10"/>
  <c r="AH36" i="10" s="1"/>
  <c r="AG5" i="10"/>
  <c r="AB36" i="10" s="1"/>
  <c r="AA5" i="10"/>
  <c r="V36" i="10" s="1"/>
  <c r="U5" i="10"/>
  <c r="P36" i="10" s="1"/>
  <c r="O5" i="10"/>
  <c r="J36" i="10" s="1"/>
  <c r="I5" i="10"/>
  <c r="D36" i="10" s="1"/>
  <c r="AM35" i="11"/>
  <c r="AG35" i="11"/>
  <c r="AA35" i="11"/>
  <c r="U35" i="11"/>
  <c r="O35" i="11"/>
  <c r="I35" i="11"/>
  <c r="AM34" i="11"/>
  <c r="AG34" i="11"/>
  <c r="AA34" i="11"/>
  <c r="U34" i="11"/>
  <c r="O34" i="11"/>
  <c r="I34" i="11"/>
  <c r="AM33" i="11"/>
  <c r="AG33" i="11"/>
  <c r="AA33" i="11"/>
  <c r="U33" i="11"/>
  <c r="O33" i="11"/>
  <c r="AM32" i="11"/>
  <c r="AG32" i="11"/>
  <c r="AA32" i="11"/>
  <c r="U32" i="11"/>
  <c r="O32" i="11"/>
  <c r="I32" i="11"/>
  <c r="AM31" i="11"/>
  <c r="AG31" i="11"/>
  <c r="AA31" i="11"/>
  <c r="U31" i="11"/>
  <c r="O31" i="11"/>
  <c r="I31" i="11"/>
  <c r="AM30" i="11"/>
  <c r="AG30" i="11"/>
  <c r="AA30" i="11"/>
  <c r="U30" i="11"/>
  <c r="O30" i="11"/>
  <c r="I30" i="11"/>
  <c r="AM29" i="11"/>
  <c r="AG29" i="11"/>
  <c r="AA29" i="11"/>
  <c r="U29" i="11"/>
  <c r="O29" i="11"/>
  <c r="I29" i="11"/>
  <c r="AM28" i="11"/>
  <c r="AG28" i="11"/>
  <c r="AA28" i="11"/>
  <c r="U28" i="11"/>
  <c r="O28" i="11"/>
  <c r="I28" i="11"/>
  <c r="AM27" i="11"/>
  <c r="AG27" i="11"/>
  <c r="AA27" i="11"/>
  <c r="U27" i="11"/>
  <c r="O27" i="11"/>
  <c r="I27" i="11"/>
  <c r="AM26" i="11"/>
  <c r="AG26" i="11"/>
  <c r="AA26" i="11"/>
  <c r="U26" i="11"/>
  <c r="O26" i="11"/>
  <c r="I26" i="11"/>
  <c r="AM25" i="11"/>
  <c r="AG25" i="11"/>
  <c r="AA25" i="11"/>
  <c r="U25" i="11"/>
  <c r="O25" i="11"/>
  <c r="I25" i="11"/>
  <c r="AM24" i="11"/>
  <c r="AG24" i="11"/>
  <c r="AA24" i="11"/>
  <c r="U24" i="11"/>
  <c r="O24" i="11"/>
  <c r="I24" i="11"/>
  <c r="AM23" i="11"/>
  <c r="AG23" i="11"/>
  <c r="AA23" i="11"/>
  <c r="U23" i="11"/>
  <c r="O23" i="11"/>
  <c r="I23" i="11"/>
  <c r="AM22" i="11"/>
  <c r="AG22" i="11"/>
  <c r="AA22" i="11"/>
  <c r="U22" i="11"/>
  <c r="O22" i="11"/>
  <c r="I22" i="11"/>
  <c r="AM21" i="11"/>
  <c r="AG21" i="11"/>
  <c r="AA21" i="11"/>
  <c r="U21" i="11"/>
  <c r="O21" i="11"/>
  <c r="I21" i="11"/>
  <c r="AM20" i="11"/>
  <c r="AG20" i="11"/>
  <c r="AA20" i="11"/>
  <c r="U20" i="11"/>
  <c r="O20" i="11"/>
  <c r="I20" i="11"/>
  <c r="AM19" i="11"/>
  <c r="AG19" i="11"/>
  <c r="AA19" i="11"/>
  <c r="U19" i="11"/>
  <c r="O19" i="11"/>
  <c r="I19" i="11"/>
  <c r="AM18" i="11"/>
  <c r="AG18" i="11"/>
  <c r="AA18" i="11"/>
  <c r="U18" i="11"/>
  <c r="O18" i="11"/>
  <c r="I18" i="11"/>
  <c r="AM17" i="11"/>
  <c r="AG17" i="11"/>
  <c r="AA17" i="11"/>
  <c r="U17" i="11"/>
  <c r="O17" i="11"/>
  <c r="I17" i="11"/>
  <c r="AM16" i="11"/>
  <c r="AG16" i="11"/>
  <c r="AA16" i="11"/>
  <c r="U16" i="11"/>
  <c r="O16" i="11"/>
  <c r="I16" i="11"/>
  <c r="AM15" i="11"/>
  <c r="AG15" i="11"/>
  <c r="AA15" i="11"/>
  <c r="U15" i="11"/>
  <c r="O15" i="11"/>
  <c r="I15" i="11"/>
  <c r="AM14" i="11"/>
  <c r="AG14" i="11"/>
  <c r="AA14" i="11"/>
  <c r="U14" i="11"/>
  <c r="O14" i="11"/>
  <c r="I14" i="11"/>
  <c r="AM13" i="11"/>
  <c r="AG13" i="11"/>
  <c r="AA13" i="11"/>
  <c r="U13" i="11"/>
  <c r="O13" i="11"/>
  <c r="I13" i="11"/>
  <c r="AM12" i="11"/>
  <c r="AG12" i="11"/>
  <c r="AA12" i="11"/>
  <c r="U12" i="11"/>
  <c r="O12" i="11"/>
  <c r="I12" i="11"/>
  <c r="AM11" i="11"/>
  <c r="AG11" i="11"/>
  <c r="AA11" i="11"/>
  <c r="U11" i="11"/>
  <c r="O11" i="11"/>
  <c r="I11" i="11"/>
  <c r="AM10" i="11"/>
  <c r="AG10" i="11"/>
  <c r="AA10" i="11"/>
  <c r="U10" i="11"/>
  <c r="O10" i="11"/>
  <c r="I10" i="11"/>
  <c r="AM9" i="11"/>
  <c r="AG9" i="11"/>
  <c r="AA9" i="11"/>
  <c r="U9" i="11"/>
  <c r="O9" i="11"/>
  <c r="I9" i="11"/>
  <c r="AM8" i="11"/>
  <c r="AG8" i="11"/>
  <c r="AA8" i="11"/>
  <c r="U8" i="11"/>
  <c r="O8" i="11"/>
  <c r="I8" i="11"/>
  <c r="AM7" i="11"/>
  <c r="AG7" i="11"/>
  <c r="AA7" i="11"/>
  <c r="U7" i="11"/>
  <c r="O7" i="11"/>
  <c r="I7" i="11"/>
  <c r="AM6" i="11"/>
  <c r="AH37" i="11" s="1"/>
  <c r="AG6" i="11"/>
  <c r="AB37" i="11" s="1"/>
  <c r="AA6" i="11"/>
  <c r="V37" i="11" s="1"/>
  <c r="U6" i="11"/>
  <c r="P37" i="11" s="1"/>
  <c r="O6" i="11"/>
  <c r="J37" i="11" s="1"/>
  <c r="I6" i="11"/>
  <c r="D37" i="11" s="1"/>
  <c r="AM36" i="12"/>
  <c r="AG36" i="12"/>
  <c r="AA36" i="12"/>
  <c r="U36" i="12"/>
  <c r="O36" i="12"/>
  <c r="I36" i="12"/>
  <c r="AM35" i="12"/>
  <c r="AG35" i="12"/>
  <c r="AA35" i="12"/>
  <c r="U35" i="12"/>
  <c r="O35" i="12"/>
  <c r="I35" i="12"/>
  <c r="AM34" i="12"/>
  <c r="AG34" i="12"/>
  <c r="AA34" i="12"/>
  <c r="U34" i="12"/>
  <c r="O34" i="12"/>
  <c r="I34" i="12"/>
  <c r="AM33" i="12"/>
  <c r="AG33" i="12"/>
  <c r="AA33" i="12"/>
  <c r="U33" i="12"/>
  <c r="O33" i="12"/>
  <c r="AM32" i="12"/>
  <c r="AG32" i="12"/>
  <c r="AA32" i="12"/>
  <c r="U32" i="12"/>
  <c r="O32" i="12"/>
  <c r="I32" i="12"/>
  <c r="AM31" i="12"/>
  <c r="AG31" i="12"/>
  <c r="AA31" i="12"/>
  <c r="U31" i="12"/>
  <c r="O31" i="12"/>
  <c r="I31" i="12"/>
  <c r="AM30" i="12"/>
  <c r="AG30" i="12"/>
  <c r="AA30" i="12"/>
  <c r="U30" i="12"/>
  <c r="O30" i="12"/>
  <c r="I30" i="12"/>
  <c r="AM29" i="12"/>
  <c r="AG29" i="12"/>
  <c r="AA29" i="12"/>
  <c r="U29" i="12"/>
  <c r="O29" i="12"/>
  <c r="I29" i="12"/>
  <c r="AM28" i="12"/>
  <c r="AG28" i="12"/>
  <c r="AA28" i="12"/>
  <c r="U28" i="12"/>
  <c r="O28" i="12"/>
  <c r="I28" i="12"/>
  <c r="AM27" i="12"/>
  <c r="AG27" i="12"/>
  <c r="AA27" i="12"/>
  <c r="U27" i="12"/>
  <c r="O27" i="12"/>
  <c r="I27" i="12"/>
  <c r="AM26" i="12"/>
  <c r="AG26" i="12"/>
  <c r="AA26" i="12"/>
  <c r="U26" i="12"/>
  <c r="O26" i="12"/>
  <c r="I26" i="12"/>
  <c r="AM25" i="12"/>
  <c r="AG25" i="12"/>
  <c r="AA25" i="12"/>
  <c r="U25" i="12"/>
  <c r="O25" i="12"/>
  <c r="I25" i="12"/>
  <c r="AM24" i="12"/>
  <c r="AG24" i="12"/>
  <c r="AA24" i="12"/>
  <c r="U24" i="12"/>
  <c r="O24" i="12"/>
  <c r="I24" i="12"/>
  <c r="AM23" i="12"/>
  <c r="AG23" i="12"/>
  <c r="AA23" i="12"/>
  <c r="U23" i="12"/>
  <c r="O23" i="12"/>
  <c r="I23" i="12"/>
  <c r="AM22" i="12"/>
  <c r="AG22" i="12"/>
  <c r="AA22" i="12"/>
  <c r="U22" i="12"/>
  <c r="O22" i="12"/>
  <c r="I22" i="12"/>
  <c r="AM21" i="12"/>
  <c r="AG21" i="12"/>
  <c r="AA21" i="12"/>
  <c r="U21" i="12"/>
  <c r="O21" i="12"/>
  <c r="I21" i="12"/>
  <c r="AM20" i="12"/>
  <c r="AG20" i="12"/>
  <c r="AA20" i="12"/>
  <c r="U20" i="12"/>
  <c r="O20" i="12"/>
  <c r="I20" i="12"/>
  <c r="AM19" i="12"/>
  <c r="AG19" i="12"/>
  <c r="AA19" i="12"/>
  <c r="U19" i="12"/>
  <c r="O19" i="12"/>
  <c r="I19" i="12"/>
  <c r="AM18" i="12"/>
  <c r="AG18" i="12"/>
  <c r="AA18" i="12"/>
  <c r="U18" i="12"/>
  <c r="O18" i="12"/>
  <c r="I18" i="12"/>
  <c r="AM17" i="12"/>
  <c r="AG17" i="12"/>
  <c r="AA17" i="12"/>
  <c r="U17" i="12"/>
  <c r="O17" i="12"/>
  <c r="I17" i="12"/>
  <c r="AM16" i="12"/>
  <c r="AG16" i="12"/>
  <c r="AA16" i="12"/>
  <c r="U16" i="12"/>
  <c r="O16" i="12"/>
  <c r="I16" i="12"/>
  <c r="AM15" i="12"/>
  <c r="AG15" i="12"/>
  <c r="AA15" i="12"/>
  <c r="U15" i="12"/>
  <c r="O15" i="12"/>
  <c r="I15" i="12"/>
  <c r="AM14" i="12"/>
  <c r="AG14" i="12"/>
  <c r="AA14" i="12"/>
  <c r="U14" i="12"/>
  <c r="O14" i="12"/>
  <c r="I14" i="12"/>
  <c r="AM13" i="12"/>
  <c r="AG13" i="12"/>
  <c r="AA13" i="12"/>
  <c r="U13" i="12"/>
  <c r="O13" i="12"/>
  <c r="I13" i="12"/>
  <c r="AM12" i="12"/>
  <c r="AG12" i="12"/>
  <c r="AA12" i="12"/>
  <c r="U12" i="12"/>
  <c r="O12" i="12"/>
  <c r="I12" i="12"/>
  <c r="AM11" i="12"/>
  <c r="AG11" i="12"/>
  <c r="AA11" i="12"/>
  <c r="U11" i="12"/>
  <c r="O11" i="12"/>
  <c r="I11" i="12"/>
  <c r="AM10" i="12"/>
  <c r="AG10" i="12"/>
  <c r="AA10" i="12"/>
  <c r="U10" i="12"/>
  <c r="O10" i="12"/>
  <c r="I10" i="12"/>
  <c r="AM9" i="12"/>
  <c r="AG9" i="12"/>
  <c r="AA9" i="12"/>
  <c r="U9" i="12"/>
  <c r="O9" i="12"/>
  <c r="I9" i="12"/>
  <c r="AM8" i="12"/>
  <c r="AG8" i="12"/>
  <c r="AA8" i="12"/>
  <c r="U8" i="12"/>
  <c r="O8" i="12"/>
  <c r="I8" i="12"/>
  <c r="AM7" i="12"/>
  <c r="AG7" i="12"/>
  <c r="AA7" i="12"/>
  <c r="U7" i="12"/>
  <c r="O7" i="12"/>
  <c r="I7" i="12"/>
  <c r="AM6" i="12"/>
  <c r="AG6" i="12"/>
  <c r="AB37" i="12" s="1"/>
  <c r="R36" i="14" s="1"/>
  <c r="R39" i="14" s="1"/>
  <c r="AA6" i="12"/>
  <c r="U6" i="12"/>
  <c r="P37" i="12" s="1"/>
  <c r="J36" i="14" s="1"/>
  <c r="J39" i="14" s="1"/>
  <c r="O6" i="12"/>
  <c r="I6" i="12"/>
  <c r="D37" i="12" s="1"/>
  <c r="B36" i="14" s="1"/>
  <c r="AM36" i="13"/>
  <c r="AG36" i="13"/>
  <c r="AA36" i="13"/>
  <c r="U36" i="13"/>
  <c r="O36" i="13"/>
  <c r="I36" i="13"/>
  <c r="AM35" i="13"/>
  <c r="AG35" i="13"/>
  <c r="AA35" i="13"/>
  <c r="U35" i="13"/>
  <c r="O35" i="13"/>
  <c r="I35" i="13"/>
  <c r="AM34" i="13"/>
  <c r="AG34" i="13"/>
  <c r="AA34" i="13"/>
  <c r="U34" i="13"/>
  <c r="O34" i="13"/>
  <c r="I34" i="13"/>
  <c r="AM33" i="13"/>
  <c r="AG33" i="13"/>
  <c r="AA33" i="13"/>
  <c r="U33" i="13"/>
  <c r="O33" i="13"/>
  <c r="AM32" i="13"/>
  <c r="AG32" i="13"/>
  <c r="AA32" i="13"/>
  <c r="U32" i="13"/>
  <c r="O32" i="13"/>
  <c r="I32" i="13"/>
  <c r="AM31" i="13"/>
  <c r="AG31" i="13"/>
  <c r="AA31" i="13"/>
  <c r="U31" i="13"/>
  <c r="O31" i="13"/>
  <c r="I31" i="13"/>
  <c r="AM30" i="13"/>
  <c r="AG30" i="13"/>
  <c r="AA30" i="13"/>
  <c r="U30" i="13"/>
  <c r="O30" i="13"/>
  <c r="I30" i="13"/>
  <c r="AM29" i="13"/>
  <c r="AG29" i="13"/>
  <c r="AA29" i="13"/>
  <c r="U29" i="13"/>
  <c r="O29" i="13"/>
  <c r="I29" i="13"/>
  <c r="AM28" i="13"/>
  <c r="AG28" i="13"/>
  <c r="AA28" i="13"/>
  <c r="U28" i="13"/>
  <c r="O28" i="13"/>
  <c r="I28" i="13"/>
  <c r="AM27" i="13"/>
  <c r="AG27" i="13"/>
  <c r="AA27" i="13"/>
  <c r="U27" i="13"/>
  <c r="O27" i="13"/>
  <c r="I27" i="13"/>
  <c r="AM26" i="13"/>
  <c r="AG26" i="13"/>
  <c r="AA26" i="13"/>
  <c r="U26" i="13"/>
  <c r="O26" i="13"/>
  <c r="I26" i="13"/>
  <c r="AM25" i="13"/>
  <c r="AG25" i="13"/>
  <c r="AA25" i="13"/>
  <c r="U25" i="13"/>
  <c r="O25" i="13"/>
  <c r="I25" i="13"/>
  <c r="AM24" i="13"/>
  <c r="AG24" i="13"/>
  <c r="AA24" i="13"/>
  <c r="U24" i="13"/>
  <c r="O24" i="13"/>
  <c r="I24" i="13"/>
  <c r="AM23" i="13"/>
  <c r="AG23" i="13"/>
  <c r="AA23" i="13"/>
  <c r="U23" i="13"/>
  <c r="O23" i="13"/>
  <c r="I23" i="13"/>
  <c r="AM22" i="13"/>
  <c r="AG22" i="13"/>
  <c r="AA22" i="13"/>
  <c r="U22" i="13"/>
  <c r="O22" i="13"/>
  <c r="I22" i="13"/>
  <c r="AM21" i="13"/>
  <c r="AG21" i="13"/>
  <c r="AA21" i="13"/>
  <c r="U21" i="13"/>
  <c r="O21" i="13"/>
  <c r="I21" i="13"/>
  <c r="AM20" i="13"/>
  <c r="AG20" i="13"/>
  <c r="AA20" i="13"/>
  <c r="U20" i="13"/>
  <c r="O20" i="13"/>
  <c r="I20" i="13"/>
  <c r="AM19" i="13"/>
  <c r="AG19" i="13"/>
  <c r="AA19" i="13"/>
  <c r="U19" i="13"/>
  <c r="O19" i="13"/>
  <c r="I19" i="13"/>
  <c r="AM18" i="13"/>
  <c r="AG18" i="13"/>
  <c r="AA18" i="13"/>
  <c r="U18" i="13"/>
  <c r="O18" i="13"/>
  <c r="I18" i="13"/>
  <c r="AM17" i="13"/>
  <c r="AG17" i="13"/>
  <c r="AA17" i="13"/>
  <c r="U17" i="13"/>
  <c r="O17" i="13"/>
  <c r="I17" i="13"/>
  <c r="AM16" i="13"/>
  <c r="AG16" i="13"/>
  <c r="AA16" i="13"/>
  <c r="U16" i="13"/>
  <c r="O16" i="13"/>
  <c r="I16" i="13"/>
  <c r="AM15" i="13"/>
  <c r="AG15" i="13"/>
  <c r="AA15" i="13"/>
  <c r="U15" i="13"/>
  <c r="O15" i="13"/>
  <c r="I15" i="13"/>
  <c r="AM14" i="13"/>
  <c r="AG14" i="13"/>
  <c r="AA14" i="13"/>
  <c r="U14" i="13"/>
  <c r="O14" i="13"/>
  <c r="I14" i="13"/>
  <c r="AM13" i="13"/>
  <c r="AG13" i="13"/>
  <c r="AA13" i="13"/>
  <c r="U13" i="13"/>
  <c r="O13" i="13"/>
  <c r="I13" i="13"/>
  <c r="AM12" i="13"/>
  <c r="AG12" i="13"/>
  <c r="AA12" i="13"/>
  <c r="U12" i="13"/>
  <c r="O12" i="13"/>
  <c r="I12" i="13"/>
  <c r="AM11" i="13"/>
  <c r="AG11" i="13"/>
  <c r="AA11" i="13"/>
  <c r="U11" i="13"/>
  <c r="O11" i="13"/>
  <c r="I11" i="13"/>
  <c r="AM10" i="13"/>
  <c r="AG10" i="13"/>
  <c r="AA10" i="13"/>
  <c r="U10" i="13"/>
  <c r="O10" i="13"/>
  <c r="I10" i="13"/>
  <c r="AM9" i="13"/>
  <c r="AG9" i="13"/>
  <c r="AA9" i="13"/>
  <c r="U9" i="13"/>
  <c r="O9" i="13"/>
  <c r="I9" i="13"/>
  <c r="AM8" i="13"/>
  <c r="AG8" i="13"/>
  <c r="AA8" i="13"/>
  <c r="U8" i="13"/>
  <c r="O8" i="13"/>
  <c r="I8" i="13"/>
  <c r="AM7" i="13"/>
  <c r="AG7" i="13"/>
  <c r="AA7" i="13"/>
  <c r="U7" i="13"/>
  <c r="O7" i="13"/>
  <c r="I7" i="13"/>
  <c r="AM6" i="13"/>
  <c r="AH37" i="13" s="1"/>
  <c r="AG6" i="13"/>
  <c r="AB37" i="13" s="1"/>
  <c r="AA6" i="13"/>
  <c r="V37" i="13" s="1"/>
  <c r="P37" i="13"/>
  <c r="O6" i="13"/>
  <c r="J37" i="13" s="1"/>
  <c r="F37" i="14" s="1"/>
  <c r="I6" i="13"/>
  <c r="D37" i="13" s="1"/>
  <c r="B37" i="14" s="1"/>
  <c r="AM36" i="3"/>
  <c r="AG36" i="3"/>
  <c r="AA36" i="3"/>
  <c r="U36" i="3"/>
  <c r="O36" i="3"/>
  <c r="I36" i="3"/>
  <c r="AM35" i="3"/>
  <c r="AG35" i="3"/>
  <c r="AA35" i="3"/>
  <c r="U35" i="3"/>
  <c r="O35" i="3"/>
  <c r="I35" i="3"/>
  <c r="AM34" i="3"/>
  <c r="AG34" i="3"/>
  <c r="AA34" i="3"/>
  <c r="U34" i="3"/>
  <c r="O34" i="3"/>
  <c r="I34" i="3"/>
  <c r="AM33" i="3"/>
  <c r="AG33" i="3"/>
  <c r="AA33" i="3"/>
  <c r="U33" i="3"/>
  <c r="O33" i="3"/>
  <c r="AM32" i="3"/>
  <c r="AG32" i="3"/>
  <c r="AA32" i="3"/>
  <c r="U32" i="3"/>
  <c r="O32" i="3"/>
  <c r="I32" i="3"/>
  <c r="AM31" i="3"/>
  <c r="AG31" i="3"/>
  <c r="AA31" i="3"/>
  <c r="U31" i="3"/>
  <c r="O31" i="3"/>
  <c r="I31" i="3"/>
  <c r="AM30" i="3"/>
  <c r="AG30" i="3"/>
  <c r="AA30" i="3"/>
  <c r="U30" i="3"/>
  <c r="O30" i="3"/>
  <c r="I30" i="3"/>
  <c r="AM29" i="3"/>
  <c r="AG29" i="3"/>
  <c r="AA29" i="3"/>
  <c r="U29" i="3"/>
  <c r="O29" i="3"/>
  <c r="I29" i="3"/>
  <c r="AM28" i="3"/>
  <c r="AG28" i="3"/>
  <c r="AA28" i="3"/>
  <c r="U28" i="3"/>
  <c r="O28" i="3"/>
  <c r="I28" i="3"/>
  <c r="AM27" i="3"/>
  <c r="AG27" i="3"/>
  <c r="AA27" i="3"/>
  <c r="U27" i="3"/>
  <c r="O27" i="3"/>
  <c r="I27" i="3"/>
  <c r="AM26" i="3"/>
  <c r="AG26" i="3"/>
  <c r="AA26" i="3"/>
  <c r="U26" i="3"/>
  <c r="O26" i="3"/>
  <c r="I26" i="3"/>
  <c r="AM25" i="3"/>
  <c r="AG25" i="3"/>
  <c r="AA25" i="3"/>
  <c r="U25" i="3"/>
  <c r="O25" i="3"/>
  <c r="I25" i="3"/>
  <c r="AM24" i="3"/>
  <c r="AG24" i="3"/>
  <c r="AA24" i="3"/>
  <c r="U24" i="3"/>
  <c r="O24" i="3"/>
  <c r="I24" i="3"/>
  <c r="AM23" i="3"/>
  <c r="AG23" i="3"/>
  <c r="AA23" i="3"/>
  <c r="U23" i="3"/>
  <c r="O23" i="3"/>
  <c r="I23" i="3"/>
  <c r="AM22" i="3"/>
  <c r="AG22" i="3"/>
  <c r="AA22" i="3"/>
  <c r="U22" i="3"/>
  <c r="O22" i="3"/>
  <c r="I22" i="3"/>
  <c r="AM21" i="3"/>
  <c r="AG21" i="3"/>
  <c r="AA21" i="3"/>
  <c r="U21" i="3"/>
  <c r="O21" i="3"/>
  <c r="I21" i="3"/>
  <c r="AM20" i="3"/>
  <c r="AG20" i="3"/>
  <c r="AA20" i="3"/>
  <c r="U20" i="3"/>
  <c r="O20" i="3"/>
  <c r="I20" i="3"/>
  <c r="AM19" i="3"/>
  <c r="AG19" i="3"/>
  <c r="AA19" i="3"/>
  <c r="U19" i="3"/>
  <c r="O19" i="3"/>
  <c r="I19" i="3"/>
  <c r="AM18" i="3"/>
  <c r="AG18" i="3"/>
  <c r="AA18" i="3"/>
  <c r="U18" i="3"/>
  <c r="O18" i="3"/>
  <c r="I18" i="3"/>
  <c r="AM17" i="3"/>
  <c r="AG17" i="3"/>
  <c r="AA17" i="3"/>
  <c r="U17" i="3"/>
  <c r="O17" i="3"/>
  <c r="I17" i="3"/>
  <c r="AM16" i="3"/>
  <c r="AG16" i="3"/>
  <c r="AA16" i="3"/>
  <c r="U16" i="3"/>
  <c r="O16" i="3"/>
  <c r="I16" i="3"/>
  <c r="AM15" i="3"/>
  <c r="AG15" i="3"/>
  <c r="AA15" i="3"/>
  <c r="U15" i="3"/>
  <c r="O15" i="3"/>
  <c r="I15" i="3"/>
  <c r="AM14" i="3"/>
  <c r="AG14" i="3"/>
  <c r="AA14" i="3"/>
  <c r="U14" i="3"/>
  <c r="O14" i="3"/>
  <c r="I14" i="3"/>
  <c r="AM13" i="3"/>
  <c r="AG13" i="3"/>
  <c r="AA13" i="3"/>
  <c r="U13" i="3"/>
  <c r="O13" i="3"/>
  <c r="I13" i="3"/>
  <c r="AM12" i="3"/>
  <c r="AG12" i="3"/>
  <c r="AA12" i="3"/>
  <c r="U12" i="3"/>
  <c r="O12" i="3"/>
  <c r="I12" i="3"/>
  <c r="AM11" i="3"/>
  <c r="AG11" i="3"/>
  <c r="AA11" i="3"/>
  <c r="U11" i="3"/>
  <c r="O11" i="3"/>
  <c r="I11" i="3"/>
  <c r="AM10" i="3"/>
  <c r="AG10" i="3"/>
  <c r="AA10" i="3"/>
  <c r="U10" i="3"/>
  <c r="O10" i="3"/>
  <c r="I10" i="3"/>
  <c r="AM9" i="3"/>
  <c r="AG9" i="3"/>
  <c r="AA9" i="3"/>
  <c r="U9" i="3"/>
  <c r="O9" i="3"/>
  <c r="I9" i="3"/>
  <c r="AM8" i="3"/>
  <c r="AG8" i="3"/>
  <c r="AA8" i="3"/>
  <c r="U8" i="3"/>
  <c r="O8" i="3"/>
  <c r="I8" i="3"/>
  <c r="AM7" i="3"/>
  <c r="AG7" i="3"/>
  <c r="AA7" i="3"/>
  <c r="U7" i="3"/>
  <c r="O7" i="3"/>
  <c r="I7" i="3"/>
  <c r="AM6" i="3"/>
  <c r="AG6" i="3"/>
  <c r="AB37" i="3" s="1"/>
  <c r="AA6" i="3"/>
  <c r="V37" i="3" s="1"/>
  <c r="U6" i="3"/>
  <c r="P37" i="3" s="1"/>
  <c r="O6" i="3"/>
  <c r="J37" i="3" s="1"/>
  <c r="I6" i="3"/>
  <c r="D37" i="3" s="1"/>
  <c r="AM36" i="5"/>
  <c r="AG36" i="5"/>
  <c r="AA36" i="5"/>
  <c r="U36" i="5"/>
  <c r="O36" i="5"/>
  <c r="I36" i="5"/>
  <c r="AM35" i="5"/>
  <c r="AG35" i="5"/>
  <c r="AA35" i="5"/>
  <c r="U35" i="5"/>
  <c r="O35" i="5"/>
  <c r="I35" i="5"/>
  <c r="AM34" i="5"/>
  <c r="AG34" i="5"/>
  <c r="AA34" i="5"/>
  <c r="U34" i="5"/>
  <c r="O34" i="5"/>
  <c r="I34" i="5"/>
  <c r="AM33" i="5"/>
  <c r="AG33" i="5"/>
  <c r="AA33" i="5"/>
  <c r="U33" i="5"/>
  <c r="O33" i="5"/>
  <c r="AM32" i="5"/>
  <c r="AG32" i="5"/>
  <c r="AA32" i="5"/>
  <c r="U32" i="5"/>
  <c r="O32" i="5"/>
  <c r="I32" i="5"/>
  <c r="AM31" i="5"/>
  <c r="AG31" i="5"/>
  <c r="AA31" i="5"/>
  <c r="U31" i="5"/>
  <c r="O31" i="5"/>
  <c r="I31" i="5"/>
  <c r="AM30" i="5"/>
  <c r="AG30" i="5"/>
  <c r="AA30" i="5"/>
  <c r="U30" i="5"/>
  <c r="O30" i="5"/>
  <c r="I30" i="5"/>
  <c r="AM29" i="5"/>
  <c r="AG29" i="5"/>
  <c r="AA29" i="5"/>
  <c r="U29" i="5"/>
  <c r="O29" i="5"/>
  <c r="I29" i="5"/>
  <c r="AM28" i="5"/>
  <c r="AG28" i="5"/>
  <c r="AA28" i="5"/>
  <c r="U28" i="5"/>
  <c r="O28" i="5"/>
  <c r="I28" i="5"/>
  <c r="AM27" i="5"/>
  <c r="AG27" i="5"/>
  <c r="AA27" i="5"/>
  <c r="U27" i="5"/>
  <c r="O27" i="5"/>
  <c r="I27" i="5"/>
  <c r="AM26" i="5"/>
  <c r="AG26" i="5"/>
  <c r="AA26" i="5"/>
  <c r="U26" i="5"/>
  <c r="O26" i="5"/>
  <c r="I26" i="5"/>
  <c r="AM25" i="5"/>
  <c r="AG25" i="5"/>
  <c r="AA25" i="5"/>
  <c r="U25" i="5"/>
  <c r="O25" i="5"/>
  <c r="I25" i="5"/>
  <c r="AM24" i="5"/>
  <c r="AG24" i="5"/>
  <c r="AA24" i="5"/>
  <c r="U24" i="5"/>
  <c r="O24" i="5"/>
  <c r="I24" i="5"/>
  <c r="AM23" i="5"/>
  <c r="AG23" i="5"/>
  <c r="AA23" i="5"/>
  <c r="U23" i="5"/>
  <c r="O23" i="5"/>
  <c r="I23" i="5"/>
  <c r="AM22" i="5"/>
  <c r="AG22" i="5"/>
  <c r="AA22" i="5"/>
  <c r="U22" i="5"/>
  <c r="O22" i="5"/>
  <c r="I22" i="5"/>
  <c r="AM21" i="5"/>
  <c r="AG21" i="5"/>
  <c r="AA21" i="5"/>
  <c r="U21" i="5"/>
  <c r="O21" i="5"/>
  <c r="I21" i="5"/>
  <c r="AM20" i="5"/>
  <c r="AG20" i="5"/>
  <c r="AA20" i="5"/>
  <c r="U20" i="5"/>
  <c r="O20" i="5"/>
  <c r="I20" i="5"/>
  <c r="AM19" i="5"/>
  <c r="AG19" i="5"/>
  <c r="AA19" i="5"/>
  <c r="U19" i="5"/>
  <c r="O19" i="5"/>
  <c r="I19" i="5"/>
  <c r="AM18" i="5"/>
  <c r="AG18" i="5"/>
  <c r="AA18" i="5"/>
  <c r="U18" i="5"/>
  <c r="O18" i="5"/>
  <c r="I18" i="5"/>
  <c r="AM17" i="5"/>
  <c r="AG17" i="5"/>
  <c r="AA17" i="5"/>
  <c r="U17" i="5"/>
  <c r="O17" i="5"/>
  <c r="I17" i="5"/>
  <c r="AM16" i="5"/>
  <c r="AG16" i="5"/>
  <c r="AA16" i="5"/>
  <c r="U16" i="5"/>
  <c r="O16" i="5"/>
  <c r="I16" i="5"/>
  <c r="AM15" i="5"/>
  <c r="AG15" i="5"/>
  <c r="AA15" i="5"/>
  <c r="U15" i="5"/>
  <c r="O15" i="5"/>
  <c r="I15" i="5"/>
  <c r="AM14" i="5"/>
  <c r="AG14" i="5"/>
  <c r="AA14" i="5"/>
  <c r="U14" i="5"/>
  <c r="O14" i="5"/>
  <c r="I14" i="5"/>
  <c r="AM13" i="5"/>
  <c r="AG13" i="5"/>
  <c r="AA13" i="5"/>
  <c r="U13" i="5"/>
  <c r="O13" i="5"/>
  <c r="I13" i="5"/>
  <c r="AM12" i="5"/>
  <c r="AG12" i="5"/>
  <c r="AA12" i="5"/>
  <c r="U12" i="5"/>
  <c r="O12" i="5"/>
  <c r="I12" i="5"/>
  <c r="AM11" i="5"/>
  <c r="AG11" i="5"/>
  <c r="AA11" i="5"/>
  <c r="U11" i="5"/>
  <c r="O11" i="5"/>
  <c r="I11" i="5"/>
  <c r="AM10" i="5"/>
  <c r="AG10" i="5"/>
  <c r="AA10" i="5"/>
  <c r="U10" i="5"/>
  <c r="O10" i="5"/>
  <c r="I10" i="5"/>
  <c r="AM9" i="5"/>
  <c r="AG9" i="5"/>
  <c r="AA9" i="5"/>
  <c r="U9" i="5"/>
  <c r="O9" i="5"/>
  <c r="I9" i="5"/>
  <c r="AM8" i="5"/>
  <c r="AG8" i="5"/>
  <c r="AA8" i="5"/>
  <c r="U8" i="5"/>
  <c r="O8" i="5"/>
  <c r="I8" i="5"/>
  <c r="AM7" i="5"/>
  <c r="AG7" i="5"/>
  <c r="AA7" i="5"/>
  <c r="U7" i="5"/>
  <c r="O7" i="5"/>
  <c r="I7" i="5"/>
  <c r="AM6" i="5"/>
  <c r="AH37" i="5" s="1"/>
  <c r="AG6" i="5"/>
  <c r="AB37" i="5" s="1"/>
  <c r="AA6" i="5"/>
  <c r="V37" i="5" s="1"/>
  <c r="U6" i="5"/>
  <c r="P37" i="5" s="1"/>
  <c r="O6" i="5"/>
  <c r="J37" i="5" s="1"/>
  <c r="I6" i="5"/>
  <c r="D37" i="5" s="1"/>
  <c r="B29" i="14" s="1"/>
  <c r="B39" i="14" l="1"/>
  <c r="AH37" i="12"/>
  <c r="V36" i="14" s="1"/>
  <c r="V39" i="14" s="1"/>
  <c r="V37" i="12"/>
  <c r="N36" i="14" s="1"/>
  <c r="N39" i="14" s="1"/>
  <c r="J37" i="12"/>
  <c r="F36" i="14" s="1"/>
  <c r="F39" i="14" s="1"/>
  <c r="D36" i="9"/>
  <c r="AH36" i="9"/>
  <c r="AB36" i="9"/>
  <c r="V36" i="9"/>
  <c r="P36" i="9"/>
  <c r="J36" i="9"/>
  <c r="AN6" i="8"/>
  <c r="D37" i="8"/>
  <c r="AH37" i="3"/>
  <c r="B36" i="6" l="1"/>
  <c r="A36" i="6" s="1"/>
  <c r="B36" i="13" l="1"/>
  <c r="A36" i="13" s="1"/>
  <c r="B36" i="8"/>
  <c r="A36" i="8" s="1"/>
</calcChain>
</file>

<file path=xl/sharedStrings.xml><?xml version="1.0" encoding="utf-8"?>
<sst xmlns="http://schemas.openxmlformats.org/spreadsheetml/2006/main" count="331" uniqueCount="62">
  <si>
    <t>ANNABELLE</t>
  </si>
  <si>
    <t>SEBASTIEN</t>
  </si>
  <si>
    <t>STANLEY</t>
  </si>
  <si>
    <t>AHMED</t>
  </si>
  <si>
    <t>DOMINIQUE</t>
  </si>
  <si>
    <t>LOIC</t>
  </si>
  <si>
    <t>F</t>
  </si>
  <si>
    <t>CA</t>
  </si>
  <si>
    <t>Tot</t>
  </si>
  <si>
    <t>AM</t>
  </si>
  <si>
    <t>RC</t>
  </si>
  <si>
    <t xml:space="preserve">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</si>
  <si>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</si>
  <si>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</si>
  <si>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</si>
  <si>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</si>
  <si>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</si>
  <si>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</si>
  <si>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</si>
  <si>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</si>
  <si>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</si>
  <si>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</si>
  <si>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</si>
  <si>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</si>
  <si>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deb1</t>
  </si>
  <si>
    <t>deb2</t>
  </si>
  <si>
    <t>fin1</t>
  </si>
  <si>
    <t>fin2</t>
  </si>
  <si>
    <t>Modif</t>
  </si>
  <si>
    <t>FÉVRIER</t>
  </si>
  <si>
    <t>DÉCEMBRE</t>
  </si>
  <si>
    <t>AOUT</t>
  </si>
  <si>
    <t xml:space="preserve">Total </t>
  </si>
  <si>
    <t>Total</t>
  </si>
  <si>
    <t>ABSENCES     -      MODIFICATIONS    -    HEURES MENSUELS</t>
  </si>
  <si>
    <t>DIMANCHE ET JOUR FERIE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</si>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</sst>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mmmm\-yy"/>
    <numFmt numFmtId="165" formatCode="dddd"/>
    <numFmt numFmtId="166" formatCode="d"/>
    <numFmt numFmtId="167" formatCode="[hh]:mm"/>
    <numFmt numFmtId="168" formatCode="ddd\ dd"/>
    <numFmt numFmtId="169" formatCode="yyyy"/>
    <numFmt numFmtId="170" formatCode="\ yyyy"/>
    <numFmt numFmtId="171" formatCode="[$-40C]mmmmm;@"/>
    <numFmt numFmtId="172" formatCode="dddd\ dd\ mmmm\ yyyy"/>
    <numFmt numFmtId="173" formatCode="[$-F800]dddd\,\ mmmm\ dd\,\ yyyy"/>
  </numFmts>
  <fonts count="3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36"/>
      <color theme="1"/>
      <name val="Calibri"/>
      <family val="2"/>
      <scheme val="minor"/>
    </font>
    <font>
      <i/>
      <sz val="4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Aharoni"/>
    </font>
    <font>
      <b/>
      <sz val="11"/>
      <color theme="1"/>
      <name val="Yu Mincho"/>
      <family val="1"/>
    </font>
    <font>
      <b/>
      <sz val="11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b/>
      <i/>
      <sz val="14"/>
      <color theme="1"/>
      <name val="Aharoni"/>
      <charset val="177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slantDashDot">
        <color auto="1"/>
      </left>
      <right style="double">
        <color rgb="FFFF0000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/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double">
        <color rgb="FFFF0000"/>
      </bottom>
      <diagonal/>
    </border>
    <border>
      <left/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slantDashDot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double">
        <color rgb="FFFF0000"/>
      </bottom>
      <diagonal/>
    </border>
    <border>
      <left/>
      <right/>
      <top style="thin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double">
        <color rgb="FFFF0000"/>
      </top>
      <bottom/>
      <diagonal/>
    </border>
    <border>
      <left/>
      <right style="slantDashDot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/>
      <right/>
      <top/>
      <bottom style="hair">
        <color auto="1"/>
      </bottom>
      <diagonal/>
    </border>
    <border>
      <left style="double">
        <color rgb="FFFF0000"/>
      </left>
      <right/>
      <top/>
      <bottom style="hair">
        <color auto="1"/>
      </bottom>
      <diagonal/>
    </border>
    <border>
      <left/>
      <right style="double">
        <color rgb="FFFF0000"/>
      </right>
      <top/>
      <bottom style="hair">
        <color auto="1"/>
      </bottom>
      <diagonal/>
    </border>
  </borders>
  <cellStyleXfs count="2">
    <xf numFmtId="0" fontId="0" fillId="0" borderId="0"/>
    <xf numFmtId="0" fontId="27" fillId="0" borderId="0"/>
  </cellStyleXfs>
  <cellXfs count="223">
    <xf numFmtId="0" fontId="0" fillId="0" borderId="0" xfId="0"/>
    <xf numFmtId="165" fontId="3" fillId="0" borderId="10" xfId="0" applyNumberFormat="1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/>
      <protection locked="0"/>
    </xf>
    <xf numFmtId="167" fontId="4" fillId="0" borderId="21" xfId="0" applyNumberFormat="1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/>
      <protection locked="0"/>
    </xf>
    <xf numFmtId="167" fontId="4" fillId="0" borderId="23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166" fontId="1" fillId="0" borderId="25" xfId="0" applyNumberFormat="1" applyFont="1" applyBorder="1" applyAlignment="1" applyProtection="1">
      <alignment horizontal="center" vertical="center"/>
    </xf>
    <xf numFmtId="167" fontId="0" fillId="0" borderId="12" xfId="0" applyNumberFormat="1" applyFill="1" applyBorder="1" applyProtection="1">
      <protection locked="0"/>
    </xf>
    <xf numFmtId="167" fontId="0" fillId="0" borderId="13" xfId="0" applyNumberFormat="1" applyFill="1" applyBorder="1" applyProtection="1">
      <protection locked="0"/>
    </xf>
    <xf numFmtId="167" fontId="0" fillId="0" borderId="14" xfId="0" applyNumberFormat="1" applyFill="1" applyBorder="1" applyProtection="1">
      <protection locked="0"/>
    </xf>
    <xf numFmtId="167" fontId="0" fillId="0" borderId="15" xfId="0" applyNumberFormat="1" applyFill="1" applyBorder="1" applyProtection="1">
      <protection locked="0"/>
    </xf>
    <xf numFmtId="0" fontId="1" fillId="0" borderId="27" xfId="0" applyFont="1" applyBorder="1" applyAlignment="1" applyProtection="1">
      <alignment horizontal="center"/>
      <protection locked="0"/>
    </xf>
    <xf numFmtId="167" fontId="4" fillId="0" borderId="32" xfId="0" applyNumberFormat="1" applyFont="1" applyBorder="1" applyAlignment="1" applyProtection="1">
      <alignment horizontal="center" vertical="center"/>
    </xf>
    <xf numFmtId="167" fontId="0" fillId="0" borderId="28" xfId="0" applyNumberFormat="1" applyFill="1" applyBorder="1" applyProtection="1">
      <protection locked="0"/>
    </xf>
    <xf numFmtId="167" fontId="0" fillId="0" borderId="29" xfId="0" applyNumberFormat="1" applyFill="1" applyBorder="1" applyProtection="1">
      <protection locked="0"/>
    </xf>
    <xf numFmtId="167" fontId="0" fillId="0" borderId="30" xfId="0" applyNumberFormat="1" applyFill="1" applyBorder="1" applyProtection="1">
      <protection locked="0"/>
    </xf>
    <xf numFmtId="167" fontId="0" fillId="0" borderId="31" xfId="0" applyNumberForma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7" fontId="4" fillId="0" borderId="16" xfId="0" applyNumberFormat="1" applyFont="1" applyFill="1" applyBorder="1" applyAlignment="1" applyProtection="1">
      <alignment horizontal="center" vertical="center"/>
    </xf>
    <xf numFmtId="167" fontId="0" fillId="0" borderId="17" xfId="0" applyNumberFormat="1" applyFill="1" applyBorder="1" applyProtection="1">
      <protection locked="0"/>
    </xf>
    <xf numFmtId="167" fontId="0" fillId="0" borderId="18" xfId="0" applyNumberFormat="1" applyFill="1" applyBorder="1" applyProtection="1">
      <protection locked="0"/>
    </xf>
    <xf numFmtId="167" fontId="0" fillId="0" borderId="19" xfId="0" applyNumberFormat="1" applyFill="1" applyBorder="1" applyProtection="1">
      <protection locked="0"/>
    </xf>
    <xf numFmtId="167" fontId="0" fillId="0" borderId="20" xfId="0" applyNumberFormat="1" applyFill="1" applyBorder="1" applyProtection="1">
      <protection locked="0"/>
    </xf>
    <xf numFmtId="167" fontId="4" fillId="0" borderId="21" xfId="0" applyNumberFormat="1" applyFont="1" applyFill="1" applyBorder="1" applyAlignment="1" applyProtection="1">
      <alignment horizontal="center" vertical="center"/>
    </xf>
    <xf numFmtId="167" fontId="4" fillId="0" borderId="22" xfId="0" applyNumberFormat="1" applyFont="1" applyFill="1" applyBorder="1" applyAlignment="1" applyProtection="1">
      <alignment horizontal="center" vertical="center"/>
    </xf>
    <xf numFmtId="167" fontId="4" fillId="0" borderId="23" xfId="0" applyNumberFormat="1" applyFont="1" applyFill="1" applyBorder="1" applyAlignment="1" applyProtection="1">
      <alignment horizontal="center" vertical="center"/>
    </xf>
    <xf numFmtId="167" fontId="4" fillId="0" borderId="26" xfId="0" applyNumberFormat="1" applyFont="1" applyFill="1" applyBorder="1" applyAlignment="1" applyProtection="1">
      <alignment horizontal="center" vertical="center"/>
    </xf>
    <xf numFmtId="167" fontId="4" fillId="0" borderId="32" xfId="0" applyNumberFormat="1" applyFont="1" applyFill="1" applyBorder="1" applyAlignment="1" applyProtection="1">
      <alignment horizontal="center" vertical="center"/>
    </xf>
    <xf numFmtId="167" fontId="4" fillId="0" borderId="37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167" fontId="0" fillId="0" borderId="38" xfId="0" applyNumberFormat="1" applyFill="1" applyBorder="1" applyProtection="1">
      <protection locked="0"/>
    </xf>
    <xf numFmtId="167" fontId="0" fillId="0" borderId="39" xfId="0" applyNumberFormat="1" applyFill="1" applyBorder="1" applyProtection="1">
      <protection locked="0"/>
    </xf>
    <xf numFmtId="167" fontId="0" fillId="0" borderId="40" xfId="0" applyNumberFormat="1" applyFill="1" applyBorder="1" applyProtection="1">
      <protection locked="0"/>
    </xf>
    <xf numFmtId="167" fontId="4" fillId="0" borderId="2" xfId="0" applyNumberFormat="1" applyFont="1" applyFill="1" applyBorder="1" applyAlignment="1" applyProtection="1">
      <alignment horizontal="center" vertical="center"/>
    </xf>
    <xf numFmtId="0" fontId="12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Border="1" applyAlignment="1" applyProtection="1">
      <alignment horizontal="center" vertical="center"/>
      <protection locked="0"/>
    </xf>
    <xf numFmtId="167" fontId="13" fillId="0" borderId="12" xfId="0" applyNumberFormat="1" applyFont="1" applyFill="1" applyBorder="1" applyProtection="1">
      <protection locked="0"/>
    </xf>
    <xf numFmtId="167" fontId="13" fillId="0" borderId="28" xfId="0" applyNumberFormat="1" applyFont="1" applyFill="1" applyBorder="1" applyProtection="1">
      <protection locked="0"/>
    </xf>
    <xf numFmtId="0" fontId="8" fillId="0" borderId="41" xfId="0" applyNumberFormat="1" applyFont="1" applyFill="1" applyBorder="1" applyAlignment="1" applyProtection="1">
      <alignment horizontal="center" vertical="center"/>
      <protection locked="0"/>
    </xf>
    <xf numFmtId="0" fontId="0" fillId="0" borderId="44" xfId="0" applyBorder="1"/>
    <xf numFmtId="164" fontId="9" fillId="0" borderId="1" xfId="0" applyNumberFormat="1" applyFont="1" applyBorder="1" applyAlignment="1" applyProtection="1">
      <alignment vertical="center"/>
    </xf>
    <xf numFmtId="14" fontId="0" fillId="0" borderId="0" xfId="0" applyNumberFormat="1"/>
    <xf numFmtId="167" fontId="1" fillId="0" borderId="12" xfId="0" applyNumberFormat="1" applyFont="1" applyFill="1" applyBorder="1" applyProtection="1">
      <protection locked="0"/>
    </xf>
    <xf numFmtId="167" fontId="1" fillId="0" borderId="13" xfId="0" applyNumberFormat="1" applyFont="1" applyFill="1" applyBorder="1" applyProtection="1">
      <protection locked="0"/>
    </xf>
    <xf numFmtId="167" fontId="1" fillId="0" borderId="14" xfId="0" applyNumberFormat="1" applyFont="1" applyFill="1" applyBorder="1" applyProtection="1">
      <protection locked="0"/>
    </xf>
    <xf numFmtId="167" fontId="1" fillId="0" borderId="15" xfId="0" applyNumberFormat="1" applyFont="1" applyFill="1" applyBorder="1" applyProtection="1">
      <protection locked="0"/>
    </xf>
    <xf numFmtId="167" fontId="1" fillId="0" borderId="28" xfId="0" applyNumberFormat="1" applyFont="1" applyFill="1" applyBorder="1" applyProtection="1">
      <protection locked="0"/>
    </xf>
    <xf numFmtId="167" fontId="1" fillId="0" borderId="29" xfId="0" applyNumberFormat="1" applyFont="1" applyFill="1" applyBorder="1" applyProtection="1">
      <protection locked="0"/>
    </xf>
    <xf numFmtId="167" fontId="1" fillId="0" borderId="30" xfId="0" applyNumberFormat="1" applyFont="1" applyFill="1" applyBorder="1" applyProtection="1">
      <protection locked="0"/>
    </xf>
    <xf numFmtId="167" fontId="1" fillId="0" borderId="31" xfId="0" applyNumberFormat="1" applyFont="1" applyFill="1" applyBorder="1" applyProtection="1">
      <protection locked="0"/>
    </xf>
    <xf numFmtId="167" fontId="1" fillId="0" borderId="17" xfId="0" applyNumberFormat="1" applyFont="1" applyFill="1" applyBorder="1" applyProtection="1">
      <protection locked="0"/>
    </xf>
    <xf numFmtId="167" fontId="1" fillId="0" borderId="18" xfId="0" applyNumberFormat="1" applyFont="1" applyFill="1" applyBorder="1" applyProtection="1">
      <protection locked="0"/>
    </xf>
    <xf numFmtId="167" fontId="1" fillId="0" borderId="19" xfId="0" applyNumberFormat="1" applyFont="1" applyFill="1" applyBorder="1" applyProtection="1">
      <protection locked="0"/>
    </xf>
    <xf numFmtId="167" fontId="1" fillId="0" borderId="20" xfId="0" applyNumberFormat="1" applyFont="1" applyFill="1" applyBorder="1" applyProtection="1">
      <protection locked="0"/>
    </xf>
    <xf numFmtId="169" fontId="0" fillId="0" borderId="0" xfId="0" applyNumberFormat="1"/>
    <xf numFmtId="170" fontId="0" fillId="0" borderId="0" xfId="0" applyNumberFormat="1"/>
    <xf numFmtId="20" fontId="0" fillId="0" borderId="0" xfId="0" applyNumberFormat="1"/>
    <xf numFmtId="167" fontId="1" fillId="0" borderId="38" xfId="0" applyNumberFormat="1" applyFont="1" applyFill="1" applyBorder="1" applyProtection="1">
      <protection locked="0"/>
    </xf>
    <xf numFmtId="167" fontId="1" fillId="0" borderId="39" xfId="0" applyNumberFormat="1" applyFont="1" applyFill="1" applyBorder="1" applyProtection="1">
      <protection locked="0"/>
    </xf>
    <xf numFmtId="167" fontId="1" fillId="0" borderId="40" xfId="0" applyNumberFormat="1" applyFont="1" applyFill="1" applyBorder="1" applyProtection="1">
      <protection locked="0"/>
    </xf>
    <xf numFmtId="167" fontId="0" fillId="0" borderId="12" xfId="0" applyNumberFormat="1" applyFill="1" applyBorder="1" applyProtection="1"/>
    <xf numFmtId="167" fontId="0" fillId="0" borderId="13" xfId="0" applyNumberFormat="1" applyFill="1" applyBorder="1" applyProtection="1"/>
    <xf numFmtId="167" fontId="0" fillId="0" borderId="14" xfId="0" applyNumberFormat="1" applyFill="1" applyBorder="1" applyProtection="1"/>
    <xf numFmtId="167" fontId="0" fillId="0" borderId="15" xfId="0" applyNumberFormat="1" applyFill="1" applyBorder="1" applyProtection="1"/>
    <xf numFmtId="167" fontId="0" fillId="0" borderId="28" xfId="0" applyNumberFormat="1" applyFill="1" applyBorder="1" applyProtection="1"/>
    <xf numFmtId="167" fontId="0" fillId="0" borderId="29" xfId="0" applyNumberFormat="1" applyFill="1" applyBorder="1" applyProtection="1"/>
    <xf numFmtId="167" fontId="0" fillId="0" borderId="30" xfId="0" applyNumberFormat="1" applyFill="1" applyBorder="1" applyProtection="1"/>
    <xf numFmtId="167" fontId="0" fillId="0" borderId="31" xfId="0" applyNumberFormat="1" applyFill="1" applyBorder="1" applyProtection="1"/>
    <xf numFmtId="167" fontId="1" fillId="0" borderId="12" xfId="0" applyNumberFormat="1" applyFont="1" applyFill="1" applyBorder="1" applyProtection="1"/>
    <xf numFmtId="167" fontId="1" fillId="0" borderId="13" xfId="0" applyNumberFormat="1" applyFont="1" applyFill="1" applyBorder="1" applyProtection="1"/>
    <xf numFmtId="167" fontId="1" fillId="0" borderId="14" xfId="0" applyNumberFormat="1" applyFont="1" applyFill="1" applyBorder="1" applyProtection="1"/>
    <xf numFmtId="167" fontId="1" fillId="0" borderId="15" xfId="0" applyNumberFormat="1" applyFont="1" applyFill="1" applyBorder="1" applyProtection="1"/>
    <xf numFmtId="167" fontId="1" fillId="0" borderId="28" xfId="0" applyNumberFormat="1" applyFont="1" applyFill="1" applyBorder="1" applyProtection="1"/>
    <xf numFmtId="167" fontId="1" fillId="0" borderId="29" xfId="0" applyNumberFormat="1" applyFont="1" applyFill="1" applyBorder="1" applyProtection="1"/>
    <xf numFmtId="167" fontId="1" fillId="0" borderId="30" xfId="0" applyNumberFormat="1" applyFont="1" applyFill="1" applyBorder="1" applyProtection="1"/>
    <xf numFmtId="167" fontId="1" fillId="0" borderId="31" xfId="0" applyNumberFormat="1" applyFont="1" applyFill="1" applyBorder="1" applyProtection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" fillId="2" borderId="88" xfId="0" applyFont="1" applyFill="1" applyBorder="1" applyAlignment="1">
      <alignment horizontal="center" vertical="center"/>
    </xf>
    <xf numFmtId="0" fontId="6" fillId="2" borderId="89" xfId="0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/>
    <xf numFmtId="168" fontId="3" fillId="0" borderId="47" xfId="0" applyNumberFormat="1" applyFont="1" applyBorder="1" applyAlignment="1" applyProtection="1">
      <alignment horizontal="center" vertical="center"/>
    </xf>
    <xf numFmtId="167" fontId="0" fillId="0" borderId="91" xfId="0" applyNumberFormat="1" applyBorder="1" applyProtection="1">
      <protection locked="0"/>
    </xf>
    <xf numFmtId="167" fontId="0" fillId="0" borderId="19" xfId="0" applyNumberFormat="1" applyBorder="1" applyProtection="1">
      <protection locked="0"/>
    </xf>
    <xf numFmtId="167" fontId="0" fillId="0" borderId="93" xfId="0" applyNumberFormat="1" applyBorder="1" applyProtection="1">
      <protection locked="0"/>
    </xf>
    <xf numFmtId="167" fontId="0" fillId="0" borderId="42" xfId="0" applyNumberFormat="1" applyBorder="1" applyProtection="1">
      <protection locked="0"/>
    </xf>
    <xf numFmtId="167" fontId="0" fillId="0" borderId="14" xfId="0" applyNumberFormat="1" applyBorder="1" applyProtection="1">
      <protection locked="0"/>
    </xf>
    <xf numFmtId="167" fontId="0" fillId="0" borderId="43" xfId="0" applyNumberFormat="1" applyBorder="1" applyProtection="1">
      <protection locked="0"/>
    </xf>
    <xf numFmtId="167" fontId="0" fillId="0" borderId="90" xfId="0" applyNumberFormat="1" applyBorder="1" applyProtection="1">
      <protection locked="0"/>
    </xf>
    <xf numFmtId="167" fontId="0" fillId="0" borderId="92" xfId="0" applyNumberFormat="1" applyBorder="1" applyProtection="1">
      <protection locked="0"/>
    </xf>
    <xf numFmtId="167" fontId="0" fillId="0" borderId="94" xfId="0" applyNumberFormat="1" applyBorder="1" applyProtection="1">
      <protection locked="0"/>
    </xf>
    <xf numFmtId="167" fontId="13" fillId="0" borderId="13" xfId="0" applyNumberFormat="1" applyFont="1" applyFill="1" applyBorder="1" applyProtection="1">
      <protection locked="0"/>
    </xf>
    <xf numFmtId="167" fontId="13" fillId="0" borderId="14" xfId="0" applyNumberFormat="1" applyFont="1" applyFill="1" applyBorder="1" applyProtection="1">
      <protection locked="0"/>
    </xf>
    <xf numFmtId="167" fontId="13" fillId="0" borderId="15" xfId="0" applyNumberFormat="1" applyFont="1" applyFill="1" applyBorder="1" applyProtection="1">
      <protection locked="0"/>
    </xf>
    <xf numFmtId="167" fontId="14" fillId="0" borderId="15" xfId="0" applyNumberFormat="1" applyFont="1" applyFill="1" applyBorder="1" applyProtection="1">
      <protection locked="0"/>
    </xf>
    <xf numFmtId="167" fontId="13" fillId="0" borderId="29" xfId="0" applyNumberFormat="1" applyFont="1" applyFill="1" applyBorder="1" applyProtection="1">
      <protection locked="0"/>
    </xf>
    <xf numFmtId="167" fontId="13" fillId="0" borderId="30" xfId="0" applyNumberFormat="1" applyFont="1" applyFill="1" applyBorder="1" applyProtection="1">
      <protection locked="0"/>
    </xf>
    <xf numFmtId="167" fontId="13" fillId="0" borderId="31" xfId="0" applyNumberFormat="1" applyFont="1" applyFill="1" applyBorder="1" applyProtection="1">
      <protection locked="0"/>
    </xf>
    <xf numFmtId="0" fontId="0" fillId="0" borderId="46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43" xfId="0" applyBorder="1" applyProtection="1">
      <protection locked="0"/>
    </xf>
    <xf numFmtId="0" fontId="0" fillId="0" borderId="0" xfId="0" applyProtection="1"/>
    <xf numFmtId="0" fontId="1" fillId="0" borderId="60" xfId="0" applyFont="1" applyBorder="1" applyAlignment="1" applyProtection="1">
      <alignment horizontal="center" vertical="center"/>
    </xf>
    <xf numFmtId="0" fontId="1" fillId="0" borderId="50" xfId="0" applyFont="1" applyBorder="1" applyAlignment="1" applyProtection="1">
      <alignment horizontal="center" vertical="center"/>
    </xf>
    <xf numFmtId="0" fontId="1" fillId="0" borderId="59" xfId="0" applyFont="1" applyBorder="1" applyAlignment="1" applyProtection="1">
      <alignment horizontal="center" vertical="center"/>
    </xf>
    <xf numFmtId="0" fontId="23" fillId="0" borderId="49" xfId="0" applyFont="1" applyBorder="1" applyAlignment="1" applyProtection="1">
      <alignment horizontal="center" vertical="center"/>
    </xf>
    <xf numFmtId="0" fontId="22" fillId="0" borderId="51" xfId="0" applyFont="1" applyBorder="1" applyAlignment="1" applyProtection="1">
      <alignment horizontal="center" vertical="center"/>
    </xf>
    <xf numFmtId="0" fontId="22" fillId="0" borderId="52" xfId="0" applyFont="1" applyBorder="1" applyAlignment="1" applyProtection="1">
      <alignment horizontal="center" vertical="center"/>
    </xf>
    <xf numFmtId="0" fontId="22" fillId="0" borderId="53" xfId="0" applyFont="1" applyBorder="1" applyAlignment="1" applyProtection="1">
      <alignment horizontal="center" vertical="center"/>
    </xf>
    <xf numFmtId="0" fontId="22" fillId="0" borderId="61" xfId="0" applyFont="1" applyBorder="1" applyAlignment="1" applyProtection="1">
      <alignment horizontal="center" vertical="center"/>
    </xf>
    <xf numFmtId="0" fontId="22" fillId="0" borderId="65" xfId="0" applyFont="1" applyBorder="1" applyAlignment="1" applyProtection="1">
      <alignment horizontal="center" vertical="center"/>
    </xf>
    <xf numFmtId="0" fontId="22" fillId="0" borderId="54" xfId="0" applyFont="1" applyBorder="1" applyAlignment="1" applyProtection="1">
      <alignment horizontal="center" vertical="center"/>
    </xf>
    <xf numFmtId="0" fontId="22" fillId="0" borderId="35" xfId="0" applyFont="1" applyBorder="1" applyAlignment="1" applyProtection="1">
      <alignment horizontal="center" vertical="center"/>
    </xf>
    <xf numFmtId="0" fontId="22" fillId="0" borderId="55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22" fillId="0" borderId="36" xfId="0" applyFont="1" applyBorder="1" applyAlignment="1" applyProtection="1">
      <alignment horizontal="center" vertical="center"/>
    </xf>
    <xf numFmtId="0" fontId="22" fillId="0" borderId="56" xfId="0" applyFont="1" applyBorder="1" applyAlignment="1" applyProtection="1">
      <alignment horizontal="center" vertical="center"/>
    </xf>
    <xf numFmtId="0" fontId="22" fillId="0" borderId="57" xfId="0" applyFont="1" applyBorder="1" applyAlignment="1" applyProtection="1">
      <alignment horizontal="center" vertical="center"/>
    </xf>
    <xf numFmtId="0" fontId="22" fillId="0" borderId="58" xfId="0" applyFont="1" applyBorder="1" applyAlignment="1" applyProtection="1">
      <alignment horizontal="center" vertical="center"/>
    </xf>
    <xf numFmtId="0" fontId="22" fillId="0" borderId="64" xfId="0" applyFont="1" applyBorder="1" applyAlignment="1" applyProtection="1">
      <alignment horizontal="center" vertical="center"/>
    </xf>
    <xf numFmtId="0" fontId="22" fillId="0" borderId="66" xfId="0" applyFont="1" applyBorder="1" applyAlignment="1" applyProtection="1">
      <alignment horizontal="center" vertical="center"/>
    </xf>
    <xf numFmtId="0" fontId="25" fillId="0" borderId="0" xfId="0" applyFont="1" applyFill="1" applyAlignment="1" applyProtection="1">
      <alignment vertical="center"/>
    </xf>
    <xf numFmtId="0" fontId="25" fillId="5" borderId="72" xfId="0" applyFont="1" applyFill="1" applyBorder="1" applyAlignment="1" applyProtection="1">
      <alignment vertical="center"/>
    </xf>
    <xf numFmtId="0" fontId="0" fillId="0" borderId="95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96" xfId="0" applyBorder="1" applyProtection="1">
      <protection locked="0"/>
    </xf>
    <xf numFmtId="0" fontId="0" fillId="5" borderId="0" xfId="0" applyFill="1" applyAlignment="1">
      <alignment horizontal="center"/>
    </xf>
    <xf numFmtId="0" fontId="26" fillId="0" borderId="80" xfId="0" applyFont="1" applyBorder="1" applyAlignment="1" applyProtection="1">
      <alignment horizontal="center" vertical="center" textRotation="45"/>
    </xf>
    <xf numFmtId="0" fontId="26" fillId="0" borderId="81" xfId="0" applyFont="1" applyBorder="1" applyAlignment="1" applyProtection="1">
      <alignment horizontal="center" vertical="center" textRotation="45"/>
    </xf>
    <xf numFmtId="0" fontId="25" fillId="5" borderId="85" xfId="0" applyFont="1" applyFill="1" applyBorder="1" applyAlignment="1" applyProtection="1">
      <alignment horizontal="center" vertical="center"/>
    </xf>
    <xf numFmtId="0" fontId="25" fillId="3" borderId="0" xfId="0" applyFont="1" applyFill="1" applyAlignment="1" applyProtection="1">
      <alignment horizontal="center" vertical="center"/>
    </xf>
    <xf numFmtId="0" fontId="25" fillId="3" borderId="72" xfId="0" applyFont="1" applyFill="1" applyBorder="1" applyAlignment="1" applyProtection="1">
      <alignment horizontal="center" vertical="center"/>
    </xf>
    <xf numFmtId="0" fontId="20" fillId="0" borderId="86" xfId="0" applyFont="1" applyBorder="1" applyAlignment="1" applyProtection="1">
      <alignment horizontal="center" vertical="center" textRotation="45"/>
    </xf>
    <xf numFmtId="0" fontId="20" fillId="0" borderId="87" xfId="0" applyFont="1" applyBorder="1" applyAlignment="1" applyProtection="1">
      <alignment horizontal="center" vertical="center" textRotation="45"/>
    </xf>
    <xf numFmtId="167" fontId="2" fillId="5" borderId="82" xfId="0" applyNumberFormat="1" applyFont="1" applyFill="1" applyBorder="1" applyAlignment="1" applyProtection="1">
      <alignment horizontal="center" vertical="center"/>
    </xf>
    <xf numFmtId="0" fontId="2" fillId="5" borderId="67" xfId="0" applyFont="1" applyFill="1" applyBorder="1" applyAlignment="1" applyProtection="1">
      <alignment horizontal="center" vertical="center"/>
    </xf>
    <xf numFmtId="0" fontId="2" fillId="5" borderId="80" xfId="0" applyFont="1" applyFill="1" applyBorder="1" applyAlignment="1" applyProtection="1">
      <alignment horizontal="center" vertical="center"/>
    </xf>
    <xf numFmtId="0" fontId="2" fillId="5" borderId="73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81" xfId="0" applyFont="1" applyFill="1" applyBorder="1" applyAlignment="1" applyProtection="1">
      <alignment horizontal="center" vertical="center"/>
    </xf>
    <xf numFmtId="0" fontId="2" fillId="5" borderId="84" xfId="0" applyFont="1" applyFill="1" applyBorder="1" applyAlignment="1" applyProtection="1">
      <alignment horizontal="center" vertical="center"/>
    </xf>
    <xf numFmtId="0" fontId="2" fillId="5" borderId="72" xfId="0" applyFont="1" applyFill="1" applyBorder="1" applyAlignment="1" applyProtection="1">
      <alignment horizontal="center" vertical="center"/>
    </xf>
    <xf numFmtId="0" fontId="2" fillId="5" borderId="83" xfId="0" applyFont="1" applyFill="1" applyBorder="1" applyAlignment="1" applyProtection="1">
      <alignment horizontal="center" vertical="center"/>
    </xf>
    <xf numFmtId="167" fontId="2" fillId="5" borderId="67" xfId="0" applyNumberFormat="1" applyFont="1" applyFill="1" applyBorder="1" applyAlignment="1" applyProtection="1">
      <alignment horizontal="center" vertical="center"/>
    </xf>
    <xf numFmtId="167" fontId="24" fillId="0" borderId="77" xfId="0" applyNumberFormat="1" applyFont="1" applyBorder="1" applyAlignment="1" applyProtection="1">
      <alignment horizontal="center"/>
    </xf>
    <xf numFmtId="167" fontId="24" fillId="0" borderId="22" xfId="0" applyNumberFormat="1" applyFont="1" applyBorder="1" applyAlignment="1" applyProtection="1">
      <alignment horizontal="center"/>
    </xf>
    <xf numFmtId="167" fontId="24" fillId="0" borderId="62" xfId="0" applyNumberFormat="1" applyFont="1" applyBorder="1" applyAlignment="1" applyProtection="1">
      <alignment horizontal="center"/>
    </xf>
    <xf numFmtId="167" fontId="24" fillId="0" borderId="78" xfId="0" applyNumberFormat="1" applyFont="1" applyBorder="1" applyAlignment="1" applyProtection="1">
      <alignment horizontal="center"/>
    </xf>
    <xf numFmtId="167" fontId="24" fillId="0" borderId="79" xfId="0" applyNumberFormat="1" applyFont="1" applyBorder="1" applyAlignment="1" applyProtection="1">
      <alignment horizontal="center"/>
    </xf>
    <xf numFmtId="167" fontId="24" fillId="0" borderId="63" xfId="0" applyNumberFormat="1" applyFont="1" applyBorder="1" applyAlignment="1" applyProtection="1">
      <alignment horizontal="center"/>
    </xf>
    <xf numFmtId="167" fontId="24" fillId="0" borderId="74" xfId="0" applyNumberFormat="1" applyFont="1" applyBorder="1" applyAlignment="1" applyProtection="1">
      <alignment horizontal="center"/>
    </xf>
    <xf numFmtId="167" fontId="24" fillId="0" borderId="75" xfId="0" applyNumberFormat="1" applyFont="1" applyBorder="1" applyAlignment="1" applyProtection="1">
      <alignment horizontal="center"/>
    </xf>
    <xf numFmtId="167" fontId="24" fillId="0" borderId="76" xfId="0" applyNumberFormat="1" applyFont="1" applyBorder="1" applyAlignment="1" applyProtection="1">
      <alignment horizontal="center"/>
    </xf>
    <xf numFmtId="0" fontId="24" fillId="0" borderId="68" xfId="0" applyFont="1" applyBorder="1" applyAlignment="1" applyProtection="1">
      <alignment horizontal="center" vertical="center"/>
    </xf>
    <xf numFmtId="0" fontId="24" fillId="0" borderId="69" xfId="0" applyFont="1" applyBorder="1" applyAlignment="1" applyProtection="1">
      <alignment horizontal="center" vertical="center"/>
    </xf>
    <xf numFmtId="0" fontId="21" fillId="0" borderId="49" xfId="0" applyFont="1" applyBorder="1" applyAlignment="1" applyProtection="1">
      <alignment horizontal="center"/>
    </xf>
    <xf numFmtId="0" fontId="24" fillId="0" borderId="70" xfId="0" applyFont="1" applyBorder="1" applyAlignment="1" applyProtection="1">
      <alignment horizontal="center" vertical="center"/>
    </xf>
    <xf numFmtId="0" fontId="24" fillId="0" borderId="71" xfId="0" applyFont="1" applyBorder="1" applyAlignment="1" applyProtection="1">
      <alignment horizontal="center" vertical="center"/>
    </xf>
    <xf numFmtId="167" fontId="5" fillId="0" borderId="3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</xf>
    <xf numFmtId="167" fontId="5" fillId="0" borderId="5" xfId="0" applyNumberFormat="1" applyFont="1" applyBorder="1" applyAlignment="1" applyProtection="1">
      <alignment horizontal="center" vertical="center"/>
    </xf>
    <xf numFmtId="167" fontId="5" fillId="0" borderId="33" xfId="0" applyNumberFormat="1" applyFont="1" applyBorder="1" applyAlignment="1" applyProtection="1">
      <alignment horizontal="center" vertical="center"/>
    </xf>
    <xf numFmtId="167" fontId="5" fillId="0" borderId="1" xfId="0" applyNumberFormat="1" applyFont="1" applyBorder="1" applyAlignment="1" applyProtection="1">
      <alignment horizontal="center" vertical="center"/>
    </xf>
    <xf numFmtId="167" fontId="5" fillId="0" borderId="34" xfId="0" applyNumberFormat="1" applyFont="1" applyBorder="1" applyAlignment="1" applyProtection="1">
      <alignment horizontal="center" vertical="center"/>
    </xf>
    <xf numFmtId="167" fontId="7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33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168" fontId="18" fillId="0" borderId="0" xfId="0" applyNumberFormat="1" applyFont="1" applyBorder="1" applyAlignment="1" applyProtection="1">
      <alignment horizontal="center" vertical="center"/>
    </xf>
    <xf numFmtId="168" fontId="18" fillId="0" borderId="2" xfId="0" applyNumberFormat="1" applyFont="1" applyBorder="1" applyAlignment="1" applyProtection="1">
      <alignment horizontal="center" vertical="center"/>
    </xf>
    <xf numFmtId="168" fontId="3" fillId="0" borderId="47" xfId="0" applyNumberFormat="1" applyFont="1" applyBorder="1" applyAlignment="1" applyProtection="1">
      <alignment horizontal="center" vertical="center"/>
    </xf>
    <xf numFmtId="168" fontId="3" fillId="0" borderId="48" xfId="0" applyNumberFormat="1" applyFont="1" applyBorder="1" applyAlignment="1" applyProtection="1">
      <alignment horizontal="center" vertical="center"/>
    </xf>
    <xf numFmtId="169" fontId="16" fillId="0" borderId="0" xfId="0" applyNumberFormat="1" applyFont="1" applyBorder="1" applyAlignment="1" applyProtection="1">
      <alignment horizontal="center" vertical="center"/>
    </xf>
    <xf numFmtId="171" fontId="9" fillId="0" borderId="0" xfId="0" applyNumberFormat="1" applyFont="1" applyBorder="1" applyAlignment="1" applyProtection="1">
      <alignment horizontal="center" vertical="center"/>
    </xf>
    <xf numFmtId="168" fontId="15" fillId="0" borderId="47" xfId="0" applyNumberFormat="1" applyFont="1" applyBorder="1" applyAlignment="1" applyProtection="1">
      <alignment horizontal="center" vertical="center"/>
    </xf>
    <xf numFmtId="168" fontId="15" fillId="0" borderId="48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169" fontId="9" fillId="0" borderId="0" xfId="0" applyNumberFormat="1" applyFont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  <protection locked="0"/>
    </xf>
    <xf numFmtId="167" fontId="5" fillId="0" borderId="3" xfId="0" applyNumberFormat="1" applyFont="1" applyBorder="1" applyAlignment="1" applyProtection="1">
      <alignment horizontal="center" vertical="center"/>
      <protection locked="0"/>
    </xf>
    <xf numFmtId="168" fontId="18" fillId="4" borderId="0" xfId="0" applyNumberFormat="1" applyFont="1" applyFill="1" applyBorder="1" applyAlignment="1" applyProtection="1">
      <alignment horizontal="center" vertical="center"/>
    </xf>
    <xf numFmtId="168" fontId="18" fillId="4" borderId="2" xfId="0" applyNumberFormat="1" applyFont="1" applyFill="1" applyBorder="1" applyAlignment="1" applyProtection="1">
      <alignment horizontal="center" vertical="center"/>
    </xf>
    <xf numFmtId="168" fontId="4" fillId="0" borderId="47" xfId="0" applyNumberFormat="1" applyFont="1" applyBorder="1" applyAlignment="1" applyProtection="1">
      <alignment horizontal="center" vertical="center"/>
    </xf>
    <xf numFmtId="168" fontId="4" fillId="0" borderId="48" xfId="0" applyNumberFormat="1" applyFont="1" applyBorder="1" applyAlignment="1" applyProtection="1">
      <alignment horizontal="center" vertical="center"/>
    </xf>
    <xf numFmtId="0" fontId="28" fillId="0" borderId="0" xfId="1" applyFont="1" applyFill="1" applyBorder="1"/>
    <xf numFmtId="172" fontId="28" fillId="0" borderId="0" xfId="1" applyNumberFormat="1" applyFont="1" applyFill="1" applyBorder="1" applyAlignment="1">
      <alignment horizontal="center"/>
    </xf>
    <xf numFmtId="173" fontId="28" fillId="0" borderId="0" xfId="1" applyNumberFormat="1" applyFont="1" applyFill="1" applyBorder="1" applyAlignment="1">
      <alignment horizontal="center"/>
    </xf>
    <xf numFmtId="0" fontId="29" fillId="5" borderId="0" xfId="0" applyFont="1" applyFill="1" applyAlignment="1">
      <alignment horizontal="center" vertical="center"/>
    </xf>
    <xf numFmtId="164" fontId="16" fillId="0" borderId="0" xfId="0" applyNumberFormat="1" applyFont="1" applyBorder="1" applyAlignment="1" applyProtection="1">
      <alignment vertical="center"/>
    </xf>
    <xf numFmtId="169" fontId="17" fillId="0" borderId="0" xfId="0" applyNumberFormat="1" applyFont="1" applyBorder="1" applyAlignment="1" applyProtection="1">
      <alignment vertical="center"/>
    </xf>
    <xf numFmtId="167" fontId="0" fillId="0" borderId="0" xfId="0" applyNumberFormat="1"/>
    <xf numFmtId="0" fontId="19" fillId="0" borderId="97" xfId="0" applyFont="1" applyFill="1" applyBorder="1" applyAlignment="1">
      <alignment horizontal="center" vertical="center"/>
    </xf>
    <xf numFmtId="0" fontId="6" fillId="0" borderId="97" xfId="0" applyFont="1" applyFill="1" applyBorder="1" applyAlignment="1">
      <alignment horizontal="center" vertical="center"/>
    </xf>
    <xf numFmtId="0" fontId="0" fillId="0" borderId="97" xfId="0" applyFill="1" applyBorder="1"/>
    <xf numFmtId="0" fontId="0" fillId="5" borderId="97" xfId="0" applyFill="1" applyBorder="1" applyAlignment="1">
      <alignment horizontal="center" vertical="center"/>
    </xf>
    <xf numFmtId="167" fontId="0" fillId="5" borderId="97" xfId="0" applyNumberFormat="1" applyFill="1" applyBorder="1" applyAlignment="1">
      <alignment horizontal="center" vertical="center"/>
    </xf>
    <xf numFmtId="0" fontId="30" fillId="0" borderId="49" xfId="0" applyFont="1" applyBorder="1" applyAlignment="1" applyProtection="1">
      <alignment horizontal="center"/>
    </xf>
    <xf numFmtId="167" fontId="0" fillId="0" borderId="98" xfId="0" applyNumberFormat="1" applyFill="1" applyBorder="1" applyAlignment="1">
      <alignment horizontal="center" vertical="center"/>
    </xf>
    <xf numFmtId="167" fontId="0" fillId="0" borderId="97" xfId="0" applyNumberFormat="1" applyFill="1" applyBorder="1" applyAlignment="1">
      <alignment horizontal="center" vertical="center"/>
    </xf>
    <xf numFmtId="167" fontId="0" fillId="0" borderId="99" xfId="0" applyNumberFormat="1" applyFill="1" applyBorder="1" applyAlignment="1">
      <alignment horizontal="center" vertical="center"/>
    </xf>
  </cellXfs>
  <cellStyles count="2">
    <cellStyle name="Normal" xfId="0" builtinId="0"/>
    <cellStyle name="Normal_feries" xfId="1"/>
  </cellStyles>
  <dxfs count="256"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fgColor theme="0" tint="-0.34998626667073579"/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darkUp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Grid"/>
      </fill>
    </dxf>
    <dxf>
      <fill>
        <patternFill patternType="lightTrellis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ill>
        <patternFill patternType="gray0625">
          <bgColor theme="0" tint="-4.9989318521683403E-2"/>
        </patternFill>
      </fill>
    </dxf>
    <dxf>
      <fill>
        <patternFill patternType="lightGrid"/>
      </fill>
    </dxf>
    <dxf>
      <fill>
        <patternFill patternType="lightTrellis"/>
      </fill>
    </dxf>
    <dxf>
      <fill>
        <patternFill patternType="lightVertical"/>
      </fill>
    </dxf>
    <dxf>
      <fill>
        <patternFill patternType="lightHorizontal"/>
      </fill>
    </dxf>
    <dxf>
      <fill>
        <patternFill patternType="darkDown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Horizontal">
          <bgColor auto="1"/>
        </patternFill>
      </fill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171450</xdr:rowOff>
        </xdr:from>
        <xdr:to>
          <xdr:col>12</xdr:col>
          <xdr:colOff>161925</xdr:colOff>
          <xdr:row>3</xdr:row>
          <xdr:rowOff>171450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</xdr:row>
          <xdr:rowOff>161925</xdr:rowOff>
        </xdr:from>
        <xdr:to>
          <xdr:col>18</xdr:col>
          <xdr:colOff>161925</xdr:colOff>
          <xdr:row>3</xdr:row>
          <xdr:rowOff>161925</xdr:rowOff>
        </xdr:to>
        <xdr:sp macro="" textlink="">
          <xdr:nvSpPr>
            <xdr:cNvPr id="21511" name="Cde_Protect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381000</xdr:colOff>
          <xdr:row>0</xdr:row>
          <xdr:rowOff>38100</xdr:rowOff>
        </xdr:from>
        <xdr:to>
          <xdr:col>5</xdr:col>
          <xdr:colOff>209550</xdr:colOff>
          <xdr:row>1</xdr:row>
          <xdr:rowOff>257175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0</xdr:row>
          <xdr:rowOff>28575</xdr:rowOff>
        </xdr:from>
        <xdr:to>
          <xdr:col>22</xdr:col>
          <xdr:colOff>314325</xdr:colOff>
          <xdr:row>1</xdr:row>
          <xdr:rowOff>285750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38100</xdr:rowOff>
        </xdr:from>
        <xdr:to>
          <xdr:col>8</xdr:col>
          <xdr:colOff>38100</xdr:colOff>
          <xdr:row>1</xdr:row>
          <xdr:rowOff>133350</xdr:rowOff>
        </xdr:to>
        <xdr:sp macro="" textlink="">
          <xdr:nvSpPr>
            <xdr:cNvPr id="10271" name="Button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190500</xdr:rowOff>
        </xdr:to>
        <xdr:sp macro="" textlink="">
          <xdr:nvSpPr>
            <xdr:cNvPr id="10273" name="CommandButton1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4</xdr:col>
          <xdr:colOff>0</xdr:colOff>
          <xdr:row>1</xdr:row>
          <xdr:rowOff>133350</xdr:rowOff>
        </xdr:to>
        <xdr:sp macro="" textlink="">
          <xdr:nvSpPr>
            <xdr:cNvPr id="11597" name="Button 333" hidden="1">
              <a:extLst>
                <a:ext uri="{63B3BB69-23CF-44E3-9099-C40C66FF867C}">
                  <a14:compatExt spid="_x0000_s1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0</xdr:row>
          <xdr:rowOff>95250</xdr:rowOff>
        </xdr:from>
        <xdr:to>
          <xdr:col>9</xdr:col>
          <xdr:colOff>238125</xdr:colOff>
          <xdr:row>3</xdr:row>
          <xdr:rowOff>85725</xdr:rowOff>
        </xdr:to>
        <xdr:sp macro="" textlink="">
          <xdr:nvSpPr>
            <xdr:cNvPr id="11599" name="CommandButton1" hidden="1">
              <a:extLst>
                <a:ext uri="{63B3BB69-23CF-44E3-9099-C40C66FF867C}">
                  <a14:compatExt spid="_x0000_s1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9525</xdr:colOff>
          <xdr:row>1</xdr:row>
          <xdr:rowOff>133350</xdr:rowOff>
        </xdr:to>
        <xdr:sp macro="" textlink="">
          <xdr:nvSpPr>
            <xdr:cNvPr id="12609" name="Button 321" hidden="1">
              <a:extLst>
                <a:ext uri="{63B3BB69-23CF-44E3-9099-C40C66FF867C}">
                  <a14:compatExt spid="_x0000_s1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2611" name="CommandButton1" hidden="1">
              <a:extLst>
                <a:ext uri="{63B3BB69-23CF-44E3-9099-C40C66FF867C}">
                  <a14:compatExt spid="_x0000_s1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228600</xdr:colOff>
          <xdr:row>1</xdr:row>
          <xdr:rowOff>133350</xdr:rowOff>
        </xdr:to>
        <xdr:sp macro="" textlink="">
          <xdr:nvSpPr>
            <xdr:cNvPr id="13643" name="Button 331" hidden="1">
              <a:extLst>
                <a:ext uri="{63B3BB69-23CF-44E3-9099-C40C66FF867C}">
                  <a14:compatExt spid="_x0000_s13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3645" name="CommandButton1" hidden="1">
              <a:extLst>
                <a:ext uri="{63B3BB69-23CF-44E3-9099-C40C66FF867C}">
                  <a14:compatExt spid="_x0000_s13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38100</xdr:rowOff>
        </xdr:from>
        <xdr:to>
          <xdr:col>8</xdr:col>
          <xdr:colOff>95250</xdr:colOff>
          <xdr:row>1</xdr:row>
          <xdr:rowOff>133350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9525</xdr:rowOff>
        </xdr:from>
        <xdr:to>
          <xdr:col>24</xdr:col>
          <xdr:colOff>381000</xdr:colOff>
          <xdr:row>1</xdr:row>
          <xdr:rowOff>123825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285750</xdr:colOff>
          <xdr:row>1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0</xdr:row>
          <xdr:rowOff>9525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161925</xdr:colOff>
          <xdr:row>1</xdr:row>
          <xdr:rowOff>133350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142875</xdr:rowOff>
        </xdr:to>
        <xdr:sp macro="" textlink="">
          <xdr:nvSpPr>
            <xdr:cNvPr id="15363" name="CommandButton1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6</xdr:col>
          <xdr:colOff>390525</xdr:colOff>
          <xdr:row>1</xdr:row>
          <xdr:rowOff>133350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142875</xdr:colOff>
          <xdr:row>1</xdr:row>
          <xdr:rowOff>133350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152400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95250</xdr:colOff>
          <xdr:row>1</xdr:row>
          <xdr:rowOff>133350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123825</xdr:colOff>
          <xdr:row>0</xdr:row>
          <xdr:rowOff>9525</xdr:rowOff>
        </xdr:from>
        <xdr:to>
          <xdr:col>25</xdr:col>
          <xdr:colOff>9525</xdr:colOff>
          <xdr:row>1</xdr:row>
          <xdr:rowOff>171450</xdr:rowOff>
        </xdr:to>
        <xdr:sp macro="" textlink="">
          <xdr:nvSpPr>
            <xdr:cNvPr id="18435" name="Command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38100</xdr:rowOff>
        </xdr:from>
        <xdr:to>
          <xdr:col>7</xdr:col>
          <xdr:colOff>161925</xdr:colOff>
          <xdr:row>1</xdr:row>
          <xdr:rowOff>133350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85725</xdr:colOff>
          <xdr:row>0</xdr:row>
          <xdr:rowOff>19050</xdr:rowOff>
        </xdr:from>
        <xdr:to>
          <xdr:col>25</xdr:col>
          <xdr:colOff>9525</xdr:colOff>
          <xdr:row>1</xdr:row>
          <xdr:rowOff>152400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externalLinkPath" Target="file:///H:\Users\UH\Documents\Decembre" TargetMode="External"/><Relationship Id="rId6" Type="http://schemas.openxmlformats.org/officeDocument/2006/relationships/ctrlProp" Target="../ctrlProps/ctrlProp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7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8.xml"/><Relationship Id="rId4" Type="http://schemas.openxmlformats.org/officeDocument/2006/relationships/image" Target="../media/image10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9.xml"/><Relationship Id="rId4" Type="http://schemas.openxmlformats.org/officeDocument/2006/relationships/image" Target="../media/image1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0.xml"/><Relationship Id="rId4" Type="http://schemas.openxmlformats.org/officeDocument/2006/relationships/image" Target="../media/image1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1.xml"/><Relationship Id="rId4" Type="http://schemas.openxmlformats.org/officeDocument/2006/relationships/image" Target="../media/image1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ctrlProp" Target="../ctrlProps/ctrlProp12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57"/>
  <sheetViews>
    <sheetView showZeros="0" tabSelected="1" zoomScaleNormal="100" workbookViewId="0">
      <selection activeCell="C42" sqref="C42"/>
    </sheetView>
  </sheetViews>
  <sheetFormatPr baseColWidth="10" defaultRowHeight="15"/>
  <cols>
    <col min="1" max="1" width="13.7109375" bestFit="1" customWidth="1"/>
    <col min="2" max="25" width="6.5703125" customWidth="1"/>
    <col min="30" max="30" width="17.7109375" customWidth="1"/>
    <col min="31" max="31" width="24.5703125" customWidth="1"/>
  </cols>
  <sheetData>
    <row r="1" spans="1:35">
      <c r="AD1" s="207" t="s">
        <v>36</v>
      </c>
      <c r="AE1" s="208">
        <f>DATE(An,1,1)</f>
        <v>41640</v>
      </c>
      <c r="AH1">
        <v>2014</v>
      </c>
      <c r="AI1" t="s">
        <v>49</v>
      </c>
    </row>
    <row r="2" spans="1:35" ht="21">
      <c r="A2" s="210">
        <v>2014</v>
      </c>
      <c r="AD2" s="207" t="s">
        <v>37</v>
      </c>
      <c r="AE2" s="209">
        <f>FLOOR(DATE(An,5,DAY(MINUTE(An/38)/2+56)),7)-34+7*(An=2079)</f>
        <v>41749</v>
      </c>
      <c r="AH2">
        <v>2015</v>
      </c>
      <c r="AI2" t="s">
        <v>50</v>
      </c>
    </row>
    <row r="3" spans="1:35">
      <c r="AD3" s="207" t="s">
        <v>38</v>
      </c>
      <c r="AE3" s="209">
        <f>AE2+1</f>
        <v>41750</v>
      </c>
      <c r="AH3">
        <v>2016</v>
      </c>
      <c r="AI3" t="s">
        <v>51</v>
      </c>
    </row>
    <row r="4" spans="1:35">
      <c r="AD4" s="207" t="s">
        <v>39</v>
      </c>
      <c r="AE4" s="209">
        <f>DATE(An,5,1)</f>
        <v>41760</v>
      </c>
      <c r="AH4">
        <v>2017</v>
      </c>
      <c r="AI4" t="s">
        <v>52</v>
      </c>
    </row>
    <row r="5" spans="1:35">
      <c r="AD5" s="207" t="s">
        <v>40</v>
      </c>
      <c r="AE5" s="209">
        <f>DATE(An,5,8)</f>
        <v>41767</v>
      </c>
      <c r="AH5">
        <v>2018</v>
      </c>
      <c r="AI5" t="s">
        <v>53</v>
      </c>
    </row>
    <row r="6" spans="1:35">
      <c r="AD6" s="207" t="s">
        <v>41</v>
      </c>
      <c r="AE6" s="209">
        <f>AE2+39</f>
        <v>41788</v>
      </c>
      <c r="AH6">
        <v>2019</v>
      </c>
      <c r="AI6" t="s">
        <v>54</v>
      </c>
    </row>
    <row r="7" spans="1:35" ht="15" customHeight="1">
      <c r="A7" s="114"/>
      <c r="B7" s="143" t="s">
        <v>34</v>
      </c>
      <c r="C7" s="143"/>
      <c r="D7" s="143"/>
      <c r="E7" s="143"/>
      <c r="F7" s="143"/>
      <c r="G7" s="143"/>
      <c r="H7" s="143"/>
      <c r="I7" s="143"/>
      <c r="J7" s="143"/>
      <c r="K7" s="143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AD7" s="207" t="s">
        <v>42</v>
      </c>
      <c r="AE7" s="208">
        <f>AE2+49</f>
        <v>41798</v>
      </c>
      <c r="AH7">
        <v>2020</v>
      </c>
      <c r="AI7" t="s">
        <v>55</v>
      </c>
    </row>
    <row r="8" spans="1:35" ht="15.75" customHeight="1" thickBot="1">
      <c r="A8" s="114"/>
      <c r="B8" s="144"/>
      <c r="C8" s="144"/>
      <c r="D8" s="144"/>
      <c r="E8" s="144"/>
      <c r="F8" s="144"/>
      <c r="G8" s="144"/>
      <c r="H8" s="144"/>
      <c r="I8" s="144"/>
      <c r="J8" s="144"/>
      <c r="K8" s="144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AD8" s="207" t="s">
        <v>43</v>
      </c>
      <c r="AE8" s="208">
        <f>AE7+1</f>
        <v>41799</v>
      </c>
      <c r="AH8">
        <v>2021</v>
      </c>
      <c r="AI8" t="s">
        <v>56</v>
      </c>
    </row>
    <row r="9" spans="1:35" ht="20.25" thickTop="1" thickBot="1">
      <c r="A9" s="114"/>
      <c r="B9" s="219" t="s">
        <v>0</v>
      </c>
      <c r="C9" s="168"/>
      <c r="D9" s="168"/>
      <c r="E9" s="168"/>
      <c r="F9" s="168" t="s">
        <v>1</v>
      </c>
      <c r="G9" s="168"/>
      <c r="H9" s="168"/>
      <c r="I9" s="168"/>
      <c r="J9" s="168" t="s">
        <v>2</v>
      </c>
      <c r="K9" s="168"/>
      <c r="L9" s="168"/>
      <c r="M9" s="168"/>
      <c r="N9" s="168" t="s">
        <v>3</v>
      </c>
      <c r="O9" s="168"/>
      <c r="P9" s="168"/>
      <c r="Q9" s="168"/>
      <c r="R9" s="168" t="s">
        <v>4</v>
      </c>
      <c r="S9" s="168"/>
      <c r="T9" s="168"/>
      <c r="U9" s="168"/>
      <c r="V9" s="168" t="s">
        <v>5</v>
      </c>
      <c r="W9" s="168"/>
      <c r="X9" s="168"/>
      <c r="Y9" s="168"/>
      <c r="AD9" s="207" t="s">
        <v>44</v>
      </c>
      <c r="AE9" s="208">
        <f>DATE(An,7,14)</f>
        <v>41834</v>
      </c>
      <c r="AH9">
        <v>2022</v>
      </c>
      <c r="AI9" t="s">
        <v>57</v>
      </c>
    </row>
    <row r="10" spans="1:35" ht="16.5" thickTop="1" thickBot="1">
      <c r="A10" s="114"/>
      <c r="B10" s="115" t="s">
        <v>7</v>
      </c>
      <c r="C10" s="116" t="s">
        <v>10</v>
      </c>
      <c r="D10" s="116" t="s">
        <v>9</v>
      </c>
      <c r="E10" s="116" t="s">
        <v>28</v>
      </c>
      <c r="F10" s="116" t="s">
        <v>7</v>
      </c>
      <c r="G10" s="116" t="s">
        <v>10</v>
      </c>
      <c r="H10" s="116" t="s">
        <v>9</v>
      </c>
      <c r="I10" s="116" t="s">
        <v>28</v>
      </c>
      <c r="J10" s="116" t="s">
        <v>7</v>
      </c>
      <c r="K10" s="116" t="s">
        <v>10</v>
      </c>
      <c r="L10" s="116" t="s">
        <v>9</v>
      </c>
      <c r="M10" s="116" t="s">
        <v>28</v>
      </c>
      <c r="N10" s="116" t="s">
        <v>7</v>
      </c>
      <c r="O10" s="116" t="s">
        <v>10</v>
      </c>
      <c r="P10" s="116" t="s">
        <v>9</v>
      </c>
      <c r="Q10" s="116" t="s">
        <v>28</v>
      </c>
      <c r="R10" s="116" t="s">
        <v>7</v>
      </c>
      <c r="S10" s="116" t="s">
        <v>10</v>
      </c>
      <c r="T10" s="116" t="s">
        <v>9</v>
      </c>
      <c r="U10" s="116" t="s">
        <v>28</v>
      </c>
      <c r="V10" s="116" t="s">
        <v>7</v>
      </c>
      <c r="W10" s="116" t="s">
        <v>10</v>
      </c>
      <c r="X10" s="116" t="s">
        <v>9</v>
      </c>
      <c r="Y10" s="117" t="s">
        <v>28</v>
      </c>
      <c r="AD10" s="207" t="s">
        <v>45</v>
      </c>
      <c r="AE10" s="208">
        <f>DATE(An,8,15)</f>
        <v>41866</v>
      </c>
      <c r="AH10">
        <v>2023</v>
      </c>
      <c r="AI10" t="s">
        <v>58</v>
      </c>
    </row>
    <row r="11" spans="1:35" ht="16.5" thickTop="1" thickBot="1">
      <c r="A11" s="118" t="s">
        <v>12</v>
      </c>
      <c r="B11" s="119">
        <f>COUNTIF(Janvier!$F$6:$F$36,B$10)</f>
        <v>0</v>
      </c>
      <c r="C11" s="120">
        <f>COUNTIF(Janvier!$F$6:$F$36,C$10)</f>
        <v>0</v>
      </c>
      <c r="D11" s="120">
        <f>COUNTIF(Janvier!$F$6:$F$36,D$10)</f>
        <v>0</v>
      </c>
      <c r="E11" s="121">
        <f>COUNTIF(Janvier!$F$6:$F$36,E$10)</f>
        <v>0</v>
      </c>
      <c r="F11" s="119">
        <f>COUNTIF(Janvier!$L$6:$L$36,F$10)</f>
        <v>0</v>
      </c>
      <c r="G11" s="120">
        <f>COUNTIF(Janvier!$L$6:$L$36,G$10)</f>
        <v>0</v>
      </c>
      <c r="H11" s="120">
        <f>COUNTIF(Janvier!$L$6:$L$36,H$10)</f>
        <v>0</v>
      </c>
      <c r="I11" s="121">
        <f>COUNTIF(Janvier!$L$6:$L$36,I$10)</f>
        <v>0</v>
      </c>
      <c r="J11" s="119">
        <f>COUNTIF(Janvier!$R$6:$R$36,J$10)</f>
        <v>0</v>
      </c>
      <c r="K11" s="120">
        <f>COUNTIF(Janvier!$R$6:$R$36,K$10)</f>
        <v>0</v>
      </c>
      <c r="L11" s="120">
        <f>COUNTIF(Janvier!$R$6:$R$36,L$10)</f>
        <v>0</v>
      </c>
      <c r="M11" s="121">
        <f>COUNTIF(Janvier!$R$6:$R$36,M$10)</f>
        <v>0</v>
      </c>
      <c r="N11" s="119">
        <f>COUNTIF(Janvier!$X$6:$X$36,N$10)</f>
        <v>0</v>
      </c>
      <c r="O11" s="122">
        <f>COUNTIF(Janvier!$X$6:$X$36,O$10)</f>
        <v>0</v>
      </c>
      <c r="P11" s="120">
        <f>COUNTIF(Janvier!$X$6:$X$36,P$10)</f>
        <v>0</v>
      </c>
      <c r="Q11" s="121">
        <f>COUNTIF(Janvier!$X$6:$X$36,Q$10)</f>
        <v>0</v>
      </c>
      <c r="R11" s="122">
        <f>COUNTIF(Janvier!$AD$6:$AD$36,R$10)</f>
        <v>0</v>
      </c>
      <c r="S11" s="123">
        <f>COUNTIF(Janvier!$AD$6:$AD$36,S$10)</f>
        <v>0</v>
      </c>
      <c r="T11" s="120">
        <f>COUNTIF(Janvier!$AD$6:$AD$36,T$10)</f>
        <v>0</v>
      </c>
      <c r="U11" s="121">
        <f>COUNTIF(Janvier!$AD$6:$AD$36,U$10)</f>
        <v>0</v>
      </c>
      <c r="V11" s="119">
        <f>COUNTIF(Janvier!$AJ$6:$AJ$36,V$10)</f>
        <v>0</v>
      </c>
      <c r="W11" s="120">
        <f>COUNTIF(Janvier!$AJ$6:$AJ$36,W$10)</f>
        <v>0</v>
      </c>
      <c r="X11" s="120">
        <f>COUNTIF(Janvier!$AJ$6:$AJ$36,X$10)</f>
        <v>0</v>
      </c>
      <c r="Y11" s="121">
        <f>COUNTIF(Janvier!$AJ$6:$AJ$36,Y$10)</f>
        <v>0</v>
      </c>
      <c r="AD11" s="207" t="s">
        <v>46</v>
      </c>
      <c r="AE11" s="208">
        <f>DATE(An,11,1)</f>
        <v>41944</v>
      </c>
      <c r="AH11">
        <v>2024</v>
      </c>
      <c r="AI11" t="s">
        <v>59</v>
      </c>
    </row>
    <row r="12" spans="1:35" ht="16.5" thickTop="1" thickBot="1">
      <c r="A12" s="118" t="s">
        <v>29</v>
      </c>
      <c r="B12" s="124">
        <f>COUNTIF(Février!$H$6:$H$36,B$10)</f>
        <v>0</v>
      </c>
      <c r="C12" s="125">
        <f>COUNTIF(Février!$H$6:$H$36,C$10)</f>
        <v>0</v>
      </c>
      <c r="D12" s="125">
        <f>COUNTIF(Février!$H$6:$H$36,D$10)</f>
        <v>0</v>
      </c>
      <c r="E12" s="126">
        <f>COUNTIF(Février!$H$6:$H$36,E$10)</f>
        <v>0</v>
      </c>
      <c r="F12" s="124">
        <f>COUNTIF(Février!$N$6:$N$36,F$10)</f>
        <v>0</v>
      </c>
      <c r="G12" s="125">
        <f>COUNTIF(Février!$N$6:$N$36,G$10)</f>
        <v>0</v>
      </c>
      <c r="H12" s="125">
        <f>COUNTIF(Février!$N$6:$N$36,H$10)</f>
        <v>0</v>
      </c>
      <c r="I12" s="126">
        <f>COUNTIF(Février!$N$6:$N$36,I$10)</f>
        <v>0</v>
      </c>
      <c r="J12" s="124">
        <f>COUNTIF(Février!$T$6:$T$36,J$10)</f>
        <v>0</v>
      </c>
      <c r="K12" s="125">
        <f>COUNTIF(Février!$T$6:$T$36,K$10)</f>
        <v>0</v>
      </c>
      <c r="L12" s="125">
        <f>COUNTIF(Février!$T$6:$T$36,L$10)</f>
        <v>0</v>
      </c>
      <c r="M12" s="126">
        <f>COUNTIF(Février!$T$6:$T$36,M$10)</f>
        <v>0</v>
      </c>
      <c r="N12" s="124">
        <f>COUNTIF(Février!$Z$6:$Z$36,N$10)</f>
        <v>0</v>
      </c>
      <c r="O12" s="127">
        <f>COUNTIF(Février!$Z$6:$Z$36,O$10)</f>
        <v>0</v>
      </c>
      <c r="P12" s="125">
        <f>COUNTIF(Février!$Z$6:$Z$36,P$10)</f>
        <v>0</v>
      </c>
      <c r="Q12" s="126">
        <f>COUNTIF(Février!$Z$6:$Z$36,Q$10)</f>
        <v>0</v>
      </c>
      <c r="R12" s="127">
        <f>COUNTIF(Février!$AF$6:$AF$36,R$10)</f>
        <v>0</v>
      </c>
      <c r="S12" s="128">
        <f>COUNTIF(Février!$AF$6:$AF$36,S$10)</f>
        <v>0</v>
      </c>
      <c r="T12" s="125">
        <f>COUNTIF(Février!$AF$6:$AF$36,T$10)</f>
        <v>0</v>
      </c>
      <c r="U12" s="126">
        <f>COUNTIF(Février!$AF$6:$AF$36,U$10)</f>
        <v>0</v>
      </c>
      <c r="V12" s="124">
        <f>COUNTIF(Février!$AL$6:$AL$36,V$10)</f>
        <v>0</v>
      </c>
      <c r="W12" s="125">
        <f>COUNTIF(Février!$AL$6:$AL$36,W$10)</f>
        <v>0</v>
      </c>
      <c r="X12" s="125">
        <f>COUNTIF(Février!$AL$6:$AL$36,X$10)</f>
        <v>0</v>
      </c>
      <c r="Y12" s="126">
        <f>COUNTIF(Février!$AL$6:$AL$36,Y$10)</f>
        <v>0</v>
      </c>
      <c r="AD12" s="207" t="s">
        <v>47</v>
      </c>
      <c r="AE12" s="208">
        <f>DATE(An,11,11)</f>
        <v>41954</v>
      </c>
      <c r="AH12">
        <v>2025</v>
      </c>
      <c r="AI12" t="s">
        <v>60</v>
      </c>
    </row>
    <row r="13" spans="1:35" ht="16.5" thickTop="1" thickBot="1">
      <c r="A13" s="118" t="s">
        <v>14</v>
      </c>
      <c r="B13" s="124">
        <f>COUNTIF(Mars!$H$6:$H$36,B$10)</f>
        <v>0</v>
      </c>
      <c r="C13" s="125">
        <f>COUNTIF(Mars!$H$6:$H$36,C$10)</f>
        <v>0</v>
      </c>
      <c r="D13" s="125">
        <f>COUNTIF(Mars!$H$6:$H$36,D$10)</f>
        <v>0</v>
      </c>
      <c r="E13" s="126">
        <f>COUNTIF(Mars!$H$6:$H$36,E$10)</f>
        <v>0</v>
      </c>
      <c r="F13" s="124">
        <f>COUNTIF(Mars!$N$6:$N$36,F$10)</f>
        <v>0</v>
      </c>
      <c r="G13" s="125">
        <f>COUNTIF(Mars!$N$6:$N$36,G$10)</f>
        <v>0</v>
      </c>
      <c r="H13" s="125">
        <f>COUNTIF(Mars!$N$6:$N$36,H$10)</f>
        <v>0</v>
      </c>
      <c r="I13" s="126">
        <f>COUNTIF(Mars!$N$6:$N$36,I$10)</f>
        <v>0</v>
      </c>
      <c r="J13" s="124">
        <f>COUNTIF(Mars!$T$6:$T$36,J$10)</f>
        <v>0</v>
      </c>
      <c r="K13" s="125">
        <f>COUNTIF(Mars!$T$6:$T$36,K$10)</f>
        <v>0</v>
      </c>
      <c r="L13" s="125">
        <f>COUNTIF(Mars!$T$6:$T$36,L$10)</f>
        <v>0</v>
      </c>
      <c r="M13" s="126">
        <f>COUNTIF(Mars!$T$6:$T$36,M$10)</f>
        <v>0</v>
      </c>
      <c r="N13" s="124">
        <f>COUNTIF(Mars!$Z$6:$Z$36,N$10)</f>
        <v>0</v>
      </c>
      <c r="O13" s="127">
        <f>COUNTIF(Mars!$Z$6:$Z$36,O$10)</f>
        <v>0</v>
      </c>
      <c r="P13" s="125">
        <f>COUNTIF(Mars!$Z$6:$Z$36,P$10)</f>
        <v>0</v>
      </c>
      <c r="Q13" s="126">
        <f>COUNTIF(Mars!$Z$6:$Z$36,Q$10)</f>
        <v>0</v>
      </c>
      <c r="R13" s="127">
        <f>COUNTIF(Mars!$AF$6:$AF$36,R$10)</f>
        <v>0</v>
      </c>
      <c r="S13" s="128">
        <f>COUNTIF(Mars!$AF$6:$AF$36,S$10)</f>
        <v>0</v>
      </c>
      <c r="T13" s="125">
        <f>COUNTIF(Mars!$AF$6:$AF$36,T$10)</f>
        <v>0</v>
      </c>
      <c r="U13" s="126">
        <f>COUNTIF(Mars!$AF$6:$AF$36,U$10)</f>
        <v>0</v>
      </c>
      <c r="V13" s="124">
        <f>COUNTIF(Mars!$AL$6:$AL$36,V$10)</f>
        <v>0</v>
      </c>
      <c r="W13" s="125">
        <f>COUNTIF(Mars!$AL$6:$AL$36,W$10)</f>
        <v>0</v>
      </c>
      <c r="X13" s="125">
        <f>COUNTIF(Mars!$AL$6:$AL$36,X$10)</f>
        <v>0</v>
      </c>
      <c r="Y13" s="126">
        <f>COUNTIF(Mars!$AL$6:$AL$36,Y$10)</f>
        <v>0</v>
      </c>
      <c r="AD13" s="207" t="s">
        <v>48</v>
      </c>
      <c r="AE13" s="208">
        <f>DATE(An,12,25)</f>
        <v>41998</v>
      </c>
      <c r="AH13">
        <v>2026</v>
      </c>
    </row>
    <row r="14" spans="1:35" ht="16.5" thickTop="1" thickBot="1">
      <c r="A14" s="118" t="s">
        <v>15</v>
      </c>
      <c r="B14" s="124">
        <f>COUNTIF(Avril!$H$6:$H$36,B$10)</f>
        <v>0</v>
      </c>
      <c r="C14" s="125">
        <f>COUNTIF(Avril!$H$6:$H$36,C$10)</f>
        <v>0</v>
      </c>
      <c r="D14" s="125">
        <f>COUNTIF(Avril!$H$6:$H$36,D$10)</f>
        <v>0</v>
      </c>
      <c r="E14" s="126">
        <f>COUNTIF(Avril!$H$6:$H$36,E$10)</f>
        <v>0</v>
      </c>
      <c r="F14" s="124">
        <f>COUNTIF(Avril!$N$6:$N$36,F$10)</f>
        <v>0</v>
      </c>
      <c r="G14" s="125">
        <f>COUNTIF(Avril!$N$6:$N$36,G$10)</f>
        <v>0</v>
      </c>
      <c r="H14" s="125">
        <f>COUNTIF(Avril!$N$6:$N$36,H$10)</f>
        <v>0</v>
      </c>
      <c r="I14" s="126">
        <f>COUNTIF(Avril!$N$6:$N$36,I$10)</f>
        <v>0</v>
      </c>
      <c r="J14" s="124">
        <f>COUNTIF(Avril!$T$6:$T$36,J$10)</f>
        <v>0</v>
      </c>
      <c r="K14" s="125">
        <f>COUNTIF(Avril!$T$6:$T$36,K$10)</f>
        <v>0</v>
      </c>
      <c r="L14" s="125">
        <f>COUNTIF(Avril!$T$6:$T$36,L$10)</f>
        <v>0</v>
      </c>
      <c r="M14" s="126">
        <f>COUNTIF(Avril!$T$6:$T$36,M$10)</f>
        <v>0</v>
      </c>
      <c r="N14" s="124">
        <f>COUNTIF(Avril!$Z$6:$Z$36,N$10)</f>
        <v>0</v>
      </c>
      <c r="O14" s="127">
        <f>COUNTIF(Avril!$Z$6:$Z$36,O$10)</f>
        <v>0</v>
      </c>
      <c r="P14" s="125">
        <f>COUNTIF(Avril!$Z$6:$Z$36,P$10)</f>
        <v>0</v>
      </c>
      <c r="Q14" s="126">
        <f>COUNTIF(Avril!$Z$6:$Z$36,Q$10)</f>
        <v>0</v>
      </c>
      <c r="R14" s="127">
        <f>COUNTIF(Avril!$AF$6:$AF$36,R$10)</f>
        <v>0</v>
      </c>
      <c r="S14" s="128">
        <f>COUNTIF(Avril!$AF$6:$AF$36,S$10)</f>
        <v>0</v>
      </c>
      <c r="T14" s="125">
        <f>COUNTIF(Avril!$AF$6:$AF$36,T$10)</f>
        <v>0</v>
      </c>
      <c r="U14" s="126">
        <f>COUNTIF(Avril!$AF$6:$AF$36,U$10)</f>
        <v>0</v>
      </c>
      <c r="V14" s="124">
        <f>COUNTIF(Avril!$AL$6:$AL$36,V$10)</f>
        <v>0</v>
      </c>
      <c r="W14" s="125">
        <f>COUNTIF(Avril!$AL$6:$AL$36,W$10)</f>
        <v>0</v>
      </c>
      <c r="X14" s="125">
        <f>COUNTIF(Avril!$AL$6:$AL$36,X$10)</f>
        <v>0</v>
      </c>
      <c r="Y14" s="126">
        <f>COUNTIF(Avril!$AL$6:$AL$36,Y$10)</f>
        <v>0</v>
      </c>
      <c r="AH14">
        <v>2027</v>
      </c>
    </row>
    <row r="15" spans="1:35" ht="16.5" thickTop="1" thickBot="1">
      <c r="A15" s="118" t="s">
        <v>16</v>
      </c>
      <c r="B15" s="124">
        <f>COUNTIF(Mai!$H$6:$H$36,B$10)</f>
        <v>0</v>
      </c>
      <c r="C15" s="125">
        <f>COUNTIF(Mai!$H$6:$H$36,C$10)</f>
        <v>0</v>
      </c>
      <c r="D15" s="125">
        <f>COUNTIF(Mai!$H$6:$H$36,D$10)</f>
        <v>0</v>
      </c>
      <c r="E15" s="126">
        <f>COUNTIF(Mai!$H$6:$H$36,E$10)</f>
        <v>0</v>
      </c>
      <c r="F15" s="124">
        <f>COUNTIF(Mai!$N$6:$N$36,F$10)</f>
        <v>0</v>
      </c>
      <c r="G15" s="125">
        <f>COUNTIF(Mai!$N$6:$N$36,G$10)</f>
        <v>0</v>
      </c>
      <c r="H15" s="125">
        <f>COUNTIF(Mai!$N$6:$N$36,H$10)</f>
        <v>0</v>
      </c>
      <c r="I15" s="126">
        <f>COUNTIF(Mai!$N$6:$N$36,I$10)</f>
        <v>0</v>
      </c>
      <c r="J15" s="124">
        <f>COUNTIF(Mai!$T$6:$T$36,J$10)</f>
        <v>0</v>
      </c>
      <c r="K15" s="125">
        <f>COUNTIF(Mai!$T$6:$T$36,K$10)</f>
        <v>0</v>
      </c>
      <c r="L15" s="125">
        <f>COUNTIF(Mai!$T$6:$T$36,L$10)</f>
        <v>0</v>
      </c>
      <c r="M15" s="126">
        <f>COUNTIF(Mai!$T$6:$T$36,M$10)</f>
        <v>0</v>
      </c>
      <c r="N15" s="124">
        <f>COUNTIF(Mai!$Z$6:$Z$36,N$10)</f>
        <v>0</v>
      </c>
      <c r="O15" s="127">
        <f>COUNTIF(Mai!$Z$6:$Z$36,O$10)</f>
        <v>0</v>
      </c>
      <c r="P15" s="125">
        <f>COUNTIF(Mai!$Z$6:$Z$36,P$10)</f>
        <v>0</v>
      </c>
      <c r="Q15" s="126">
        <f>COUNTIF(Mai!$Z$6:$Z$36,Q$10)</f>
        <v>0</v>
      </c>
      <c r="R15" s="127">
        <f>COUNTIF(Mai!$AF$6:$AF$36,R$10)</f>
        <v>0</v>
      </c>
      <c r="S15" s="128">
        <f>COUNTIF(Mai!$AF$6:$AF$36,S$10)</f>
        <v>0</v>
      </c>
      <c r="T15" s="125">
        <f>COUNTIF(Mai!$AF$6:$AF$36,T$10)</f>
        <v>0</v>
      </c>
      <c r="U15" s="126">
        <f>COUNTIF(Mai!$AF$6:$AF$36,U$10)</f>
        <v>0</v>
      </c>
      <c r="V15" s="124">
        <f>COUNTIF(Mai!$AL$6:$AL$36,V$10)</f>
        <v>0</v>
      </c>
      <c r="W15" s="125">
        <f>COUNTIF(Mai!$AL$6:$AL$36,W$10)</f>
        <v>0</v>
      </c>
      <c r="X15" s="125">
        <f>COUNTIF(Mai!$AL$6:$AL$36,X$10)</f>
        <v>0</v>
      </c>
      <c r="Y15" s="126">
        <f>COUNTIF(Mai!$AL$6:$AL$36,Y$10)</f>
        <v>0</v>
      </c>
      <c r="AH15">
        <v>2028</v>
      </c>
    </row>
    <row r="16" spans="1:35" ht="16.5" thickTop="1" thickBot="1">
      <c r="A16" s="118" t="s">
        <v>17</v>
      </c>
      <c r="B16" s="124">
        <f>COUNTIF(Juin!$H$6:$H$36,B$10)</f>
        <v>0</v>
      </c>
      <c r="C16" s="125">
        <f>COUNTIF(Juin!$H$6:$H$36,C$10)</f>
        <v>0</v>
      </c>
      <c r="D16" s="125">
        <f>COUNTIF(Juin!$H$6:$H$36,D$10)</f>
        <v>0</v>
      </c>
      <c r="E16" s="126">
        <f>COUNTIF(Juin!$H$6:$H$36,E$10)</f>
        <v>0</v>
      </c>
      <c r="F16" s="124">
        <f>COUNTIF(Juin!$N$6:$N$36,F$10)</f>
        <v>0</v>
      </c>
      <c r="G16" s="125">
        <f>COUNTIF(Juin!$N$6:$N$36,G$10)</f>
        <v>0</v>
      </c>
      <c r="H16" s="125">
        <f>COUNTIF(Juin!$N$6:$N$36,H$10)</f>
        <v>0</v>
      </c>
      <c r="I16" s="126">
        <f>COUNTIF(Juin!$N$6:$N$36,I$10)</f>
        <v>0</v>
      </c>
      <c r="J16" s="124">
        <f>COUNTIF(Juin!$T$6:$T$36,J$10)</f>
        <v>0</v>
      </c>
      <c r="K16" s="125">
        <f>COUNTIF(Juin!$T$6:$T$36,K$10)</f>
        <v>0</v>
      </c>
      <c r="L16" s="125">
        <f>COUNTIF(Juin!$T$6:$T$36,L$10)</f>
        <v>0</v>
      </c>
      <c r="M16" s="126">
        <f>COUNTIF(Juin!$T$6:$T$36,M$10)</f>
        <v>0</v>
      </c>
      <c r="N16" s="124">
        <f>COUNTIF(Juin!$Z$6:$Z$36,N$10)</f>
        <v>0</v>
      </c>
      <c r="O16" s="127">
        <f>COUNTIF(Juin!$Z$6:$Z$36,O$10)</f>
        <v>0</v>
      </c>
      <c r="P16" s="125">
        <f>COUNTIF(Juin!$Z$6:$Z$36,P$10)</f>
        <v>0</v>
      </c>
      <c r="Q16" s="126">
        <f>COUNTIF(Juin!$Z$6:$Z$36,Q$10)</f>
        <v>0</v>
      </c>
      <c r="R16" s="127">
        <f>COUNTIF(Juin!$AF$6:$AF$36,R$10)</f>
        <v>0</v>
      </c>
      <c r="S16" s="128">
        <f>COUNTIF(Juin!$AF$6:$AF$36,S$10)</f>
        <v>0</v>
      </c>
      <c r="T16" s="125">
        <f>COUNTIF(Juin!$AF$6:$AF$36,T$10)</f>
        <v>0</v>
      </c>
      <c r="U16" s="126">
        <f>COUNTIF(Juin!$AF$6:$AF$36,U$10)</f>
        <v>0</v>
      </c>
      <c r="V16" s="124">
        <f>COUNTIF(Juin!$AL$6:$AL$36,V$10)</f>
        <v>0</v>
      </c>
      <c r="W16" s="125">
        <f>COUNTIF(Juin!$AL$6:$AL$36,W$10)</f>
        <v>0</v>
      </c>
      <c r="X16" s="125">
        <f>COUNTIF(Juin!$AL$6:$AL$36,X$10)</f>
        <v>0</v>
      </c>
      <c r="Y16" s="126">
        <f>COUNTIF(Juin!$AL$6:$AL$36,Y$10)</f>
        <v>0</v>
      </c>
      <c r="AH16">
        <v>2029</v>
      </c>
    </row>
    <row r="17" spans="1:34" ht="16.5" thickTop="1" thickBot="1">
      <c r="A17" s="118" t="s">
        <v>18</v>
      </c>
      <c r="B17" s="124">
        <f>COUNTIF(Juillet!$H$6:$H$36,B$10)</f>
        <v>0</v>
      </c>
      <c r="C17" s="125">
        <f>COUNTIF(Juillet!$H$6:$H$36,C$10)</f>
        <v>0</v>
      </c>
      <c r="D17" s="125">
        <f>COUNTIF(Juillet!$H$6:$H$36,D$10)</f>
        <v>0</v>
      </c>
      <c r="E17" s="126">
        <f>COUNTIF(Juillet!$H$6:$H$36,E$10)</f>
        <v>0</v>
      </c>
      <c r="F17" s="124">
        <f>COUNTIF(Juillet!$N$6:$N$36,F$10)</f>
        <v>4</v>
      </c>
      <c r="G17" s="125">
        <f>COUNTIF(Juillet!$N$6:$N$36,G$10)</f>
        <v>1</v>
      </c>
      <c r="H17" s="125">
        <f>COUNTIF(Juillet!$N$6:$N$36,H$10)</f>
        <v>0</v>
      </c>
      <c r="I17" s="126">
        <f>COUNTIF(Juillet!$N$6:$N$36,I$10)</f>
        <v>0</v>
      </c>
      <c r="J17" s="124">
        <f>COUNTIF(Juillet!$T$6:$T$36,J$10)</f>
        <v>3</v>
      </c>
      <c r="K17" s="125">
        <f>COUNTIF(Juillet!$T$6:$T$36,K$10)</f>
        <v>0</v>
      </c>
      <c r="L17" s="125">
        <f>COUNTIF(Juillet!$T$6:$T$36,L$10)</f>
        <v>0</v>
      </c>
      <c r="M17" s="126">
        <f>COUNTIF(Juillet!$T$6:$T$36,M$10)</f>
        <v>0</v>
      </c>
      <c r="N17" s="124">
        <f>COUNTIF(Juillet!$Z$6:$Z$36,N$10)</f>
        <v>0</v>
      </c>
      <c r="O17" s="127">
        <f>COUNTIF(Juillet!$Z$6:$Z$36,O$10)</f>
        <v>0</v>
      </c>
      <c r="P17" s="125">
        <f>COUNTIF(Juillet!$Z$6:$Z$36,P$10)</f>
        <v>0</v>
      </c>
      <c r="Q17" s="126">
        <f>COUNTIF(Juillet!$Z$6:$Z$36,Q$10)</f>
        <v>0</v>
      </c>
      <c r="R17" s="127">
        <f>COUNTIF(Juillet!$AF$6:$AF$36,R$10)</f>
        <v>0</v>
      </c>
      <c r="S17" s="128">
        <f>COUNTIF(Juillet!$AF$6:$AF$36,S$10)</f>
        <v>0</v>
      </c>
      <c r="T17" s="125">
        <f>COUNTIF(Juillet!$AF$6:$AF$36,T$10)</f>
        <v>0</v>
      </c>
      <c r="U17" s="126">
        <f>COUNTIF(Juillet!$AF$6:$AF$36,U$10)</f>
        <v>0</v>
      </c>
      <c r="V17" s="124">
        <f>COUNTIF(Juillet!$AL$6:$AL$36,V$10)</f>
        <v>0</v>
      </c>
      <c r="W17" s="125">
        <f>COUNTIF(Juillet!$AL$6:$AL$36,W$10)</f>
        <v>0</v>
      </c>
      <c r="X17" s="125">
        <f>COUNTIF(Juillet!$AL$6:$AL$36,X$10)</f>
        <v>0</v>
      </c>
      <c r="Y17" s="126">
        <f>COUNTIF(Juillet!$AL$6:$AL$36,Y$10)</f>
        <v>0</v>
      </c>
      <c r="AH17">
        <v>2030</v>
      </c>
    </row>
    <row r="18" spans="1:34" ht="16.5" thickTop="1" thickBot="1">
      <c r="A18" s="118" t="s">
        <v>31</v>
      </c>
      <c r="B18" s="124">
        <f>COUNTIF(Aout!$H$6:$H$36,B$10)</f>
        <v>0</v>
      </c>
      <c r="C18" s="125">
        <f>COUNTIF(Aout!$H$6:$H$36,C$10)</f>
        <v>5</v>
      </c>
      <c r="D18" s="125">
        <f>COUNTIF(Aout!$H$6:$H$36,D$10)</f>
        <v>0</v>
      </c>
      <c r="E18" s="126">
        <f>COUNTIF(Aout!$H$6:$H$36,E$10)</f>
        <v>0</v>
      </c>
      <c r="F18" s="124">
        <f>COUNTIF(Aout!$N$6:$N$36,F$10)</f>
        <v>17</v>
      </c>
      <c r="G18" s="125">
        <f>COUNTIF(Aout!$N$6:$N$36,G$10)</f>
        <v>0</v>
      </c>
      <c r="H18" s="125">
        <f>COUNTIF(Aout!$N$6:$N$36,H$10)</f>
        <v>0</v>
      </c>
      <c r="I18" s="126">
        <f>COUNTIF(Aout!$N$6:$N$36,I$10)</f>
        <v>0</v>
      </c>
      <c r="J18" s="124">
        <f>COUNTIF(Aout!$T$6:$T$36,J$10)</f>
        <v>17</v>
      </c>
      <c r="K18" s="125">
        <f>COUNTIF(Aout!$T$6:$T$36,K$10)</f>
        <v>0</v>
      </c>
      <c r="L18" s="125">
        <f>COUNTIF(Aout!$T$6:$T$36,L$10)</f>
        <v>0</v>
      </c>
      <c r="M18" s="126">
        <f>COUNTIF(Aout!$T$6:$T$36,M$10)</f>
        <v>0</v>
      </c>
      <c r="N18" s="124">
        <f>COUNTIF(Aout!$Z$6:$Z$36,N$10)</f>
        <v>23</v>
      </c>
      <c r="O18" s="127">
        <f>COUNTIF(Aout!$Z$6:$Z$36,O$10)</f>
        <v>0</v>
      </c>
      <c r="P18" s="125">
        <f>COUNTIF(Aout!$Z$6:$Z$36,P$10)</f>
        <v>0</v>
      </c>
      <c r="Q18" s="126">
        <f>COUNTIF(Aout!$Z$6:$Z$36,Q$10)</f>
        <v>0</v>
      </c>
      <c r="R18" s="127">
        <f>COUNTIF(Aout!$AF$6:$AF$36,R$10)</f>
        <v>17</v>
      </c>
      <c r="S18" s="128">
        <f>COUNTIF(Aout!$AF$6:$AF$36,S$10)</f>
        <v>0</v>
      </c>
      <c r="T18" s="125">
        <f>COUNTIF(Aout!$AF$6:$AF$36,T$10)</f>
        <v>0</v>
      </c>
      <c r="U18" s="126">
        <f>COUNTIF(Aout!$AF$6:$AF$36,U$10)</f>
        <v>0</v>
      </c>
      <c r="V18" s="124">
        <f>COUNTIF(Aout!$AL$6:$AL$36,V$10)</f>
        <v>23</v>
      </c>
      <c r="W18" s="125">
        <f>COUNTIF(Aout!$AL$6:$AL$36,W$10)</f>
        <v>0</v>
      </c>
      <c r="X18" s="125">
        <f>COUNTIF(Aout!$AL$6:$AL$36,X$10)</f>
        <v>0</v>
      </c>
      <c r="Y18" s="126">
        <f>COUNTIF(Aout!$AL$6:$AL$36,Y$10)</f>
        <v>0</v>
      </c>
      <c r="AH18">
        <v>2031</v>
      </c>
    </row>
    <row r="19" spans="1:34" ht="16.5" thickTop="1" thickBot="1">
      <c r="A19" s="118" t="s">
        <v>20</v>
      </c>
      <c r="B19" s="124">
        <f>COUNTIF(Septembre!$H$6:$H$36,B$10)</f>
        <v>0</v>
      </c>
      <c r="C19" s="125">
        <f>COUNTIF(Septembre!$H$6:$H$36,C$10)</f>
        <v>0</v>
      </c>
      <c r="D19" s="125">
        <f>COUNTIF(Septembre!$H$6:$H$36,D$10)</f>
        <v>0</v>
      </c>
      <c r="E19" s="126">
        <f>COUNTIF(Septembre!$H$6:$H$36,E$10)</f>
        <v>0</v>
      </c>
      <c r="F19" s="124">
        <f>COUNTIF(Septembre!$N$6:$N$36,F$10)</f>
        <v>0</v>
      </c>
      <c r="G19" s="125">
        <f>COUNTIF(Septembre!$N$6:$N$36,G$10)</f>
        <v>0</v>
      </c>
      <c r="H19" s="125">
        <f>COUNTIF(Septembre!$N$6:$N$36,H$10)</f>
        <v>0</v>
      </c>
      <c r="I19" s="126">
        <f>COUNTIF(Septembre!$N$6:$N$36,I$10)</f>
        <v>0</v>
      </c>
      <c r="J19" s="124">
        <f>COUNTIF(Septembre!$T$6:$T$36,J$10)</f>
        <v>0</v>
      </c>
      <c r="K19" s="125">
        <f>COUNTIF(Septembre!$T$6:$T$36,K$10)</f>
        <v>0</v>
      </c>
      <c r="L19" s="125">
        <f>COUNTIF(Septembre!$T$6:$T$36,L$10)</f>
        <v>0</v>
      </c>
      <c r="M19" s="126">
        <f>COUNTIF(Septembre!$T$6:$T$36,M$10)</f>
        <v>0</v>
      </c>
      <c r="N19" s="124">
        <f>COUNTIF(Septembre!$Z$6:$Z$36,N$10)</f>
        <v>0</v>
      </c>
      <c r="O19" s="127">
        <f>COUNTIF(Septembre!$Z$6:$Z$36,O$10)</f>
        <v>0</v>
      </c>
      <c r="P19" s="125">
        <f>COUNTIF(Septembre!$Z$6:$Z$36,P$10)</f>
        <v>0</v>
      </c>
      <c r="Q19" s="126">
        <f>COUNTIF(Septembre!$Z$6:$Z$36,Q$10)</f>
        <v>0</v>
      </c>
      <c r="R19" s="127">
        <f>COUNTIF(Septembre!$AF$6:$AF$36,R$10)</f>
        <v>0</v>
      </c>
      <c r="S19" s="128">
        <f>COUNTIF(Septembre!$AF$6:$AF$36,S$10)</f>
        <v>0</v>
      </c>
      <c r="T19" s="125">
        <f>COUNTIF(Septembre!$AF$6:$AF$36,T$10)</f>
        <v>0</v>
      </c>
      <c r="U19" s="126">
        <f>COUNTIF(Septembre!$AF$6:$AF$36,U$10)</f>
        <v>0</v>
      </c>
      <c r="V19" s="124">
        <f>COUNTIF(Septembre!$AL$6:$AL$36,V$10)</f>
        <v>0</v>
      </c>
      <c r="W19" s="125">
        <f>COUNTIF(Septembre!$AL$6:$AL$36,W$10)</f>
        <v>0</v>
      </c>
      <c r="X19" s="125">
        <f>COUNTIF(Septembre!$AL$6:$AL$36,X$10)</f>
        <v>0</v>
      </c>
      <c r="Y19" s="126">
        <f>COUNTIF(Septembre!$AL$6:$AL$36,Y$10)</f>
        <v>0</v>
      </c>
    </row>
    <row r="20" spans="1:34" ht="16.5" thickTop="1" thickBot="1">
      <c r="A20" s="118" t="s">
        <v>21</v>
      </c>
      <c r="B20" s="124">
        <f>COUNTIF(Octobre!$H$6:$H$36,B$10)</f>
        <v>0</v>
      </c>
      <c r="C20" s="125">
        <f>COUNTIF(Octobre!$H$6:$H$36,C$10)</f>
        <v>0</v>
      </c>
      <c r="D20" s="125">
        <f>COUNTIF(Octobre!$H$6:$H$36,D$10)</f>
        <v>0</v>
      </c>
      <c r="E20" s="126">
        <f>COUNTIF(Octobre!$H$6:$H$36,E$10)</f>
        <v>0</v>
      </c>
      <c r="F20" s="124">
        <f>COUNTIF(Octobre!$N$6:$N$36,F$10)</f>
        <v>0</v>
      </c>
      <c r="G20" s="125">
        <f>COUNTIF(Octobre!$N$6:$N$36,G$10)</f>
        <v>0</v>
      </c>
      <c r="H20" s="125">
        <f>COUNTIF(Octobre!$N$6:$N$36,H$10)</f>
        <v>0</v>
      </c>
      <c r="I20" s="126">
        <f>COUNTIF(Octobre!$N$6:$N$36,I$10)</f>
        <v>0</v>
      </c>
      <c r="J20" s="124">
        <f>COUNTIF(Octobre!$T$6:$T$36,J$10)</f>
        <v>0</v>
      </c>
      <c r="K20" s="125">
        <f>COUNTIF(Octobre!$T$6:$T$36,K$10)</f>
        <v>0</v>
      </c>
      <c r="L20" s="125">
        <f>COUNTIF(Octobre!$T$6:$T$36,L$10)</f>
        <v>0</v>
      </c>
      <c r="M20" s="126">
        <f>COUNTIF(Octobre!$T$6:$T$36,M$10)</f>
        <v>0</v>
      </c>
      <c r="N20" s="124">
        <f>COUNTIF(Octobre!$Z$6:$Z$36,N$10)</f>
        <v>0</v>
      </c>
      <c r="O20" s="127">
        <f>COUNTIF(Octobre!$Z$6:$Z$36,O$10)</f>
        <v>0</v>
      </c>
      <c r="P20" s="125">
        <f>COUNTIF(Octobre!$Z$6:$Z$36,P$10)</f>
        <v>0</v>
      </c>
      <c r="Q20" s="126">
        <f>COUNTIF(Octobre!$Z$6:$Z$36,Q$10)</f>
        <v>0</v>
      </c>
      <c r="R20" s="127">
        <f>COUNTIF(Octobre!$AF$6:$AF$36,R$10)</f>
        <v>0</v>
      </c>
      <c r="S20" s="128">
        <f>COUNTIF(Octobre!$AF$6:$AF$36,S$10)</f>
        <v>0</v>
      </c>
      <c r="T20" s="125">
        <f>COUNTIF(Octobre!$AF$6:$AF$36,T$10)</f>
        <v>0</v>
      </c>
      <c r="U20" s="126">
        <f>COUNTIF(Octobre!$AF$6:$AF$36,U$10)</f>
        <v>0</v>
      </c>
      <c r="V20" s="124">
        <f>COUNTIF(Octobre!$AL$6:$AL$36,V$10)</f>
        <v>0</v>
      </c>
      <c r="W20" s="125">
        <f>COUNTIF(Octobre!$AL$6:$AL$36,W$10)</f>
        <v>0</v>
      </c>
      <c r="X20" s="125">
        <f>COUNTIF(Octobre!$AL$6:$AL$36,X$10)</f>
        <v>0</v>
      </c>
      <c r="Y20" s="126">
        <f>COUNTIF(Octobre!$AL$6:$AL$36,Y$10)</f>
        <v>0</v>
      </c>
    </row>
    <row r="21" spans="1:34" ht="16.5" thickTop="1" thickBot="1">
      <c r="A21" s="118" t="s">
        <v>22</v>
      </c>
      <c r="B21" s="124">
        <f>COUNTIF(Novembre!$H$6:$H$36,B$10)</f>
        <v>0</v>
      </c>
      <c r="C21" s="125">
        <f>COUNTIF(Novembre!$H$6:$H$36,C$10)</f>
        <v>0</v>
      </c>
      <c r="D21" s="125">
        <f>COUNTIF(Novembre!$H$6:$H$36,D$10)</f>
        <v>0</v>
      </c>
      <c r="E21" s="126">
        <f>COUNTIF(Novembre!$H$6:$H$36,E$10)</f>
        <v>0</v>
      </c>
      <c r="F21" s="124">
        <f>COUNTIF(Novembre!$N$6:$N$36,F$10)</f>
        <v>0</v>
      </c>
      <c r="G21" s="125">
        <f>COUNTIF(Novembre!$N$6:$N$36,G$10)</f>
        <v>0</v>
      </c>
      <c r="H21" s="125">
        <f>COUNTIF(Novembre!$N$6:$N$36,H$10)</f>
        <v>0</v>
      </c>
      <c r="I21" s="126">
        <f>COUNTIF(Novembre!$N$6:$N$36,I$10)</f>
        <v>0</v>
      </c>
      <c r="J21" s="124">
        <f>COUNTIF(Novembre!$T$6:$T$36,J$10)</f>
        <v>0</v>
      </c>
      <c r="K21" s="125">
        <f>COUNTIF(Novembre!$T$6:$T$36,K$10)</f>
        <v>0</v>
      </c>
      <c r="L21" s="125">
        <f>COUNTIF(Novembre!$T$6:$T$36,L$10)</f>
        <v>0</v>
      </c>
      <c r="M21" s="126">
        <f>COUNTIF(Novembre!$T$6:$T$36,M$10)</f>
        <v>0</v>
      </c>
      <c r="N21" s="124">
        <f>COUNTIF(Novembre!$Z$6:$Z$36,N$10)</f>
        <v>0</v>
      </c>
      <c r="O21" s="127">
        <f>COUNTIF(Novembre!$Z$6:$Z$36,O$10)</f>
        <v>0</v>
      </c>
      <c r="P21" s="125">
        <f>COUNTIF(Novembre!$Z$6:$Z$36,P$10)</f>
        <v>0</v>
      </c>
      <c r="Q21" s="126">
        <f>COUNTIF(Novembre!$Z$6:$Z$36,Q$10)</f>
        <v>0</v>
      </c>
      <c r="R21" s="127">
        <f>COUNTIF(Novembre!$AF$6:$AF$36,R$10)</f>
        <v>0</v>
      </c>
      <c r="S21" s="128">
        <f>COUNTIF(Novembre!$AF$6:$AF$36,S$10)</f>
        <v>0</v>
      </c>
      <c r="T21" s="125">
        <f>COUNTIF(Novembre!$AF$6:$AF$36,T$10)</f>
        <v>0</v>
      </c>
      <c r="U21" s="126">
        <f>COUNTIF(Novembre!$AF$6:$AF$36,U$10)</f>
        <v>0</v>
      </c>
      <c r="V21" s="124">
        <f>COUNTIF(Novembre!$AL$6:$AL$36,V$10)</f>
        <v>0</v>
      </c>
      <c r="W21" s="125">
        <f>COUNTIF(Novembre!$AL$6:$AL$36,W$10)</f>
        <v>0</v>
      </c>
      <c r="X21" s="125">
        <f>COUNTIF(Novembre!$AL$6:$AL$36,X$10)</f>
        <v>0</v>
      </c>
      <c r="Y21" s="126">
        <f>COUNTIF(Novembre!$AL$6:$AL$36,Y$10)</f>
        <v>0</v>
      </c>
    </row>
    <row r="22" spans="1:34" ht="16.5" thickTop="1" thickBot="1">
      <c r="A22" s="118" t="s">
        <v>30</v>
      </c>
      <c r="B22" s="129">
        <f>COUNTIF(Décembre!$H$6:$H$36,B$10)</f>
        <v>0</v>
      </c>
      <c r="C22" s="130">
        <f>COUNTIF(Décembre!$H$6:$H$36,C$10)</f>
        <v>0</v>
      </c>
      <c r="D22" s="130">
        <f>COUNTIF(Décembre!$H$6:$H$36,D$10)</f>
        <v>0</v>
      </c>
      <c r="E22" s="131">
        <f>COUNTIF(Décembre!$H$6:$H$36,E$10)</f>
        <v>0</v>
      </c>
      <c r="F22" s="129">
        <f>COUNTIF(Décembre!$N$6:$N$36,F$10)</f>
        <v>0</v>
      </c>
      <c r="G22" s="130">
        <f>COUNTIF(Décembre!$N$6:$N$36,G$10)</f>
        <v>0</v>
      </c>
      <c r="H22" s="130">
        <f>COUNTIF(Décembre!$N$6:$N$36,H$10)</f>
        <v>0</v>
      </c>
      <c r="I22" s="131">
        <f>COUNTIF(Décembre!$N$6:$N$36,I$10)</f>
        <v>0</v>
      </c>
      <c r="J22" s="129">
        <f>COUNTIF(Décembre!$T$6:$T$36,J$10)</f>
        <v>0</v>
      </c>
      <c r="K22" s="130">
        <f>COUNTIF(Décembre!$T$6:$T$36,K$10)</f>
        <v>0</v>
      </c>
      <c r="L22" s="130">
        <f>COUNTIF(Décembre!$T$6:$T$36,L$10)</f>
        <v>0</v>
      </c>
      <c r="M22" s="131">
        <f>COUNTIF(Décembre!$T$6:$T$36,M$10)</f>
        <v>0</v>
      </c>
      <c r="N22" s="129">
        <f>COUNTIF(Décembre!$Z$6:$Z$36,N$10)</f>
        <v>0</v>
      </c>
      <c r="O22" s="132">
        <f>COUNTIF(Décembre!$Z$6:$Z$36,O$10)</f>
        <v>0</v>
      </c>
      <c r="P22" s="130">
        <f>COUNTIF(Décembre!$Z$6:$Z$36,P$10)</f>
        <v>0</v>
      </c>
      <c r="Q22" s="131">
        <f>COUNTIF(Décembre!$Z$6:$Z$36,Q$10)</f>
        <v>0</v>
      </c>
      <c r="R22" s="132">
        <f>COUNTIF(Décembre!$AF$6:$AF$36,R$10)</f>
        <v>0</v>
      </c>
      <c r="S22" s="133">
        <f>COUNTIF(Décembre!$AF$6:$AF$36,S$10)</f>
        <v>0</v>
      </c>
      <c r="T22" s="130">
        <f>COUNTIF(Décembre!$AF$6:$AF$36,T$10)</f>
        <v>0</v>
      </c>
      <c r="U22" s="131">
        <f>COUNTIF(Décembre!$AF$6:$AF$36,U$10)</f>
        <v>0</v>
      </c>
      <c r="V22" s="129">
        <f>COUNTIF(Décembre!$AL$6:$AL$36,V$10)</f>
        <v>0</v>
      </c>
      <c r="W22" s="130">
        <f>COUNTIF(Décembre!$AL$6:$AL$36,W$10)</f>
        <v>0</v>
      </c>
      <c r="X22" s="130">
        <f>COUNTIF(Décembre!$AL$6:$AL$36,X$10)</f>
        <v>0</v>
      </c>
      <c r="Y22" s="131">
        <f>COUNTIF(Décembre!$AL$6:$AL$36,Y$10)</f>
        <v>0</v>
      </c>
    </row>
    <row r="23" spans="1:34" ht="15.75" thickTop="1">
      <c r="A23" s="145" t="s">
        <v>33</v>
      </c>
      <c r="B23" s="166">
        <f>SUM(B11:B22)</f>
        <v>0</v>
      </c>
      <c r="C23" s="166">
        <f t="shared" ref="C23:Y23" si="0">SUM(C11:C22)</f>
        <v>5</v>
      </c>
      <c r="D23" s="166">
        <f t="shared" si="0"/>
        <v>0</v>
      </c>
      <c r="E23" s="166">
        <f t="shared" si="0"/>
        <v>0</v>
      </c>
      <c r="F23" s="166">
        <f t="shared" si="0"/>
        <v>21</v>
      </c>
      <c r="G23" s="166">
        <f t="shared" si="0"/>
        <v>1</v>
      </c>
      <c r="H23" s="166">
        <f t="shared" si="0"/>
        <v>0</v>
      </c>
      <c r="I23" s="166">
        <f t="shared" si="0"/>
        <v>0</v>
      </c>
      <c r="J23" s="166">
        <f t="shared" si="0"/>
        <v>20</v>
      </c>
      <c r="K23" s="166">
        <f t="shared" si="0"/>
        <v>0</v>
      </c>
      <c r="L23" s="166">
        <f t="shared" si="0"/>
        <v>0</v>
      </c>
      <c r="M23" s="166">
        <f t="shared" si="0"/>
        <v>0</v>
      </c>
      <c r="N23" s="166">
        <f t="shared" si="0"/>
        <v>23</v>
      </c>
      <c r="O23" s="166">
        <f t="shared" si="0"/>
        <v>0</v>
      </c>
      <c r="P23" s="166">
        <f t="shared" si="0"/>
        <v>0</v>
      </c>
      <c r="Q23" s="166">
        <f t="shared" si="0"/>
        <v>0</v>
      </c>
      <c r="R23" s="166">
        <f t="shared" si="0"/>
        <v>17</v>
      </c>
      <c r="S23" s="166">
        <f t="shared" si="0"/>
        <v>0</v>
      </c>
      <c r="T23" s="166">
        <f t="shared" si="0"/>
        <v>0</v>
      </c>
      <c r="U23" s="166">
        <f t="shared" si="0"/>
        <v>0</v>
      </c>
      <c r="V23" s="166">
        <f t="shared" si="0"/>
        <v>23</v>
      </c>
      <c r="W23" s="166">
        <f t="shared" si="0"/>
        <v>0</v>
      </c>
      <c r="X23" s="166">
        <f t="shared" si="0"/>
        <v>0</v>
      </c>
      <c r="Y23" s="169">
        <f t="shared" si="0"/>
        <v>0</v>
      </c>
    </row>
    <row r="24" spans="1:34" ht="15.75" thickBot="1">
      <c r="A24" s="146"/>
      <c r="B24" s="167"/>
      <c r="C24" s="167"/>
      <c r="D24" s="167"/>
      <c r="E24" s="167"/>
      <c r="F24" s="167"/>
      <c r="G24" s="167"/>
      <c r="H24" s="167"/>
      <c r="I24" s="167"/>
      <c r="J24" s="167"/>
      <c r="K24" s="167"/>
      <c r="L24" s="167"/>
      <c r="M24" s="167"/>
      <c r="N24" s="167"/>
      <c r="O24" s="167"/>
      <c r="P24" s="167"/>
      <c r="Q24" s="167"/>
      <c r="R24" s="167"/>
      <c r="S24" s="167"/>
      <c r="T24" s="167"/>
      <c r="U24" s="167"/>
      <c r="V24" s="167"/>
      <c r="W24" s="167"/>
      <c r="X24" s="167"/>
      <c r="Y24" s="170"/>
    </row>
    <row r="25" spans="1:34" ht="11.25" customHeight="1" thickBot="1">
      <c r="A25" s="134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2"/>
      <c r="P25" s="142"/>
      <c r="Q25" s="142"/>
      <c r="R25" s="142"/>
      <c r="S25" s="142"/>
      <c r="T25" s="142"/>
      <c r="U25" s="142"/>
      <c r="V25" s="142"/>
      <c r="W25" s="142"/>
      <c r="X25" s="142"/>
      <c r="Y25" s="142"/>
    </row>
    <row r="26" spans="1:34" ht="15.75" hidden="1" customHeight="1" thickBot="1">
      <c r="A26" s="135"/>
      <c r="B26" s="135"/>
      <c r="C26" s="135"/>
      <c r="D26" s="135"/>
      <c r="E26" s="135"/>
      <c r="F26" s="135"/>
      <c r="G26" s="135"/>
      <c r="H26" s="135"/>
      <c r="I26" s="135"/>
      <c r="J26" s="135"/>
      <c r="K26" s="135"/>
      <c r="L26" s="135"/>
      <c r="M26" s="135"/>
      <c r="N26" s="135"/>
      <c r="O26" s="135"/>
      <c r="P26" s="135"/>
      <c r="Q26" s="135"/>
      <c r="R26" s="135"/>
      <c r="S26" s="135"/>
      <c r="T26" s="135"/>
      <c r="U26" s="135"/>
      <c r="V26" s="135"/>
      <c r="W26" s="135"/>
      <c r="X26" s="135"/>
      <c r="Y26" s="135"/>
    </row>
    <row r="27" spans="1:34" ht="20.25" thickTop="1" thickBot="1">
      <c r="A27" s="118" t="s">
        <v>12</v>
      </c>
      <c r="B27" s="163">
        <f>(Janvier!B$37)</f>
        <v>0</v>
      </c>
      <c r="C27" s="164"/>
      <c r="D27" s="164"/>
      <c r="E27" s="164"/>
      <c r="F27" s="163">
        <f>(Janvier!H$37)</f>
        <v>0</v>
      </c>
      <c r="G27" s="164"/>
      <c r="H27" s="164"/>
      <c r="I27" s="164"/>
      <c r="J27" s="163">
        <f>(Janvier!N$37)</f>
        <v>0</v>
      </c>
      <c r="K27" s="164"/>
      <c r="L27" s="164"/>
      <c r="M27" s="164"/>
      <c r="N27" s="163">
        <f>(Janvier!T$37)</f>
        <v>0</v>
      </c>
      <c r="O27" s="164"/>
      <c r="P27" s="164"/>
      <c r="Q27" s="164"/>
      <c r="R27" s="163">
        <f>(Janvier!Z$37)</f>
        <v>0</v>
      </c>
      <c r="S27" s="164"/>
      <c r="T27" s="164"/>
      <c r="U27" s="164"/>
      <c r="V27" s="163">
        <f>(Janvier!AF$37)</f>
        <v>0</v>
      </c>
      <c r="W27" s="164"/>
      <c r="X27" s="164"/>
      <c r="Y27" s="165"/>
    </row>
    <row r="28" spans="1:34" ht="20.25" thickTop="1" thickBot="1">
      <c r="A28" s="118" t="s">
        <v>29</v>
      </c>
      <c r="B28" s="157">
        <f>(Février!D$37)</f>
        <v>0</v>
      </c>
      <c r="C28" s="158"/>
      <c r="D28" s="158"/>
      <c r="E28" s="158"/>
      <c r="F28" s="157">
        <f>(Février!J$37)</f>
        <v>0</v>
      </c>
      <c r="G28" s="158"/>
      <c r="H28" s="158"/>
      <c r="I28" s="158"/>
      <c r="J28" s="157">
        <f>(Février!P$37)</f>
        <v>0</v>
      </c>
      <c r="K28" s="158"/>
      <c r="L28" s="158"/>
      <c r="M28" s="158"/>
      <c r="N28" s="157">
        <f>(Février!V$37)</f>
        <v>0</v>
      </c>
      <c r="O28" s="158"/>
      <c r="P28" s="158"/>
      <c r="Q28" s="158"/>
      <c r="R28" s="157">
        <f>(Février!AB$37)</f>
        <v>0</v>
      </c>
      <c r="S28" s="158"/>
      <c r="T28" s="158"/>
      <c r="U28" s="158"/>
      <c r="V28" s="157">
        <f>(Février!AH$37)</f>
        <v>0</v>
      </c>
      <c r="W28" s="158"/>
      <c r="X28" s="158"/>
      <c r="Y28" s="159"/>
    </row>
    <row r="29" spans="1:34" ht="20.25" thickTop="1" thickBot="1">
      <c r="A29" s="118" t="s">
        <v>14</v>
      </c>
      <c r="B29" s="157">
        <f>(Mars!D$37)</f>
        <v>0</v>
      </c>
      <c r="C29" s="158"/>
      <c r="D29" s="158"/>
      <c r="E29" s="158"/>
      <c r="F29" s="157">
        <f>(Mars!J$37)</f>
        <v>0</v>
      </c>
      <c r="G29" s="158"/>
      <c r="H29" s="158"/>
      <c r="I29" s="158"/>
      <c r="J29" s="157">
        <f>(Mars!P$37)</f>
        <v>0</v>
      </c>
      <c r="K29" s="158"/>
      <c r="L29" s="158"/>
      <c r="M29" s="158"/>
      <c r="N29" s="157">
        <f>(Mars!V$37)</f>
        <v>0</v>
      </c>
      <c r="O29" s="158"/>
      <c r="P29" s="158"/>
      <c r="Q29" s="158"/>
      <c r="R29" s="157">
        <f>(Mars!AB$37)</f>
        <v>0</v>
      </c>
      <c r="S29" s="158"/>
      <c r="T29" s="158"/>
      <c r="U29" s="158"/>
      <c r="V29" s="157">
        <f>(Mars!AH$37)</f>
        <v>0</v>
      </c>
      <c r="W29" s="158"/>
      <c r="X29" s="158"/>
      <c r="Y29" s="159"/>
    </row>
    <row r="30" spans="1:34" ht="20.25" thickTop="1" thickBot="1">
      <c r="A30" s="118" t="s">
        <v>15</v>
      </c>
      <c r="B30" s="157">
        <f>(Avril!D$37)</f>
        <v>0</v>
      </c>
      <c r="C30" s="158"/>
      <c r="D30" s="158"/>
      <c r="E30" s="158"/>
      <c r="F30" s="157">
        <f>(Avril!J$37)</f>
        <v>0</v>
      </c>
      <c r="G30" s="158"/>
      <c r="H30" s="158"/>
      <c r="I30" s="158"/>
      <c r="J30" s="157">
        <f>(Avril!P$37)</f>
        <v>0</v>
      </c>
      <c r="K30" s="158"/>
      <c r="L30" s="158"/>
      <c r="M30" s="158"/>
      <c r="N30" s="157">
        <f>(Avril!V$37)</f>
        <v>0</v>
      </c>
      <c r="O30" s="158"/>
      <c r="P30" s="158"/>
      <c r="Q30" s="158"/>
      <c r="R30" s="157">
        <f>(Avril!AB$37)</f>
        <v>0</v>
      </c>
      <c r="S30" s="158"/>
      <c r="T30" s="158"/>
      <c r="U30" s="158"/>
      <c r="V30" s="157">
        <f>(Avril!AH$37)</f>
        <v>0</v>
      </c>
      <c r="W30" s="158"/>
      <c r="X30" s="158"/>
      <c r="Y30" s="159"/>
    </row>
    <row r="31" spans="1:34" ht="20.25" thickTop="1" thickBot="1">
      <c r="A31" s="118" t="s">
        <v>16</v>
      </c>
      <c r="B31" s="157">
        <f>(Mai!D$37)</f>
        <v>0</v>
      </c>
      <c r="C31" s="158"/>
      <c r="D31" s="158"/>
      <c r="E31" s="158"/>
      <c r="F31" s="157">
        <f>(Mai!J$37)</f>
        <v>0</v>
      </c>
      <c r="G31" s="158"/>
      <c r="H31" s="158"/>
      <c r="I31" s="158"/>
      <c r="J31" s="157">
        <f>(Mai!P$37)</f>
        <v>0</v>
      </c>
      <c r="K31" s="158"/>
      <c r="L31" s="158"/>
      <c r="M31" s="158"/>
      <c r="N31" s="157">
        <f>(Mai!V$37)</f>
        <v>0</v>
      </c>
      <c r="O31" s="158"/>
      <c r="P31" s="158"/>
      <c r="Q31" s="158"/>
      <c r="R31" s="157">
        <f>(Mai!AB$37)</f>
        <v>0</v>
      </c>
      <c r="S31" s="158"/>
      <c r="T31" s="158"/>
      <c r="U31" s="158"/>
      <c r="V31" s="157">
        <f>(Mai!AH$37)</f>
        <v>0</v>
      </c>
      <c r="W31" s="158"/>
      <c r="X31" s="158"/>
      <c r="Y31" s="159"/>
    </row>
    <row r="32" spans="1:34" ht="20.25" thickTop="1" thickBot="1">
      <c r="A32" s="118" t="s">
        <v>17</v>
      </c>
      <c r="B32" s="157">
        <f>(Juin!D$37)</f>
        <v>0</v>
      </c>
      <c r="C32" s="158"/>
      <c r="D32" s="158"/>
      <c r="E32" s="158"/>
      <c r="F32" s="157">
        <f>(Juin!J$37)</f>
        <v>0</v>
      </c>
      <c r="G32" s="158"/>
      <c r="H32" s="158"/>
      <c r="I32" s="158"/>
      <c r="J32" s="157">
        <f>(Juin!P$37)</f>
        <v>0</v>
      </c>
      <c r="K32" s="158"/>
      <c r="L32" s="158"/>
      <c r="M32" s="158"/>
      <c r="N32" s="157">
        <f>(Juin!V$37)</f>
        <v>0</v>
      </c>
      <c r="O32" s="158"/>
      <c r="P32" s="158"/>
      <c r="Q32" s="158"/>
      <c r="R32" s="157">
        <f>(Juin!AB$37)</f>
        <v>0</v>
      </c>
      <c r="S32" s="158"/>
      <c r="T32" s="158"/>
      <c r="U32" s="158"/>
      <c r="V32" s="157">
        <f>(Juin!AH$37)</f>
        <v>0</v>
      </c>
      <c r="W32" s="158"/>
      <c r="X32" s="158"/>
      <c r="Y32" s="159"/>
    </row>
    <row r="33" spans="1:25" ht="20.25" thickTop="1" thickBot="1">
      <c r="A33" s="118" t="s">
        <v>18</v>
      </c>
      <c r="B33" s="157">
        <f>(Juillet!D$37)</f>
        <v>0</v>
      </c>
      <c r="C33" s="158"/>
      <c r="D33" s="158"/>
      <c r="E33" s="158"/>
      <c r="F33" s="157">
        <f>(Juillet!J$37)</f>
        <v>0</v>
      </c>
      <c r="G33" s="158"/>
      <c r="H33" s="158"/>
      <c r="I33" s="158"/>
      <c r="J33" s="157">
        <f>(Juillet!P$37)</f>
        <v>0</v>
      </c>
      <c r="K33" s="158"/>
      <c r="L33" s="158"/>
      <c r="M33" s="158"/>
      <c r="N33" s="157">
        <f>(Juillet!V$37)</f>
        <v>0</v>
      </c>
      <c r="O33" s="158"/>
      <c r="P33" s="158"/>
      <c r="Q33" s="158"/>
      <c r="R33" s="157">
        <f>(Juillet!AB$37)</f>
        <v>0</v>
      </c>
      <c r="S33" s="158"/>
      <c r="T33" s="158"/>
      <c r="U33" s="158"/>
      <c r="V33" s="157">
        <f>(Juillet!AH$37)</f>
        <v>0</v>
      </c>
      <c r="W33" s="158"/>
      <c r="X33" s="158"/>
      <c r="Y33" s="159"/>
    </row>
    <row r="34" spans="1:25" ht="20.25" thickTop="1" thickBot="1">
      <c r="A34" s="118" t="s">
        <v>31</v>
      </c>
      <c r="B34" s="157">
        <f>(Aout!D$37)</f>
        <v>0</v>
      </c>
      <c r="C34" s="158"/>
      <c r="D34" s="158"/>
      <c r="E34" s="158"/>
      <c r="F34" s="157">
        <f>(Aout!J$37)</f>
        <v>0</v>
      </c>
      <c r="G34" s="158"/>
      <c r="H34" s="158"/>
      <c r="I34" s="158"/>
      <c r="J34" s="157">
        <f>(Aout!P$37)</f>
        <v>0</v>
      </c>
      <c r="K34" s="158"/>
      <c r="L34" s="158"/>
      <c r="M34" s="158"/>
      <c r="N34" s="157">
        <f>(Aout!V$37)</f>
        <v>0</v>
      </c>
      <c r="O34" s="158"/>
      <c r="P34" s="158"/>
      <c r="Q34" s="158"/>
      <c r="R34" s="157">
        <f>(Aout!AB$37)</f>
        <v>0</v>
      </c>
      <c r="S34" s="158"/>
      <c r="T34" s="158"/>
      <c r="U34" s="158"/>
      <c r="V34" s="157">
        <f>(Aout!AH$37)</f>
        <v>0</v>
      </c>
      <c r="W34" s="158"/>
      <c r="X34" s="158"/>
      <c r="Y34" s="159"/>
    </row>
    <row r="35" spans="1:25" ht="20.25" thickTop="1" thickBot="1">
      <c r="A35" s="118" t="s">
        <v>20</v>
      </c>
      <c r="B35" s="157">
        <f>(Septembre!D$37)</f>
        <v>6.895833333333333</v>
      </c>
      <c r="C35" s="158"/>
      <c r="D35" s="158"/>
      <c r="E35" s="158"/>
      <c r="F35" s="157">
        <f>(Septembre!J$37)</f>
        <v>6.8124999999999947</v>
      </c>
      <c r="G35" s="158"/>
      <c r="H35" s="158"/>
      <c r="I35" s="158"/>
      <c r="J35" s="157">
        <f>(Septembre!P$37)</f>
        <v>4.9270833333333313</v>
      </c>
      <c r="K35" s="158"/>
      <c r="L35" s="158"/>
      <c r="M35" s="158"/>
      <c r="N35" s="157">
        <f>(Septembre!V$37)</f>
        <v>6.5416666666666625</v>
      </c>
      <c r="O35" s="158"/>
      <c r="P35" s="158"/>
      <c r="Q35" s="158"/>
      <c r="R35" s="157">
        <f>(Septembre!AB$37)</f>
        <v>6.7500000000000009</v>
      </c>
      <c r="S35" s="158"/>
      <c r="T35" s="158"/>
      <c r="U35" s="158"/>
      <c r="V35" s="157">
        <f>(Septembre!AH$37)</f>
        <v>6.8437499999999973</v>
      </c>
      <c r="W35" s="158"/>
      <c r="X35" s="158"/>
      <c r="Y35" s="159"/>
    </row>
    <row r="36" spans="1:25" ht="20.25" thickTop="1" thickBot="1">
      <c r="A36" s="118" t="s">
        <v>21</v>
      </c>
      <c r="B36" s="157">
        <f>(Octobre!D$37)</f>
        <v>6.9479166666666652</v>
      </c>
      <c r="C36" s="158"/>
      <c r="D36" s="158"/>
      <c r="E36" s="158"/>
      <c r="F36" s="157">
        <f>(Octobre!J$37)</f>
        <v>6.9479166666666634</v>
      </c>
      <c r="G36" s="158"/>
      <c r="H36" s="158"/>
      <c r="I36" s="158"/>
      <c r="J36" s="157">
        <f>(Octobre!P$37)</f>
        <v>5.5833333333333286</v>
      </c>
      <c r="K36" s="158"/>
      <c r="L36" s="158"/>
      <c r="M36" s="158"/>
      <c r="N36" s="157">
        <f>(Octobre!V$37)</f>
        <v>6.7187499999999956</v>
      </c>
      <c r="O36" s="158"/>
      <c r="P36" s="158"/>
      <c r="Q36" s="158"/>
      <c r="R36" s="157">
        <f>(Octobre!AB$37)</f>
        <v>7.1249999999999973</v>
      </c>
      <c r="S36" s="158"/>
      <c r="T36" s="158"/>
      <c r="U36" s="158"/>
      <c r="V36" s="157">
        <f>(Octobre!AH$37)</f>
        <v>7.0624999999999973</v>
      </c>
      <c r="W36" s="158"/>
      <c r="X36" s="158"/>
      <c r="Y36" s="159"/>
    </row>
    <row r="37" spans="1:25" ht="20.25" thickTop="1" thickBot="1">
      <c r="A37" s="118" t="s">
        <v>22</v>
      </c>
      <c r="B37" s="157">
        <f>(Novembre!D$37)</f>
        <v>5.7500000000000009</v>
      </c>
      <c r="C37" s="158"/>
      <c r="D37" s="158"/>
      <c r="E37" s="158"/>
      <c r="F37" s="157">
        <f>(Novembre!J$37)</f>
        <v>6.1458333333333321</v>
      </c>
      <c r="G37" s="158"/>
      <c r="H37" s="158"/>
      <c r="I37" s="158"/>
      <c r="J37" s="157">
        <f>(Novembre!P$37)</f>
        <v>0</v>
      </c>
      <c r="K37" s="158"/>
      <c r="L37" s="158"/>
      <c r="M37" s="158"/>
      <c r="N37" s="157">
        <f>(Novembre!V$37)</f>
        <v>0</v>
      </c>
      <c r="O37" s="158"/>
      <c r="P37" s="158"/>
      <c r="Q37" s="158"/>
      <c r="R37" s="157">
        <f>(Novembre!AB$37)</f>
        <v>0</v>
      </c>
      <c r="S37" s="158"/>
      <c r="T37" s="158"/>
      <c r="U37" s="158"/>
      <c r="V37" s="157">
        <f>(Novembre!AH$37)</f>
        <v>0</v>
      </c>
      <c r="W37" s="158"/>
      <c r="X37" s="158"/>
      <c r="Y37" s="159"/>
    </row>
    <row r="38" spans="1:25" ht="20.25" thickTop="1" thickBot="1">
      <c r="A38" s="118" t="s">
        <v>30</v>
      </c>
      <c r="B38" s="160">
        <f>(Décembre!D$37)</f>
        <v>0</v>
      </c>
      <c r="C38" s="161"/>
      <c r="D38" s="161"/>
      <c r="E38" s="161"/>
      <c r="F38" s="160">
        <f>(Décembre!J$37)</f>
        <v>0</v>
      </c>
      <c r="G38" s="161"/>
      <c r="H38" s="161"/>
      <c r="I38" s="161"/>
      <c r="J38" s="160">
        <f>(Décembre!P$37)</f>
        <v>0</v>
      </c>
      <c r="K38" s="161"/>
      <c r="L38" s="161"/>
      <c r="M38" s="161"/>
      <c r="N38" s="160">
        <f>(Décembre!V$37)</f>
        <v>0</v>
      </c>
      <c r="O38" s="161"/>
      <c r="P38" s="161"/>
      <c r="Q38" s="161"/>
      <c r="R38" s="160">
        <f>(Décembre!AB$37)</f>
        <v>0</v>
      </c>
      <c r="S38" s="161"/>
      <c r="T38" s="161"/>
      <c r="U38" s="161"/>
      <c r="V38" s="160">
        <f>(Décembre!AH$37)</f>
        <v>0</v>
      </c>
      <c r="W38" s="161"/>
      <c r="X38" s="161"/>
      <c r="Y38" s="162"/>
    </row>
    <row r="39" spans="1:25" ht="15.75" thickTop="1">
      <c r="A39" s="140" t="s">
        <v>32</v>
      </c>
      <c r="B39" s="147">
        <f>SUM(B27:E38)</f>
        <v>19.59375</v>
      </c>
      <c r="C39" s="148"/>
      <c r="D39" s="148"/>
      <c r="E39" s="149"/>
      <c r="F39" s="156">
        <f t="shared" ref="F39" si="1">SUM(F27:I38)</f>
        <v>19.906249999999989</v>
      </c>
      <c r="G39" s="148"/>
      <c r="H39" s="148"/>
      <c r="I39" s="148"/>
      <c r="J39" s="147">
        <f t="shared" ref="J39" si="2">SUM(J27:M38)</f>
        <v>10.510416666666661</v>
      </c>
      <c r="K39" s="148"/>
      <c r="L39" s="148"/>
      <c r="M39" s="148"/>
      <c r="N39" s="147">
        <f t="shared" ref="N39" si="3">SUM(N27:Q38)</f>
        <v>13.260416666666657</v>
      </c>
      <c r="O39" s="148"/>
      <c r="P39" s="148"/>
      <c r="Q39" s="149"/>
      <c r="R39" s="156">
        <f t="shared" ref="R39" si="4">SUM(R27:U38)</f>
        <v>13.874999999999998</v>
      </c>
      <c r="S39" s="148"/>
      <c r="T39" s="148"/>
      <c r="U39" s="148"/>
      <c r="V39" s="147">
        <f t="shared" ref="V39" si="5">SUM(V27:Y38)</f>
        <v>13.906249999999995</v>
      </c>
      <c r="W39" s="148"/>
      <c r="X39" s="148"/>
      <c r="Y39" s="149"/>
    </row>
    <row r="40" spans="1:25">
      <c r="A40" s="141"/>
      <c r="B40" s="150"/>
      <c r="C40" s="151"/>
      <c r="D40" s="151"/>
      <c r="E40" s="152"/>
      <c r="F40" s="151"/>
      <c r="G40" s="151"/>
      <c r="H40" s="151"/>
      <c r="I40" s="151"/>
      <c r="J40" s="150"/>
      <c r="K40" s="151"/>
      <c r="L40" s="151"/>
      <c r="M40" s="151"/>
      <c r="N40" s="150"/>
      <c r="O40" s="151"/>
      <c r="P40" s="151"/>
      <c r="Q40" s="152"/>
      <c r="R40" s="151"/>
      <c r="S40" s="151"/>
      <c r="T40" s="151"/>
      <c r="U40" s="151"/>
      <c r="V40" s="150"/>
      <c r="W40" s="151"/>
      <c r="X40" s="151"/>
      <c r="Y40" s="152"/>
    </row>
    <row r="41" spans="1:25" ht="21.75" customHeight="1" thickBot="1">
      <c r="A41" s="141"/>
      <c r="B41" s="153"/>
      <c r="C41" s="154"/>
      <c r="D41" s="154"/>
      <c r="E41" s="155"/>
      <c r="F41" s="154"/>
      <c r="G41" s="154"/>
      <c r="H41" s="154"/>
      <c r="I41" s="154"/>
      <c r="J41" s="153"/>
      <c r="K41" s="154"/>
      <c r="L41" s="154"/>
      <c r="M41" s="154"/>
      <c r="N41" s="153"/>
      <c r="O41" s="154"/>
      <c r="P41" s="154"/>
      <c r="Q41" s="155"/>
      <c r="R41" s="154"/>
      <c r="S41" s="154"/>
      <c r="T41" s="154"/>
      <c r="U41" s="154"/>
      <c r="V41" s="153"/>
      <c r="W41" s="154"/>
      <c r="X41" s="154"/>
      <c r="Y41" s="155"/>
    </row>
    <row r="42" spans="1:25" ht="15.75" thickTop="1">
      <c r="C42" s="213"/>
      <c r="Y42" s="85"/>
    </row>
    <row r="43" spans="1:25">
      <c r="E43" s="139" t="s">
        <v>35</v>
      </c>
      <c r="F43" s="139"/>
      <c r="G43" s="139"/>
      <c r="H43" s="139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</row>
    <row r="44" spans="1:25" ht="15.75" thickBot="1"/>
    <row r="45" spans="1:25" ht="16.5" thickTop="1" thickBot="1">
      <c r="A45" s="118" t="s">
        <v>12</v>
      </c>
      <c r="B45" s="220">
        <f ca="1">OFFSET(INDIRECT($A45&amp;"!$A$39"),,COLUMN(A1)+5,,)</f>
        <v>0</v>
      </c>
      <c r="C45" s="221"/>
      <c r="D45" s="221"/>
      <c r="E45" s="222"/>
      <c r="F45" s="220">
        <f ca="1">OFFSET(INDIRECT($A45&amp;"!$A$39"),,COLUMN(E1)+7,,)</f>
        <v>0</v>
      </c>
      <c r="G45" s="221"/>
      <c r="H45" s="221"/>
      <c r="I45" s="222"/>
      <c r="J45" s="220">
        <f ca="1">OFFSET(INDIRECT($A45&amp;"!$A$39"),,COLUMN(I1)+9,,)</f>
        <v>0</v>
      </c>
      <c r="K45" s="221"/>
      <c r="L45" s="221"/>
      <c r="M45" s="222"/>
      <c r="N45" s="220">
        <f ca="1">OFFSET(INDIRECT($A45&amp;"!$A$39"),,COLUMN(M1)+11,,)</f>
        <v>0</v>
      </c>
      <c r="O45" s="221"/>
      <c r="P45" s="221"/>
      <c r="Q45" s="222"/>
      <c r="R45" s="220">
        <f ca="1">OFFSET(INDIRECT($A45&amp;"!$A$39"),,COLUMN(Q1)+13,,)</f>
        <v>0</v>
      </c>
      <c r="S45" s="221"/>
      <c r="T45" s="221"/>
      <c r="U45" s="222"/>
      <c r="V45" s="220">
        <f ca="1">OFFSET(INDIRECT($A45&amp;"!$A$39"),,COLUMN(U1)+15,,)</f>
        <v>0</v>
      </c>
      <c r="W45" s="221"/>
      <c r="X45" s="221"/>
      <c r="Y45" s="222"/>
    </row>
    <row r="46" spans="1:25" ht="16.5" thickTop="1" thickBot="1">
      <c r="A46" s="118" t="s">
        <v>29</v>
      </c>
      <c r="B46" s="220">
        <f t="shared" ref="B46:B56" ca="1" si="6">OFFSET(INDIRECT($A46&amp;"!$A$39"),,COLUMN(A2)+5,,)</f>
        <v>0</v>
      </c>
      <c r="C46" s="221"/>
      <c r="D46" s="221"/>
      <c r="E46" s="222"/>
      <c r="F46" s="220">
        <f t="shared" ref="F46:F56" ca="1" si="7">OFFSET(INDIRECT($A46&amp;"!$A$39"),,COLUMN(E2)+7,,)</f>
        <v>0</v>
      </c>
      <c r="G46" s="221"/>
      <c r="H46" s="221"/>
      <c r="I46" s="222"/>
      <c r="J46" s="220">
        <f t="shared" ref="J46:J56" ca="1" si="8">OFFSET(INDIRECT($A46&amp;"!$A$39"),,COLUMN(I2)+9,,)</f>
        <v>0</v>
      </c>
      <c r="K46" s="221"/>
      <c r="L46" s="221"/>
      <c r="M46" s="222"/>
      <c r="N46" s="220">
        <f t="shared" ref="N46:N56" ca="1" si="9">OFFSET(INDIRECT($A46&amp;"!$A$39"),,COLUMN(M2)+11,,)</f>
        <v>0</v>
      </c>
      <c r="O46" s="221"/>
      <c r="P46" s="221"/>
      <c r="Q46" s="222"/>
      <c r="R46" s="220">
        <f t="shared" ref="R46:R56" ca="1" si="10">OFFSET(INDIRECT($A46&amp;"!$A$39"),,COLUMN(Q2)+13,,)</f>
        <v>0</v>
      </c>
      <c r="S46" s="221"/>
      <c r="T46" s="221"/>
      <c r="U46" s="222"/>
      <c r="V46" s="220">
        <f t="shared" ref="V46:V56" ca="1" si="11">OFFSET(INDIRECT($A46&amp;"!$A$39"),,COLUMN(U2)+15,,)</f>
        <v>0</v>
      </c>
      <c r="W46" s="221"/>
      <c r="X46" s="221"/>
      <c r="Y46" s="222"/>
    </row>
    <row r="47" spans="1:25" ht="16.5" thickTop="1" thickBot="1">
      <c r="A47" s="118" t="s">
        <v>14</v>
      </c>
      <c r="B47" s="220">
        <f t="shared" ca="1" si="6"/>
        <v>0</v>
      </c>
      <c r="C47" s="221"/>
      <c r="D47" s="221"/>
      <c r="E47" s="222"/>
      <c r="F47" s="220">
        <f t="shared" ca="1" si="7"/>
        <v>0</v>
      </c>
      <c r="G47" s="221"/>
      <c r="H47" s="221"/>
      <c r="I47" s="222"/>
      <c r="J47" s="220">
        <f t="shared" ca="1" si="8"/>
        <v>0</v>
      </c>
      <c r="K47" s="221"/>
      <c r="L47" s="221"/>
      <c r="M47" s="222"/>
      <c r="N47" s="220">
        <f t="shared" ca="1" si="9"/>
        <v>0</v>
      </c>
      <c r="O47" s="221"/>
      <c r="P47" s="221"/>
      <c r="Q47" s="222"/>
      <c r="R47" s="220">
        <f t="shared" ca="1" si="10"/>
        <v>0</v>
      </c>
      <c r="S47" s="221"/>
      <c r="T47" s="221"/>
      <c r="U47" s="222"/>
      <c r="V47" s="220">
        <f t="shared" ca="1" si="11"/>
        <v>0</v>
      </c>
      <c r="W47" s="221"/>
      <c r="X47" s="221"/>
      <c r="Y47" s="222"/>
    </row>
    <row r="48" spans="1:25" ht="16.5" thickTop="1" thickBot="1">
      <c r="A48" s="118" t="s">
        <v>15</v>
      </c>
      <c r="B48" s="220">
        <f t="shared" ca="1" si="6"/>
        <v>0</v>
      </c>
      <c r="C48" s="221"/>
      <c r="D48" s="221"/>
      <c r="E48" s="222"/>
      <c r="F48" s="220">
        <f t="shared" ca="1" si="7"/>
        <v>0</v>
      </c>
      <c r="G48" s="221"/>
      <c r="H48" s="221"/>
      <c r="I48" s="222"/>
      <c r="J48" s="220">
        <f t="shared" ca="1" si="8"/>
        <v>0</v>
      </c>
      <c r="K48" s="221"/>
      <c r="L48" s="221"/>
      <c r="M48" s="222"/>
      <c r="N48" s="220">
        <f t="shared" ca="1" si="9"/>
        <v>0</v>
      </c>
      <c r="O48" s="221"/>
      <c r="P48" s="221"/>
      <c r="Q48" s="222"/>
      <c r="R48" s="220">
        <f t="shared" ca="1" si="10"/>
        <v>0</v>
      </c>
      <c r="S48" s="221"/>
      <c r="T48" s="221"/>
      <c r="U48" s="222"/>
      <c r="V48" s="220">
        <f t="shared" ca="1" si="11"/>
        <v>0</v>
      </c>
      <c r="W48" s="221"/>
      <c r="X48" s="221"/>
      <c r="Y48" s="222"/>
    </row>
    <row r="49" spans="1:25" ht="16.5" thickTop="1" thickBot="1">
      <c r="A49" s="118" t="s">
        <v>16</v>
      </c>
      <c r="B49" s="220">
        <f t="shared" ca="1" si="6"/>
        <v>0</v>
      </c>
      <c r="C49" s="221"/>
      <c r="D49" s="221"/>
      <c r="E49" s="222"/>
      <c r="F49" s="220">
        <f t="shared" ca="1" si="7"/>
        <v>0</v>
      </c>
      <c r="G49" s="221"/>
      <c r="H49" s="221"/>
      <c r="I49" s="222"/>
      <c r="J49" s="220">
        <f t="shared" ca="1" si="8"/>
        <v>0</v>
      </c>
      <c r="K49" s="221"/>
      <c r="L49" s="221"/>
      <c r="M49" s="222"/>
      <c r="N49" s="220">
        <f t="shared" ca="1" si="9"/>
        <v>0</v>
      </c>
      <c r="O49" s="221"/>
      <c r="P49" s="221"/>
      <c r="Q49" s="222"/>
      <c r="R49" s="220">
        <f t="shared" ca="1" si="10"/>
        <v>0</v>
      </c>
      <c r="S49" s="221"/>
      <c r="T49" s="221"/>
      <c r="U49" s="222"/>
      <c r="V49" s="220">
        <f t="shared" ca="1" si="11"/>
        <v>0</v>
      </c>
      <c r="W49" s="221"/>
      <c r="X49" s="221"/>
      <c r="Y49" s="222"/>
    </row>
    <row r="50" spans="1:25" ht="16.5" thickTop="1" thickBot="1">
      <c r="A50" s="118" t="s">
        <v>17</v>
      </c>
      <c r="B50" s="220">
        <f t="shared" ca="1" si="6"/>
        <v>0</v>
      </c>
      <c r="C50" s="221"/>
      <c r="D50" s="221"/>
      <c r="E50" s="222"/>
      <c r="F50" s="220">
        <f t="shared" ca="1" si="7"/>
        <v>0</v>
      </c>
      <c r="G50" s="221"/>
      <c r="H50" s="221"/>
      <c r="I50" s="222"/>
      <c r="J50" s="220">
        <f t="shared" ca="1" si="8"/>
        <v>0</v>
      </c>
      <c r="K50" s="221"/>
      <c r="L50" s="221"/>
      <c r="M50" s="222"/>
      <c r="N50" s="220">
        <f t="shared" ca="1" si="9"/>
        <v>0</v>
      </c>
      <c r="O50" s="221"/>
      <c r="P50" s="221"/>
      <c r="Q50" s="222"/>
      <c r="R50" s="220">
        <f t="shared" ca="1" si="10"/>
        <v>0</v>
      </c>
      <c r="S50" s="221"/>
      <c r="T50" s="221"/>
      <c r="U50" s="222"/>
      <c r="V50" s="220">
        <f t="shared" ca="1" si="11"/>
        <v>0</v>
      </c>
      <c r="W50" s="221"/>
      <c r="X50" s="221"/>
      <c r="Y50" s="222"/>
    </row>
    <row r="51" spans="1:25" ht="16.5" thickTop="1" thickBot="1">
      <c r="A51" s="118" t="s">
        <v>18</v>
      </c>
      <c r="B51" s="220">
        <f t="shared" ca="1" si="6"/>
        <v>0</v>
      </c>
      <c r="C51" s="221"/>
      <c r="D51" s="221"/>
      <c r="E51" s="222"/>
      <c r="F51" s="220">
        <f t="shared" ca="1" si="7"/>
        <v>0</v>
      </c>
      <c r="G51" s="221"/>
      <c r="H51" s="221"/>
      <c r="I51" s="222"/>
      <c r="J51" s="220">
        <f t="shared" ca="1" si="8"/>
        <v>0</v>
      </c>
      <c r="K51" s="221"/>
      <c r="L51" s="221"/>
      <c r="M51" s="222"/>
      <c r="N51" s="220">
        <f t="shared" ca="1" si="9"/>
        <v>0</v>
      </c>
      <c r="O51" s="221"/>
      <c r="P51" s="221"/>
      <c r="Q51" s="222"/>
      <c r="R51" s="220">
        <f t="shared" ca="1" si="10"/>
        <v>0</v>
      </c>
      <c r="S51" s="221"/>
      <c r="T51" s="221"/>
      <c r="U51" s="222"/>
      <c r="V51" s="220">
        <f t="shared" ca="1" si="11"/>
        <v>0</v>
      </c>
      <c r="W51" s="221"/>
      <c r="X51" s="221"/>
      <c r="Y51" s="222"/>
    </row>
    <row r="52" spans="1:25" ht="16.5" thickTop="1" thickBot="1">
      <c r="A52" s="118" t="s">
        <v>31</v>
      </c>
      <c r="B52" s="220">
        <f t="shared" ca="1" si="6"/>
        <v>0</v>
      </c>
      <c r="C52" s="221"/>
      <c r="D52" s="221"/>
      <c r="E52" s="222"/>
      <c r="F52" s="220">
        <f t="shared" ca="1" si="7"/>
        <v>0</v>
      </c>
      <c r="G52" s="221"/>
      <c r="H52" s="221"/>
      <c r="I52" s="222"/>
      <c r="J52" s="220">
        <f t="shared" ca="1" si="8"/>
        <v>0</v>
      </c>
      <c r="K52" s="221"/>
      <c r="L52" s="221"/>
      <c r="M52" s="222"/>
      <c r="N52" s="220">
        <f t="shared" ca="1" si="9"/>
        <v>0</v>
      </c>
      <c r="O52" s="221"/>
      <c r="P52" s="221"/>
      <c r="Q52" s="222"/>
      <c r="R52" s="220">
        <f t="shared" ca="1" si="10"/>
        <v>0</v>
      </c>
      <c r="S52" s="221"/>
      <c r="T52" s="221"/>
      <c r="U52" s="222"/>
      <c r="V52" s="220">
        <f t="shared" ca="1" si="11"/>
        <v>0</v>
      </c>
      <c r="W52" s="221"/>
      <c r="X52" s="221"/>
      <c r="Y52" s="222"/>
    </row>
    <row r="53" spans="1:25" ht="16.5" thickTop="1" thickBot="1">
      <c r="A53" s="118" t="s">
        <v>20</v>
      </c>
      <c r="B53" s="220">
        <f t="shared" ca="1" si="6"/>
        <v>0</v>
      </c>
      <c r="C53" s="221"/>
      <c r="D53" s="221"/>
      <c r="E53" s="222"/>
      <c r="F53" s="220">
        <f t="shared" ca="1" si="7"/>
        <v>0</v>
      </c>
      <c r="G53" s="221"/>
      <c r="H53" s="221"/>
      <c r="I53" s="222"/>
      <c r="J53" s="220">
        <f t="shared" ca="1" si="8"/>
        <v>0</v>
      </c>
      <c r="K53" s="221"/>
      <c r="L53" s="221"/>
      <c r="M53" s="222"/>
      <c r="N53" s="220">
        <f t="shared" ca="1" si="9"/>
        <v>0</v>
      </c>
      <c r="O53" s="221"/>
      <c r="P53" s="221"/>
      <c r="Q53" s="222"/>
      <c r="R53" s="220">
        <f t="shared" ca="1" si="10"/>
        <v>0</v>
      </c>
      <c r="S53" s="221"/>
      <c r="T53" s="221"/>
      <c r="U53" s="222"/>
      <c r="V53" s="220">
        <f t="shared" ca="1" si="11"/>
        <v>0</v>
      </c>
      <c r="W53" s="221"/>
      <c r="X53" s="221"/>
      <c r="Y53" s="222"/>
    </row>
    <row r="54" spans="1:25" ht="16.5" thickTop="1" thickBot="1">
      <c r="A54" s="118" t="s">
        <v>21</v>
      </c>
      <c r="B54" s="220">
        <f t="shared" ca="1" si="6"/>
        <v>0</v>
      </c>
      <c r="C54" s="221"/>
      <c r="D54" s="221"/>
      <c r="E54" s="222"/>
      <c r="F54" s="220">
        <f t="shared" ca="1" si="7"/>
        <v>0</v>
      </c>
      <c r="G54" s="221"/>
      <c r="H54" s="221"/>
      <c r="I54" s="222"/>
      <c r="J54" s="220">
        <f t="shared" ca="1" si="8"/>
        <v>0</v>
      </c>
      <c r="K54" s="221"/>
      <c r="L54" s="221"/>
      <c r="M54" s="222"/>
      <c r="N54" s="220">
        <f t="shared" ca="1" si="9"/>
        <v>0</v>
      </c>
      <c r="O54" s="221"/>
      <c r="P54" s="221"/>
      <c r="Q54" s="222"/>
      <c r="R54" s="220">
        <f t="shared" ca="1" si="10"/>
        <v>0</v>
      </c>
      <c r="S54" s="221"/>
      <c r="T54" s="221"/>
      <c r="U54" s="222"/>
      <c r="V54" s="220">
        <f t="shared" ca="1" si="11"/>
        <v>0</v>
      </c>
      <c r="W54" s="221"/>
      <c r="X54" s="221"/>
      <c r="Y54" s="222"/>
    </row>
    <row r="55" spans="1:25" ht="16.5" thickTop="1" thickBot="1">
      <c r="A55" s="118" t="s">
        <v>22</v>
      </c>
      <c r="B55" s="220">
        <f t="shared" ca="1" si="6"/>
        <v>0</v>
      </c>
      <c r="C55" s="221"/>
      <c r="D55" s="221"/>
      <c r="E55" s="222"/>
      <c r="F55" s="220">
        <f t="shared" ca="1" si="7"/>
        <v>0</v>
      </c>
      <c r="G55" s="221"/>
      <c r="H55" s="221"/>
      <c r="I55" s="222"/>
      <c r="J55" s="220">
        <f t="shared" ca="1" si="8"/>
        <v>0</v>
      </c>
      <c r="K55" s="221"/>
      <c r="L55" s="221"/>
      <c r="M55" s="222"/>
      <c r="N55" s="220">
        <f t="shared" ca="1" si="9"/>
        <v>0</v>
      </c>
      <c r="O55" s="221"/>
      <c r="P55" s="221"/>
      <c r="Q55" s="222"/>
      <c r="R55" s="220">
        <f t="shared" ca="1" si="10"/>
        <v>0</v>
      </c>
      <c r="S55" s="221"/>
      <c r="T55" s="221"/>
      <c r="U55" s="222"/>
      <c r="V55" s="220">
        <f t="shared" ca="1" si="11"/>
        <v>0</v>
      </c>
      <c r="W55" s="221"/>
      <c r="X55" s="221"/>
      <c r="Y55" s="222"/>
    </row>
    <row r="56" spans="1:25" ht="16.5" thickTop="1" thickBot="1">
      <c r="A56" s="118" t="s">
        <v>30</v>
      </c>
      <c r="B56" s="220">
        <f t="shared" ca="1" si="6"/>
        <v>0</v>
      </c>
      <c r="C56" s="221"/>
      <c r="D56" s="221"/>
      <c r="E56" s="222"/>
      <c r="F56" s="220">
        <f t="shared" ca="1" si="7"/>
        <v>0</v>
      </c>
      <c r="G56" s="221"/>
      <c r="H56" s="221"/>
      <c r="I56" s="222"/>
      <c r="J56" s="220">
        <f t="shared" ca="1" si="8"/>
        <v>0</v>
      </c>
      <c r="K56" s="221"/>
      <c r="L56" s="221"/>
      <c r="M56" s="222"/>
      <c r="N56" s="220">
        <f t="shared" ca="1" si="9"/>
        <v>0</v>
      </c>
      <c r="O56" s="221"/>
      <c r="P56" s="221"/>
      <c r="Q56" s="222"/>
      <c r="R56" s="220">
        <f t="shared" ca="1" si="10"/>
        <v>0</v>
      </c>
      <c r="S56" s="221"/>
      <c r="T56" s="221"/>
      <c r="U56" s="222"/>
      <c r="V56" s="220">
        <f t="shared" ca="1" si="11"/>
        <v>0</v>
      </c>
      <c r="W56" s="221"/>
      <c r="X56" s="221"/>
      <c r="Y56" s="222"/>
    </row>
    <row r="57" spans="1:25" ht="15.75" thickTop="1"/>
  </sheetData>
  <sheetProtection selectLockedCells="1"/>
  <mergeCells count="185">
    <mergeCell ref="R9:U9"/>
    <mergeCell ref="V9:Y9"/>
    <mergeCell ref="B23:B24"/>
    <mergeCell ref="C23:C24"/>
    <mergeCell ref="D23:D24"/>
    <mergeCell ref="E23:E24"/>
    <mergeCell ref="F23:F24"/>
    <mergeCell ref="G23:G24"/>
    <mergeCell ref="H23:H24"/>
    <mergeCell ref="I23:I24"/>
    <mergeCell ref="B9:E9"/>
    <mergeCell ref="F9:I9"/>
    <mergeCell ref="J9:M9"/>
    <mergeCell ref="N9:Q9"/>
    <mergeCell ref="V23:V24"/>
    <mergeCell ref="W23:W24"/>
    <mergeCell ref="X23:X24"/>
    <mergeCell ref="Y23:Y24"/>
    <mergeCell ref="P23:P24"/>
    <mergeCell ref="Q23:Q24"/>
    <mergeCell ref="R23:R24"/>
    <mergeCell ref="S23:S24"/>
    <mergeCell ref="T23:T24"/>
    <mergeCell ref="U23:U24"/>
    <mergeCell ref="B33:E33"/>
    <mergeCell ref="B34:E34"/>
    <mergeCell ref="B35:E35"/>
    <mergeCell ref="F27:I27"/>
    <mergeCell ref="J27:M27"/>
    <mergeCell ref="N27:Q27"/>
    <mergeCell ref="R27:U27"/>
    <mergeCell ref="F30:I30"/>
    <mergeCell ref="J30:M30"/>
    <mergeCell ref="N30:Q30"/>
    <mergeCell ref="R30:U30"/>
    <mergeCell ref="J23:J24"/>
    <mergeCell ref="K23:K24"/>
    <mergeCell ref="L23:L24"/>
    <mergeCell ref="M23:M24"/>
    <mergeCell ref="N23:N24"/>
    <mergeCell ref="O23:O24"/>
    <mergeCell ref="B36:E36"/>
    <mergeCell ref="B37:E37"/>
    <mergeCell ref="B38:E38"/>
    <mergeCell ref="B27:E27"/>
    <mergeCell ref="B28:E28"/>
    <mergeCell ref="B29:E29"/>
    <mergeCell ref="B30:E30"/>
    <mergeCell ref="B31:E31"/>
    <mergeCell ref="B32:E32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V30:Y30"/>
    <mergeCell ref="F31:I31"/>
    <mergeCell ref="J31:M31"/>
    <mergeCell ref="N31:Q31"/>
    <mergeCell ref="R31:U31"/>
    <mergeCell ref="V31:Y31"/>
    <mergeCell ref="F32:I32"/>
    <mergeCell ref="J32:M32"/>
    <mergeCell ref="N32:Q32"/>
    <mergeCell ref="R32:U32"/>
    <mergeCell ref="V32:Y32"/>
    <mergeCell ref="V35:Y35"/>
    <mergeCell ref="F36:I36"/>
    <mergeCell ref="J36:M36"/>
    <mergeCell ref="N36:Q36"/>
    <mergeCell ref="R36:U36"/>
    <mergeCell ref="V36:Y36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4:Y34"/>
    <mergeCell ref="A39:A41"/>
    <mergeCell ref="B25:Y25"/>
    <mergeCell ref="B7:Y8"/>
    <mergeCell ref="A23:A24"/>
    <mergeCell ref="B39:E41"/>
    <mergeCell ref="F39:I41"/>
    <mergeCell ref="J39:M41"/>
    <mergeCell ref="N39:Q41"/>
    <mergeCell ref="R39:U41"/>
    <mergeCell ref="V39:Y41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5:I35"/>
    <mergeCell ref="J35:M35"/>
    <mergeCell ref="N35:Q35"/>
    <mergeCell ref="R35:U35"/>
    <mergeCell ref="E43:S43"/>
    <mergeCell ref="B45:E45"/>
    <mergeCell ref="F45:I45"/>
    <mergeCell ref="J45:M45"/>
    <mergeCell ref="N45:Q45"/>
    <mergeCell ref="R45:U45"/>
    <mergeCell ref="V45:Y45"/>
    <mergeCell ref="B46:E46"/>
    <mergeCell ref="F46:I46"/>
    <mergeCell ref="J46:M46"/>
    <mergeCell ref="N46:Q46"/>
    <mergeCell ref="R46:U46"/>
    <mergeCell ref="V46:Y46"/>
    <mergeCell ref="B47:E47"/>
    <mergeCell ref="F47:I47"/>
    <mergeCell ref="J47:M47"/>
    <mergeCell ref="N47:Q47"/>
    <mergeCell ref="R47:U47"/>
    <mergeCell ref="V47:Y47"/>
    <mergeCell ref="B48:E48"/>
    <mergeCell ref="F48:I48"/>
    <mergeCell ref="J48:M48"/>
    <mergeCell ref="N48:Q48"/>
    <mergeCell ref="R48:U48"/>
    <mergeCell ref="V48:Y48"/>
    <mergeCell ref="B49:E49"/>
    <mergeCell ref="F49:I49"/>
    <mergeCell ref="J49:M49"/>
    <mergeCell ref="N49:Q49"/>
    <mergeCell ref="R49:U49"/>
    <mergeCell ref="V49:Y49"/>
    <mergeCell ref="B50:E50"/>
    <mergeCell ref="F50:I50"/>
    <mergeCell ref="J50:M50"/>
    <mergeCell ref="N50:Q50"/>
    <mergeCell ref="R50:U50"/>
    <mergeCell ref="V50:Y50"/>
    <mergeCell ref="B51:E51"/>
    <mergeCell ref="F51:I51"/>
    <mergeCell ref="J51:M51"/>
    <mergeCell ref="N51:Q51"/>
    <mergeCell ref="R51:U51"/>
    <mergeCell ref="V51:Y51"/>
    <mergeCell ref="B52:E52"/>
    <mergeCell ref="F52:I52"/>
    <mergeCell ref="J52:M52"/>
    <mergeCell ref="N52:Q52"/>
    <mergeCell ref="R52:U52"/>
    <mergeCell ref="V52:Y52"/>
    <mergeCell ref="B53:E53"/>
    <mergeCell ref="F53:I53"/>
    <mergeCell ref="J53:M53"/>
    <mergeCell ref="N53:Q53"/>
    <mergeCell ref="R53:U53"/>
    <mergeCell ref="V53:Y53"/>
    <mergeCell ref="B54:E54"/>
    <mergeCell ref="F54:I54"/>
    <mergeCell ref="J54:M54"/>
    <mergeCell ref="N54:Q54"/>
    <mergeCell ref="R54:U54"/>
    <mergeCell ref="V54:Y54"/>
    <mergeCell ref="B55:E55"/>
    <mergeCell ref="F55:I55"/>
    <mergeCell ref="J55:M55"/>
    <mergeCell ref="N55:Q55"/>
    <mergeCell ref="R55:U55"/>
    <mergeCell ref="V55:Y55"/>
    <mergeCell ref="B56:E56"/>
    <mergeCell ref="F56:I56"/>
    <mergeCell ref="J56:M56"/>
    <mergeCell ref="N56:Q56"/>
    <mergeCell ref="R56:U56"/>
    <mergeCell ref="V56:Y56"/>
  </mergeCells>
  <conditionalFormatting sqref="B11:B22 F11:F22 J11:J22 N11:N22 R11:R22 V11:V22">
    <cfRule type="cellIs" dxfId="255" priority="5" operator="greaterThan">
      <formula>0</formula>
    </cfRule>
  </conditionalFormatting>
  <conditionalFormatting sqref="C11:C22 G11:G22 K11:K22 O11:O22 S11:S22 W11:W22">
    <cfRule type="cellIs" dxfId="254" priority="4" operator="greaterThan">
      <formula>0</formula>
    </cfRule>
  </conditionalFormatting>
  <conditionalFormatting sqref="E11:E22 I11:I22 M11:M22 Q11:Q22 U11:U22 Y11:Y22">
    <cfRule type="cellIs" dxfId="253" priority="2" operator="greaterThan">
      <formula>0</formula>
    </cfRule>
  </conditionalFormatting>
  <conditionalFormatting sqref="D11:D22 H11:H22 L11:L22 P11:P22 T11:T22 X11:X22">
    <cfRule type="cellIs" dxfId="252" priority="3" operator="greaterThan">
      <formula>0</formula>
    </cfRule>
  </conditionalFormatting>
  <conditionalFormatting sqref="AD1:AE13">
    <cfRule type="expression" dxfId="251" priority="1" stopIfTrue="1">
      <formula>MOD(ROW(),2)</formula>
    </cfRule>
  </conditionalFormatting>
  <dataValidations count="1">
    <dataValidation type="list" allowBlank="1" showInputMessage="1" showErrorMessage="1" sqref="A2">
      <formula1>$AH$1:$AH$18</formula1>
    </dataValidation>
  </dataValidations>
  <pageMargins left="0.7" right="0.7" top="0.75" bottom="0.75" header="0.3" footer="0.3"/>
  <pageSetup paperSize="9" scale="45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1511" r:id="rId4" name="Cde_Protect">
          <controlPr defaultSize="0" autoLine="0" r:id="rId5">
            <anchor moveWithCells="1">
              <from>
                <xdr:col>13</xdr:col>
                <xdr:colOff>76200</xdr:colOff>
                <xdr:row>1</xdr:row>
                <xdr:rowOff>161925</xdr:rowOff>
              </from>
              <to>
                <xdr:col>18</xdr:col>
                <xdr:colOff>161925</xdr:colOff>
                <xdr:row>3</xdr:row>
                <xdr:rowOff>161925</xdr:rowOff>
              </to>
            </anchor>
          </controlPr>
        </control>
      </mc:Choice>
      <mc:Fallback>
        <control shapeId="21511" r:id="rId4" name="Cde_Protect"/>
      </mc:Fallback>
    </mc:AlternateContent>
    <mc:AlternateContent xmlns:mc="http://schemas.openxmlformats.org/markup-compatibility/2006">
      <mc:Choice Requires="x14">
        <control shapeId="21506" r:id="rId6" name="CommandButton1">
          <controlPr defaultSize="0" autoLine="0" r:id="rId7">
            <anchor moveWithCells="1">
              <from>
                <xdr:col>7</xdr:col>
                <xdr:colOff>123825</xdr:colOff>
                <xdr:row>1</xdr:row>
                <xdr:rowOff>171450</xdr:rowOff>
              </from>
              <to>
                <xdr:col>12</xdr:col>
                <xdr:colOff>161925</xdr:colOff>
                <xdr:row>3</xdr:row>
                <xdr:rowOff>171450</xdr:rowOff>
              </to>
            </anchor>
          </controlPr>
        </control>
      </mc:Choice>
      <mc:Fallback>
        <control shapeId="2150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48"/>
  <sheetViews>
    <sheetView topLeftCell="F1" workbookViewId="0">
      <selection activeCell="G2" sqref="G2"/>
    </sheetView>
  </sheetViews>
  <sheetFormatPr baseColWidth="10" defaultRowHeight="15"/>
  <cols>
    <col min="1" max="1" width="9.5703125" style="21" customWidth="1"/>
    <col min="2" max="31" width="5.85546875" customWidth="1"/>
    <col min="32" max="43" width="6.5703125" customWidth="1"/>
  </cols>
  <sheetData>
    <row r="1" spans="1:38" ht="11.25" customHeight="1">
      <c r="A1" s="188"/>
      <c r="C1" s="211"/>
      <c r="D1" s="211"/>
      <c r="E1" s="211"/>
      <c r="F1" s="211"/>
      <c r="G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Y1" s="212"/>
      <c r="Z1" s="212"/>
      <c r="AA1" s="212"/>
      <c r="AB1" s="212"/>
      <c r="AC1" s="212"/>
      <c r="AD1" s="212"/>
      <c r="AE1" s="212"/>
      <c r="AF1" s="212"/>
      <c r="AG1" s="212"/>
      <c r="AH1" s="212"/>
      <c r="AI1" s="212"/>
      <c r="AJ1" s="212"/>
      <c r="AK1" s="212"/>
    </row>
    <row r="2" spans="1:38" ht="30" customHeight="1">
      <c r="A2" s="188"/>
      <c r="B2" s="211"/>
      <c r="C2" s="211"/>
      <c r="D2" s="211"/>
      <c r="E2" s="211"/>
      <c r="F2" s="211"/>
      <c r="G2" s="211"/>
      <c r="H2" s="200" t="s">
        <v>49</v>
      </c>
      <c r="I2" s="200"/>
      <c r="J2" s="200"/>
      <c r="K2" s="200"/>
      <c r="L2" s="200"/>
      <c r="M2" s="200"/>
      <c r="N2" s="200"/>
      <c r="O2" s="211"/>
      <c r="P2" s="211"/>
      <c r="Q2" s="211"/>
      <c r="R2" s="211"/>
      <c r="S2" s="211"/>
      <c r="T2" s="211"/>
      <c r="U2" s="211"/>
      <c r="V2" s="211"/>
      <c r="W2" s="211"/>
      <c r="X2" s="212"/>
      <c r="Y2" s="212"/>
      <c r="Z2" s="212"/>
      <c r="AA2" s="212"/>
      <c r="AB2" s="212"/>
      <c r="AC2" s="212"/>
      <c r="AD2" s="212"/>
      <c r="AE2" s="212"/>
      <c r="AF2" s="212"/>
      <c r="AG2" s="212"/>
      <c r="AH2" s="212"/>
      <c r="AI2" s="212"/>
      <c r="AJ2" s="212"/>
      <c r="AK2" s="212"/>
    </row>
    <row r="3" spans="1:38" ht="4.5" customHeight="1" thickBot="1">
      <c r="A3" s="188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37"/>
      <c r="AG3" s="37"/>
      <c r="AH3" s="37"/>
      <c r="AI3" s="37"/>
      <c r="AJ3" s="37"/>
      <c r="AK3" s="37"/>
    </row>
    <row r="4" spans="1:38" ht="15.75" customHeight="1" thickTop="1">
      <c r="A4" s="188"/>
      <c r="B4" s="179" t="s">
        <v>0</v>
      </c>
      <c r="C4" s="180"/>
      <c r="D4" s="180"/>
      <c r="E4" s="180"/>
      <c r="F4" s="180"/>
      <c r="G4" s="181"/>
      <c r="H4" s="179" t="s">
        <v>1</v>
      </c>
      <c r="I4" s="180"/>
      <c r="J4" s="180"/>
      <c r="K4" s="180"/>
      <c r="L4" s="180"/>
      <c r="M4" s="181"/>
      <c r="N4" s="180" t="s">
        <v>2</v>
      </c>
      <c r="O4" s="180"/>
      <c r="P4" s="180"/>
      <c r="Q4" s="180"/>
      <c r="R4" s="180"/>
      <c r="S4" s="180"/>
      <c r="T4" s="179" t="s">
        <v>3</v>
      </c>
      <c r="U4" s="180"/>
      <c r="V4" s="180"/>
      <c r="W4" s="180"/>
      <c r="X4" s="180"/>
      <c r="Y4" s="181"/>
      <c r="Z4" s="179" t="s">
        <v>4</v>
      </c>
      <c r="AA4" s="180"/>
      <c r="AB4" s="180"/>
      <c r="AC4" s="180"/>
      <c r="AD4" s="180"/>
      <c r="AE4" s="181"/>
      <c r="AF4" s="179" t="s">
        <v>5</v>
      </c>
      <c r="AG4" s="180"/>
      <c r="AH4" s="180"/>
      <c r="AI4" s="180"/>
      <c r="AJ4" s="180"/>
      <c r="AK4" s="181"/>
    </row>
    <row r="5" spans="1:38" ht="15.75" customHeight="1" thickBot="1">
      <c r="A5" s="188"/>
      <c r="B5" s="185"/>
      <c r="C5" s="186"/>
      <c r="D5" s="186"/>
      <c r="E5" s="186"/>
      <c r="F5" s="186"/>
      <c r="G5" s="187"/>
      <c r="H5" s="182"/>
      <c r="I5" s="183"/>
      <c r="J5" s="183"/>
      <c r="K5" s="183"/>
      <c r="L5" s="183"/>
      <c r="M5" s="184"/>
      <c r="N5" s="183"/>
      <c r="O5" s="183"/>
      <c r="P5" s="183"/>
      <c r="Q5" s="183"/>
      <c r="R5" s="183"/>
      <c r="S5" s="183"/>
      <c r="T5" s="182"/>
      <c r="U5" s="183"/>
      <c r="V5" s="183"/>
      <c r="W5" s="183"/>
      <c r="X5" s="183"/>
      <c r="Y5" s="184"/>
      <c r="Z5" s="182"/>
      <c r="AA5" s="183"/>
      <c r="AB5" s="183"/>
      <c r="AC5" s="183"/>
      <c r="AD5" s="183"/>
      <c r="AE5" s="184"/>
      <c r="AF5" s="185"/>
      <c r="AG5" s="186"/>
      <c r="AH5" s="186"/>
      <c r="AI5" s="186"/>
      <c r="AJ5" s="186"/>
      <c r="AK5" s="187"/>
    </row>
    <row r="6" spans="1:38" ht="16.5" thickTop="1" thickBot="1">
      <c r="A6" s="93">
        <f>DATE(An,MONTH(1&amp;H2),1)</f>
        <v>41640</v>
      </c>
      <c r="B6" s="45"/>
      <c r="C6" s="94"/>
      <c r="D6" s="95"/>
      <c r="E6" s="96"/>
      <c r="F6" s="136"/>
      <c r="G6" s="26">
        <f>E6-D6+C6-B6</f>
        <v>0</v>
      </c>
      <c r="H6" s="38"/>
      <c r="I6" s="28"/>
      <c r="J6" s="39"/>
      <c r="K6" s="40"/>
      <c r="L6" s="42"/>
      <c r="M6" s="26">
        <f>K6-J6+I6-H6</f>
        <v>0</v>
      </c>
      <c r="N6" s="38"/>
      <c r="O6" s="28"/>
      <c r="P6" s="39"/>
      <c r="Q6" s="40"/>
      <c r="R6" s="42"/>
      <c r="S6" s="26">
        <f>Q6-P6+O6-N6</f>
        <v>0</v>
      </c>
      <c r="T6" s="38"/>
      <c r="U6" s="28"/>
      <c r="V6" s="39"/>
      <c r="W6" s="40"/>
      <c r="X6" s="42"/>
      <c r="Y6" s="26">
        <f>W6-V6+U6-T6</f>
        <v>0</v>
      </c>
      <c r="Z6" s="38"/>
      <c r="AA6" s="28"/>
      <c r="AB6" s="39"/>
      <c r="AC6" s="40"/>
      <c r="AD6" s="43"/>
      <c r="AE6" s="41">
        <f>AC6-AB6+AA6-Z6</f>
        <v>0</v>
      </c>
      <c r="AF6" s="9"/>
      <c r="AG6" s="10"/>
      <c r="AH6" s="11"/>
      <c r="AI6" s="12"/>
      <c r="AJ6" s="44"/>
      <c r="AK6" s="3">
        <f>AI6-AH6+AG6-AF6</f>
        <v>0</v>
      </c>
      <c r="AL6">
        <f>COUNTIF(B6:AK6,"07:00")</f>
        <v>0</v>
      </c>
    </row>
    <row r="7" spans="1:38" ht="16.5" thickTop="1" thickBot="1">
      <c r="A7" s="93">
        <f>A6+1</f>
        <v>41641</v>
      </c>
      <c r="B7" s="45"/>
      <c r="C7" s="97"/>
      <c r="D7" s="98"/>
      <c r="E7" s="99"/>
      <c r="F7" s="137"/>
      <c r="G7" s="26">
        <f t="shared" ref="G7:G36" si="0">E7-D7+C7-B7</f>
        <v>0</v>
      </c>
      <c r="H7" s="9"/>
      <c r="I7" s="10"/>
      <c r="J7" s="11"/>
      <c r="K7" s="12"/>
      <c r="L7" s="42"/>
      <c r="M7" s="26">
        <f t="shared" ref="M7:M36" si="1">K7-J7+I7-H7</f>
        <v>0</v>
      </c>
      <c r="N7" s="9"/>
      <c r="O7" s="10"/>
      <c r="P7" s="11"/>
      <c r="Q7" s="12"/>
      <c r="R7" s="42"/>
      <c r="S7" s="26">
        <f t="shared" ref="S7:S36" si="2">Q7-P7+O7-N7</f>
        <v>0</v>
      </c>
      <c r="T7" s="9"/>
      <c r="U7" s="10"/>
      <c r="V7" s="11"/>
      <c r="W7" s="12"/>
      <c r="X7" s="42"/>
      <c r="Y7" s="26">
        <f t="shared" ref="Y7:Y36" si="3">W7-V7+U7-T7</f>
        <v>0</v>
      </c>
      <c r="Z7" s="9"/>
      <c r="AA7" s="10"/>
      <c r="AB7" s="11"/>
      <c r="AC7" s="12"/>
      <c r="AD7" s="43"/>
      <c r="AE7" s="36">
        <f t="shared" ref="AE7:AE36" si="4">AC7-AB7+AA7-Z7</f>
        <v>0</v>
      </c>
      <c r="AF7" s="9"/>
      <c r="AG7" s="10"/>
      <c r="AH7" s="11"/>
      <c r="AI7" s="12"/>
      <c r="AJ7" s="44"/>
      <c r="AK7" s="5">
        <f t="shared" ref="AK7:AK36" si="5">AI7-AH7+AG7-AF7</f>
        <v>0</v>
      </c>
      <c r="AL7">
        <f t="shared" ref="AL7:AL36" si="6">COUNTIF(B7:AK7,"07:00")</f>
        <v>0</v>
      </c>
    </row>
    <row r="8" spans="1:38" ht="16.5" thickTop="1" thickBot="1">
      <c r="A8" s="93">
        <f t="shared" ref="A8:A36" si="7">A7+1</f>
        <v>41642</v>
      </c>
      <c r="B8" s="45"/>
      <c r="C8" s="97"/>
      <c r="D8" s="98"/>
      <c r="E8" s="99"/>
      <c r="F8" s="137"/>
      <c r="G8" s="26">
        <f t="shared" si="0"/>
        <v>0</v>
      </c>
      <c r="H8" s="9"/>
      <c r="I8" s="10"/>
      <c r="J8" s="11"/>
      <c r="K8" s="12"/>
      <c r="L8" s="42"/>
      <c r="M8" s="26">
        <f t="shared" si="1"/>
        <v>0</v>
      </c>
      <c r="N8" s="9"/>
      <c r="O8" s="10"/>
      <c r="P8" s="11"/>
      <c r="Q8" s="12"/>
      <c r="R8" s="42"/>
      <c r="S8" s="26">
        <f t="shared" si="2"/>
        <v>0</v>
      </c>
      <c r="T8" s="9"/>
      <c r="U8" s="10"/>
      <c r="V8" s="11"/>
      <c r="W8" s="12"/>
      <c r="X8" s="42"/>
      <c r="Y8" s="26">
        <f t="shared" si="3"/>
        <v>0</v>
      </c>
      <c r="Z8" s="9"/>
      <c r="AA8" s="10"/>
      <c r="AB8" s="11"/>
      <c r="AC8" s="12"/>
      <c r="AD8" s="43"/>
      <c r="AE8" s="36">
        <f t="shared" si="4"/>
        <v>0</v>
      </c>
      <c r="AF8" s="9"/>
      <c r="AG8" s="10"/>
      <c r="AH8" s="11"/>
      <c r="AI8" s="12"/>
      <c r="AJ8" s="44"/>
      <c r="AK8" s="5">
        <f t="shared" si="5"/>
        <v>0</v>
      </c>
      <c r="AL8">
        <f t="shared" si="6"/>
        <v>0</v>
      </c>
    </row>
    <row r="9" spans="1:38" ht="16.5" thickTop="1" thickBot="1">
      <c r="A9" s="93">
        <f t="shared" si="7"/>
        <v>41643</v>
      </c>
      <c r="B9" s="45"/>
      <c r="C9" s="97"/>
      <c r="D9" s="98"/>
      <c r="E9" s="99"/>
      <c r="F9" s="137"/>
      <c r="G9" s="26">
        <f t="shared" si="0"/>
        <v>0</v>
      </c>
      <c r="H9" s="9"/>
      <c r="I9" s="10"/>
      <c r="J9" s="11"/>
      <c r="K9" s="12"/>
      <c r="L9" s="42"/>
      <c r="M9" s="26">
        <f t="shared" si="1"/>
        <v>0</v>
      </c>
      <c r="N9" s="9"/>
      <c r="O9" s="10"/>
      <c r="P9" s="11"/>
      <c r="Q9" s="12"/>
      <c r="R9" s="42"/>
      <c r="S9" s="26">
        <f t="shared" si="2"/>
        <v>0</v>
      </c>
      <c r="T9" s="9"/>
      <c r="U9" s="10"/>
      <c r="V9" s="11"/>
      <c r="W9" s="12"/>
      <c r="X9" s="42"/>
      <c r="Y9" s="26">
        <f t="shared" si="3"/>
        <v>0</v>
      </c>
      <c r="Z9" s="9"/>
      <c r="AA9" s="10"/>
      <c r="AB9" s="11"/>
      <c r="AC9" s="12"/>
      <c r="AD9" s="43"/>
      <c r="AE9" s="36">
        <f t="shared" si="4"/>
        <v>0</v>
      </c>
      <c r="AF9" s="9"/>
      <c r="AG9" s="10"/>
      <c r="AH9" s="11"/>
      <c r="AI9" s="12"/>
      <c r="AJ9" s="44"/>
      <c r="AK9" s="5">
        <f t="shared" si="5"/>
        <v>0</v>
      </c>
      <c r="AL9">
        <f t="shared" si="6"/>
        <v>0</v>
      </c>
    </row>
    <row r="10" spans="1:38" ht="16.5" thickTop="1" thickBot="1">
      <c r="A10" s="93">
        <f t="shared" si="7"/>
        <v>41644</v>
      </c>
      <c r="B10" s="45"/>
      <c r="C10" s="97"/>
      <c r="D10" s="98"/>
      <c r="E10" s="99"/>
      <c r="F10" s="137"/>
      <c r="G10" s="26">
        <f t="shared" si="0"/>
        <v>0</v>
      </c>
      <c r="H10" s="9"/>
      <c r="I10" s="10"/>
      <c r="J10" s="11"/>
      <c r="K10" s="12"/>
      <c r="L10" s="42"/>
      <c r="M10" s="26">
        <f t="shared" si="1"/>
        <v>0</v>
      </c>
      <c r="N10" s="9"/>
      <c r="O10" s="10"/>
      <c r="P10" s="11"/>
      <c r="Q10" s="12"/>
      <c r="R10" s="42"/>
      <c r="S10" s="26">
        <f t="shared" si="2"/>
        <v>0</v>
      </c>
      <c r="T10" s="9"/>
      <c r="U10" s="10"/>
      <c r="V10" s="11"/>
      <c r="W10" s="12"/>
      <c r="X10" s="42"/>
      <c r="Y10" s="26">
        <f t="shared" si="3"/>
        <v>0</v>
      </c>
      <c r="Z10" s="9"/>
      <c r="AA10" s="10"/>
      <c r="AB10" s="11"/>
      <c r="AC10" s="12"/>
      <c r="AD10" s="43"/>
      <c r="AE10" s="36">
        <f t="shared" si="4"/>
        <v>0</v>
      </c>
      <c r="AF10" s="9"/>
      <c r="AG10" s="10"/>
      <c r="AH10" s="11"/>
      <c r="AI10" s="12"/>
      <c r="AJ10" s="44"/>
      <c r="AK10" s="5">
        <f t="shared" si="5"/>
        <v>0</v>
      </c>
      <c r="AL10">
        <f t="shared" si="6"/>
        <v>0</v>
      </c>
    </row>
    <row r="11" spans="1:38" ht="16.5" thickTop="1" thickBot="1">
      <c r="A11" s="93">
        <f t="shared" si="7"/>
        <v>41645</v>
      </c>
      <c r="B11" s="45"/>
      <c r="C11" s="97"/>
      <c r="D11" s="98"/>
      <c r="E11" s="99"/>
      <c r="F11" s="137"/>
      <c r="G11" s="26">
        <f t="shared" si="0"/>
        <v>0</v>
      </c>
      <c r="H11" s="9"/>
      <c r="I11" s="10"/>
      <c r="J11" s="11"/>
      <c r="K11" s="12"/>
      <c r="L11" s="42"/>
      <c r="M11" s="26">
        <f t="shared" si="1"/>
        <v>0</v>
      </c>
      <c r="N11" s="9"/>
      <c r="O11" s="10"/>
      <c r="P11" s="11"/>
      <c r="Q11" s="12"/>
      <c r="R11" s="42"/>
      <c r="S11" s="26">
        <f t="shared" si="2"/>
        <v>0</v>
      </c>
      <c r="T11" s="9"/>
      <c r="U11" s="10"/>
      <c r="V11" s="11"/>
      <c r="W11" s="12"/>
      <c r="X11" s="42"/>
      <c r="Y11" s="26">
        <f t="shared" si="3"/>
        <v>0</v>
      </c>
      <c r="Z11" s="9"/>
      <c r="AA11" s="10"/>
      <c r="AB11" s="11"/>
      <c r="AC11" s="12"/>
      <c r="AD11" s="43"/>
      <c r="AE11" s="36">
        <f t="shared" si="4"/>
        <v>0</v>
      </c>
      <c r="AF11" s="9"/>
      <c r="AG11" s="10"/>
      <c r="AH11" s="11"/>
      <c r="AI11" s="12"/>
      <c r="AJ11" s="44"/>
      <c r="AK11" s="5">
        <f t="shared" si="5"/>
        <v>0</v>
      </c>
      <c r="AL11">
        <f t="shared" si="6"/>
        <v>0</v>
      </c>
    </row>
    <row r="12" spans="1:38" ht="16.5" thickTop="1" thickBot="1">
      <c r="A12" s="93">
        <f t="shared" si="7"/>
        <v>41646</v>
      </c>
      <c r="B12" s="45"/>
      <c r="C12" s="97"/>
      <c r="D12" s="98"/>
      <c r="E12" s="99"/>
      <c r="F12" s="137"/>
      <c r="G12" s="26">
        <f t="shared" si="0"/>
        <v>0</v>
      </c>
      <c r="H12" s="9"/>
      <c r="I12" s="10"/>
      <c r="J12" s="11"/>
      <c r="K12" s="12"/>
      <c r="L12" s="42"/>
      <c r="M12" s="26">
        <f t="shared" si="1"/>
        <v>0</v>
      </c>
      <c r="N12" s="9"/>
      <c r="O12" s="10"/>
      <c r="P12" s="11"/>
      <c r="Q12" s="12"/>
      <c r="R12" s="42"/>
      <c r="S12" s="26">
        <f t="shared" si="2"/>
        <v>0</v>
      </c>
      <c r="T12" s="9"/>
      <c r="U12" s="10"/>
      <c r="V12" s="11"/>
      <c r="W12" s="12"/>
      <c r="X12" s="42"/>
      <c r="Y12" s="26">
        <f t="shared" si="3"/>
        <v>0</v>
      </c>
      <c r="Z12" s="9"/>
      <c r="AA12" s="10"/>
      <c r="AB12" s="11"/>
      <c r="AC12" s="12"/>
      <c r="AD12" s="43"/>
      <c r="AE12" s="36">
        <f t="shared" si="4"/>
        <v>0</v>
      </c>
      <c r="AF12" s="9"/>
      <c r="AG12" s="10"/>
      <c r="AH12" s="11"/>
      <c r="AI12" s="12"/>
      <c r="AJ12" s="44"/>
      <c r="AK12" s="5">
        <f t="shared" si="5"/>
        <v>0</v>
      </c>
      <c r="AL12">
        <f t="shared" si="6"/>
        <v>0</v>
      </c>
    </row>
    <row r="13" spans="1:38" ht="16.5" thickTop="1" thickBot="1">
      <c r="A13" s="93">
        <f t="shared" si="7"/>
        <v>41647</v>
      </c>
      <c r="B13" s="45"/>
      <c r="C13" s="97"/>
      <c r="D13" s="98"/>
      <c r="E13" s="99"/>
      <c r="F13" s="137"/>
      <c r="G13" s="26">
        <f t="shared" si="0"/>
        <v>0</v>
      </c>
      <c r="H13" s="9"/>
      <c r="I13" s="10"/>
      <c r="J13" s="11"/>
      <c r="K13" s="12"/>
      <c r="L13" s="42"/>
      <c r="M13" s="26">
        <f t="shared" si="1"/>
        <v>0</v>
      </c>
      <c r="N13" s="9"/>
      <c r="O13" s="10"/>
      <c r="P13" s="11"/>
      <c r="Q13" s="12"/>
      <c r="R13" s="42"/>
      <c r="S13" s="26">
        <f t="shared" si="2"/>
        <v>0</v>
      </c>
      <c r="T13" s="9"/>
      <c r="U13" s="10"/>
      <c r="V13" s="11"/>
      <c r="W13" s="12"/>
      <c r="X13" s="42"/>
      <c r="Y13" s="26">
        <f t="shared" si="3"/>
        <v>0</v>
      </c>
      <c r="Z13" s="9"/>
      <c r="AA13" s="10"/>
      <c r="AB13" s="11"/>
      <c r="AC13" s="12"/>
      <c r="AD13" s="43"/>
      <c r="AE13" s="36">
        <f t="shared" si="4"/>
        <v>0</v>
      </c>
      <c r="AF13" s="9"/>
      <c r="AG13" s="10"/>
      <c r="AH13" s="11"/>
      <c r="AI13" s="12"/>
      <c r="AJ13" s="44"/>
      <c r="AK13" s="5">
        <f t="shared" si="5"/>
        <v>0</v>
      </c>
      <c r="AL13">
        <f t="shared" si="6"/>
        <v>0</v>
      </c>
    </row>
    <row r="14" spans="1:38" ht="16.5" thickTop="1" thickBot="1">
      <c r="A14" s="93">
        <f t="shared" si="7"/>
        <v>41648</v>
      </c>
      <c r="B14" s="45"/>
      <c r="C14" s="97"/>
      <c r="D14" s="98"/>
      <c r="E14" s="99"/>
      <c r="F14" s="137"/>
      <c r="G14" s="26">
        <f t="shared" si="0"/>
        <v>0</v>
      </c>
      <c r="H14" s="9"/>
      <c r="I14" s="10"/>
      <c r="J14" s="11"/>
      <c r="K14" s="12"/>
      <c r="L14" s="42"/>
      <c r="M14" s="26">
        <f t="shared" si="1"/>
        <v>0</v>
      </c>
      <c r="N14" s="9"/>
      <c r="O14" s="10"/>
      <c r="P14" s="11"/>
      <c r="Q14" s="12"/>
      <c r="R14" s="42"/>
      <c r="S14" s="26">
        <f t="shared" si="2"/>
        <v>0</v>
      </c>
      <c r="T14" s="9"/>
      <c r="U14" s="10"/>
      <c r="V14" s="11"/>
      <c r="W14" s="12"/>
      <c r="X14" s="42"/>
      <c r="Y14" s="26">
        <f t="shared" si="3"/>
        <v>0</v>
      </c>
      <c r="Z14" s="9"/>
      <c r="AA14" s="10"/>
      <c r="AB14" s="11"/>
      <c r="AC14" s="12"/>
      <c r="AD14" s="43"/>
      <c r="AE14" s="36">
        <f t="shared" si="4"/>
        <v>0</v>
      </c>
      <c r="AF14" s="9"/>
      <c r="AG14" s="10"/>
      <c r="AH14" s="11"/>
      <c r="AI14" s="12"/>
      <c r="AJ14" s="44"/>
      <c r="AK14" s="5">
        <f t="shared" si="5"/>
        <v>0</v>
      </c>
      <c r="AL14">
        <f t="shared" si="6"/>
        <v>0</v>
      </c>
    </row>
    <row r="15" spans="1:38" ht="16.5" thickTop="1" thickBot="1">
      <c r="A15" s="93">
        <f t="shared" si="7"/>
        <v>41649</v>
      </c>
      <c r="B15" s="45"/>
      <c r="C15" s="97"/>
      <c r="D15" s="98"/>
      <c r="E15" s="99"/>
      <c r="F15" s="137"/>
      <c r="G15" s="26">
        <f t="shared" si="0"/>
        <v>0</v>
      </c>
      <c r="H15" s="9"/>
      <c r="I15" s="10"/>
      <c r="J15" s="11"/>
      <c r="K15" s="12"/>
      <c r="L15" s="42"/>
      <c r="M15" s="26">
        <f t="shared" si="1"/>
        <v>0</v>
      </c>
      <c r="N15" s="9"/>
      <c r="O15" s="10"/>
      <c r="P15" s="11"/>
      <c r="Q15" s="12"/>
      <c r="R15" s="42"/>
      <c r="S15" s="26">
        <f t="shared" si="2"/>
        <v>0</v>
      </c>
      <c r="T15" s="9"/>
      <c r="U15" s="10"/>
      <c r="V15" s="11"/>
      <c r="W15" s="12"/>
      <c r="X15" s="42"/>
      <c r="Y15" s="26">
        <f t="shared" si="3"/>
        <v>0</v>
      </c>
      <c r="Z15" s="9"/>
      <c r="AA15" s="10"/>
      <c r="AB15" s="11"/>
      <c r="AC15" s="12"/>
      <c r="AD15" s="43"/>
      <c r="AE15" s="36">
        <f t="shared" si="4"/>
        <v>0</v>
      </c>
      <c r="AF15" s="9"/>
      <c r="AG15" s="10"/>
      <c r="AH15" s="11"/>
      <c r="AI15" s="12"/>
      <c r="AJ15" s="44"/>
      <c r="AK15" s="5">
        <f t="shared" si="5"/>
        <v>0</v>
      </c>
      <c r="AL15">
        <f t="shared" si="6"/>
        <v>0</v>
      </c>
    </row>
    <row r="16" spans="1:38" ht="16.5" thickTop="1" thickBot="1">
      <c r="A16" s="93">
        <f t="shared" si="7"/>
        <v>41650</v>
      </c>
      <c r="B16" s="45"/>
      <c r="C16" s="97"/>
      <c r="D16" s="98"/>
      <c r="E16" s="99"/>
      <c r="F16" s="137"/>
      <c r="G16" s="26">
        <f t="shared" si="0"/>
        <v>0</v>
      </c>
      <c r="H16" s="9"/>
      <c r="I16" s="10"/>
      <c r="J16" s="11"/>
      <c r="K16" s="12"/>
      <c r="L16" s="42"/>
      <c r="M16" s="26">
        <f t="shared" si="1"/>
        <v>0</v>
      </c>
      <c r="N16" s="9"/>
      <c r="O16" s="10"/>
      <c r="P16" s="11"/>
      <c r="Q16" s="12"/>
      <c r="R16" s="42"/>
      <c r="S16" s="26">
        <f t="shared" si="2"/>
        <v>0</v>
      </c>
      <c r="T16" s="9"/>
      <c r="U16" s="10"/>
      <c r="V16" s="11"/>
      <c r="W16" s="12"/>
      <c r="X16" s="42"/>
      <c r="Y16" s="26">
        <f t="shared" si="3"/>
        <v>0</v>
      </c>
      <c r="Z16" s="9"/>
      <c r="AA16" s="10"/>
      <c r="AB16" s="11"/>
      <c r="AC16" s="12"/>
      <c r="AD16" s="43"/>
      <c r="AE16" s="36">
        <f t="shared" si="4"/>
        <v>0</v>
      </c>
      <c r="AF16" s="9"/>
      <c r="AG16" s="10"/>
      <c r="AH16" s="11"/>
      <c r="AI16" s="12"/>
      <c r="AJ16" s="44"/>
      <c r="AK16" s="5">
        <f t="shared" si="5"/>
        <v>0</v>
      </c>
      <c r="AL16">
        <f t="shared" si="6"/>
        <v>0</v>
      </c>
    </row>
    <row r="17" spans="1:38" ht="16.5" thickTop="1" thickBot="1">
      <c r="A17" s="93">
        <f t="shared" si="7"/>
        <v>41651</v>
      </c>
      <c r="B17" s="45"/>
      <c r="C17" s="97"/>
      <c r="D17" s="98"/>
      <c r="E17" s="99"/>
      <c r="F17" s="137"/>
      <c r="G17" s="26">
        <f t="shared" si="0"/>
        <v>0</v>
      </c>
      <c r="H17" s="9"/>
      <c r="I17" s="10"/>
      <c r="J17" s="11"/>
      <c r="K17" s="12"/>
      <c r="L17" s="42"/>
      <c r="M17" s="26">
        <f t="shared" si="1"/>
        <v>0</v>
      </c>
      <c r="N17" s="9"/>
      <c r="O17" s="10"/>
      <c r="P17" s="11"/>
      <c r="Q17" s="12"/>
      <c r="R17" s="42"/>
      <c r="S17" s="26">
        <f t="shared" si="2"/>
        <v>0</v>
      </c>
      <c r="T17" s="9"/>
      <c r="U17" s="10"/>
      <c r="V17" s="11"/>
      <c r="W17" s="12"/>
      <c r="X17" s="42"/>
      <c r="Y17" s="26">
        <f t="shared" si="3"/>
        <v>0</v>
      </c>
      <c r="Z17" s="9"/>
      <c r="AA17" s="10"/>
      <c r="AB17" s="11"/>
      <c r="AC17" s="12"/>
      <c r="AD17" s="43"/>
      <c r="AE17" s="36">
        <f t="shared" si="4"/>
        <v>0</v>
      </c>
      <c r="AF17" s="9"/>
      <c r="AG17" s="10"/>
      <c r="AH17" s="11"/>
      <c r="AI17" s="12"/>
      <c r="AJ17" s="44"/>
      <c r="AK17" s="5">
        <f t="shared" si="5"/>
        <v>0</v>
      </c>
      <c r="AL17">
        <f t="shared" si="6"/>
        <v>0</v>
      </c>
    </row>
    <row r="18" spans="1:38" ht="16.5" thickTop="1" thickBot="1">
      <c r="A18" s="93">
        <f t="shared" si="7"/>
        <v>41652</v>
      </c>
      <c r="B18" s="45"/>
      <c r="C18" s="97"/>
      <c r="D18" s="98"/>
      <c r="E18" s="99"/>
      <c r="F18" s="137"/>
      <c r="G18" s="26">
        <f t="shared" si="0"/>
        <v>0</v>
      </c>
      <c r="H18" s="9"/>
      <c r="I18" s="10"/>
      <c r="J18" s="11"/>
      <c r="K18" s="12"/>
      <c r="L18" s="42"/>
      <c r="M18" s="26">
        <f t="shared" si="1"/>
        <v>0</v>
      </c>
      <c r="N18" s="9"/>
      <c r="O18" s="10"/>
      <c r="P18" s="11"/>
      <c r="Q18" s="12"/>
      <c r="R18" s="42"/>
      <c r="S18" s="26">
        <f t="shared" si="2"/>
        <v>0</v>
      </c>
      <c r="T18" s="9"/>
      <c r="U18" s="10"/>
      <c r="V18" s="11"/>
      <c r="W18" s="12"/>
      <c r="X18" s="42"/>
      <c r="Y18" s="26">
        <f t="shared" si="3"/>
        <v>0</v>
      </c>
      <c r="Z18" s="9"/>
      <c r="AA18" s="10"/>
      <c r="AB18" s="11"/>
      <c r="AC18" s="12"/>
      <c r="AD18" s="43"/>
      <c r="AE18" s="36">
        <f t="shared" si="4"/>
        <v>0</v>
      </c>
      <c r="AF18" s="9"/>
      <c r="AG18" s="10"/>
      <c r="AH18" s="11"/>
      <c r="AI18" s="12"/>
      <c r="AJ18" s="44"/>
      <c r="AK18" s="5">
        <f t="shared" si="5"/>
        <v>0</v>
      </c>
      <c r="AL18">
        <f t="shared" si="6"/>
        <v>0</v>
      </c>
    </row>
    <row r="19" spans="1:38" ht="16.5" thickTop="1" thickBot="1">
      <c r="A19" s="93">
        <f t="shared" si="7"/>
        <v>41653</v>
      </c>
      <c r="B19" s="45"/>
      <c r="C19" s="97"/>
      <c r="D19" s="98"/>
      <c r="E19" s="99"/>
      <c r="F19" s="137"/>
      <c r="G19" s="26">
        <f t="shared" si="0"/>
        <v>0</v>
      </c>
      <c r="H19" s="9"/>
      <c r="I19" s="10"/>
      <c r="J19" s="11"/>
      <c r="K19" s="12"/>
      <c r="L19" s="42"/>
      <c r="M19" s="26">
        <f t="shared" si="1"/>
        <v>0</v>
      </c>
      <c r="N19" s="9"/>
      <c r="O19" s="10"/>
      <c r="P19" s="11"/>
      <c r="Q19" s="12"/>
      <c r="R19" s="42"/>
      <c r="S19" s="26">
        <f t="shared" si="2"/>
        <v>0</v>
      </c>
      <c r="T19" s="9"/>
      <c r="U19" s="10"/>
      <c r="V19" s="11"/>
      <c r="W19" s="12"/>
      <c r="X19" s="42"/>
      <c r="Y19" s="26">
        <f t="shared" si="3"/>
        <v>0</v>
      </c>
      <c r="Z19" s="9"/>
      <c r="AA19" s="10"/>
      <c r="AB19" s="11"/>
      <c r="AC19" s="12"/>
      <c r="AD19" s="43"/>
      <c r="AE19" s="36">
        <f t="shared" si="4"/>
        <v>0</v>
      </c>
      <c r="AF19" s="9"/>
      <c r="AG19" s="10"/>
      <c r="AH19" s="11"/>
      <c r="AI19" s="12"/>
      <c r="AJ19" s="44"/>
      <c r="AK19" s="5">
        <f t="shared" si="5"/>
        <v>0</v>
      </c>
      <c r="AL19">
        <f t="shared" si="6"/>
        <v>0</v>
      </c>
    </row>
    <row r="20" spans="1:38" ht="16.5" thickTop="1" thickBot="1">
      <c r="A20" s="93">
        <f t="shared" si="7"/>
        <v>41654</v>
      </c>
      <c r="B20" s="45"/>
      <c r="C20" s="97"/>
      <c r="D20" s="98"/>
      <c r="E20" s="99"/>
      <c r="F20" s="137"/>
      <c r="G20" s="26">
        <f t="shared" si="0"/>
        <v>0</v>
      </c>
      <c r="H20" s="9"/>
      <c r="I20" s="10"/>
      <c r="J20" s="11"/>
      <c r="K20" s="12"/>
      <c r="L20" s="42"/>
      <c r="M20" s="26">
        <f t="shared" si="1"/>
        <v>0</v>
      </c>
      <c r="N20" s="9"/>
      <c r="O20" s="10"/>
      <c r="P20" s="11"/>
      <c r="Q20" s="12"/>
      <c r="R20" s="42"/>
      <c r="S20" s="26">
        <f t="shared" si="2"/>
        <v>0</v>
      </c>
      <c r="T20" s="9"/>
      <c r="U20" s="10"/>
      <c r="V20" s="11"/>
      <c r="W20" s="12"/>
      <c r="X20" s="42"/>
      <c r="Y20" s="26">
        <f t="shared" si="3"/>
        <v>0</v>
      </c>
      <c r="Z20" s="9"/>
      <c r="AA20" s="10"/>
      <c r="AB20" s="11"/>
      <c r="AC20" s="12"/>
      <c r="AD20" s="43"/>
      <c r="AE20" s="36">
        <f t="shared" si="4"/>
        <v>0</v>
      </c>
      <c r="AF20" s="9"/>
      <c r="AG20" s="10"/>
      <c r="AH20" s="11"/>
      <c r="AI20" s="12"/>
      <c r="AJ20" s="44"/>
      <c r="AK20" s="5">
        <f t="shared" si="5"/>
        <v>0</v>
      </c>
      <c r="AL20">
        <f t="shared" si="6"/>
        <v>0</v>
      </c>
    </row>
    <row r="21" spans="1:38" ht="16.5" thickTop="1" thickBot="1">
      <c r="A21" s="93">
        <f t="shared" si="7"/>
        <v>41655</v>
      </c>
      <c r="B21" s="45"/>
      <c r="C21" s="97"/>
      <c r="D21" s="98"/>
      <c r="E21" s="99"/>
      <c r="F21" s="137"/>
      <c r="G21" s="26">
        <f t="shared" si="0"/>
        <v>0</v>
      </c>
      <c r="H21" s="9"/>
      <c r="I21" s="10"/>
      <c r="J21" s="11"/>
      <c r="K21" s="12"/>
      <c r="L21" s="42"/>
      <c r="M21" s="26">
        <f t="shared" si="1"/>
        <v>0</v>
      </c>
      <c r="N21" s="9"/>
      <c r="O21" s="10"/>
      <c r="P21" s="11"/>
      <c r="Q21" s="12"/>
      <c r="R21" s="42"/>
      <c r="S21" s="26">
        <f t="shared" si="2"/>
        <v>0</v>
      </c>
      <c r="T21" s="9"/>
      <c r="U21" s="10"/>
      <c r="V21" s="11"/>
      <c r="W21" s="12"/>
      <c r="X21" s="42"/>
      <c r="Y21" s="26">
        <f t="shared" si="3"/>
        <v>0</v>
      </c>
      <c r="Z21" s="9"/>
      <c r="AA21" s="10"/>
      <c r="AB21" s="11"/>
      <c r="AC21" s="12"/>
      <c r="AD21" s="43"/>
      <c r="AE21" s="36">
        <f t="shared" si="4"/>
        <v>0</v>
      </c>
      <c r="AF21" s="9"/>
      <c r="AG21" s="10"/>
      <c r="AH21" s="11"/>
      <c r="AI21" s="12"/>
      <c r="AJ21" s="44"/>
      <c r="AK21" s="5">
        <f t="shared" si="5"/>
        <v>0</v>
      </c>
      <c r="AL21">
        <f t="shared" si="6"/>
        <v>0</v>
      </c>
    </row>
    <row r="22" spans="1:38" ht="16.5" thickTop="1" thickBot="1">
      <c r="A22" s="93">
        <f t="shared" si="7"/>
        <v>41656</v>
      </c>
      <c r="B22" s="45"/>
      <c r="C22" s="97"/>
      <c r="D22" s="98"/>
      <c r="E22" s="99"/>
      <c r="F22" s="137"/>
      <c r="G22" s="26">
        <f t="shared" si="0"/>
        <v>0</v>
      </c>
      <c r="H22" s="9"/>
      <c r="I22" s="10"/>
      <c r="J22" s="11"/>
      <c r="K22" s="12"/>
      <c r="L22" s="42"/>
      <c r="M22" s="26">
        <f t="shared" si="1"/>
        <v>0</v>
      </c>
      <c r="N22" s="9"/>
      <c r="O22" s="10"/>
      <c r="P22" s="11"/>
      <c r="Q22" s="12"/>
      <c r="R22" s="42"/>
      <c r="S22" s="26">
        <f t="shared" si="2"/>
        <v>0</v>
      </c>
      <c r="T22" s="9"/>
      <c r="U22" s="10"/>
      <c r="V22" s="11"/>
      <c r="W22" s="12"/>
      <c r="X22" s="42"/>
      <c r="Y22" s="26">
        <f t="shared" si="3"/>
        <v>0</v>
      </c>
      <c r="Z22" s="9"/>
      <c r="AA22" s="10"/>
      <c r="AB22" s="11"/>
      <c r="AC22" s="12"/>
      <c r="AD22" s="43"/>
      <c r="AE22" s="36">
        <f t="shared" si="4"/>
        <v>0</v>
      </c>
      <c r="AF22" s="9"/>
      <c r="AG22" s="10"/>
      <c r="AH22" s="11"/>
      <c r="AI22" s="12"/>
      <c r="AJ22" s="44"/>
      <c r="AK22" s="5">
        <f t="shared" si="5"/>
        <v>0</v>
      </c>
      <c r="AL22">
        <f t="shared" si="6"/>
        <v>0</v>
      </c>
    </row>
    <row r="23" spans="1:38" ht="16.5" thickTop="1" thickBot="1">
      <c r="A23" s="93">
        <f t="shared" si="7"/>
        <v>41657</v>
      </c>
      <c r="B23" s="45"/>
      <c r="C23" s="97"/>
      <c r="D23" s="98"/>
      <c r="E23" s="99"/>
      <c r="F23" s="137"/>
      <c r="G23" s="26">
        <f t="shared" si="0"/>
        <v>0</v>
      </c>
      <c r="H23" s="9"/>
      <c r="I23" s="10"/>
      <c r="J23" s="11"/>
      <c r="K23" s="12"/>
      <c r="L23" s="42"/>
      <c r="M23" s="26">
        <f t="shared" si="1"/>
        <v>0</v>
      </c>
      <c r="N23" s="9"/>
      <c r="O23" s="10"/>
      <c r="P23" s="11"/>
      <c r="Q23" s="12"/>
      <c r="R23" s="42"/>
      <c r="S23" s="26">
        <f t="shared" si="2"/>
        <v>0</v>
      </c>
      <c r="T23" s="9"/>
      <c r="U23" s="10"/>
      <c r="V23" s="11"/>
      <c r="W23" s="12"/>
      <c r="X23" s="42"/>
      <c r="Y23" s="26">
        <f t="shared" si="3"/>
        <v>0</v>
      </c>
      <c r="Z23" s="9"/>
      <c r="AA23" s="10"/>
      <c r="AB23" s="11"/>
      <c r="AC23" s="12"/>
      <c r="AD23" s="43"/>
      <c r="AE23" s="36">
        <f t="shared" si="4"/>
        <v>0</v>
      </c>
      <c r="AF23" s="9"/>
      <c r="AG23" s="10"/>
      <c r="AH23" s="11"/>
      <c r="AI23" s="12"/>
      <c r="AJ23" s="44"/>
      <c r="AK23" s="5">
        <f t="shared" si="5"/>
        <v>0</v>
      </c>
      <c r="AL23">
        <f t="shared" si="6"/>
        <v>0</v>
      </c>
    </row>
    <row r="24" spans="1:38" ht="16.5" thickTop="1" thickBot="1">
      <c r="A24" s="93">
        <f t="shared" si="7"/>
        <v>41658</v>
      </c>
      <c r="B24" s="45"/>
      <c r="C24" s="97"/>
      <c r="D24" s="98"/>
      <c r="E24" s="99"/>
      <c r="F24" s="137"/>
      <c r="G24" s="26">
        <f t="shared" si="0"/>
        <v>0</v>
      </c>
      <c r="H24" s="9"/>
      <c r="I24" s="10"/>
      <c r="J24" s="11"/>
      <c r="K24" s="12"/>
      <c r="L24" s="42"/>
      <c r="M24" s="26">
        <f t="shared" si="1"/>
        <v>0</v>
      </c>
      <c r="N24" s="9"/>
      <c r="O24" s="10"/>
      <c r="P24" s="11"/>
      <c r="Q24" s="12"/>
      <c r="R24" s="42"/>
      <c r="S24" s="26">
        <f t="shared" si="2"/>
        <v>0</v>
      </c>
      <c r="T24" s="9"/>
      <c r="U24" s="10"/>
      <c r="V24" s="11"/>
      <c r="W24" s="12"/>
      <c r="X24" s="42"/>
      <c r="Y24" s="26">
        <f t="shared" si="3"/>
        <v>0</v>
      </c>
      <c r="Z24" s="9"/>
      <c r="AA24" s="10"/>
      <c r="AB24" s="11"/>
      <c r="AC24" s="12"/>
      <c r="AD24" s="43"/>
      <c r="AE24" s="36">
        <f t="shared" si="4"/>
        <v>0</v>
      </c>
      <c r="AF24" s="9"/>
      <c r="AG24" s="10"/>
      <c r="AH24" s="11"/>
      <c r="AI24" s="12"/>
      <c r="AJ24" s="44"/>
      <c r="AK24" s="5">
        <f t="shared" si="5"/>
        <v>0</v>
      </c>
      <c r="AL24">
        <f t="shared" si="6"/>
        <v>0</v>
      </c>
    </row>
    <row r="25" spans="1:38" ht="16.5" thickTop="1" thickBot="1">
      <c r="A25" s="93">
        <f t="shared" si="7"/>
        <v>41659</v>
      </c>
      <c r="B25" s="45"/>
      <c r="C25" s="97"/>
      <c r="D25" s="98"/>
      <c r="E25" s="99"/>
      <c r="F25" s="137"/>
      <c r="G25" s="26">
        <f t="shared" si="0"/>
        <v>0</v>
      </c>
      <c r="H25" s="9"/>
      <c r="I25" s="10"/>
      <c r="J25" s="11"/>
      <c r="K25" s="12"/>
      <c r="L25" s="42"/>
      <c r="M25" s="26">
        <f t="shared" si="1"/>
        <v>0</v>
      </c>
      <c r="N25" s="9"/>
      <c r="O25" s="10"/>
      <c r="P25" s="11"/>
      <c r="Q25" s="12"/>
      <c r="R25" s="42"/>
      <c r="S25" s="26">
        <f t="shared" si="2"/>
        <v>0</v>
      </c>
      <c r="T25" s="9"/>
      <c r="U25" s="10"/>
      <c r="V25" s="11"/>
      <c r="W25" s="12"/>
      <c r="X25" s="42"/>
      <c r="Y25" s="26">
        <f t="shared" si="3"/>
        <v>0</v>
      </c>
      <c r="Z25" s="9"/>
      <c r="AA25" s="10"/>
      <c r="AB25" s="11"/>
      <c r="AC25" s="12"/>
      <c r="AD25" s="43"/>
      <c r="AE25" s="36">
        <f t="shared" si="4"/>
        <v>0</v>
      </c>
      <c r="AF25" s="9"/>
      <c r="AG25" s="10"/>
      <c r="AH25" s="11"/>
      <c r="AI25" s="12"/>
      <c r="AJ25" s="44"/>
      <c r="AK25" s="5">
        <f t="shared" si="5"/>
        <v>0</v>
      </c>
      <c r="AL25">
        <f t="shared" si="6"/>
        <v>0</v>
      </c>
    </row>
    <row r="26" spans="1:38" ht="16.5" thickTop="1" thickBot="1">
      <c r="A26" s="93">
        <f t="shared" si="7"/>
        <v>41660</v>
      </c>
      <c r="B26" s="45"/>
      <c r="C26" s="97"/>
      <c r="D26" s="98"/>
      <c r="E26" s="99"/>
      <c r="F26" s="137"/>
      <c r="G26" s="26">
        <f t="shared" si="0"/>
        <v>0</v>
      </c>
      <c r="H26" s="9"/>
      <c r="I26" s="10"/>
      <c r="J26" s="11"/>
      <c r="K26" s="12"/>
      <c r="L26" s="42"/>
      <c r="M26" s="26">
        <f t="shared" si="1"/>
        <v>0</v>
      </c>
      <c r="N26" s="9"/>
      <c r="O26" s="10"/>
      <c r="P26" s="11"/>
      <c r="Q26" s="12"/>
      <c r="R26" s="42"/>
      <c r="S26" s="26">
        <f t="shared" si="2"/>
        <v>0</v>
      </c>
      <c r="T26" s="9"/>
      <c r="U26" s="10"/>
      <c r="V26" s="11"/>
      <c r="W26" s="12"/>
      <c r="X26" s="42"/>
      <c r="Y26" s="26">
        <f t="shared" si="3"/>
        <v>0</v>
      </c>
      <c r="Z26" s="9"/>
      <c r="AA26" s="10"/>
      <c r="AB26" s="11"/>
      <c r="AC26" s="12"/>
      <c r="AD26" s="43"/>
      <c r="AE26" s="36">
        <f t="shared" si="4"/>
        <v>0</v>
      </c>
      <c r="AF26" s="9"/>
      <c r="AG26" s="10"/>
      <c r="AH26" s="11"/>
      <c r="AI26" s="12"/>
      <c r="AJ26" s="44"/>
      <c r="AK26" s="5">
        <f t="shared" si="5"/>
        <v>0</v>
      </c>
      <c r="AL26">
        <f t="shared" si="6"/>
        <v>0</v>
      </c>
    </row>
    <row r="27" spans="1:38" ht="16.5" thickTop="1" thickBot="1">
      <c r="A27" s="93">
        <f t="shared" si="7"/>
        <v>41661</v>
      </c>
      <c r="B27" s="45"/>
      <c r="C27" s="97"/>
      <c r="D27" s="98"/>
      <c r="E27" s="99"/>
      <c r="F27" s="137"/>
      <c r="G27" s="26">
        <f t="shared" si="0"/>
        <v>0</v>
      </c>
      <c r="H27" s="9"/>
      <c r="I27" s="10"/>
      <c r="J27" s="11"/>
      <c r="K27" s="12"/>
      <c r="L27" s="42"/>
      <c r="M27" s="26">
        <f t="shared" si="1"/>
        <v>0</v>
      </c>
      <c r="N27" s="9"/>
      <c r="O27" s="10"/>
      <c r="P27" s="11"/>
      <c r="Q27" s="12"/>
      <c r="R27" s="42"/>
      <c r="S27" s="26">
        <f t="shared" si="2"/>
        <v>0</v>
      </c>
      <c r="T27" s="9"/>
      <c r="U27" s="10"/>
      <c r="V27" s="11"/>
      <c r="W27" s="12"/>
      <c r="X27" s="42"/>
      <c r="Y27" s="26">
        <f t="shared" si="3"/>
        <v>0</v>
      </c>
      <c r="Z27" s="9"/>
      <c r="AA27" s="10"/>
      <c r="AB27" s="11"/>
      <c r="AC27" s="12"/>
      <c r="AD27" s="43"/>
      <c r="AE27" s="36">
        <f t="shared" si="4"/>
        <v>0</v>
      </c>
      <c r="AF27" s="9"/>
      <c r="AG27" s="10"/>
      <c r="AH27" s="11"/>
      <c r="AI27" s="12"/>
      <c r="AJ27" s="44"/>
      <c r="AK27" s="5">
        <f t="shared" si="5"/>
        <v>0</v>
      </c>
      <c r="AL27">
        <f t="shared" si="6"/>
        <v>0</v>
      </c>
    </row>
    <row r="28" spans="1:38" ht="16.5" thickTop="1" thickBot="1">
      <c r="A28" s="93">
        <f t="shared" si="7"/>
        <v>41662</v>
      </c>
      <c r="B28" s="45"/>
      <c r="C28" s="97"/>
      <c r="D28" s="98"/>
      <c r="E28" s="99"/>
      <c r="F28" s="137"/>
      <c r="G28" s="26">
        <f t="shared" si="0"/>
        <v>0</v>
      </c>
      <c r="H28" s="9"/>
      <c r="I28" s="10"/>
      <c r="J28" s="11"/>
      <c r="K28" s="12"/>
      <c r="L28" s="42"/>
      <c r="M28" s="26">
        <f t="shared" si="1"/>
        <v>0</v>
      </c>
      <c r="N28" s="9"/>
      <c r="O28" s="10"/>
      <c r="P28" s="11"/>
      <c r="Q28" s="12"/>
      <c r="R28" s="42"/>
      <c r="S28" s="26">
        <f t="shared" si="2"/>
        <v>0</v>
      </c>
      <c r="T28" s="9"/>
      <c r="U28" s="10"/>
      <c r="V28" s="11"/>
      <c r="W28" s="12"/>
      <c r="X28" s="42"/>
      <c r="Y28" s="26">
        <f t="shared" si="3"/>
        <v>0</v>
      </c>
      <c r="Z28" s="9"/>
      <c r="AA28" s="10"/>
      <c r="AB28" s="11"/>
      <c r="AC28" s="12"/>
      <c r="AD28" s="43"/>
      <c r="AE28" s="36">
        <f t="shared" si="4"/>
        <v>0</v>
      </c>
      <c r="AF28" s="9"/>
      <c r="AG28" s="10"/>
      <c r="AH28" s="11"/>
      <c r="AI28" s="12"/>
      <c r="AJ28" s="44"/>
      <c r="AK28" s="5">
        <f t="shared" si="5"/>
        <v>0</v>
      </c>
      <c r="AL28">
        <f t="shared" si="6"/>
        <v>0</v>
      </c>
    </row>
    <row r="29" spans="1:38" ht="16.5" thickTop="1" thickBot="1">
      <c r="A29" s="93">
        <f t="shared" si="7"/>
        <v>41663</v>
      </c>
      <c r="B29" s="45"/>
      <c r="C29" s="97"/>
      <c r="D29" s="98"/>
      <c r="E29" s="99"/>
      <c r="F29" s="137"/>
      <c r="G29" s="26">
        <f t="shared" si="0"/>
        <v>0</v>
      </c>
      <c r="H29" s="9"/>
      <c r="I29" s="10"/>
      <c r="J29" s="11"/>
      <c r="K29" s="12"/>
      <c r="L29" s="42"/>
      <c r="M29" s="26">
        <f t="shared" si="1"/>
        <v>0</v>
      </c>
      <c r="N29" s="9"/>
      <c r="O29" s="10"/>
      <c r="P29" s="11"/>
      <c r="Q29" s="12"/>
      <c r="R29" s="42"/>
      <c r="S29" s="26">
        <f t="shared" si="2"/>
        <v>0</v>
      </c>
      <c r="T29" s="9"/>
      <c r="U29" s="10"/>
      <c r="V29" s="11"/>
      <c r="W29" s="12"/>
      <c r="X29" s="42"/>
      <c r="Y29" s="26">
        <f t="shared" si="3"/>
        <v>0</v>
      </c>
      <c r="Z29" s="9"/>
      <c r="AA29" s="10"/>
      <c r="AB29" s="11"/>
      <c r="AC29" s="12"/>
      <c r="AD29" s="43"/>
      <c r="AE29" s="36">
        <f t="shared" si="4"/>
        <v>0</v>
      </c>
      <c r="AF29" s="9"/>
      <c r="AG29" s="10"/>
      <c r="AH29" s="11"/>
      <c r="AI29" s="12"/>
      <c r="AJ29" s="44"/>
      <c r="AK29" s="5">
        <f t="shared" si="5"/>
        <v>0</v>
      </c>
      <c r="AL29">
        <f t="shared" si="6"/>
        <v>0</v>
      </c>
    </row>
    <row r="30" spans="1:38" ht="16.5" thickTop="1" thickBot="1">
      <c r="A30" s="93">
        <f t="shared" si="7"/>
        <v>41664</v>
      </c>
      <c r="B30" s="45"/>
      <c r="C30" s="97"/>
      <c r="D30" s="98"/>
      <c r="E30" s="99"/>
      <c r="F30" s="137"/>
      <c r="G30" s="26">
        <f t="shared" si="0"/>
        <v>0</v>
      </c>
      <c r="H30" s="9"/>
      <c r="I30" s="10"/>
      <c r="J30" s="11"/>
      <c r="K30" s="12"/>
      <c r="L30" s="42"/>
      <c r="M30" s="26">
        <f t="shared" si="1"/>
        <v>0</v>
      </c>
      <c r="N30" s="9"/>
      <c r="O30" s="10"/>
      <c r="P30" s="11"/>
      <c r="Q30" s="12"/>
      <c r="R30" s="42"/>
      <c r="S30" s="26">
        <f t="shared" si="2"/>
        <v>0</v>
      </c>
      <c r="T30" s="9"/>
      <c r="U30" s="10"/>
      <c r="V30" s="11"/>
      <c r="W30" s="12"/>
      <c r="X30" s="42"/>
      <c r="Y30" s="26">
        <f t="shared" si="3"/>
        <v>0</v>
      </c>
      <c r="Z30" s="9"/>
      <c r="AA30" s="10"/>
      <c r="AB30" s="11"/>
      <c r="AC30" s="12"/>
      <c r="AD30" s="43"/>
      <c r="AE30" s="36">
        <f t="shared" si="4"/>
        <v>0</v>
      </c>
      <c r="AF30" s="9"/>
      <c r="AG30" s="10"/>
      <c r="AH30" s="11"/>
      <c r="AI30" s="12"/>
      <c r="AJ30" s="44"/>
      <c r="AK30" s="5">
        <f t="shared" si="5"/>
        <v>0</v>
      </c>
      <c r="AL30">
        <f t="shared" si="6"/>
        <v>0</v>
      </c>
    </row>
    <row r="31" spans="1:38" ht="16.5" thickTop="1" thickBot="1">
      <c r="A31" s="93">
        <f t="shared" si="7"/>
        <v>41665</v>
      </c>
      <c r="B31" s="45"/>
      <c r="C31" s="97"/>
      <c r="D31" s="98"/>
      <c r="E31" s="99"/>
      <c r="F31" s="137"/>
      <c r="G31" s="26">
        <f t="shared" si="0"/>
        <v>0</v>
      </c>
      <c r="H31" s="9"/>
      <c r="I31" s="10"/>
      <c r="J31" s="11"/>
      <c r="K31" s="12"/>
      <c r="L31" s="42"/>
      <c r="M31" s="26">
        <f t="shared" si="1"/>
        <v>0</v>
      </c>
      <c r="N31" s="9"/>
      <c r="O31" s="10"/>
      <c r="P31" s="11"/>
      <c r="Q31" s="12"/>
      <c r="R31" s="42"/>
      <c r="S31" s="26">
        <f t="shared" si="2"/>
        <v>0</v>
      </c>
      <c r="T31" s="9"/>
      <c r="U31" s="10"/>
      <c r="V31" s="11"/>
      <c r="W31" s="12"/>
      <c r="X31" s="42"/>
      <c r="Y31" s="26">
        <f t="shared" si="3"/>
        <v>0</v>
      </c>
      <c r="Z31" s="9"/>
      <c r="AA31" s="10"/>
      <c r="AB31" s="11"/>
      <c r="AC31" s="12"/>
      <c r="AD31" s="43"/>
      <c r="AE31" s="36">
        <f t="shared" si="4"/>
        <v>0</v>
      </c>
      <c r="AF31" s="9"/>
      <c r="AG31" s="10"/>
      <c r="AH31" s="11"/>
      <c r="AI31" s="12"/>
      <c r="AJ31" s="44"/>
      <c r="AK31" s="5">
        <f t="shared" si="5"/>
        <v>0</v>
      </c>
      <c r="AL31">
        <f t="shared" si="6"/>
        <v>0</v>
      </c>
    </row>
    <row r="32" spans="1:38" ht="16.5" thickTop="1" thickBot="1">
      <c r="A32" s="93">
        <f t="shared" si="7"/>
        <v>41666</v>
      </c>
      <c r="B32" s="45"/>
      <c r="C32" s="97"/>
      <c r="D32" s="98"/>
      <c r="E32" s="99"/>
      <c r="F32" s="137"/>
      <c r="G32" s="26">
        <f t="shared" si="0"/>
        <v>0</v>
      </c>
      <c r="H32" s="9"/>
      <c r="I32" s="10"/>
      <c r="J32" s="11"/>
      <c r="K32" s="12"/>
      <c r="L32" s="42"/>
      <c r="M32" s="26">
        <f t="shared" si="1"/>
        <v>0</v>
      </c>
      <c r="N32" s="9"/>
      <c r="O32" s="10"/>
      <c r="P32" s="11"/>
      <c r="Q32" s="12"/>
      <c r="R32" s="42"/>
      <c r="S32" s="26">
        <f t="shared" si="2"/>
        <v>0</v>
      </c>
      <c r="T32" s="9"/>
      <c r="U32" s="10"/>
      <c r="V32" s="11"/>
      <c r="W32" s="12"/>
      <c r="X32" s="42"/>
      <c r="Y32" s="26">
        <f t="shared" si="3"/>
        <v>0</v>
      </c>
      <c r="Z32" s="9"/>
      <c r="AA32" s="10"/>
      <c r="AB32" s="11"/>
      <c r="AC32" s="12"/>
      <c r="AD32" s="43"/>
      <c r="AE32" s="36">
        <f t="shared" si="4"/>
        <v>0</v>
      </c>
      <c r="AF32" s="9"/>
      <c r="AG32" s="10"/>
      <c r="AH32" s="11"/>
      <c r="AI32" s="12"/>
      <c r="AJ32" s="44"/>
      <c r="AK32" s="5">
        <f t="shared" si="5"/>
        <v>0</v>
      </c>
      <c r="AL32">
        <f t="shared" si="6"/>
        <v>0</v>
      </c>
    </row>
    <row r="33" spans="1:38" ht="16.5" thickTop="1" thickBot="1">
      <c r="A33" s="93">
        <f t="shared" si="7"/>
        <v>41667</v>
      </c>
      <c r="B33" s="45"/>
      <c r="C33" s="97"/>
      <c r="D33" s="98"/>
      <c r="E33" s="99"/>
      <c r="F33" s="137"/>
      <c r="G33" s="26">
        <f t="shared" si="0"/>
        <v>0</v>
      </c>
      <c r="H33" s="9"/>
      <c r="I33" s="10"/>
      <c r="J33" s="11"/>
      <c r="K33" s="12"/>
      <c r="L33" s="42"/>
      <c r="M33" s="26">
        <f t="shared" si="1"/>
        <v>0</v>
      </c>
      <c r="N33" s="9"/>
      <c r="O33" s="10"/>
      <c r="P33" s="11"/>
      <c r="Q33" s="12"/>
      <c r="R33" s="42"/>
      <c r="S33" s="26">
        <f t="shared" si="2"/>
        <v>0</v>
      </c>
      <c r="T33" s="9"/>
      <c r="U33" s="10"/>
      <c r="V33" s="11"/>
      <c r="W33" s="12"/>
      <c r="X33" s="42"/>
      <c r="Y33" s="26">
        <f t="shared" si="3"/>
        <v>0</v>
      </c>
      <c r="Z33" s="9"/>
      <c r="AA33" s="10"/>
      <c r="AB33" s="11"/>
      <c r="AC33" s="12"/>
      <c r="AD33" s="43"/>
      <c r="AE33" s="36">
        <f t="shared" si="4"/>
        <v>0</v>
      </c>
      <c r="AF33" s="9"/>
      <c r="AG33" s="10"/>
      <c r="AH33" s="11"/>
      <c r="AI33" s="12"/>
      <c r="AJ33" s="44"/>
      <c r="AK33" s="5">
        <f t="shared" si="5"/>
        <v>0</v>
      </c>
      <c r="AL33">
        <f t="shared" si="6"/>
        <v>0</v>
      </c>
    </row>
    <row r="34" spans="1:38" ht="16.5" thickTop="1" thickBot="1">
      <c r="A34" s="93">
        <f t="shared" si="7"/>
        <v>41668</v>
      </c>
      <c r="B34" s="45"/>
      <c r="C34" s="97"/>
      <c r="D34" s="98"/>
      <c r="E34" s="99"/>
      <c r="F34" s="137"/>
      <c r="G34" s="26">
        <f t="shared" si="0"/>
        <v>0</v>
      </c>
      <c r="H34" s="9"/>
      <c r="I34" s="10"/>
      <c r="J34" s="11"/>
      <c r="K34" s="12"/>
      <c r="L34" s="42"/>
      <c r="M34" s="26">
        <f t="shared" si="1"/>
        <v>0</v>
      </c>
      <c r="N34" s="9"/>
      <c r="O34" s="10"/>
      <c r="P34" s="11"/>
      <c r="Q34" s="12"/>
      <c r="R34" s="42"/>
      <c r="S34" s="26">
        <f t="shared" si="2"/>
        <v>0</v>
      </c>
      <c r="T34" s="9"/>
      <c r="U34" s="10"/>
      <c r="V34" s="11"/>
      <c r="W34" s="12"/>
      <c r="X34" s="42"/>
      <c r="Y34" s="26">
        <f t="shared" si="3"/>
        <v>0</v>
      </c>
      <c r="Z34" s="9"/>
      <c r="AA34" s="10"/>
      <c r="AB34" s="11"/>
      <c r="AC34" s="12"/>
      <c r="AD34" s="43"/>
      <c r="AE34" s="36">
        <f t="shared" si="4"/>
        <v>0</v>
      </c>
      <c r="AF34" s="9"/>
      <c r="AG34" s="10"/>
      <c r="AH34" s="11"/>
      <c r="AI34" s="12"/>
      <c r="AJ34" s="44"/>
      <c r="AK34" s="5">
        <f t="shared" si="5"/>
        <v>0</v>
      </c>
      <c r="AL34">
        <f t="shared" si="6"/>
        <v>0</v>
      </c>
    </row>
    <row r="35" spans="1:38" ht="16.5" thickTop="1" thickBot="1">
      <c r="A35" s="93">
        <f t="shared" si="7"/>
        <v>41669</v>
      </c>
      <c r="B35" s="45"/>
      <c r="C35" s="97"/>
      <c r="D35" s="98"/>
      <c r="E35" s="99"/>
      <c r="F35" s="137"/>
      <c r="G35" s="26">
        <f t="shared" si="0"/>
        <v>0</v>
      </c>
      <c r="H35" s="9"/>
      <c r="I35" s="10"/>
      <c r="J35" s="11"/>
      <c r="K35" s="12"/>
      <c r="L35" s="42"/>
      <c r="M35" s="26">
        <f t="shared" si="1"/>
        <v>0</v>
      </c>
      <c r="N35" s="9"/>
      <c r="O35" s="10"/>
      <c r="P35" s="11"/>
      <c r="Q35" s="12"/>
      <c r="R35" s="42"/>
      <c r="S35" s="26">
        <f t="shared" si="2"/>
        <v>0</v>
      </c>
      <c r="T35" s="9"/>
      <c r="U35" s="10"/>
      <c r="V35" s="11"/>
      <c r="W35" s="12"/>
      <c r="X35" s="42"/>
      <c r="Y35" s="26">
        <f t="shared" si="3"/>
        <v>0</v>
      </c>
      <c r="Z35" s="9"/>
      <c r="AA35" s="10"/>
      <c r="AB35" s="11"/>
      <c r="AC35" s="12"/>
      <c r="AD35" s="43"/>
      <c r="AE35" s="36">
        <f t="shared" si="4"/>
        <v>0</v>
      </c>
      <c r="AF35" s="9"/>
      <c r="AG35" s="10"/>
      <c r="AH35" s="11"/>
      <c r="AI35" s="12"/>
      <c r="AJ35" s="44"/>
      <c r="AK35" s="5">
        <f t="shared" si="5"/>
        <v>0</v>
      </c>
      <c r="AL35">
        <f t="shared" si="6"/>
        <v>0</v>
      </c>
    </row>
    <row r="36" spans="1:38" ht="16.5" thickTop="1" thickBot="1">
      <c r="A36" s="93">
        <f t="shared" si="7"/>
        <v>41670</v>
      </c>
      <c r="B36" s="46"/>
      <c r="C36" s="100"/>
      <c r="D36" s="101"/>
      <c r="E36" s="102"/>
      <c r="F36" s="138"/>
      <c r="G36" s="26">
        <f t="shared" si="0"/>
        <v>0</v>
      </c>
      <c r="H36" s="15"/>
      <c r="I36" s="16"/>
      <c r="J36" s="17"/>
      <c r="K36" s="18"/>
      <c r="L36" s="42"/>
      <c r="M36" s="26">
        <f t="shared" si="1"/>
        <v>0</v>
      </c>
      <c r="N36" s="15"/>
      <c r="O36" s="16"/>
      <c r="P36" s="17"/>
      <c r="Q36" s="18"/>
      <c r="R36" s="42"/>
      <c r="S36" s="26">
        <f t="shared" si="2"/>
        <v>0</v>
      </c>
      <c r="T36" s="15"/>
      <c r="U36" s="16"/>
      <c r="V36" s="17"/>
      <c r="W36" s="18"/>
      <c r="X36" s="42"/>
      <c r="Y36" s="26">
        <f t="shared" si="3"/>
        <v>0</v>
      </c>
      <c r="Z36" s="15"/>
      <c r="AA36" s="16"/>
      <c r="AB36" s="17"/>
      <c r="AC36" s="18"/>
      <c r="AD36" s="43"/>
      <c r="AE36" s="36">
        <f t="shared" si="4"/>
        <v>0</v>
      </c>
      <c r="AF36" s="15"/>
      <c r="AG36" s="16"/>
      <c r="AH36" s="17"/>
      <c r="AI36" s="18"/>
      <c r="AJ36" s="44"/>
      <c r="AK36" s="14">
        <f t="shared" si="5"/>
        <v>0</v>
      </c>
      <c r="AL36">
        <f t="shared" si="6"/>
        <v>0</v>
      </c>
    </row>
    <row r="37" spans="1:38" ht="15.75" customHeight="1" thickTop="1">
      <c r="A37" s="19"/>
      <c r="B37" s="171">
        <f>SUM(G6:G36)</f>
        <v>0</v>
      </c>
      <c r="C37" s="172"/>
      <c r="D37" s="172"/>
      <c r="E37" s="172"/>
      <c r="F37" s="172"/>
      <c r="G37" s="173"/>
      <c r="H37" s="172">
        <f>SUM(M6:M36)</f>
        <v>0</v>
      </c>
      <c r="I37" s="172"/>
      <c r="J37" s="172"/>
      <c r="K37" s="172"/>
      <c r="L37" s="172"/>
      <c r="M37" s="173"/>
      <c r="N37" s="171">
        <f>SUM(S6:S36)</f>
        <v>0</v>
      </c>
      <c r="O37" s="172"/>
      <c r="P37" s="172"/>
      <c r="Q37" s="172"/>
      <c r="R37" s="172"/>
      <c r="S37" s="173"/>
      <c r="T37" s="172">
        <f>SUM(Y6:Y36)</f>
        <v>0</v>
      </c>
      <c r="U37" s="172"/>
      <c r="V37" s="172"/>
      <c r="W37" s="172"/>
      <c r="X37" s="172"/>
      <c r="Y37" s="172"/>
      <c r="Z37" s="171">
        <f>SUM(AE6:AE36)</f>
        <v>0</v>
      </c>
      <c r="AA37" s="172"/>
      <c r="AB37" s="172"/>
      <c r="AC37" s="172"/>
      <c r="AD37" s="172"/>
      <c r="AE37" s="173"/>
      <c r="AF37" s="171">
        <f>SUM(AK6:AK36)</f>
        <v>0</v>
      </c>
      <c r="AG37" s="172"/>
      <c r="AH37" s="172"/>
      <c r="AI37" s="172"/>
      <c r="AJ37" s="172"/>
      <c r="AK37" s="173"/>
    </row>
    <row r="38" spans="1:38" ht="15" customHeight="1" thickBot="1">
      <c r="B38" s="174"/>
      <c r="C38" s="175"/>
      <c r="D38" s="175"/>
      <c r="E38" s="175"/>
      <c r="F38" s="175"/>
      <c r="G38" s="176"/>
      <c r="H38" s="175"/>
      <c r="I38" s="175"/>
      <c r="J38" s="175"/>
      <c r="K38" s="175"/>
      <c r="L38" s="175"/>
      <c r="M38" s="176"/>
      <c r="N38" s="174"/>
      <c r="O38" s="175"/>
      <c r="P38" s="175"/>
      <c r="Q38" s="175"/>
      <c r="R38" s="175"/>
      <c r="S38" s="176"/>
      <c r="T38" s="175"/>
      <c r="U38" s="175"/>
      <c r="V38" s="175"/>
      <c r="W38" s="175"/>
      <c r="X38" s="175"/>
      <c r="Y38" s="175"/>
      <c r="Z38" s="174"/>
      <c r="AA38" s="175"/>
      <c r="AB38" s="175"/>
      <c r="AC38" s="175"/>
      <c r="AD38" s="175"/>
      <c r="AE38" s="176"/>
      <c r="AF38" s="174"/>
      <c r="AG38" s="175"/>
      <c r="AH38" s="175"/>
      <c r="AI38" s="175"/>
      <c r="AJ38" s="175"/>
      <c r="AK38" s="176"/>
    </row>
    <row r="39" spans="1:38" s="25" customFormat="1" ht="16.5" thickTop="1">
      <c r="A39" s="217" t="s">
        <v>61</v>
      </c>
      <c r="B39" s="214"/>
      <c r="C39" s="215"/>
      <c r="D39" s="215"/>
      <c r="E39" s="215"/>
      <c r="F39" s="216"/>
      <c r="G39" s="218">
        <f ca="1">SUMPRODUCT((COUNTIF(fériés,ROW(INDIRECT($A$6&amp;":"&amp;$A$36)))),G$6:G36)</f>
        <v>0</v>
      </c>
      <c r="H39" s="214"/>
      <c r="I39" s="215"/>
      <c r="J39" s="215"/>
      <c r="K39" s="215"/>
      <c r="L39" s="216"/>
      <c r="M39" s="218">
        <f ca="1">SUMPRODUCT((COUNTIF(fériés,ROW(INDIRECT($A$6&amp;":"&amp;$A$36)))),M$6:M36)</f>
        <v>0</v>
      </c>
      <c r="N39" s="214"/>
      <c r="O39" s="215"/>
      <c r="P39" s="215"/>
      <c r="Q39" s="215"/>
      <c r="R39" s="216"/>
      <c r="S39" s="218">
        <f ca="1">SUMPRODUCT((COUNTIF(fériés,ROW(INDIRECT($A$6&amp;":"&amp;$A$36)))),S$6:S36)</f>
        <v>0</v>
      </c>
      <c r="T39" s="214"/>
      <c r="U39" s="215"/>
      <c r="V39" s="215"/>
      <c r="W39" s="215"/>
      <c r="X39" s="216"/>
      <c r="Y39" s="218">
        <f ca="1">SUMPRODUCT((COUNTIF(fériés,ROW(INDIRECT($A$6&amp;":"&amp;$A$36)))),Y$6:Y36)</f>
        <v>0</v>
      </c>
      <c r="Z39" s="214"/>
      <c r="AA39" s="215"/>
      <c r="AB39" s="215"/>
      <c r="AC39" s="215"/>
      <c r="AD39" s="216"/>
      <c r="AE39" s="218">
        <f ca="1">SUMPRODUCT((COUNTIF(fériés,ROW(INDIRECT($A$6&amp;":"&amp;$A$36)))),AE$6:AE36)</f>
        <v>0</v>
      </c>
      <c r="AF39" s="214"/>
      <c r="AG39" s="215"/>
      <c r="AH39" s="215"/>
      <c r="AI39" s="215"/>
      <c r="AJ39" s="216"/>
      <c r="AK39" s="218">
        <f ca="1">SUMPRODUCT((COUNTIF(fériés,ROW(INDIRECT($A$6&amp;":"&amp;$A$36)))),AK$6:AK36)</f>
        <v>0</v>
      </c>
    </row>
    <row r="40" spans="1:38" s="25" customFormat="1" ht="15.75">
      <c r="A40" s="86"/>
      <c r="B40" s="88"/>
      <c r="C40" s="24"/>
      <c r="D40" s="24"/>
      <c r="E40" s="24"/>
      <c r="H40" s="88"/>
      <c r="I40" s="24"/>
      <c r="J40" s="24"/>
      <c r="K40" s="24"/>
      <c r="N40" s="88"/>
      <c r="O40" s="24"/>
      <c r="P40" s="24"/>
      <c r="Q40" s="24"/>
      <c r="T40" s="88"/>
      <c r="U40" s="24"/>
      <c r="V40" s="24"/>
      <c r="W40" s="24"/>
      <c r="Z40" s="88"/>
      <c r="AA40" s="24"/>
      <c r="AB40" s="24"/>
      <c r="AC40" s="24"/>
      <c r="AF40" s="88"/>
      <c r="AG40" s="24"/>
      <c r="AH40" s="24"/>
      <c r="AI40" s="24"/>
    </row>
    <row r="41" spans="1:38" s="25" customFormat="1" ht="15.75">
      <c r="A41" s="86"/>
      <c r="B41" s="88"/>
      <c r="C41" s="24"/>
      <c r="D41" s="24"/>
      <c r="E41" s="24"/>
      <c r="H41" s="88"/>
      <c r="I41" s="24"/>
      <c r="J41" s="24"/>
      <c r="K41" s="24"/>
      <c r="N41" s="88"/>
      <c r="O41" s="24"/>
      <c r="P41" s="24"/>
      <c r="Q41" s="24"/>
      <c r="T41" s="88"/>
      <c r="U41" s="24"/>
      <c r="V41" s="24"/>
      <c r="W41" s="24"/>
      <c r="Z41" s="88"/>
      <c r="AA41" s="24"/>
      <c r="AB41" s="24"/>
      <c r="AC41" s="24"/>
      <c r="AF41" s="88"/>
      <c r="AG41" s="24"/>
      <c r="AH41" s="24"/>
      <c r="AI41" s="24"/>
    </row>
    <row r="42" spans="1:38" s="25" customFormat="1" ht="15.75">
      <c r="A42" s="86"/>
      <c r="AC42" s="24"/>
      <c r="AI42" s="24"/>
    </row>
    <row r="43" spans="1:38" s="25" customFormat="1">
      <c r="A43" s="86"/>
    </row>
    <row r="44" spans="1:38" s="25" customFormat="1" ht="21">
      <c r="A44" s="86"/>
      <c r="B44" s="178"/>
      <c r="C44" s="178"/>
      <c r="D44" s="177"/>
      <c r="E44" s="177"/>
      <c r="H44" s="178"/>
      <c r="I44" s="178"/>
      <c r="J44" s="177"/>
      <c r="K44" s="177"/>
      <c r="N44" s="178"/>
      <c r="O44" s="178"/>
      <c r="P44" s="177"/>
      <c r="Q44" s="177"/>
      <c r="T44" s="178"/>
      <c r="U44" s="178"/>
      <c r="V44" s="177"/>
      <c r="W44" s="177"/>
      <c r="Z44" s="178"/>
      <c r="AA44" s="178"/>
      <c r="AB44" s="177"/>
      <c r="AC44" s="177"/>
      <c r="AF44" s="178"/>
      <c r="AG44" s="178"/>
      <c r="AH44" s="177"/>
      <c r="AI44" s="177"/>
    </row>
    <row r="48" spans="1:38">
      <c r="A48"/>
      <c r="Z48" t="s">
        <v>11</v>
      </c>
    </row>
  </sheetData>
  <sheetProtection selectLockedCells="1"/>
  <mergeCells count="26">
    <mergeCell ref="A1:A5"/>
    <mergeCell ref="Z44:AA44"/>
    <mergeCell ref="AB44:AC44"/>
    <mergeCell ref="AF44:AG44"/>
    <mergeCell ref="B37:G38"/>
    <mergeCell ref="H37:M38"/>
    <mergeCell ref="N37:S38"/>
    <mergeCell ref="J44:K44"/>
    <mergeCell ref="N44:O44"/>
    <mergeCell ref="P44:Q44"/>
    <mergeCell ref="T44:U44"/>
    <mergeCell ref="V44:W44"/>
    <mergeCell ref="T37:Y38"/>
    <mergeCell ref="Z37:AE38"/>
    <mergeCell ref="B4:G5"/>
    <mergeCell ref="AF37:AK38"/>
    <mergeCell ref="AH44:AI44"/>
    <mergeCell ref="B44:C44"/>
    <mergeCell ref="D44:E44"/>
    <mergeCell ref="H44:I44"/>
    <mergeCell ref="H4:M5"/>
    <mergeCell ref="N4:S5"/>
    <mergeCell ref="T4:Y5"/>
    <mergeCell ref="Z4:AE5"/>
    <mergeCell ref="AF4:AK5"/>
    <mergeCell ref="H2:N2"/>
  </mergeCells>
  <conditionalFormatting sqref="H6:K36">
    <cfRule type="expression" dxfId="34" priority="32">
      <formula>$L6="MODIF"</formula>
    </cfRule>
    <cfRule type="expression" dxfId="33" priority="37">
      <formula>$L6="AUTRE"</formula>
    </cfRule>
    <cfRule type="expression" dxfId="32" priority="43">
      <formula>$L6="RC"</formula>
    </cfRule>
    <cfRule type="expression" dxfId="31" priority="44">
      <formula>$L6="AM"</formula>
    </cfRule>
    <cfRule type="expression" dxfId="30" priority="45">
      <formula>$L6="CA"</formula>
    </cfRule>
  </conditionalFormatting>
  <conditionalFormatting sqref="T6:W36">
    <cfRule type="expression" dxfId="29" priority="40">
      <formula>$X6="RC"</formula>
    </cfRule>
    <cfRule type="expression" dxfId="28" priority="41">
      <formula>$X6="AM"</formula>
    </cfRule>
    <cfRule type="expression" dxfId="27" priority="42">
      <formula>$X6="CA"</formula>
    </cfRule>
  </conditionalFormatting>
  <conditionalFormatting sqref="T6:X36">
    <cfRule type="expression" dxfId="26" priority="31">
      <formula>$X6="MODIF"</formula>
    </cfRule>
    <cfRule type="expression" dxfId="25" priority="36">
      <formula>$X6="AUTRE"</formula>
    </cfRule>
  </conditionalFormatting>
  <conditionalFormatting sqref="N29:Q33">
    <cfRule type="expression" dxfId="5" priority="25">
      <formula>$R6="MODIF"</formula>
    </cfRule>
    <cfRule type="expression" dxfId="4" priority="26">
      <formula>$R6="AUTRE"</formula>
    </cfRule>
    <cfRule type="expression" dxfId="3" priority="27">
      <formula>$R6="RC"</formula>
    </cfRule>
    <cfRule type="expression" dxfId="2" priority="28">
      <formula>$F29="AM"</formula>
    </cfRule>
    <cfRule type="expression" dxfId="1" priority="29">
      <formula>$F29="CA"</formula>
    </cfRule>
  </conditionalFormatting>
  <conditionalFormatting sqref="AJ6:AJ36">
    <cfRule type="expression" dxfId="0" priority="21">
      <formula>$AJ6="MODIF"</formula>
    </cfRule>
    <cfRule type="expression" dxfId="6" priority="22">
      <formula>$AJ6="RC"</formula>
    </cfRule>
  </conditionalFormatting>
  <conditionalFormatting sqref="Z6:AD36">
    <cfRule type="expression" dxfId="24" priority="15">
      <formula>$AD6="MODIF"</formula>
    </cfRule>
    <cfRule type="expression" dxfId="23" priority="16">
      <formula>$AD6="RC"</formula>
    </cfRule>
    <cfRule type="expression" dxfId="22" priority="17">
      <formula>$AD6="AM"</formula>
    </cfRule>
    <cfRule type="expression" dxfId="21" priority="18">
      <formula>$AD6="CA"</formula>
    </cfRule>
    <cfRule type="expression" dxfId="20" priority="19">
      <formula>$AD6="AUTRE"</formula>
    </cfRule>
  </conditionalFormatting>
  <conditionalFormatting sqref="AF6:AJ36">
    <cfRule type="expression" dxfId="19" priority="10">
      <formula>$AJ6="RC"</formula>
    </cfRule>
    <cfRule type="expression" dxfId="18" priority="11">
      <formula>$AJ6="AM"</formula>
    </cfRule>
    <cfRule type="expression" dxfId="17" priority="12">
      <formula>$AJ6="CA"</formula>
    </cfRule>
    <cfRule type="expression" dxfId="16" priority="13">
      <formula>$AJ6="AUTRE"</formula>
    </cfRule>
  </conditionalFormatting>
  <conditionalFormatting sqref="B6:B36 H6:L36 N6:R36 T6:X36 Z6:AD36 AF6:AJ36">
    <cfRule type="cellIs" dxfId="15" priority="4" operator="equal">
      <formula>0.916666666666667</formula>
    </cfRule>
    <cfRule type="cellIs" dxfId="14" priority="5" operator="equal">
      <formula>0.291666666666667</formula>
    </cfRule>
  </conditionalFormatting>
  <conditionalFormatting sqref="A6:A36">
    <cfRule type="cellIs" dxfId="13" priority="2" operator="lessThan">
      <formula>TODAY()</formula>
    </cfRule>
  </conditionalFormatting>
  <conditionalFormatting sqref="B6:F36">
    <cfRule type="expression" dxfId="12" priority="33">
      <formula>$F6="MODIF"</formula>
    </cfRule>
    <cfRule type="expression" dxfId="11" priority="38">
      <formula>$F6="AUTRE"</formula>
    </cfRule>
    <cfRule type="expression" dxfId="10" priority="46">
      <formula>$F6="RC"</formula>
    </cfRule>
    <cfRule type="expression" dxfId="9" priority="47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{3575A5F6-2566-4AC9-9DEF-3329DA52F1DE}</x14:id>
        </ext>
      </extLst>
    </cfRule>
  </conditionalFormatting>
  <conditionalFormatting sqref="A6:AK36">
    <cfRule type="expression" dxfId="8" priority="159">
      <formula>OR(COUNTIF(fériés,$A6)&gt;0,WEEKDAY($A6,2)&gt;5)</formula>
    </cfRule>
    <cfRule type="expression" dxfId="7" priority="160">
      <formula>$AJ6="MODIF"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H2:N2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9" r:id="rId4" name="CommandButton1">
          <controlPr defaultSize="0" autoLine="0" r:id="rId5">
            <anchor moveWithCells="1">
              <from>
                <xdr:col>17</xdr:col>
                <xdr:colOff>38100</xdr:colOff>
                <xdr:row>0</xdr:row>
                <xdr:rowOff>28575</xdr:rowOff>
              </from>
              <to>
                <xdr:col>22</xdr:col>
                <xdr:colOff>314325</xdr:colOff>
                <xdr:row>1</xdr:row>
                <xdr:rowOff>285750</xdr:rowOff>
              </to>
            </anchor>
          </controlPr>
        </control>
      </mc:Choice>
      <mc:Fallback>
        <control shapeId="9219" r:id="rId4" name="CommandButton1"/>
      </mc:Fallback>
    </mc:AlternateContent>
    <mc:AlternateContent xmlns:mc="http://schemas.openxmlformats.org/markup-compatibility/2006">
      <mc:Choice Requires="x14">
        <control shapeId="9217" r:id="rId6" name="Button 1">
          <controlPr locked="0" defaultSize="0" print="0" autoFill="0" autoPict="0" macro="[0]!Effacer">
            <anchor>
              <from>
                <xdr:col>1</xdr:col>
                <xdr:colOff>381000</xdr:colOff>
                <xdr:row>0</xdr:row>
                <xdr:rowOff>38100</xdr:rowOff>
              </from>
              <to>
                <xdr:col>5</xdr:col>
                <xdr:colOff>209550</xdr:colOff>
                <xdr:row>1</xdr:row>
                <xdr:rowOff>257175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5A5F6-2566-4AC9-9DEF-3329DA52F1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8"/>
  <sheetViews>
    <sheetView workbookViewId="0">
      <selection activeCell="N28" sqref="N28:Q28"/>
    </sheetView>
  </sheetViews>
  <sheetFormatPr baseColWidth="10" defaultRowHeight="15"/>
  <cols>
    <col min="1" max="1" width="3.42578125" style="21" customWidth="1"/>
    <col min="2" max="2" width="3.8554687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>
      <c r="A1" s="188">
        <f ca="1">TODAY()</f>
        <v>41836</v>
      </c>
      <c r="B1" s="188"/>
      <c r="C1" s="188"/>
      <c r="D1" s="193" t="s">
        <v>13</v>
      </c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2">
        <f>DATE(ANNEE,2,1)</f>
        <v>41671</v>
      </c>
      <c r="AA1" s="192"/>
      <c r="AB1" s="192"/>
      <c r="AC1" s="192"/>
      <c r="AD1" s="192"/>
      <c r="AE1" s="192"/>
      <c r="AF1" s="192"/>
      <c r="AG1" s="192"/>
      <c r="AH1" s="192"/>
      <c r="AI1" s="192"/>
      <c r="AJ1" s="192"/>
      <c r="AK1" s="192"/>
      <c r="AL1" s="192"/>
      <c r="AM1" s="192"/>
    </row>
    <row r="2" spans="1:40" ht="15.75" customHeight="1" thickBot="1">
      <c r="A2" s="188"/>
      <c r="B2" s="188"/>
      <c r="C2" s="188"/>
      <c r="D2" s="193"/>
      <c r="E2" s="193"/>
      <c r="F2" s="193"/>
      <c r="G2" s="193"/>
      <c r="H2" s="193"/>
      <c r="I2" s="193"/>
      <c r="J2" s="193"/>
      <c r="K2" s="193"/>
      <c r="L2" s="193"/>
      <c r="M2" s="193"/>
      <c r="N2" s="193"/>
      <c r="O2" s="193"/>
      <c r="P2" s="193"/>
      <c r="Q2" s="193"/>
      <c r="R2" s="193"/>
      <c r="S2" s="193"/>
      <c r="T2" s="193"/>
      <c r="U2" s="193"/>
      <c r="V2" s="193"/>
      <c r="W2" s="193"/>
      <c r="X2" s="193"/>
      <c r="Y2" s="193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</row>
    <row r="3" spans="1:40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40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2"/>
      <c r="K5" s="183"/>
      <c r="L5" s="183"/>
      <c r="M5" s="183"/>
      <c r="N5" s="183"/>
      <c r="O5" s="184"/>
      <c r="P5" s="183"/>
      <c r="Q5" s="183"/>
      <c r="R5" s="183"/>
      <c r="S5" s="183"/>
      <c r="T5" s="183"/>
      <c r="U5" s="183"/>
      <c r="V5" s="182"/>
      <c r="W5" s="183"/>
      <c r="X5" s="183"/>
      <c r="Y5" s="183"/>
      <c r="Z5" s="183"/>
      <c r="AA5" s="184"/>
      <c r="AB5" s="182"/>
      <c r="AC5" s="183"/>
      <c r="AD5" s="183"/>
      <c r="AE5" s="183"/>
      <c r="AF5" s="183"/>
      <c r="AG5" s="184"/>
      <c r="AH5" s="185"/>
      <c r="AI5" s="186"/>
      <c r="AJ5" s="186"/>
      <c r="AK5" s="186"/>
      <c r="AL5" s="186"/>
      <c r="AM5" s="187"/>
    </row>
    <row r="6" spans="1:40" ht="16.5" thickTop="1" thickBot="1">
      <c r="A6" s="194">
        <f>Z1</f>
        <v>41671</v>
      </c>
      <c r="B6" s="195"/>
      <c r="C6" s="2"/>
      <c r="D6" s="45"/>
      <c r="E6" s="103"/>
      <c r="F6" s="104"/>
      <c r="G6" s="105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>
      <c r="A7" s="194">
        <f>A6+1</f>
        <v>41672</v>
      </c>
      <c r="B7" s="195"/>
      <c r="C7" s="4"/>
      <c r="D7" s="45"/>
      <c r="E7" s="103"/>
      <c r="F7" s="104"/>
      <c r="G7" s="105"/>
      <c r="H7" s="43"/>
      <c r="I7" s="26">
        <f>G7-F7+E7-D7</f>
        <v>0</v>
      </c>
      <c r="J7" s="9"/>
      <c r="K7" s="10"/>
      <c r="L7" s="11"/>
      <c r="M7" s="12"/>
      <c r="N7" s="42"/>
      <c r="O7" s="26">
        <f t="shared" ref="O7:O36" si="0">M7-L7+K7-J7</f>
        <v>0</v>
      </c>
      <c r="P7" s="9"/>
      <c r="Q7" s="10"/>
      <c r="R7" s="11"/>
      <c r="S7" s="12"/>
      <c r="T7" s="42"/>
      <c r="U7" s="26">
        <f t="shared" ref="U7:U36" si="1">S7-R7+Q7-P7</f>
        <v>0</v>
      </c>
      <c r="V7" s="9"/>
      <c r="W7" s="10"/>
      <c r="X7" s="11"/>
      <c r="Y7" s="12"/>
      <c r="Z7" s="42"/>
      <c r="AA7" s="26">
        <f t="shared" ref="AA7:AA36" si="2">Y7-X7+W7-V7</f>
        <v>0</v>
      </c>
      <c r="AB7" s="9"/>
      <c r="AC7" s="10"/>
      <c r="AD7" s="11"/>
      <c r="AE7" s="12"/>
      <c r="AF7" s="43"/>
      <c r="AG7" s="36">
        <f t="shared" ref="AG7:AG36" si="3">AE7-AD7+AC7-AB7</f>
        <v>0</v>
      </c>
      <c r="AH7" s="9"/>
      <c r="AI7" s="10"/>
      <c r="AJ7" s="11"/>
      <c r="AK7" s="12"/>
      <c r="AL7" s="44"/>
      <c r="AM7" s="5">
        <f t="shared" ref="AM7:AM36" si="4">AK7-AJ7+AI7-AH7</f>
        <v>0</v>
      </c>
      <c r="AN7">
        <f t="shared" ref="AN7:AN36" si="5">COUNTIF(D7:AM7,"07:00")</f>
        <v>0</v>
      </c>
    </row>
    <row r="8" spans="1:40" ht="16.5" thickTop="1" thickBot="1">
      <c r="A8" s="194">
        <f t="shared" ref="A8:A33" si="6">A7+1</f>
        <v>41673</v>
      </c>
      <c r="B8" s="195"/>
      <c r="C8" s="6"/>
      <c r="D8" s="45"/>
      <c r="E8" s="103"/>
      <c r="F8" s="104"/>
      <c r="G8" s="105"/>
      <c r="H8" s="43"/>
      <c r="I8" s="26">
        <f t="shared" ref="I8:I36" si="7">G8-F8+E8-D8</f>
        <v>0</v>
      </c>
      <c r="J8" s="9"/>
      <c r="K8" s="10"/>
      <c r="L8" s="11"/>
      <c r="M8" s="12"/>
      <c r="N8" s="42"/>
      <c r="O8" s="26">
        <f t="shared" si="0"/>
        <v>0</v>
      </c>
      <c r="P8" s="9"/>
      <c r="Q8" s="10"/>
      <c r="R8" s="11"/>
      <c r="S8" s="12"/>
      <c r="T8" s="42"/>
      <c r="U8" s="26">
        <f t="shared" si="1"/>
        <v>0</v>
      </c>
      <c r="V8" s="9"/>
      <c r="W8" s="10"/>
      <c r="X8" s="11"/>
      <c r="Y8" s="12"/>
      <c r="Z8" s="42"/>
      <c r="AA8" s="26">
        <f t="shared" si="2"/>
        <v>0</v>
      </c>
      <c r="AB8" s="9"/>
      <c r="AC8" s="10"/>
      <c r="AD8" s="11"/>
      <c r="AE8" s="12"/>
      <c r="AF8" s="43"/>
      <c r="AG8" s="36">
        <f t="shared" si="3"/>
        <v>0</v>
      </c>
      <c r="AH8" s="9"/>
      <c r="AI8" s="10"/>
      <c r="AJ8" s="11"/>
      <c r="AK8" s="12"/>
      <c r="AL8" s="44"/>
      <c r="AM8" s="5">
        <f t="shared" si="4"/>
        <v>0</v>
      </c>
      <c r="AN8">
        <f t="shared" si="5"/>
        <v>0</v>
      </c>
    </row>
    <row r="9" spans="1:40" ht="16.5" thickTop="1" thickBot="1">
      <c r="A9" s="194">
        <f t="shared" si="6"/>
        <v>41674</v>
      </c>
      <c r="B9" s="195"/>
      <c r="C9" s="7"/>
      <c r="D9" s="45"/>
      <c r="E9" s="103"/>
      <c r="F9" s="104"/>
      <c r="G9" s="105"/>
      <c r="H9" s="43"/>
      <c r="I9" s="26">
        <f t="shared" si="7"/>
        <v>0</v>
      </c>
      <c r="J9" s="9"/>
      <c r="K9" s="10"/>
      <c r="L9" s="11"/>
      <c r="M9" s="12"/>
      <c r="N9" s="42"/>
      <c r="O9" s="26">
        <f t="shared" si="0"/>
        <v>0</v>
      </c>
      <c r="P9" s="9"/>
      <c r="Q9" s="10"/>
      <c r="R9" s="11"/>
      <c r="S9" s="12"/>
      <c r="T9" s="42"/>
      <c r="U9" s="26">
        <f t="shared" si="1"/>
        <v>0</v>
      </c>
      <c r="V9" s="9"/>
      <c r="W9" s="10"/>
      <c r="X9" s="11"/>
      <c r="Y9" s="12"/>
      <c r="Z9" s="42"/>
      <c r="AA9" s="26">
        <f t="shared" si="2"/>
        <v>0</v>
      </c>
      <c r="AB9" s="9"/>
      <c r="AC9" s="10"/>
      <c r="AD9" s="11"/>
      <c r="AE9" s="12"/>
      <c r="AF9" s="43"/>
      <c r="AG9" s="36">
        <f t="shared" si="3"/>
        <v>0</v>
      </c>
      <c r="AH9" s="9"/>
      <c r="AI9" s="10"/>
      <c r="AJ9" s="11"/>
      <c r="AK9" s="12"/>
      <c r="AL9" s="44"/>
      <c r="AM9" s="5">
        <f t="shared" si="4"/>
        <v>0</v>
      </c>
      <c r="AN9">
        <f t="shared" si="5"/>
        <v>0</v>
      </c>
    </row>
    <row r="10" spans="1:40" ht="16.5" thickTop="1" thickBot="1">
      <c r="A10" s="194">
        <f t="shared" si="6"/>
        <v>41675</v>
      </c>
      <c r="B10" s="195"/>
      <c r="C10" s="7"/>
      <c r="D10" s="45"/>
      <c r="E10" s="103"/>
      <c r="F10" s="104"/>
      <c r="G10" s="105"/>
      <c r="H10" s="43"/>
      <c r="I10" s="26">
        <f t="shared" si="7"/>
        <v>0</v>
      </c>
      <c r="J10" s="9"/>
      <c r="K10" s="10"/>
      <c r="L10" s="11"/>
      <c r="M10" s="12"/>
      <c r="N10" s="42"/>
      <c r="O10" s="26">
        <f t="shared" si="0"/>
        <v>0</v>
      </c>
      <c r="P10" s="9"/>
      <c r="Q10" s="10"/>
      <c r="R10" s="11"/>
      <c r="S10" s="12"/>
      <c r="T10" s="42"/>
      <c r="U10" s="26">
        <f t="shared" si="1"/>
        <v>0</v>
      </c>
      <c r="V10" s="9"/>
      <c r="W10" s="10"/>
      <c r="X10" s="11"/>
      <c r="Y10" s="12"/>
      <c r="Z10" s="42"/>
      <c r="AA10" s="26">
        <f t="shared" si="2"/>
        <v>0</v>
      </c>
      <c r="AB10" s="9"/>
      <c r="AC10" s="10"/>
      <c r="AD10" s="11"/>
      <c r="AE10" s="12"/>
      <c r="AF10" s="43"/>
      <c r="AG10" s="36">
        <f t="shared" si="3"/>
        <v>0</v>
      </c>
      <c r="AH10" s="9"/>
      <c r="AI10" s="10"/>
      <c r="AJ10" s="11"/>
      <c r="AK10" s="12"/>
      <c r="AL10" s="44"/>
      <c r="AM10" s="5">
        <f t="shared" si="4"/>
        <v>0</v>
      </c>
      <c r="AN10">
        <f t="shared" si="5"/>
        <v>0</v>
      </c>
    </row>
    <row r="11" spans="1:40" ht="16.5" thickTop="1" thickBot="1">
      <c r="A11" s="194">
        <f t="shared" si="6"/>
        <v>41676</v>
      </c>
      <c r="B11" s="195"/>
      <c r="C11" s="7"/>
      <c r="D11" s="45"/>
      <c r="E11" s="103"/>
      <c r="F11" s="104"/>
      <c r="G11" s="105"/>
      <c r="H11" s="43"/>
      <c r="I11" s="26">
        <f t="shared" si="7"/>
        <v>0</v>
      </c>
      <c r="J11" s="9"/>
      <c r="K11" s="10"/>
      <c r="L11" s="11"/>
      <c r="M11" s="12"/>
      <c r="N11" s="42"/>
      <c r="O11" s="26">
        <f t="shared" si="0"/>
        <v>0</v>
      </c>
      <c r="P11" s="9"/>
      <c r="Q11" s="10"/>
      <c r="R11" s="11"/>
      <c r="S11" s="12"/>
      <c r="T11" s="42"/>
      <c r="U11" s="26">
        <f t="shared" si="1"/>
        <v>0</v>
      </c>
      <c r="V11" s="9"/>
      <c r="W11" s="10"/>
      <c r="X11" s="11"/>
      <c r="Y11" s="12"/>
      <c r="Z11" s="42"/>
      <c r="AA11" s="26">
        <f t="shared" si="2"/>
        <v>0</v>
      </c>
      <c r="AB11" s="9"/>
      <c r="AC11" s="10"/>
      <c r="AD11" s="11"/>
      <c r="AE11" s="12"/>
      <c r="AF11" s="43"/>
      <c r="AG11" s="36">
        <f t="shared" si="3"/>
        <v>0</v>
      </c>
      <c r="AH11" s="9"/>
      <c r="AI11" s="10"/>
      <c r="AJ11" s="11"/>
      <c r="AK11" s="12"/>
      <c r="AL11" s="44"/>
      <c r="AM11" s="5">
        <f t="shared" si="4"/>
        <v>0</v>
      </c>
      <c r="AN11">
        <f t="shared" si="5"/>
        <v>0</v>
      </c>
    </row>
    <row r="12" spans="1:40" ht="16.5" thickTop="1" thickBot="1">
      <c r="A12" s="194">
        <f t="shared" si="6"/>
        <v>41677</v>
      </c>
      <c r="B12" s="195"/>
      <c r="C12" s="7"/>
      <c r="D12" s="45"/>
      <c r="E12" s="103"/>
      <c r="F12" s="104"/>
      <c r="G12" s="105"/>
      <c r="H12" s="43"/>
      <c r="I12" s="26">
        <f t="shared" si="7"/>
        <v>0</v>
      </c>
      <c r="J12" s="9"/>
      <c r="K12" s="10"/>
      <c r="L12" s="11"/>
      <c r="M12" s="12"/>
      <c r="N12" s="42"/>
      <c r="O12" s="26">
        <f t="shared" si="0"/>
        <v>0</v>
      </c>
      <c r="P12" s="9"/>
      <c r="Q12" s="10"/>
      <c r="R12" s="11"/>
      <c r="S12" s="12"/>
      <c r="T12" s="42"/>
      <c r="U12" s="26">
        <f t="shared" si="1"/>
        <v>0</v>
      </c>
      <c r="V12" s="9"/>
      <c r="W12" s="10"/>
      <c r="X12" s="11"/>
      <c r="Y12" s="12"/>
      <c r="Z12" s="42"/>
      <c r="AA12" s="26">
        <f t="shared" si="2"/>
        <v>0</v>
      </c>
      <c r="AB12" s="9"/>
      <c r="AC12" s="10"/>
      <c r="AD12" s="11"/>
      <c r="AE12" s="12"/>
      <c r="AF12" s="43"/>
      <c r="AG12" s="36">
        <f t="shared" si="3"/>
        <v>0</v>
      </c>
      <c r="AH12" s="9"/>
      <c r="AI12" s="10"/>
      <c r="AJ12" s="11"/>
      <c r="AK12" s="12"/>
      <c r="AL12" s="44"/>
      <c r="AM12" s="5">
        <f t="shared" si="4"/>
        <v>0</v>
      </c>
      <c r="AN12">
        <f t="shared" si="5"/>
        <v>0</v>
      </c>
    </row>
    <row r="13" spans="1:40" ht="16.5" thickTop="1" thickBot="1">
      <c r="A13" s="194">
        <f t="shared" si="6"/>
        <v>41678</v>
      </c>
      <c r="B13" s="195"/>
      <c r="C13" s="7"/>
      <c r="D13" s="45"/>
      <c r="E13" s="103"/>
      <c r="F13" s="104"/>
      <c r="G13" s="105"/>
      <c r="H13" s="43"/>
      <c r="I13" s="26">
        <f t="shared" si="7"/>
        <v>0</v>
      </c>
      <c r="J13" s="9"/>
      <c r="K13" s="10"/>
      <c r="L13" s="11"/>
      <c r="M13" s="12"/>
      <c r="N13" s="42"/>
      <c r="O13" s="26">
        <f t="shared" si="0"/>
        <v>0</v>
      </c>
      <c r="P13" s="9"/>
      <c r="Q13" s="10"/>
      <c r="R13" s="11"/>
      <c r="S13" s="12"/>
      <c r="T13" s="42"/>
      <c r="U13" s="26">
        <f t="shared" si="1"/>
        <v>0</v>
      </c>
      <c r="V13" s="9"/>
      <c r="W13" s="10"/>
      <c r="X13" s="11"/>
      <c r="Y13" s="12"/>
      <c r="Z13" s="42"/>
      <c r="AA13" s="26">
        <f t="shared" si="2"/>
        <v>0</v>
      </c>
      <c r="AB13" s="9"/>
      <c r="AC13" s="10"/>
      <c r="AD13" s="11"/>
      <c r="AE13" s="12"/>
      <c r="AF13" s="43"/>
      <c r="AG13" s="36">
        <f t="shared" si="3"/>
        <v>0</v>
      </c>
      <c r="AH13" s="9"/>
      <c r="AI13" s="10"/>
      <c r="AJ13" s="11"/>
      <c r="AK13" s="12"/>
      <c r="AL13" s="44"/>
      <c r="AM13" s="5">
        <f t="shared" si="4"/>
        <v>0</v>
      </c>
      <c r="AN13">
        <f t="shared" si="5"/>
        <v>0</v>
      </c>
    </row>
    <row r="14" spans="1:40" ht="16.5" thickTop="1" thickBot="1">
      <c r="A14" s="194">
        <f t="shared" si="6"/>
        <v>41679</v>
      </c>
      <c r="B14" s="195"/>
      <c r="C14" s="4" t="s">
        <v>6</v>
      </c>
      <c r="D14" s="45"/>
      <c r="E14" s="103"/>
      <c r="F14" s="104"/>
      <c r="G14" s="105"/>
      <c r="H14" s="43"/>
      <c r="I14" s="26">
        <f t="shared" si="7"/>
        <v>0</v>
      </c>
      <c r="J14" s="9"/>
      <c r="K14" s="10"/>
      <c r="L14" s="11"/>
      <c r="M14" s="12"/>
      <c r="N14" s="42"/>
      <c r="O14" s="26">
        <f t="shared" si="0"/>
        <v>0</v>
      </c>
      <c r="P14" s="9"/>
      <c r="Q14" s="10"/>
      <c r="R14" s="11"/>
      <c r="S14" s="12"/>
      <c r="T14" s="42"/>
      <c r="U14" s="26">
        <f t="shared" si="1"/>
        <v>0</v>
      </c>
      <c r="V14" s="9"/>
      <c r="W14" s="10"/>
      <c r="X14" s="11"/>
      <c r="Y14" s="12"/>
      <c r="Z14" s="42"/>
      <c r="AA14" s="26">
        <f t="shared" si="2"/>
        <v>0</v>
      </c>
      <c r="AB14" s="9"/>
      <c r="AC14" s="10"/>
      <c r="AD14" s="11"/>
      <c r="AE14" s="12"/>
      <c r="AF14" s="43"/>
      <c r="AG14" s="36">
        <f t="shared" si="3"/>
        <v>0</v>
      </c>
      <c r="AH14" s="9"/>
      <c r="AI14" s="10"/>
      <c r="AJ14" s="11"/>
      <c r="AK14" s="12"/>
      <c r="AL14" s="44"/>
      <c r="AM14" s="5">
        <f t="shared" si="4"/>
        <v>0</v>
      </c>
      <c r="AN14">
        <f t="shared" si="5"/>
        <v>0</v>
      </c>
    </row>
    <row r="15" spans="1:40" ht="16.5" thickTop="1" thickBot="1">
      <c r="A15" s="194">
        <f t="shared" si="6"/>
        <v>41680</v>
      </c>
      <c r="B15" s="195"/>
      <c r="C15" s="4"/>
      <c r="D15" s="45"/>
      <c r="E15" s="103"/>
      <c r="F15" s="104"/>
      <c r="G15" s="105"/>
      <c r="H15" s="43"/>
      <c r="I15" s="26">
        <f t="shared" si="7"/>
        <v>0</v>
      </c>
      <c r="J15" s="9"/>
      <c r="K15" s="10"/>
      <c r="L15" s="11"/>
      <c r="M15" s="12"/>
      <c r="N15" s="42"/>
      <c r="O15" s="26">
        <f t="shared" si="0"/>
        <v>0</v>
      </c>
      <c r="P15" s="9"/>
      <c r="Q15" s="10"/>
      <c r="R15" s="11"/>
      <c r="S15" s="12"/>
      <c r="T15" s="42"/>
      <c r="U15" s="26">
        <f t="shared" si="1"/>
        <v>0</v>
      </c>
      <c r="V15" s="9"/>
      <c r="W15" s="10"/>
      <c r="X15" s="11"/>
      <c r="Y15" s="12"/>
      <c r="Z15" s="42"/>
      <c r="AA15" s="26">
        <f t="shared" si="2"/>
        <v>0</v>
      </c>
      <c r="AB15" s="9"/>
      <c r="AC15" s="10"/>
      <c r="AD15" s="11"/>
      <c r="AE15" s="12"/>
      <c r="AF15" s="43"/>
      <c r="AG15" s="36">
        <f t="shared" si="3"/>
        <v>0</v>
      </c>
      <c r="AH15" s="9"/>
      <c r="AI15" s="10"/>
      <c r="AJ15" s="11"/>
      <c r="AK15" s="12"/>
      <c r="AL15" s="44"/>
      <c r="AM15" s="5">
        <f t="shared" si="4"/>
        <v>0</v>
      </c>
      <c r="AN15">
        <f t="shared" si="5"/>
        <v>0</v>
      </c>
    </row>
    <row r="16" spans="1:40" ht="16.5" thickTop="1" thickBot="1">
      <c r="A16" s="194">
        <f t="shared" si="6"/>
        <v>41681</v>
      </c>
      <c r="B16" s="195"/>
      <c r="C16" s="6"/>
      <c r="D16" s="45"/>
      <c r="E16" s="103"/>
      <c r="F16" s="104"/>
      <c r="G16" s="105"/>
      <c r="H16" s="43"/>
      <c r="I16" s="26">
        <f t="shared" si="7"/>
        <v>0</v>
      </c>
      <c r="J16" s="9"/>
      <c r="K16" s="10"/>
      <c r="L16" s="11"/>
      <c r="M16" s="12"/>
      <c r="N16" s="42"/>
      <c r="O16" s="26">
        <f t="shared" si="0"/>
        <v>0</v>
      </c>
      <c r="P16" s="9"/>
      <c r="Q16" s="10"/>
      <c r="R16" s="11"/>
      <c r="S16" s="12"/>
      <c r="T16" s="42"/>
      <c r="U16" s="26">
        <f t="shared" si="1"/>
        <v>0</v>
      </c>
      <c r="V16" s="9"/>
      <c r="W16" s="10"/>
      <c r="X16" s="11"/>
      <c r="Y16" s="12"/>
      <c r="Z16" s="42"/>
      <c r="AA16" s="26">
        <f t="shared" si="2"/>
        <v>0</v>
      </c>
      <c r="AB16" s="9"/>
      <c r="AC16" s="10"/>
      <c r="AD16" s="11"/>
      <c r="AE16" s="12"/>
      <c r="AF16" s="43"/>
      <c r="AG16" s="36">
        <f t="shared" si="3"/>
        <v>0</v>
      </c>
      <c r="AH16" s="9"/>
      <c r="AI16" s="10"/>
      <c r="AJ16" s="11"/>
      <c r="AK16" s="12"/>
      <c r="AL16" s="44"/>
      <c r="AM16" s="5">
        <f t="shared" si="4"/>
        <v>0</v>
      </c>
      <c r="AN16">
        <f t="shared" si="5"/>
        <v>0</v>
      </c>
    </row>
    <row r="17" spans="1:40" ht="16.5" thickTop="1" thickBot="1">
      <c r="A17" s="194">
        <f t="shared" si="6"/>
        <v>41682</v>
      </c>
      <c r="B17" s="195"/>
      <c r="C17" s="7"/>
      <c r="D17" s="45"/>
      <c r="E17" s="103"/>
      <c r="F17" s="104"/>
      <c r="G17" s="105"/>
      <c r="H17" s="43"/>
      <c r="I17" s="26">
        <f t="shared" si="7"/>
        <v>0</v>
      </c>
      <c r="J17" s="9"/>
      <c r="K17" s="10"/>
      <c r="L17" s="11"/>
      <c r="M17" s="12"/>
      <c r="N17" s="42"/>
      <c r="O17" s="26">
        <f t="shared" si="0"/>
        <v>0</v>
      </c>
      <c r="P17" s="9"/>
      <c r="Q17" s="10"/>
      <c r="R17" s="11"/>
      <c r="S17" s="12"/>
      <c r="T17" s="42"/>
      <c r="U17" s="26">
        <f t="shared" si="1"/>
        <v>0</v>
      </c>
      <c r="V17" s="9"/>
      <c r="W17" s="10"/>
      <c r="X17" s="11"/>
      <c r="Y17" s="12"/>
      <c r="Z17" s="42"/>
      <c r="AA17" s="26">
        <f t="shared" si="2"/>
        <v>0</v>
      </c>
      <c r="AB17" s="9"/>
      <c r="AC17" s="10"/>
      <c r="AD17" s="11"/>
      <c r="AE17" s="12"/>
      <c r="AF17" s="43"/>
      <c r="AG17" s="36">
        <f t="shared" si="3"/>
        <v>0</v>
      </c>
      <c r="AH17" s="9"/>
      <c r="AI17" s="10"/>
      <c r="AJ17" s="11"/>
      <c r="AK17" s="12"/>
      <c r="AL17" s="44"/>
      <c r="AM17" s="5">
        <f t="shared" si="4"/>
        <v>0</v>
      </c>
      <c r="AN17">
        <f t="shared" si="5"/>
        <v>0</v>
      </c>
    </row>
    <row r="18" spans="1:40" ht="16.5" thickTop="1" thickBot="1">
      <c r="A18" s="194">
        <f t="shared" si="6"/>
        <v>41683</v>
      </c>
      <c r="B18" s="195"/>
      <c r="C18" s="4"/>
      <c r="D18" s="45"/>
      <c r="E18" s="103"/>
      <c r="F18" s="104"/>
      <c r="G18" s="105"/>
      <c r="H18" s="43"/>
      <c r="I18" s="26">
        <f t="shared" si="7"/>
        <v>0</v>
      </c>
      <c r="J18" s="9"/>
      <c r="K18" s="10"/>
      <c r="L18" s="11"/>
      <c r="M18" s="12"/>
      <c r="N18" s="42"/>
      <c r="O18" s="26">
        <f t="shared" si="0"/>
        <v>0</v>
      </c>
      <c r="P18" s="9"/>
      <c r="Q18" s="10"/>
      <c r="R18" s="11"/>
      <c r="S18" s="12"/>
      <c r="T18" s="42"/>
      <c r="U18" s="26">
        <f t="shared" si="1"/>
        <v>0</v>
      </c>
      <c r="V18" s="9"/>
      <c r="W18" s="10"/>
      <c r="X18" s="11"/>
      <c r="Y18" s="12"/>
      <c r="Z18" s="42"/>
      <c r="AA18" s="26">
        <f t="shared" si="2"/>
        <v>0</v>
      </c>
      <c r="AB18" s="9"/>
      <c r="AC18" s="10"/>
      <c r="AD18" s="11"/>
      <c r="AE18" s="12"/>
      <c r="AF18" s="43"/>
      <c r="AG18" s="36">
        <f t="shared" si="3"/>
        <v>0</v>
      </c>
      <c r="AH18" s="9"/>
      <c r="AI18" s="10"/>
      <c r="AJ18" s="11"/>
      <c r="AK18" s="12"/>
      <c r="AL18" s="44"/>
      <c r="AM18" s="5">
        <f t="shared" si="4"/>
        <v>0</v>
      </c>
      <c r="AN18">
        <f t="shared" si="5"/>
        <v>0</v>
      </c>
    </row>
    <row r="19" spans="1:40" ht="16.5" thickTop="1" thickBot="1">
      <c r="A19" s="194">
        <f t="shared" si="6"/>
        <v>41684</v>
      </c>
      <c r="B19" s="195"/>
      <c r="C19" s="6"/>
      <c r="D19" s="45"/>
      <c r="E19" s="103"/>
      <c r="F19" s="104"/>
      <c r="G19" s="105"/>
      <c r="H19" s="43"/>
      <c r="I19" s="26">
        <f t="shared" si="7"/>
        <v>0</v>
      </c>
      <c r="J19" s="9"/>
      <c r="K19" s="10"/>
      <c r="L19" s="11"/>
      <c r="M19" s="12"/>
      <c r="N19" s="42"/>
      <c r="O19" s="26">
        <f t="shared" si="0"/>
        <v>0</v>
      </c>
      <c r="P19" s="9"/>
      <c r="Q19" s="10"/>
      <c r="R19" s="11"/>
      <c r="S19" s="12"/>
      <c r="T19" s="42"/>
      <c r="U19" s="26">
        <f t="shared" si="1"/>
        <v>0</v>
      </c>
      <c r="V19" s="9"/>
      <c r="W19" s="10"/>
      <c r="X19" s="11"/>
      <c r="Y19" s="12"/>
      <c r="Z19" s="42"/>
      <c r="AA19" s="26">
        <f t="shared" si="2"/>
        <v>0</v>
      </c>
      <c r="AB19" s="9"/>
      <c r="AC19" s="10"/>
      <c r="AD19" s="11"/>
      <c r="AE19" s="12"/>
      <c r="AF19" s="43"/>
      <c r="AG19" s="36">
        <f t="shared" si="3"/>
        <v>0</v>
      </c>
      <c r="AH19" s="9"/>
      <c r="AI19" s="10"/>
      <c r="AJ19" s="11"/>
      <c r="AK19" s="12"/>
      <c r="AL19" s="44"/>
      <c r="AM19" s="5">
        <f t="shared" si="4"/>
        <v>0</v>
      </c>
      <c r="AN19">
        <f t="shared" si="5"/>
        <v>0</v>
      </c>
    </row>
    <row r="20" spans="1:40" ht="16.5" thickTop="1" thickBot="1">
      <c r="A20" s="194">
        <f t="shared" si="6"/>
        <v>41685</v>
      </c>
      <c r="B20" s="195"/>
      <c r="C20" s="4"/>
      <c r="D20" s="45"/>
      <c r="E20" s="103"/>
      <c r="F20" s="104"/>
      <c r="G20" s="105"/>
      <c r="H20" s="43"/>
      <c r="I20" s="26">
        <f t="shared" si="7"/>
        <v>0</v>
      </c>
      <c r="J20" s="9"/>
      <c r="K20" s="10"/>
      <c r="L20" s="11"/>
      <c r="M20" s="12"/>
      <c r="N20" s="42"/>
      <c r="O20" s="26">
        <f t="shared" si="0"/>
        <v>0</v>
      </c>
      <c r="P20" s="9"/>
      <c r="Q20" s="10"/>
      <c r="R20" s="11"/>
      <c r="S20" s="12"/>
      <c r="T20" s="42"/>
      <c r="U20" s="26">
        <f t="shared" si="1"/>
        <v>0</v>
      </c>
      <c r="V20" s="9"/>
      <c r="W20" s="10"/>
      <c r="X20" s="11"/>
      <c r="Y20" s="12"/>
      <c r="Z20" s="42"/>
      <c r="AA20" s="26">
        <f t="shared" si="2"/>
        <v>0</v>
      </c>
      <c r="AB20" s="9"/>
      <c r="AC20" s="10"/>
      <c r="AD20" s="11"/>
      <c r="AE20" s="12"/>
      <c r="AF20" s="43"/>
      <c r="AG20" s="36">
        <f t="shared" si="3"/>
        <v>0</v>
      </c>
      <c r="AH20" s="9"/>
      <c r="AI20" s="10"/>
      <c r="AJ20" s="11"/>
      <c r="AK20" s="12"/>
      <c r="AL20" s="44"/>
      <c r="AM20" s="5">
        <f t="shared" si="4"/>
        <v>0</v>
      </c>
      <c r="AN20">
        <f t="shared" si="5"/>
        <v>0</v>
      </c>
    </row>
    <row r="21" spans="1:40" ht="16.5" thickTop="1" thickBot="1">
      <c r="A21" s="194">
        <f t="shared" si="6"/>
        <v>41686</v>
      </c>
      <c r="B21" s="195"/>
      <c r="C21" s="7"/>
      <c r="D21" s="45"/>
      <c r="E21" s="103"/>
      <c r="F21" s="104"/>
      <c r="G21" s="105"/>
      <c r="H21" s="43"/>
      <c r="I21" s="26">
        <f t="shared" si="7"/>
        <v>0</v>
      </c>
      <c r="J21" s="9"/>
      <c r="K21" s="10"/>
      <c r="L21" s="11"/>
      <c r="M21" s="12"/>
      <c r="N21" s="42"/>
      <c r="O21" s="26">
        <f t="shared" si="0"/>
        <v>0</v>
      </c>
      <c r="P21" s="9"/>
      <c r="Q21" s="10"/>
      <c r="R21" s="11"/>
      <c r="S21" s="12"/>
      <c r="T21" s="42"/>
      <c r="U21" s="26">
        <f t="shared" si="1"/>
        <v>0</v>
      </c>
      <c r="V21" s="9"/>
      <c r="W21" s="10"/>
      <c r="X21" s="11"/>
      <c r="Y21" s="12"/>
      <c r="Z21" s="42"/>
      <c r="AA21" s="26">
        <f t="shared" si="2"/>
        <v>0</v>
      </c>
      <c r="AB21" s="9"/>
      <c r="AC21" s="10"/>
      <c r="AD21" s="11"/>
      <c r="AE21" s="12"/>
      <c r="AF21" s="43"/>
      <c r="AG21" s="36">
        <f t="shared" si="3"/>
        <v>0</v>
      </c>
      <c r="AH21" s="9"/>
      <c r="AI21" s="10"/>
      <c r="AJ21" s="11"/>
      <c r="AK21" s="12"/>
      <c r="AL21" s="44"/>
      <c r="AM21" s="5">
        <f t="shared" si="4"/>
        <v>0</v>
      </c>
      <c r="AN21">
        <f t="shared" si="5"/>
        <v>0</v>
      </c>
    </row>
    <row r="22" spans="1:40" ht="16.5" thickTop="1" thickBot="1">
      <c r="A22" s="194">
        <f t="shared" si="6"/>
        <v>41687</v>
      </c>
      <c r="B22" s="195"/>
      <c r="C22" s="7"/>
      <c r="D22" s="45"/>
      <c r="E22" s="103"/>
      <c r="F22" s="104"/>
      <c r="G22" s="105"/>
      <c r="H22" s="43"/>
      <c r="I22" s="26">
        <f t="shared" si="7"/>
        <v>0</v>
      </c>
      <c r="J22" s="9"/>
      <c r="K22" s="10"/>
      <c r="L22" s="11"/>
      <c r="M22" s="12"/>
      <c r="N22" s="42"/>
      <c r="O22" s="26">
        <f t="shared" si="0"/>
        <v>0</v>
      </c>
      <c r="P22" s="9"/>
      <c r="Q22" s="10"/>
      <c r="R22" s="11"/>
      <c r="S22" s="12"/>
      <c r="T22" s="42"/>
      <c r="U22" s="26">
        <f t="shared" si="1"/>
        <v>0</v>
      </c>
      <c r="V22" s="9"/>
      <c r="W22" s="10"/>
      <c r="X22" s="11"/>
      <c r="Y22" s="12"/>
      <c r="Z22" s="42"/>
      <c r="AA22" s="26">
        <f t="shared" si="2"/>
        <v>0</v>
      </c>
      <c r="AB22" s="9"/>
      <c r="AC22" s="10"/>
      <c r="AD22" s="11"/>
      <c r="AE22" s="12"/>
      <c r="AF22" s="43"/>
      <c r="AG22" s="36">
        <f t="shared" si="3"/>
        <v>0</v>
      </c>
      <c r="AH22" s="9"/>
      <c r="AI22" s="10"/>
      <c r="AJ22" s="11"/>
      <c r="AK22" s="12"/>
      <c r="AL22" s="44"/>
      <c r="AM22" s="5">
        <f t="shared" si="4"/>
        <v>0</v>
      </c>
      <c r="AN22">
        <f t="shared" si="5"/>
        <v>0</v>
      </c>
    </row>
    <row r="23" spans="1:40" ht="16.5" thickTop="1" thickBot="1">
      <c r="A23" s="194">
        <f t="shared" si="6"/>
        <v>41688</v>
      </c>
      <c r="B23" s="195"/>
      <c r="C23" s="7"/>
      <c r="D23" s="45"/>
      <c r="E23" s="103"/>
      <c r="F23" s="104"/>
      <c r="G23" s="105"/>
      <c r="H23" s="43"/>
      <c r="I23" s="26">
        <f t="shared" si="7"/>
        <v>0</v>
      </c>
      <c r="J23" s="9"/>
      <c r="K23" s="10"/>
      <c r="L23" s="11"/>
      <c r="M23" s="12"/>
      <c r="N23" s="42"/>
      <c r="O23" s="26">
        <f t="shared" si="0"/>
        <v>0</v>
      </c>
      <c r="P23" s="9"/>
      <c r="Q23" s="10"/>
      <c r="R23" s="11"/>
      <c r="S23" s="12"/>
      <c r="T23" s="42"/>
      <c r="U23" s="26">
        <f t="shared" si="1"/>
        <v>0</v>
      </c>
      <c r="V23" s="9"/>
      <c r="W23" s="10"/>
      <c r="X23" s="11"/>
      <c r="Y23" s="12"/>
      <c r="Z23" s="42"/>
      <c r="AA23" s="26">
        <f t="shared" si="2"/>
        <v>0</v>
      </c>
      <c r="AB23" s="9"/>
      <c r="AC23" s="10"/>
      <c r="AD23" s="11"/>
      <c r="AE23" s="12"/>
      <c r="AF23" s="43"/>
      <c r="AG23" s="36">
        <f t="shared" si="3"/>
        <v>0</v>
      </c>
      <c r="AH23" s="9"/>
      <c r="AI23" s="10"/>
      <c r="AJ23" s="11"/>
      <c r="AK23" s="12"/>
      <c r="AL23" s="44"/>
      <c r="AM23" s="5">
        <f t="shared" si="4"/>
        <v>0</v>
      </c>
      <c r="AN23">
        <f t="shared" si="5"/>
        <v>0</v>
      </c>
    </row>
    <row r="24" spans="1:40" ht="16.5" thickTop="1" thickBot="1">
      <c r="A24" s="194">
        <f t="shared" si="6"/>
        <v>41689</v>
      </c>
      <c r="B24" s="195"/>
      <c r="C24" s="7"/>
      <c r="D24" s="45"/>
      <c r="E24" s="103"/>
      <c r="F24" s="104"/>
      <c r="G24" s="105"/>
      <c r="H24" s="43"/>
      <c r="I24" s="26">
        <f t="shared" si="7"/>
        <v>0</v>
      </c>
      <c r="J24" s="9"/>
      <c r="K24" s="10"/>
      <c r="L24" s="11"/>
      <c r="M24" s="12"/>
      <c r="N24" s="42"/>
      <c r="O24" s="26">
        <f t="shared" si="0"/>
        <v>0</v>
      </c>
      <c r="P24" s="9"/>
      <c r="Q24" s="10"/>
      <c r="R24" s="11"/>
      <c r="S24" s="12"/>
      <c r="T24" s="42"/>
      <c r="U24" s="26">
        <f t="shared" si="1"/>
        <v>0</v>
      </c>
      <c r="V24" s="9"/>
      <c r="W24" s="10"/>
      <c r="X24" s="11"/>
      <c r="Y24" s="12"/>
      <c r="Z24" s="42"/>
      <c r="AA24" s="26">
        <f t="shared" si="2"/>
        <v>0</v>
      </c>
      <c r="AB24" s="9"/>
      <c r="AC24" s="10"/>
      <c r="AD24" s="11"/>
      <c r="AE24" s="12"/>
      <c r="AF24" s="43"/>
      <c r="AG24" s="36">
        <f t="shared" si="3"/>
        <v>0</v>
      </c>
      <c r="AH24" s="9"/>
      <c r="AI24" s="10"/>
      <c r="AJ24" s="11"/>
      <c r="AK24" s="12"/>
      <c r="AL24" s="44"/>
      <c r="AM24" s="5">
        <f t="shared" si="4"/>
        <v>0</v>
      </c>
      <c r="AN24">
        <f t="shared" si="5"/>
        <v>0</v>
      </c>
    </row>
    <row r="25" spans="1:40" ht="16.5" thickTop="1" thickBot="1">
      <c r="A25" s="194">
        <f t="shared" si="6"/>
        <v>41690</v>
      </c>
      <c r="B25" s="195"/>
      <c r="C25" s="7"/>
      <c r="D25" s="45"/>
      <c r="E25" s="103"/>
      <c r="F25" s="104"/>
      <c r="G25" s="105"/>
      <c r="H25" s="43"/>
      <c r="I25" s="26">
        <f t="shared" si="7"/>
        <v>0</v>
      </c>
      <c r="J25" s="9"/>
      <c r="K25" s="10"/>
      <c r="L25" s="11"/>
      <c r="M25" s="12"/>
      <c r="N25" s="42"/>
      <c r="O25" s="26">
        <f t="shared" si="0"/>
        <v>0</v>
      </c>
      <c r="P25" s="9"/>
      <c r="Q25" s="10"/>
      <c r="R25" s="11"/>
      <c r="S25" s="12"/>
      <c r="T25" s="42"/>
      <c r="U25" s="26">
        <f t="shared" si="1"/>
        <v>0</v>
      </c>
      <c r="V25" s="9"/>
      <c r="W25" s="10"/>
      <c r="X25" s="11"/>
      <c r="Y25" s="12"/>
      <c r="Z25" s="42"/>
      <c r="AA25" s="26">
        <f t="shared" si="2"/>
        <v>0</v>
      </c>
      <c r="AB25" s="9"/>
      <c r="AC25" s="10"/>
      <c r="AD25" s="11"/>
      <c r="AE25" s="12"/>
      <c r="AF25" s="43"/>
      <c r="AG25" s="36">
        <f t="shared" si="3"/>
        <v>0</v>
      </c>
      <c r="AH25" s="9"/>
      <c r="AI25" s="10"/>
      <c r="AJ25" s="11"/>
      <c r="AK25" s="12"/>
      <c r="AL25" s="44"/>
      <c r="AM25" s="5">
        <f t="shared" si="4"/>
        <v>0</v>
      </c>
      <c r="AN25">
        <f t="shared" si="5"/>
        <v>0</v>
      </c>
    </row>
    <row r="26" spans="1:40" ht="16.5" thickTop="1" thickBot="1">
      <c r="A26" s="194">
        <f t="shared" si="6"/>
        <v>41691</v>
      </c>
      <c r="B26" s="195"/>
      <c r="C26" s="4"/>
      <c r="D26" s="45"/>
      <c r="E26" s="103"/>
      <c r="F26" s="104"/>
      <c r="G26" s="106"/>
      <c r="H26" s="43"/>
      <c r="I26" s="26">
        <f t="shared" si="7"/>
        <v>0</v>
      </c>
      <c r="J26" s="9"/>
      <c r="K26" s="10"/>
      <c r="L26" s="11"/>
      <c r="M26" s="12"/>
      <c r="N26" s="42"/>
      <c r="O26" s="26">
        <f t="shared" si="0"/>
        <v>0</v>
      </c>
      <c r="P26" s="9"/>
      <c r="Q26" s="10"/>
      <c r="R26" s="11"/>
      <c r="S26" s="12"/>
      <c r="T26" s="42"/>
      <c r="U26" s="26">
        <f t="shared" si="1"/>
        <v>0</v>
      </c>
      <c r="V26" s="9"/>
      <c r="W26" s="10"/>
      <c r="X26" s="11"/>
      <c r="Y26" s="12"/>
      <c r="Z26" s="42"/>
      <c r="AA26" s="26">
        <f t="shared" si="2"/>
        <v>0</v>
      </c>
      <c r="AB26" s="9"/>
      <c r="AC26" s="10"/>
      <c r="AD26" s="11"/>
      <c r="AE26" s="12"/>
      <c r="AF26" s="43"/>
      <c r="AG26" s="36">
        <f t="shared" si="3"/>
        <v>0</v>
      </c>
      <c r="AH26" s="9"/>
      <c r="AI26" s="10"/>
      <c r="AJ26" s="11"/>
      <c r="AK26" s="12"/>
      <c r="AL26" s="44"/>
      <c r="AM26" s="5">
        <f t="shared" si="4"/>
        <v>0</v>
      </c>
      <c r="AN26">
        <f t="shared" si="5"/>
        <v>0</v>
      </c>
    </row>
    <row r="27" spans="1:40" ht="16.5" thickTop="1" thickBot="1">
      <c r="A27" s="194">
        <f t="shared" si="6"/>
        <v>41692</v>
      </c>
      <c r="B27" s="195"/>
      <c r="C27" s="6"/>
      <c r="D27" s="45"/>
      <c r="E27" s="103"/>
      <c r="F27" s="104"/>
      <c r="G27" s="105"/>
      <c r="H27" s="43"/>
      <c r="I27" s="26">
        <f t="shared" si="7"/>
        <v>0</v>
      </c>
      <c r="J27" s="9"/>
      <c r="K27" s="10"/>
      <c r="L27" s="11"/>
      <c r="M27" s="12"/>
      <c r="N27" s="42"/>
      <c r="O27" s="26">
        <f t="shared" si="0"/>
        <v>0</v>
      </c>
      <c r="P27" s="9"/>
      <c r="Q27" s="10"/>
      <c r="R27" s="11"/>
      <c r="S27" s="12"/>
      <c r="T27" s="42"/>
      <c r="U27" s="26">
        <f t="shared" si="1"/>
        <v>0</v>
      </c>
      <c r="V27" s="9"/>
      <c r="W27" s="10"/>
      <c r="X27" s="11"/>
      <c r="Y27" s="12"/>
      <c r="Z27" s="42"/>
      <c r="AA27" s="26">
        <f t="shared" si="2"/>
        <v>0</v>
      </c>
      <c r="AB27" s="9"/>
      <c r="AC27" s="10"/>
      <c r="AD27" s="11"/>
      <c r="AE27" s="12"/>
      <c r="AF27" s="43"/>
      <c r="AG27" s="36">
        <f t="shared" si="3"/>
        <v>0</v>
      </c>
      <c r="AH27" s="9"/>
      <c r="AI27" s="10"/>
      <c r="AJ27" s="11"/>
      <c r="AK27" s="12"/>
      <c r="AL27" s="44"/>
      <c r="AM27" s="5">
        <f t="shared" si="4"/>
        <v>0</v>
      </c>
      <c r="AN27">
        <f t="shared" si="5"/>
        <v>0</v>
      </c>
    </row>
    <row r="28" spans="1:40" ht="16.5" thickTop="1" thickBot="1">
      <c r="A28" s="194">
        <f t="shared" si="6"/>
        <v>41693</v>
      </c>
      <c r="B28" s="195"/>
      <c r="C28" s="7"/>
      <c r="D28" s="45"/>
      <c r="E28" s="103"/>
      <c r="F28" s="104"/>
      <c r="G28" s="105"/>
      <c r="H28" s="43"/>
      <c r="I28" s="26">
        <f t="shared" si="7"/>
        <v>0</v>
      </c>
      <c r="J28" s="9"/>
      <c r="K28" s="10"/>
      <c r="L28" s="11"/>
      <c r="M28" s="12"/>
      <c r="N28" s="42"/>
      <c r="O28" s="26">
        <f t="shared" si="0"/>
        <v>0</v>
      </c>
      <c r="P28" s="9"/>
      <c r="Q28" s="10"/>
      <c r="R28" s="11"/>
      <c r="S28" s="12"/>
      <c r="T28" s="42"/>
      <c r="U28" s="26">
        <f t="shared" si="1"/>
        <v>0</v>
      </c>
      <c r="V28" s="9"/>
      <c r="W28" s="10"/>
      <c r="X28" s="11"/>
      <c r="Y28" s="12"/>
      <c r="Z28" s="42"/>
      <c r="AA28" s="26">
        <f t="shared" si="2"/>
        <v>0</v>
      </c>
      <c r="AB28" s="9"/>
      <c r="AC28" s="10"/>
      <c r="AD28" s="11"/>
      <c r="AE28" s="12"/>
      <c r="AF28" s="43"/>
      <c r="AG28" s="36">
        <f t="shared" si="3"/>
        <v>0</v>
      </c>
      <c r="AH28" s="9"/>
      <c r="AI28" s="10"/>
      <c r="AJ28" s="11"/>
      <c r="AK28" s="12"/>
      <c r="AL28" s="44"/>
      <c r="AM28" s="5">
        <f t="shared" si="4"/>
        <v>0</v>
      </c>
      <c r="AN28">
        <f t="shared" si="5"/>
        <v>0</v>
      </c>
    </row>
    <row r="29" spans="1:40" ht="16.5" thickTop="1" thickBot="1">
      <c r="A29" s="194">
        <f t="shared" si="6"/>
        <v>41694</v>
      </c>
      <c r="B29" s="195"/>
      <c r="C29" s="7"/>
      <c r="D29" s="45"/>
      <c r="E29" s="103"/>
      <c r="F29" s="104"/>
      <c r="G29" s="105"/>
      <c r="H29" s="43"/>
      <c r="I29" s="26">
        <f t="shared" si="7"/>
        <v>0</v>
      </c>
      <c r="J29" s="9"/>
      <c r="K29" s="10"/>
      <c r="L29" s="11"/>
      <c r="M29" s="12"/>
      <c r="N29" s="42"/>
      <c r="O29" s="26">
        <f t="shared" si="0"/>
        <v>0</v>
      </c>
      <c r="P29" s="9"/>
      <c r="Q29" s="10"/>
      <c r="R29" s="11"/>
      <c r="S29" s="12"/>
      <c r="T29" s="42"/>
      <c r="U29" s="26">
        <f t="shared" si="1"/>
        <v>0</v>
      </c>
      <c r="V29" s="9"/>
      <c r="W29" s="10"/>
      <c r="X29" s="11"/>
      <c r="Y29" s="12"/>
      <c r="Z29" s="42"/>
      <c r="AA29" s="26">
        <f t="shared" si="2"/>
        <v>0</v>
      </c>
      <c r="AB29" s="9"/>
      <c r="AC29" s="10"/>
      <c r="AD29" s="11"/>
      <c r="AE29" s="12"/>
      <c r="AF29" s="43"/>
      <c r="AG29" s="36">
        <f t="shared" si="3"/>
        <v>0</v>
      </c>
      <c r="AH29" s="9"/>
      <c r="AI29" s="10"/>
      <c r="AJ29" s="11"/>
      <c r="AK29" s="12"/>
      <c r="AL29" s="44"/>
      <c r="AM29" s="5">
        <f t="shared" si="4"/>
        <v>0</v>
      </c>
      <c r="AN29">
        <f t="shared" si="5"/>
        <v>0</v>
      </c>
    </row>
    <row r="30" spans="1:40" ht="16.5" thickTop="1" thickBot="1">
      <c r="A30" s="194">
        <f t="shared" si="6"/>
        <v>41695</v>
      </c>
      <c r="B30" s="195"/>
      <c r="C30" s="7"/>
      <c r="D30" s="45"/>
      <c r="E30" s="103"/>
      <c r="F30" s="104"/>
      <c r="G30" s="105"/>
      <c r="H30" s="43"/>
      <c r="I30" s="26">
        <f t="shared" si="7"/>
        <v>0</v>
      </c>
      <c r="J30" s="9"/>
      <c r="K30" s="10"/>
      <c r="L30" s="11"/>
      <c r="M30" s="12"/>
      <c r="N30" s="42"/>
      <c r="O30" s="26">
        <f t="shared" si="0"/>
        <v>0</v>
      </c>
      <c r="P30" s="9"/>
      <c r="Q30" s="10"/>
      <c r="R30" s="11"/>
      <c r="S30" s="12"/>
      <c r="T30" s="42"/>
      <c r="U30" s="26">
        <f t="shared" si="1"/>
        <v>0</v>
      </c>
      <c r="V30" s="9"/>
      <c r="W30" s="10"/>
      <c r="X30" s="11"/>
      <c r="Y30" s="12"/>
      <c r="Z30" s="42"/>
      <c r="AA30" s="26">
        <f t="shared" si="2"/>
        <v>0</v>
      </c>
      <c r="AB30" s="9"/>
      <c r="AC30" s="10"/>
      <c r="AD30" s="11"/>
      <c r="AE30" s="12"/>
      <c r="AF30" s="43"/>
      <c r="AG30" s="36">
        <f t="shared" si="3"/>
        <v>0</v>
      </c>
      <c r="AH30" s="9"/>
      <c r="AI30" s="10"/>
      <c r="AJ30" s="11"/>
      <c r="AK30" s="12"/>
      <c r="AL30" s="44"/>
      <c r="AM30" s="5">
        <f t="shared" si="4"/>
        <v>0</v>
      </c>
      <c r="AN30">
        <f t="shared" si="5"/>
        <v>0</v>
      </c>
    </row>
    <row r="31" spans="1:40" ht="16.5" thickTop="1" thickBot="1">
      <c r="A31" s="194">
        <f t="shared" si="6"/>
        <v>41696</v>
      </c>
      <c r="B31" s="195"/>
      <c r="C31" s="7"/>
      <c r="D31" s="45"/>
      <c r="E31" s="103"/>
      <c r="F31" s="104"/>
      <c r="G31" s="105"/>
      <c r="H31" s="43"/>
      <c r="I31" s="26">
        <f t="shared" si="7"/>
        <v>0</v>
      </c>
      <c r="J31" s="9"/>
      <c r="K31" s="10"/>
      <c r="L31" s="11"/>
      <c r="M31" s="12"/>
      <c r="N31" s="42"/>
      <c r="O31" s="26">
        <f t="shared" si="0"/>
        <v>0</v>
      </c>
      <c r="P31" s="9"/>
      <c r="Q31" s="10"/>
      <c r="R31" s="11"/>
      <c r="S31" s="12"/>
      <c r="T31" s="42"/>
      <c r="U31" s="26">
        <f t="shared" si="1"/>
        <v>0</v>
      </c>
      <c r="V31" s="9"/>
      <c r="W31" s="10"/>
      <c r="X31" s="11"/>
      <c r="Y31" s="12"/>
      <c r="Z31" s="42"/>
      <c r="AA31" s="26">
        <f t="shared" si="2"/>
        <v>0</v>
      </c>
      <c r="AB31" s="9"/>
      <c r="AC31" s="10"/>
      <c r="AD31" s="11"/>
      <c r="AE31" s="12"/>
      <c r="AF31" s="43"/>
      <c r="AG31" s="36">
        <f t="shared" si="3"/>
        <v>0</v>
      </c>
      <c r="AH31" s="9"/>
      <c r="AI31" s="10"/>
      <c r="AJ31" s="11"/>
      <c r="AK31" s="12"/>
      <c r="AL31" s="44"/>
      <c r="AM31" s="5">
        <f t="shared" si="4"/>
        <v>0</v>
      </c>
      <c r="AN31">
        <f t="shared" si="5"/>
        <v>0</v>
      </c>
    </row>
    <row r="32" spans="1:40" ht="16.5" thickTop="1" thickBot="1">
      <c r="A32" s="194">
        <f t="shared" si="6"/>
        <v>41697</v>
      </c>
      <c r="B32" s="195"/>
      <c r="C32" s="4"/>
      <c r="D32" s="45"/>
      <c r="E32" s="103"/>
      <c r="F32" s="104"/>
      <c r="G32" s="105"/>
      <c r="H32" s="43"/>
      <c r="I32" s="26">
        <f t="shared" si="7"/>
        <v>0</v>
      </c>
      <c r="J32" s="9"/>
      <c r="K32" s="10"/>
      <c r="L32" s="11"/>
      <c r="M32" s="12"/>
      <c r="N32" s="42"/>
      <c r="O32" s="26">
        <f t="shared" si="0"/>
        <v>0</v>
      </c>
      <c r="P32" s="9"/>
      <c r="Q32" s="10"/>
      <c r="R32" s="11"/>
      <c r="S32" s="12"/>
      <c r="T32" s="42"/>
      <c r="U32" s="26">
        <f t="shared" si="1"/>
        <v>0</v>
      </c>
      <c r="V32" s="9"/>
      <c r="W32" s="10"/>
      <c r="X32" s="11"/>
      <c r="Y32" s="12"/>
      <c r="Z32" s="42"/>
      <c r="AA32" s="26">
        <f t="shared" si="2"/>
        <v>0</v>
      </c>
      <c r="AB32" s="9"/>
      <c r="AC32" s="10"/>
      <c r="AD32" s="11"/>
      <c r="AE32" s="12"/>
      <c r="AF32" s="43"/>
      <c r="AG32" s="36">
        <f t="shared" si="3"/>
        <v>0</v>
      </c>
      <c r="AH32" s="9"/>
      <c r="AI32" s="10"/>
      <c r="AJ32" s="11"/>
      <c r="AK32" s="12"/>
      <c r="AL32" s="44"/>
      <c r="AM32" s="5">
        <f t="shared" si="4"/>
        <v>0</v>
      </c>
      <c r="AN32">
        <f t="shared" si="5"/>
        <v>0</v>
      </c>
    </row>
    <row r="33" spans="1:40" ht="16.5" thickTop="1" thickBot="1">
      <c r="A33" s="194">
        <f t="shared" si="6"/>
        <v>41698</v>
      </c>
      <c r="B33" s="195"/>
      <c r="C33" s="6"/>
      <c r="D33" s="45"/>
      <c r="E33" s="103"/>
      <c r="F33" s="104"/>
      <c r="G33" s="105"/>
      <c r="H33" s="43"/>
      <c r="I33" s="26">
        <f t="shared" si="7"/>
        <v>0</v>
      </c>
      <c r="J33" s="9"/>
      <c r="K33" s="10"/>
      <c r="L33" s="11"/>
      <c r="M33" s="12"/>
      <c r="N33" s="42"/>
      <c r="O33" s="26">
        <f t="shared" si="0"/>
        <v>0</v>
      </c>
      <c r="P33" s="9"/>
      <c r="Q33" s="10"/>
      <c r="R33" s="11"/>
      <c r="S33" s="12"/>
      <c r="T33" s="42"/>
      <c r="U33" s="26">
        <f t="shared" si="1"/>
        <v>0</v>
      </c>
      <c r="V33" s="9"/>
      <c r="W33" s="10"/>
      <c r="X33" s="11"/>
      <c r="Y33" s="12"/>
      <c r="Z33" s="42"/>
      <c r="AA33" s="26">
        <f t="shared" si="2"/>
        <v>0</v>
      </c>
      <c r="AB33" s="9"/>
      <c r="AC33" s="10"/>
      <c r="AD33" s="11"/>
      <c r="AE33" s="12"/>
      <c r="AF33" s="43"/>
      <c r="AG33" s="36">
        <f t="shared" si="3"/>
        <v>0</v>
      </c>
      <c r="AH33" s="9"/>
      <c r="AI33" s="10"/>
      <c r="AJ33" s="11"/>
      <c r="AK33" s="12"/>
      <c r="AL33" s="44"/>
      <c r="AM33" s="5">
        <f t="shared" si="4"/>
        <v>0</v>
      </c>
      <c r="AN33">
        <f t="shared" si="5"/>
        <v>0</v>
      </c>
    </row>
    <row r="34" spans="1:40" ht="16.5" thickTop="1" thickBot="1">
      <c r="A34" s="194"/>
      <c r="B34" s="195"/>
      <c r="C34" s="7"/>
      <c r="D34" s="45"/>
      <c r="E34" s="103"/>
      <c r="F34" s="104"/>
      <c r="G34" s="105"/>
      <c r="H34" s="43"/>
      <c r="I34" s="26">
        <f t="shared" si="7"/>
        <v>0</v>
      </c>
      <c r="J34" s="9"/>
      <c r="K34" s="10"/>
      <c r="L34" s="11"/>
      <c r="M34" s="12"/>
      <c r="N34" s="42"/>
      <c r="O34" s="26">
        <f t="shared" si="0"/>
        <v>0</v>
      </c>
      <c r="P34" s="9"/>
      <c r="Q34" s="10"/>
      <c r="R34" s="11"/>
      <c r="S34" s="12"/>
      <c r="T34" s="42"/>
      <c r="U34" s="26">
        <f t="shared" si="1"/>
        <v>0</v>
      </c>
      <c r="V34" s="9"/>
      <c r="W34" s="10"/>
      <c r="X34" s="11"/>
      <c r="Y34" s="12"/>
      <c r="Z34" s="42"/>
      <c r="AA34" s="26">
        <f t="shared" si="2"/>
        <v>0</v>
      </c>
      <c r="AB34" s="9"/>
      <c r="AC34" s="10"/>
      <c r="AD34" s="11"/>
      <c r="AE34" s="12"/>
      <c r="AF34" s="43"/>
      <c r="AG34" s="36">
        <f t="shared" si="3"/>
        <v>0</v>
      </c>
      <c r="AH34" s="9"/>
      <c r="AI34" s="10"/>
      <c r="AJ34" s="11"/>
      <c r="AK34" s="12"/>
      <c r="AL34" s="44"/>
      <c r="AM34" s="5">
        <f t="shared" si="4"/>
        <v>0</v>
      </c>
      <c r="AN34">
        <f t="shared" si="5"/>
        <v>0</v>
      </c>
    </row>
    <row r="35" spans="1:40" ht="16.5" thickTop="1" thickBot="1">
      <c r="A35" s="194"/>
      <c r="B35" s="195"/>
      <c r="C35" s="7"/>
      <c r="D35" s="45"/>
      <c r="E35" s="103"/>
      <c r="F35" s="104"/>
      <c r="G35" s="105"/>
      <c r="H35" s="43"/>
      <c r="I35" s="26">
        <f t="shared" si="7"/>
        <v>0</v>
      </c>
      <c r="J35" s="9"/>
      <c r="K35" s="10"/>
      <c r="L35" s="11"/>
      <c r="M35" s="12"/>
      <c r="N35" s="42"/>
      <c r="O35" s="26">
        <f t="shared" si="0"/>
        <v>0</v>
      </c>
      <c r="P35" s="9"/>
      <c r="Q35" s="10"/>
      <c r="R35" s="11"/>
      <c r="S35" s="12"/>
      <c r="T35" s="42"/>
      <c r="U35" s="26">
        <f t="shared" si="1"/>
        <v>0</v>
      </c>
      <c r="V35" s="9"/>
      <c r="W35" s="10"/>
      <c r="X35" s="11"/>
      <c r="Y35" s="12"/>
      <c r="Z35" s="42"/>
      <c r="AA35" s="26">
        <f t="shared" si="2"/>
        <v>0</v>
      </c>
      <c r="AB35" s="9"/>
      <c r="AC35" s="10"/>
      <c r="AD35" s="11"/>
      <c r="AE35" s="12"/>
      <c r="AF35" s="43"/>
      <c r="AG35" s="36">
        <f t="shared" si="3"/>
        <v>0</v>
      </c>
      <c r="AH35" s="9"/>
      <c r="AI35" s="10"/>
      <c r="AJ35" s="11"/>
      <c r="AK35" s="12"/>
      <c r="AL35" s="44"/>
      <c r="AM35" s="5">
        <f t="shared" si="4"/>
        <v>0</v>
      </c>
      <c r="AN35">
        <f t="shared" si="5"/>
        <v>0</v>
      </c>
    </row>
    <row r="36" spans="1:40" ht="16.5" thickTop="1" thickBot="1">
      <c r="A36" s="194"/>
      <c r="B36" s="195"/>
      <c r="C36" s="13"/>
      <c r="D36" s="46"/>
      <c r="E36" s="107"/>
      <c r="F36" s="108"/>
      <c r="G36" s="109"/>
      <c r="H36" s="43"/>
      <c r="I36" s="26">
        <f t="shared" si="7"/>
        <v>0</v>
      </c>
      <c r="J36" s="15"/>
      <c r="K36" s="16"/>
      <c r="L36" s="17"/>
      <c r="M36" s="18"/>
      <c r="N36" s="42"/>
      <c r="O36" s="26">
        <f t="shared" si="0"/>
        <v>0</v>
      </c>
      <c r="P36" s="15"/>
      <c r="Q36" s="16"/>
      <c r="R36" s="17"/>
      <c r="S36" s="18"/>
      <c r="T36" s="42"/>
      <c r="U36" s="26">
        <f t="shared" si="1"/>
        <v>0</v>
      </c>
      <c r="V36" s="15"/>
      <c r="W36" s="16"/>
      <c r="X36" s="17"/>
      <c r="Y36" s="18"/>
      <c r="Z36" s="42"/>
      <c r="AA36" s="26">
        <f t="shared" si="2"/>
        <v>0</v>
      </c>
      <c r="AB36" s="15"/>
      <c r="AC36" s="16"/>
      <c r="AD36" s="17"/>
      <c r="AE36" s="18"/>
      <c r="AF36" s="43"/>
      <c r="AG36" s="36">
        <f t="shared" si="3"/>
        <v>0</v>
      </c>
      <c r="AH36" s="15"/>
      <c r="AI36" s="16"/>
      <c r="AJ36" s="17"/>
      <c r="AK36" s="18"/>
      <c r="AL36" s="44"/>
      <c r="AM36" s="14">
        <f t="shared" si="4"/>
        <v>0</v>
      </c>
      <c r="AN36">
        <f t="shared" si="5"/>
        <v>0</v>
      </c>
    </row>
    <row r="37" spans="1:40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40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40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>
      <c r="A42" s="86"/>
      <c r="B42" s="86"/>
      <c r="AE42" s="24"/>
      <c r="AK42" s="24"/>
    </row>
    <row r="43" spans="1:40" s="25" customFormat="1">
      <c r="A43" s="86"/>
      <c r="B43" s="86"/>
    </row>
    <row r="44" spans="1:40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40">
      <c r="A48"/>
      <c r="B48"/>
      <c r="AB48" t="s">
        <v>11</v>
      </c>
    </row>
  </sheetData>
  <sheetProtection selectLockedCells="1"/>
  <dataConsolidate>
    <dataRefs count="12">
      <dataRef ref="F44" sheet="Aout"/>
      <dataRef ref="F44" sheet="Avril"/>
      <dataRef ref="F44" sheet="Février"/>
      <dataRef ref="F44" sheet="Janvier"/>
      <dataRef ref="F44" sheet="Juillet"/>
      <dataRef ref="F44" sheet="Juin"/>
      <dataRef ref="F44" sheet="Mai"/>
      <dataRef ref="F44" sheet="Mars"/>
      <dataRef ref="F44" sheet="Novembre"/>
      <dataRef ref="F44" sheet="Octobre"/>
      <dataRef ref="F44" sheet="Septembre"/>
      <dataRef ref="F44" r:id="rId1"/>
    </dataRefs>
  </dataConsolidate>
  <mergeCells count="58">
    <mergeCell ref="A36:B36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J6:M36">
    <cfRule type="expression" dxfId="250" priority="31">
      <formula>OR($N6="MODIF")</formula>
    </cfRule>
    <cfRule type="expression" dxfId="249" priority="36">
      <formula>OR($N6="AUTRE")</formula>
    </cfRule>
    <cfRule type="expression" dxfId="248" priority="42">
      <formula>OR($N6="RC")</formula>
    </cfRule>
    <cfRule type="expression" dxfId="247" priority="43">
      <formula>OR($N6="AM")</formula>
    </cfRule>
    <cfRule type="expression" dxfId="246" priority="44">
      <formula>OR($N6="CA")</formula>
    </cfRule>
  </conditionalFormatting>
  <conditionalFormatting sqref="V6:Y36">
    <cfRule type="expression" dxfId="245" priority="39">
      <formula>OR($Z6="RC")</formula>
    </cfRule>
    <cfRule type="expression" dxfId="244" priority="40">
      <formula>OR($Z6="AM")</formula>
    </cfRule>
    <cfRule type="expression" dxfId="243" priority="41">
      <formula>OR($Z6="CA")</formula>
    </cfRule>
  </conditionalFormatting>
  <conditionalFormatting sqref="O6:O36 U6:U36 AA6:AA36 I6:I36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{1DF9FE5C-818B-4695-A5C1-C6969ABD3FC8}</x14:id>
        </ext>
      </extLst>
    </cfRule>
  </conditionalFormatting>
  <conditionalFormatting sqref="V6:Z36">
    <cfRule type="expression" dxfId="242" priority="30">
      <formula>OR($Z6="MODIF")</formula>
    </cfRule>
    <cfRule type="expression" dxfId="241" priority="35">
      <formula>OR($Z6="AUTRE")</formula>
    </cfRule>
  </conditionalFormatting>
  <conditionalFormatting sqref="P29:S33">
    <cfRule type="expression" dxfId="240" priority="24">
      <formula>OR($T6="MODIF")</formula>
    </cfRule>
    <cfRule type="expression" dxfId="239" priority="25">
      <formula>OR($T6="AUTRE")</formula>
    </cfRule>
    <cfRule type="expression" dxfId="238" priority="26">
      <formula>OR($T6="RC")</formula>
    </cfRule>
    <cfRule type="expression" dxfId="237" priority="27">
      <formula>OR($H29="AM")</formula>
    </cfRule>
    <cfRule type="expression" dxfId="236" priority="28">
      <formula>OR($H29="CA")</formula>
    </cfRule>
  </conditionalFormatting>
  <conditionalFormatting sqref="AG6:AG36">
    <cfRule type="dataBar" priority="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{2526EB18-399B-40DA-9B2C-54BC79AFC4CE}</x14:id>
        </ext>
      </extLst>
    </cfRule>
  </conditionalFormatting>
  <conditionalFormatting sqref="AM6:AM36">
    <cfRule type="dataBar" priority="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{41230AE0-FFD4-4BC1-BEE2-8324ADF58A89}</x14:id>
        </ext>
      </extLst>
    </cfRule>
  </conditionalFormatting>
  <conditionalFormatting sqref="AL6:AL36">
    <cfRule type="expression" dxfId="235" priority="20">
      <formula>OR($AL6="MODIF")</formula>
    </cfRule>
    <cfRule type="expression" dxfId="234" priority="21">
      <formula>OR($AL6="RC")</formula>
    </cfRule>
  </conditionalFormatting>
  <conditionalFormatting sqref="AB6:AF36">
    <cfRule type="expression" dxfId="233" priority="14">
      <formula>OR($AF6="MODIF")</formula>
    </cfRule>
    <cfRule type="expression" dxfId="232" priority="15">
      <formula>OR($AF6="RC")</formula>
    </cfRule>
    <cfRule type="expression" dxfId="231" priority="16">
      <formula>OR($AF6="AM")</formula>
    </cfRule>
    <cfRule type="expression" dxfId="230" priority="17">
      <formula>OR($AF6="CA")</formula>
    </cfRule>
    <cfRule type="expression" dxfId="229" priority="18">
      <formula>OR($AF6="AUTRE")</formula>
    </cfRule>
  </conditionalFormatting>
  <conditionalFormatting sqref="AH6:AL36">
    <cfRule type="expression" dxfId="228" priority="8">
      <formula>OR($AL6="MODIF")</formula>
    </cfRule>
    <cfRule type="expression" dxfId="227" priority="9">
      <formula>OR($AL6="RC")</formula>
    </cfRule>
    <cfRule type="expression" dxfId="226" priority="10">
      <formula>OR($AL6="AM")</formula>
    </cfRule>
    <cfRule type="expression" dxfId="225" priority="11">
      <formula>OR($AL6="CA")</formula>
    </cfRule>
    <cfRule type="expression" dxfId="224" priority="12">
      <formula>OR($AL6="AUTRE")</formula>
    </cfRule>
  </conditionalFormatting>
  <conditionalFormatting sqref="A6:A36">
    <cfRule type="expression" dxfId="223" priority="5">
      <formula>datejour()</formula>
    </cfRule>
  </conditionalFormatting>
  <conditionalFormatting sqref="A6:AM34">
    <cfRule type="expression" dxfId="222" priority="6">
      <formula>OR($C6="F",WEEKDAY($A6,2)&gt;5)</formula>
    </cfRule>
  </conditionalFormatting>
  <conditionalFormatting sqref="D6:H36">
    <cfRule type="expression" dxfId="221" priority="32">
      <formula>OR($H6="MODIF")</formula>
    </cfRule>
    <cfRule type="expression" dxfId="220" priority="37">
      <formula>OR($H6="AUTRE")</formula>
    </cfRule>
    <cfRule type="expression" dxfId="219" priority="45">
      <formula>OR($H6="RC")</formula>
    </cfRule>
    <cfRule type="expression" dxfId="218" priority="46">
      <formula>OR($H6="AM")</formula>
    </cfRule>
    <cfRule type="expression" dxfId="217" priority="47">
      <formula>OR($H6="CA")</formula>
    </cfRule>
  </conditionalFormatting>
  <conditionalFormatting sqref="D6:H36 J6:N36 P6:T36 V6:Z36 AB6:AF36 AH6:AL36">
    <cfRule type="cellIs" dxfId="216" priority="3" operator="equal">
      <formula>0.916666666666667</formula>
    </cfRule>
    <cfRule type="cellIs" dxfId="215" priority="4" operator="equal">
      <formula>0.291666666666667</formula>
    </cfRule>
  </conditionalFormatting>
  <conditionalFormatting sqref="A6:B34">
    <cfRule type="cellIs" dxfId="214" priority="1" operator="lessThan">
      <formula>$A$1</formula>
    </cfRule>
  </conditionalFormatting>
  <dataValidations count="5">
    <dataValidation type="list" allowBlank="1" showInputMessage="1" showErrorMessage="1" sqref="N6:N36 AL6:AL36 H6:H36 AF6:AF36 T6:T36 Z6:Z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2"/>
  <legacyDrawing r:id="rId3"/>
  <controls>
    <mc:AlternateContent xmlns:mc="http://schemas.openxmlformats.org/markup-compatibility/2006">
      <mc:Choice Requires="x14">
        <control shapeId="10273" r:id="rId4" name="CommandButton1">
          <controlPr defaultSize="0" autoLine="0" r:id="rId5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190500</xdr:rowOff>
              </to>
            </anchor>
          </controlPr>
        </control>
      </mc:Choice>
      <mc:Fallback>
        <control shapeId="10273" r:id="rId4" name="CommandButton1"/>
      </mc:Fallback>
    </mc:AlternateContent>
    <mc:AlternateContent xmlns:mc="http://schemas.openxmlformats.org/markup-compatibility/2006">
      <mc:Choice Requires="x14">
        <control shapeId="10271" r:id="rId6" name="Button 31">
          <controlPr defaultSize="0" print="0" autoFill="0" autoPict="0" macro="[0]!Effacer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DF9FE5C-818B-4695-A5C1-C6969ABD3F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2526EB18-399B-40DA-9B2C-54BC79AFC4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41230AE0-FFD4-4BC1-BEE2-8324ADF58A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M48"/>
  <sheetViews>
    <sheetView topLeftCell="A22"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14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DATE(ANNEE,3,1)</f>
        <v>41699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96" t="s">
        <v>1</v>
      </c>
      <c r="K4" s="197"/>
      <c r="L4" s="197"/>
      <c r="M4" s="197"/>
      <c r="N4" s="197"/>
      <c r="O4" s="198"/>
      <c r="P4" s="197" t="s">
        <v>2</v>
      </c>
      <c r="Q4" s="197"/>
      <c r="R4" s="197"/>
      <c r="S4" s="197"/>
      <c r="T4" s="197"/>
      <c r="U4" s="197"/>
      <c r="V4" s="196" t="s">
        <v>3</v>
      </c>
      <c r="W4" s="197"/>
      <c r="X4" s="197"/>
      <c r="Y4" s="197"/>
      <c r="Z4" s="197"/>
      <c r="AA4" s="198"/>
      <c r="AB4" s="196" t="s">
        <v>4</v>
      </c>
      <c r="AC4" s="197"/>
      <c r="AD4" s="197"/>
      <c r="AE4" s="197"/>
      <c r="AF4" s="197"/>
      <c r="AG4" s="198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5"/>
      <c r="K5" s="186"/>
      <c r="L5" s="186"/>
      <c r="M5" s="186"/>
      <c r="N5" s="186"/>
      <c r="O5" s="187"/>
      <c r="P5" s="186"/>
      <c r="Q5" s="186"/>
      <c r="R5" s="186"/>
      <c r="S5" s="186"/>
      <c r="T5" s="186"/>
      <c r="U5" s="186"/>
      <c r="V5" s="185"/>
      <c r="W5" s="186"/>
      <c r="X5" s="186"/>
      <c r="Y5" s="186"/>
      <c r="Z5" s="186"/>
      <c r="AA5" s="187"/>
      <c r="AB5" s="185"/>
      <c r="AC5" s="186"/>
      <c r="AD5" s="186"/>
      <c r="AE5" s="186"/>
      <c r="AF5" s="186"/>
      <c r="AG5" s="187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41699</v>
      </c>
      <c r="B6" s="191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>
      <c r="A7" s="190">
        <f>A6+1</f>
        <v>41700</v>
      </c>
      <c r="B7" s="191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>
      <c r="A8" s="190">
        <f t="shared" ref="A8:A36" si="6">A7+1</f>
        <v>41701</v>
      </c>
      <c r="B8" s="191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>
      <c r="A9" s="190">
        <f t="shared" si="6"/>
        <v>41702</v>
      </c>
      <c r="B9" s="191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41703</v>
      </c>
      <c r="B10" s="191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41704</v>
      </c>
      <c r="B11" s="191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>
      <c r="A12" s="190">
        <f t="shared" si="6"/>
        <v>41705</v>
      </c>
      <c r="B12" s="191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>
      <c r="A13" s="190">
        <f t="shared" si="6"/>
        <v>41706</v>
      </c>
      <c r="B13" s="191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>
      <c r="A14" s="190">
        <f t="shared" si="6"/>
        <v>41707</v>
      </c>
      <c r="B14" s="191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>
      <c r="A15" s="190">
        <f t="shared" si="6"/>
        <v>41708</v>
      </c>
      <c r="B15" s="191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>
      <c r="A16" s="190">
        <f t="shared" si="6"/>
        <v>41709</v>
      </c>
      <c r="B16" s="191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41710</v>
      </c>
      <c r="B17" s="191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41711</v>
      </c>
      <c r="B18" s="191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>
      <c r="A19" s="190">
        <f t="shared" si="6"/>
        <v>41712</v>
      </c>
      <c r="B19" s="191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>
      <c r="A20" s="190">
        <f t="shared" si="6"/>
        <v>41713</v>
      </c>
      <c r="B20" s="191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>
      <c r="A21" s="190">
        <f t="shared" si="6"/>
        <v>41714</v>
      </c>
      <c r="B21" s="191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>
      <c r="A22" s="190">
        <f t="shared" si="6"/>
        <v>41715</v>
      </c>
      <c r="B22" s="191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>
      <c r="A23" s="190">
        <f t="shared" si="6"/>
        <v>41716</v>
      </c>
      <c r="B23" s="191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41717</v>
      </c>
      <c r="B24" s="191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41718</v>
      </c>
      <c r="B25" s="191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>
      <c r="A26" s="190">
        <f t="shared" si="6"/>
        <v>41719</v>
      </c>
      <c r="B26" s="191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>
      <c r="A27" s="190">
        <f t="shared" si="6"/>
        <v>41720</v>
      </c>
      <c r="B27" s="191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>
      <c r="A28" s="190">
        <f t="shared" si="6"/>
        <v>41721</v>
      </c>
      <c r="B28" s="191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>
      <c r="A29" s="190">
        <f t="shared" si="6"/>
        <v>41722</v>
      </c>
      <c r="B29" s="191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>
      <c r="A30" s="190">
        <f t="shared" si="6"/>
        <v>41723</v>
      </c>
      <c r="B30" s="191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41724</v>
      </c>
      <c r="B31" s="191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41725</v>
      </c>
      <c r="B32" s="191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>
      <c r="A33" s="190">
        <f t="shared" si="6"/>
        <v>41726</v>
      </c>
      <c r="B33" s="191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>
      <c r="A34" s="190">
        <f t="shared" si="6"/>
        <v>41727</v>
      </c>
      <c r="B34" s="191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>
      <c r="A35" s="190">
        <f t="shared" si="6"/>
        <v>41728</v>
      </c>
      <c r="B35" s="191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>
      <c r="A36" s="190">
        <f t="shared" si="6"/>
        <v>41729</v>
      </c>
      <c r="B36" s="191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8">
    <mergeCell ref="A36:B36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{BB62DA49-C52C-433E-9F57-35C4187E3A92}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{FB3C0625-EF68-4978-ADB9-D0CCB4D718E6}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{A7FEED7E-4B43-4359-8D85-3AB94A929A8F}</x14:id>
        </ext>
      </extLst>
    </cfRule>
  </conditionalFormatting>
  <conditionalFormatting sqref="AL6:AL36"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213" priority="2">
      <formula>OR($C6="F",WEEKDAY($A6,2)&gt;5)</formula>
    </cfRule>
  </conditionalFormatting>
  <conditionalFormatting sqref="A6:B36">
    <cfRule type="cellIs" dxfId="212" priority="1" operator="lessThan">
      <formula>$A$1</formula>
    </cfRule>
  </conditionalFormatting>
  <dataValidations count="5">
    <dataValidation type="list" allowBlank="1" showInputMessage="1" showErrorMessage="1" sqref="N6:N36 AL6:AL36 H6:H36 T6:T36 Z6:Z36 AF6:AF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99" r:id="rId3" name="CommandButton1">
          <controlPr defaultSize="0" autoLine="0" r:id="rId4">
            <anchor moveWithCells="1">
              <from>
                <xdr:col>3</xdr:col>
                <xdr:colOff>352425</xdr:colOff>
                <xdr:row>0</xdr:row>
                <xdr:rowOff>95250</xdr:rowOff>
              </from>
              <to>
                <xdr:col>9</xdr:col>
                <xdr:colOff>238125</xdr:colOff>
                <xdr:row>3</xdr:row>
                <xdr:rowOff>85725</xdr:rowOff>
              </to>
            </anchor>
          </controlPr>
        </control>
      </mc:Choice>
      <mc:Fallback>
        <control shapeId="11599" r:id="rId3" name="CommandButton1"/>
      </mc:Fallback>
    </mc:AlternateContent>
    <mc:AlternateContent xmlns:mc="http://schemas.openxmlformats.org/markup-compatibility/2006">
      <mc:Choice Requires="x14">
        <control shapeId="11597" r:id="rId5" name="Button 33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4</xdr:col>
                <xdr:colOff>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62DA49-C52C-433E-9F57-35C4187E3A9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FB3C0625-EF68-4978-ADB9-D0CCB4D718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A7FEED7E-4B43-4359-8D85-3AB94A929A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48"/>
  <sheetViews>
    <sheetView topLeftCell="A22"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15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DATE(ANNEE,4,1)</f>
        <v>41730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96" t="s">
        <v>1</v>
      </c>
      <c r="K4" s="197"/>
      <c r="L4" s="197"/>
      <c r="M4" s="197"/>
      <c r="N4" s="197"/>
      <c r="O4" s="198"/>
      <c r="P4" s="197" t="s">
        <v>2</v>
      </c>
      <c r="Q4" s="197"/>
      <c r="R4" s="197"/>
      <c r="S4" s="197"/>
      <c r="T4" s="197"/>
      <c r="U4" s="197"/>
      <c r="V4" s="196" t="s">
        <v>3</v>
      </c>
      <c r="W4" s="197"/>
      <c r="X4" s="197"/>
      <c r="Y4" s="197"/>
      <c r="Z4" s="197"/>
      <c r="AA4" s="198"/>
      <c r="AB4" s="196" t="s">
        <v>4</v>
      </c>
      <c r="AC4" s="197"/>
      <c r="AD4" s="197"/>
      <c r="AE4" s="197"/>
      <c r="AF4" s="197"/>
      <c r="AG4" s="198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5"/>
      <c r="K5" s="186"/>
      <c r="L5" s="186"/>
      <c r="M5" s="186"/>
      <c r="N5" s="186"/>
      <c r="O5" s="187"/>
      <c r="P5" s="186"/>
      <c r="Q5" s="186"/>
      <c r="R5" s="186"/>
      <c r="S5" s="186"/>
      <c r="T5" s="186"/>
      <c r="U5" s="186"/>
      <c r="V5" s="185"/>
      <c r="W5" s="186"/>
      <c r="X5" s="186"/>
      <c r="Y5" s="186"/>
      <c r="Z5" s="186"/>
      <c r="AA5" s="187"/>
      <c r="AB5" s="185"/>
      <c r="AC5" s="186"/>
      <c r="AD5" s="186"/>
      <c r="AE5" s="186"/>
      <c r="AF5" s="186"/>
      <c r="AG5" s="187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41730</v>
      </c>
      <c r="B6" s="191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>
      <c r="A7" s="190">
        <f>A6+1</f>
        <v>41731</v>
      </c>
      <c r="B7" s="191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>
      <c r="A8" s="190">
        <f t="shared" ref="A8:A35" si="6">A7+1</f>
        <v>41732</v>
      </c>
      <c r="B8" s="191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>
      <c r="A9" s="190">
        <f t="shared" si="6"/>
        <v>41733</v>
      </c>
      <c r="B9" s="191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41734</v>
      </c>
      <c r="B10" s="191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41735</v>
      </c>
      <c r="B11" s="191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>
      <c r="A12" s="190">
        <f t="shared" si="6"/>
        <v>41736</v>
      </c>
      <c r="B12" s="191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>
      <c r="A13" s="190">
        <f t="shared" si="6"/>
        <v>41737</v>
      </c>
      <c r="B13" s="191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>
      <c r="A14" s="190">
        <f t="shared" si="6"/>
        <v>41738</v>
      </c>
      <c r="B14" s="191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>
      <c r="A15" s="190">
        <f t="shared" si="6"/>
        <v>41739</v>
      </c>
      <c r="B15" s="191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>
      <c r="A16" s="190">
        <f t="shared" si="6"/>
        <v>41740</v>
      </c>
      <c r="B16" s="191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41741</v>
      </c>
      <c r="B17" s="191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41742</v>
      </c>
      <c r="B18" s="191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>
      <c r="A19" s="190">
        <f t="shared" si="6"/>
        <v>41743</v>
      </c>
      <c r="B19" s="191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>
      <c r="A20" s="190">
        <f t="shared" si="6"/>
        <v>41744</v>
      </c>
      <c r="B20" s="191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>
      <c r="A21" s="190">
        <f t="shared" si="6"/>
        <v>41745</v>
      </c>
      <c r="B21" s="191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>
      <c r="A22" s="190">
        <f t="shared" si="6"/>
        <v>41746</v>
      </c>
      <c r="B22" s="191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>
      <c r="A23" s="190">
        <f t="shared" si="6"/>
        <v>41747</v>
      </c>
      <c r="B23" s="191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41748</v>
      </c>
      <c r="B24" s="191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41749</v>
      </c>
      <c r="B25" s="191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>
      <c r="A26" s="190">
        <f t="shared" si="6"/>
        <v>41750</v>
      </c>
      <c r="B26" s="191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>
      <c r="A27" s="190">
        <f t="shared" si="6"/>
        <v>41751</v>
      </c>
      <c r="B27" s="191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>
      <c r="A28" s="190">
        <f t="shared" si="6"/>
        <v>41752</v>
      </c>
      <c r="B28" s="191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>
      <c r="A29" s="190">
        <f t="shared" si="6"/>
        <v>41753</v>
      </c>
      <c r="B29" s="191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>
      <c r="A30" s="190">
        <f t="shared" si="6"/>
        <v>41754</v>
      </c>
      <c r="B30" s="191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41755</v>
      </c>
      <c r="B31" s="191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41756</v>
      </c>
      <c r="B32" s="191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>
      <c r="A33" s="190">
        <f t="shared" si="6"/>
        <v>41757</v>
      </c>
      <c r="B33" s="191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>
      <c r="A34" s="190">
        <f t="shared" si="6"/>
        <v>41758</v>
      </c>
      <c r="B34" s="191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>
      <c r="A35" s="190">
        <f t="shared" si="6"/>
        <v>41759</v>
      </c>
      <c r="B35" s="191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7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C6:C36">
    <cfRule type="expression" dxfId="211" priority="152">
      <formula>OR($C6="F",WEEKDAY($B6,2)&gt;5)</formula>
    </cfRule>
  </conditionalFormatting>
  <conditionalFormatting sqref="C6:C36">
    <cfRule type="expression" dxfId="210" priority="151">
      <formula>OR($C6="F",WEEKDAY($B6,2)&gt;5)</formula>
    </cfRule>
  </conditionalFormatting>
  <conditionalFormatting sqref="V34:Y35">
    <cfRule type="expression" dxfId="209" priority="73">
      <formula>OR($C34="F",WEEKDAY($B34,2)&gt;5)</formula>
    </cfRule>
  </conditionalFormatting>
  <conditionalFormatting sqref="P35:S35">
    <cfRule type="expression" dxfId="208" priority="72">
      <formula>OR($C35="F",WEEKDAY($B35,2)&gt;5)</formula>
    </cfRule>
  </conditionalFormatting>
  <conditionalFormatting sqref="J35:M35">
    <cfRule type="expression" dxfId="207" priority="64">
      <formula>OR($C35="F",WEEKDAY($B35,2)&gt;5)</formula>
    </cfRule>
  </conditionalFormatting>
  <conditionalFormatting sqref="D6:G36">
    <cfRule type="expression" dxfId="206" priority="18">
      <formula>"7:00"</formula>
    </cfRule>
    <cfRule type="expression" dxfId="205" priority="37">
      <formula>OR($H6="MODIF")</formula>
    </cfRule>
    <cfRule type="expression" dxfId="204" priority="43">
      <formula>OR($H6="AUTRE")</formula>
    </cfRule>
    <cfRule type="expression" dxfId="203" priority="57">
      <formula>OR($H6="RC")</formula>
    </cfRule>
    <cfRule type="expression" dxfId="202" priority="58">
      <formula>OR($H6="ANC")</formula>
    </cfRule>
  </conditionalFormatting>
  <conditionalFormatting sqref="J6:M36">
    <cfRule type="expression" dxfId="201" priority="36">
      <formula>OR($N6="MODIF")</formula>
    </cfRule>
    <cfRule type="expression" dxfId="200" priority="42">
      <formula>OR($N6="AUTRE")</formula>
    </cfRule>
    <cfRule type="expression" dxfId="199" priority="53">
      <formula>OR($N6="RC")</formula>
    </cfRule>
    <cfRule type="expression" dxfId="198" priority="54">
      <formula>OR($N6="ANC")</formula>
    </cfRule>
    <cfRule type="expression" dxfId="197" priority="55">
      <formula>OR($N6="AM")</formula>
    </cfRule>
    <cfRule type="expression" dxfId="196" priority="56">
      <formula>OR($N6="CA")</formula>
    </cfRule>
  </conditionalFormatting>
  <conditionalFormatting sqref="P6:S36">
    <cfRule type="expression" dxfId="195" priority="35">
      <formula>OR($T6="MODIF")</formula>
    </cfRule>
    <cfRule type="expression" dxfId="194" priority="49">
      <formula>OR($T6="RC")</formula>
    </cfRule>
    <cfRule type="expression" dxfId="193" priority="50">
      <formula>OR($T6="ANC")</formula>
    </cfRule>
    <cfRule type="expression" dxfId="192" priority="51">
      <formula>OR($T6="AM")</formula>
    </cfRule>
    <cfRule type="expression" dxfId="191" priority="52">
      <formula>OR($T6="CA")</formula>
    </cfRule>
  </conditionalFormatting>
  <conditionalFormatting sqref="V6:Y36">
    <cfRule type="expression" dxfId="190" priority="34">
      <formula>OR($Z6="MODIF")</formula>
    </cfRule>
    <cfRule type="expression" dxfId="189" priority="45">
      <formula>OR($Z6="RC")</formula>
    </cfRule>
    <cfRule type="expression" dxfId="188" priority="46">
      <formula>OR($Z6="ANC")</formula>
    </cfRule>
    <cfRule type="expression" dxfId="187" priority="47">
      <formula>OR($Z6="AM")</formula>
    </cfRule>
    <cfRule type="expression" dxfId="186" priority="48">
      <formula>OR($Z6="CA")</formula>
    </cfRule>
  </conditionalFormatting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{A3FBE081-A912-4892-A84F-3C452195F994}</x14:id>
        </ext>
      </extLst>
    </cfRule>
  </conditionalFormatting>
  <conditionalFormatting sqref="P6:T36">
    <cfRule type="expression" dxfId="185" priority="41">
      <formula>OR($T6="AUTRE")</formula>
    </cfRule>
  </conditionalFormatting>
  <conditionalFormatting sqref="V6:Z36">
    <cfRule type="expression" dxfId="184" priority="40">
      <formula>OR($Z6="AUTRE")</formula>
    </cfRule>
  </conditionalFormatting>
  <conditionalFormatting sqref="P29:S33">
    <cfRule type="expression" dxfId="183" priority="27">
      <formula>OR($AF29="MODIF")</formula>
    </cfRule>
    <cfRule type="expression" dxfId="182" priority="28">
      <formula>OR($AF29="AUTRE")</formula>
    </cfRule>
    <cfRule type="expression" dxfId="181" priority="29">
      <formula>OR($AF29="RC")</formula>
    </cfRule>
    <cfRule type="expression" dxfId="180" priority="30">
      <formula>OR($H29="ANC")</formula>
    </cfRule>
    <cfRule type="expression" dxfId="179" priority="31">
      <formula>OR($H29="AM")</formula>
    </cfRule>
    <cfRule type="expression" dxfId="178" priority="32">
      <formula>OR($H29="CA")</formula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{1AE559A1-4C16-482A-8470-3A689D940073}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{C9332B76-82E3-4D9C-833C-C1BA95798E31}</x14:id>
        </ext>
      </extLst>
    </cfRule>
  </conditionalFormatting>
  <conditionalFormatting sqref="AL6:AL36">
    <cfRule type="expression" dxfId="177" priority="20">
      <formula>OR($AL6="RC")</formula>
    </cfRule>
    <cfRule type="expression" dxfId="176" priority="21">
      <formula>OR($AL6="AM")</formula>
    </cfRule>
    <cfRule type="expression" dxfId="175" priority="22">
      <formula>OR($AL6="CA")</formula>
    </cfRule>
    <cfRule type="expression" dxfId="174" priority="23">
      <formula>OR($AL6="AUTRE")</formula>
    </cfRule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L6:AM36">
    <cfRule type="expression" dxfId="173" priority="19">
      <formula>OR($AL6="MODIF")</formula>
    </cfRule>
  </conditionalFormatting>
  <conditionalFormatting sqref="AB6:AE36">
    <cfRule type="expression" dxfId="172" priority="13">
      <formula>OR($AL6="RC")</formula>
    </cfRule>
    <cfRule type="expression" dxfId="171" priority="14">
      <formula>OR($AL6="AM")</formula>
    </cfRule>
    <cfRule type="expression" dxfId="170" priority="15">
      <formula>OR($AL6="CA")</formula>
    </cfRule>
    <cfRule type="expression" dxfId="169" priority="16">
      <formula>OR($AL6="AUTRE")</formula>
    </cfRule>
  </conditionalFormatting>
  <conditionalFormatting sqref="AB6:AE36">
    <cfRule type="expression" dxfId="168" priority="12">
      <formula>OR($AL6="MODIF")</formula>
    </cfRule>
  </conditionalFormatting>
  <conditionalFormatting sqref="AB6:AE36 V6:Y36 P6:S36 J6:M36 D6:G36">
    <cfRule type="colorScale" priority="11">
      <colorScale>
        <cfvo type="min"/>
        <cfvo type="max"/>
        <color rgb="FFFF7128"/>
        <color rgb="FFFFEF9C"/>
      </colorScale>
    </cfRule>
  </conditionalFormatting>
  <conditionalFormatting sqref="AH6:AK36">
    <cfRule type="expression" dxfId="167" priority="6">
      <formula>OR($AL6="RC")</formula>
    </cfRule>
    <cfRule type="expression" dxfId="166" priority="7">
      <formula>OR($AL6="AM")</formula>
    </cfRule>
    <cfRule type="expression" dxfId="165" priority="8">
      <formula>OR($AL6="CA")</formula>
    </cfRule>
    <cfRule type="expression" dxfId="164" priority="9">
      <formula>OR($AL6="AUTRE")</formula>
    </cfRule>
  </conditionalFormatting>
  <conditionalFormatting sqref="AH6:AK36">
    <cfRule type="expression" dxfId="163" priority="5">
      <formula>OR($AL6="MODIF")</formula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162" priority="2">
      <formula>OR($C6="F",WEEKDAY($A6,2)&gt;5)</formula>
    </cfRule>
  </conditionalFormatting>
  <conditionalFormatting sqref="A6:B35">
    <cfRule type="cellIs" dxfId="161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611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2611" r:id="rId3" name="CommandButton1"/>
      </mc:Fallback>
    </mc:AlternateContent>
    <mc:AlternateContent xmlns:mc="http://schemas.openxmlformats.org/markup-compatibility/2006">
      <mc:Choice Requires="x14">
        <control shapeId="12609" r:id="rId5" name="Button 32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3FBE081-A912-4892-A84F-3C452195F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1AE559A1-4C16-482A-8470-3A689D9400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C9332B76-82E3-4D9C-833C-C1BA95798E3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M48"/>
  <sheetViews>
    <sheetView topLeftCell="A22"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16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DATE(ANNEE,5,1)</f>
        <v>41760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96" t="s">
        <v>1</v>
      </c>
      <c r="K4" s="197"/>
      <c r="L4" s="197"/>
      <c r="M4" s="197"/>
      <c r="N4" s="197"/>
      <c r="O4" s="198"/>
      <c r="P4" s="197" t="s">
        <v>2</v>
      </c>
      <c r="Q4" s="197"/>
      <c r="R4" s="197"/>
      <c r="S4" s="197"/>
      <c r="T4" s="197"/>
      <c r="U4" s="197"/>
      <c r="V4" s="196" t="s">
        <v>3</v>
      </c>
      <c r="W4" s="197"/>
      <c r="X4" s="197"/>
      <c r="Y4" s="197"/>
      <c r="Z4" s="197"/>
      <c r="AA4" s="198"/>
      <c r="AB4" s="196" t="s">
        <v>4</v>
      </c>
      <c r="AC4" s="197"/>
      <c r="AD4" s="197"/>
      <c r="AE4" s="197"/>
      <c r="AF4" s="197"/>
      <c r="AG4" s="198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5"/>
      <c r="K5" s="186"/>
      <c r="L5" s="186"/>
      <c r="M5" s="186"/>
      <c r="N5" s="186"/>
      <c r="O5" s="187"/>
      <c r="P5" s="186"/>
      <c r="Q5" s="186"/>
      <c r="R5" s="186"/>
      <c r="S5" s="186"/>
      <c r="T5" s="186"/>
      <c r="U5" s="186"/>
      <c r="V5" s="185"/>
      <c r="W5" s="186"/>
      <c r="X5" s="186"/>
      <c r="Y5" s="186"/>
      <c r="Z5" s="186"/>
      <c r="AA5" s="187"/>
      <c r="AB5" s="185"/>
      <c r="AC5" s="186"/>
      <c r="AD5" s="186"/>
      <c r="AE5" s="186"/>
      <c r="AF5" s="186"/>
      <c r="AG5" s="187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41760</v>
      </c>
      <c r="B6" s="191"/>
      <c r="C6" s="2" t="s">
        <v>6</v>
      </c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>
      <c r="A7" s="190">
        <f>A6+1</f>
        <v>41761</v>
      </c>
      <c r="B7" s="191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>
      <c r="A8" s="190">
        <f t="shared" ref="A8:A36" si="6">A7+1</f>
        <v>41762</v>
      </c>
      <c r="B8" s="191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>
      <c r="A9" s="190">
        <f t="shared" si="6"/>
        <v>41763</v>
      </c>
      <c r="B9" s="191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41764</v>
      </c>
      <c r="B10" s="191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41765</v>
      </c>
      <c r="B11" s="191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>
      <c r="A12" s="190">
        <f t="shared" si="6"/>
        <v>41766</v>
      </c>
      <c r="B12" s="191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>
      <c r="A13" s="190">
        <f t="shared" si="6"/>
        <v>41767</v>
      </c>
      <c r="B13" s="191"/>
      <c r="C13" s="7" t="s">
        <v>6</v>
      </c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>
      <c r="A14" s="190">
        <f t="shared" si="6"/>
        <v>41768</v>
      </c>
      <c r="B14" s="191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>
      <c r="A15" s="190">
        <f t="shared" si="6"/>
        <v>41769</v>
      </c>
      <c r="B15" s="191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>
      <c r="A16" s="190">
        <f t="shared" si="6"/>
        <v>41770</v>
      </c>
      <c r="B16" s="191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41771</v>
      </c>
      <c r="B17" s="191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41772</v>
      </c>
      <c r="B18" s="191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>
      <c r="A19" s="190">
        <f t="shared" si="6"/>
        <v>41773</v>
      </c>
      <c r="B19" s="191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>
      <c r="A20" s="190">
        <f t="shared" si="6"/>
        <v>41774</v>
      </c>
      <c r="B20" s="191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>
      <c r="A21" s="190">
        <f t="shared" si="6"/>
        <v>41775</v>
      </c>
      <c r="B21" s="191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>
      <c r="A22" s="190">
        <f t="shared" si="6"/>
        <v>41776</v>
      </c>
      <c r="B22" s="191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>
      <c r="A23" s="190">
        <f t="shared" si="6"/>
        <v>41777</v>
      </c>
      <c r="B23" s="191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41778</v>
      </c>
      <c r="B24" s="191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41779</v>
      </c>
      <c r="B25" s="191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>
      <c r="A26" s="190">
        <f t="shared" si="6"/>
        <v>41780</v>
      </c>
      <c r="B26" s="191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>
      <c r="A27" s="190">
        <f t="shared" si="6"/>
        <v>41781</v>
      </c>
      <c r="B27" s="191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>
      <c r="A28" s="190">
        <f t="shared" si="6"/>
        <v>41782</v>
      </c>
      <c r="B28" s="191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>
      <c r="A29" s="190">
        <f t="shared" si="6"/>
        <v>41783</v>
      </c>
      <c r="B29" s="191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>
      <c r="A30" s="190">
        <f t="shared" si="6"/>
        <v>41784</v>
      </c>
      <c r="B30" s="191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41785</v>
      </c>
      <c r="B31" s="191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41786</v>
      </c>
      <c r="B32" s="191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>
      <c r="A33" s="190">
        <f t="shared" si="6"/>
        <v>41787</v>
      </c>
      <c r="B33" s="191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>
      <c r="A34" s="190">
        <f t="shared" si="6"/>
        <v>41788</v>
      </c>
      <c r="B34" s="191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>
      <c r="A35" s="190">
        <f t="shared" si="6"/>
        <v>41789</v>
      </c>
      <c r="B35" s="191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>
      <c r="A36" s="190">
        <f t="shared" si="6"/>
        <v>41790</v>
      </c>
      <c r="B36" s="191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8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6:B36"/>
    <mergeCell ref="A31:B31"/>
    <mergeCell ref="A32:B32"/>
    <mergeCell ref="A33:B33"/>
    <mergeCell ref="A34:B34"/>
    <mergeCell ref="A35:B35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{50259AD2-0D30-4C5A-8E3D-38E261DEB918}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{AC5D3335-561A-461A-822F-771D36B3902B}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{FB6D81F0-FDCB-4921-B55F-FA19F526713D}</x14:id>
        </ext>
      </extLst>
    </cfRule>
  </conditionalFormatting>
  <conditionalFormatting sqref="A6:AM36">
    <cfRule type="expression" dxfId="160" priority="2">
      <formula>OR($C6="F",WEEKDAY($A6,2)&gt;5)</formula>
    </cfRule>
  </conditionalFormatting>
  <conditionalFormatting sqref="A6:B36">
    <cfRule type="cellIs" dxfId="159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645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3645" r:id="rId3" name="CommandButton1"/>
      </mc:Fallback>
    </mc:AlternateContent>
    <mc:AlternateContent xmlns:mc="http://schemas.openxmlformats.org/markup-compatibility/2006">
      <mc:Choice Requires="x14">
        <control shapeId="13643" r:id="rId5" name="Button 33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228600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259AD2-0D30-4C5A-8E3D-38E261DEB9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AC5D3335-561A-461A-822F-771D36B390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FB6D81F0-FDCB-4921-B55F-FA19F52671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N48"/>
  <sheetViews>
    <sheetView showZeros="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>
      <c r="A1" s="188">
        <f ca="1">TODAY()</f>
        <v>41836</v>
      </c>
      <c r="B1" s="188"/>
      <c r="C1" s="188"/>
      <c r="D1" s="200" t="s">
        <v>17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DATE(ANNEE,6,1)</f>
        <v>41791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40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40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40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2"/>
      <c r="K5" s="183"/>
      <c r="L5" s="183"/>
      <c r="M5" s="183"/>
      <c r="N5" s="183"/>
      <c r="O5" s="184"/>
      <c r="P5" s="183"/>
      <c r="Q5" s="183"/>
      <c r="R5" s="183"/>
      <c r="S5" s="183"/>
      <c r="T5" s="183"/>
      <c r="U5" s="183"/>
      <c r="V5" s="182"/>
      <c r="W5" s="183"/>
      <c r="X5" s="183"/>
      <c r="Y5" s="183"/>
      <c r="Z5" s="183"/>
      <c r="AA5" s="184"/>
      <c r="AB5" s="182"/>
      <c r="AC5" s="183"/>
      <c r="AD5" s="183"/>
      <c r="AE5" s="183"/>
      <c r="AF5" s="183"/>
      <c r="AG5" s="184"/>
      <c r="AH5" s="185"/>
      <c r="AI5" s="186"/>
      <c r="AJ5" s="186"/>
      <c r="AK5" s="186"/>
      <c r="AL5" s="186"/>
      <c r="AM5" s="187"/>
    </row>
    <row r="6" spans="1:40" ht="16.5" thickTop="1" thickBot="1">
      <c r="A6" s="190">
        <f>Z1</f>
        <v>41791</v>
      </c>
      <c r="B6" s="191"/>
      <c r="C6" s="2"/>
      <c r="D6" s="45"/>
      <c r="E6" s="103"/>
      <c r="F6" s="104"/>
      <c r="G6" s="105"/>
      <c r="H6" s="43"/>
      <c r="I6" s="26">
        <f t="shared" ref="I6:I34" si="0"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>
      <c r="A7" s="190">
        <f>A6+1</f>
        <v>41792</v>
      </c>
      <c r="B7" s="191"/>
      <c r="C7" s="6"/>
      <c r="D7" s="45"/>
      <c r="E7" s="103"/>
      <c r="F7" s="104"/>
      <c r="G7" s="105"/>
      <c r="H7" s="43"/>
      <c r="I7" s="26">
        <f t="shared" si="0"/>
        <v>0</v>
      </c>
      <c r="J7" s="9"/>
      <c r="K7" s="10"/>
      <c r="L7" s="11"/>
      <c r="M7" s="12"/>
      <c r="N7" s="42"/>
      <c r="O7" s="26">
        <f t="shared" ref="O7:O36" si="1">M7-L7+K7-J7</f>
        <v>0</v>
      </c>
      <c r="P7" s="9"/>
      <c r="Q7" s="10"/>
      <c r="R7" s="11"/>
      <c r="S7" s="12"/>
      <c r="T7" s="42"/>
      <c r="U7" s="26">
        <f t="shared" ref="U7:U36" si="2">S7-R7+Q7-P7</f>
        <v>0</v>
      </c>
      <c r="V7" s="9"/>
      <c r="W7" s="10"/>
      <c r="X7" s="11"/>
      <c r="Y7" s="12"/>
      <c r="Z7" s="42"/>
      <c r="AA7" s="26">
        <f t="shared" ref="AA7:AA36" si="3">Y7-X7+W7-V7</f>
        <v>0</v>
      </c>
      <c r="AB7" s="9"/>
      <c r="AC7" s="10"/>
      <c r="AD7" s="11"/>
      <c r="AE7" s="12"/>
      <c r="AF7" s="43"/>
      <c r="AG7" s="36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  <c r="AN7">
        <f t="shared" ref="AN7:AN36" si="6">COUNTIF(D7:AM7,"07:00")</f>
        <v>0</v>
      </c>
    </row>
    <row r="8" spans="1:40" ht="16.5" thickTop="1" thickBot="1">
      <c r="A8" s="190">
        <f>A7+1</f>
        <v>41793</v>
      </c>
      <c r="B8" s="191"/>
      <c r="C8" s="7"/>
      <c r="D8" s="45"/>
      <c r="E8" s="103"/>
      <c r="F8" s="104"/>
      <c r="G8" s="105"/>
      <c r="H8" s="43"/>
      <c r="I8" s="26">
        <f t="shared" si="0"/>
        <v>0</v>
      </c>
      <c r="J8" s="9"/>
      <c r="K8" s="10"/>
      <c r="L8" s="11"/>
      <c r="M8" s="12"/>
      <c r="N8" s="42"/>
      <c r="O8" s="26">
        <f t="shared" si="1"/>
        <v>0</v>
      </c>
      <c r="P8" s="9"/>
      <c r="Q8" s="10"/>
      <c r="R8" s="11"/>
      <c r="S8" s="12"/>
      <c r="T8" s="42"/>
      <c r="U8" s="26">
        <f t="shared" si="2"/>
        <v>0</v>
      </c>
      <c r="V8" s="9"/>
      <c r="W8" s="10"/>
      <c r="X8" s="11"/>
      <c r="Y8" s="12"/>
      <c r="Z8" s="42"/>
      <c r="AA8" s="26">
        <f t="shared" si="3"/>
        <v>0</v>
      </c>
      <c r="AB8" s="9"/>
      <c r="AC8" s="10"/>
      <c r="AD8" s="11"/>
      <c r="AE8" s="12"/>
      <c r="AF8" s="43"/>
      <c r="AG8" s="36">
        <f t="shared" si="4"/>
        <v>0</v>
      </c>
      <c r="AH8" s="9"/>
      <c r="AI8" s="10"/>
      <c r="AJ8" s="11"/>
      <c r="AK8" s="12"/>
      <c r="AL8" s="44"/>
      <c r="AM8" s="5">
        <f t="shared" si="5"/>
        <v>0</v>
      </c>
      <c r="AN8">
        <f t="shared" si="6"/>
        <v>0</v>
      </c>
    </row>
    <row r="9" spans="1:40" ht="16.5" thickTop="1" thickBot="1">
      <c r="A9" s="190">
        <f t="shared" ref="A9:A35" si="7">A8+1</f>
        <v>41794</v>
      </c>
      <c r="B9" s="191"/>
      <c r="C9" s="7"/>
      <c r="D9" s="45"/>
      <c r="E9" s="103"/>
      <c r="F9" s="104"/>
      <c r="G9" s="105"/>
      <c r="H9" s="43"/>
      <c r="I9" s="26">
        <f t="shared" si="0"/>
        <v>0</v>
      </c>
      <c r="J9" s="9"/>
      <c r="K9" s="10"/>
      <c r="L9" s="11"/>
      <c r="M9" s="12"/>
      <c r="N9" s="42"/>
      <c r="O9" s="26">
        <f t="shared" si="1"/>
        <v>0</v>
      </c>
      <c r="P9" s="9"/>
      <c r="Q9" s="10"/>
      <c r="R9" s="11"/>
      <c r="S9" s="12"/>
      <c r="T9" s="42"/>
      <c r="U9" s="26">
        <f t="shared" si="2"/>
        <v>0</v>
      </c>
      <c r="V9" s="9"/>
      <c r="W9" s="10"/>
      <c r="X9" s="11"/>
      <c r="Y9" s="12"/>
      <c r="Z9" s="42"/>
      <c r="AA9" s="26">
        <f t="shared" si="3"/>
        <v>0</v>
      </c>
      <c r="AB9" s="9"/>
      <c r="AC9" s="10"/>
      <c r="AD9" s="11"/>
      <c r="AE9" s="12"/>
      <c r="AF9" s="43"/>
      <c r="AG9" s="36">
        <f t="shared" si="4"/>
        <v>0</v>
      </c>
      <c r="AH9" s="9"/>
      <c r="AI9" s="10"/>
      <c r="AJ9" s="11"/>
      <c r="AK9" s="12"/>
      <c r="AL9" s="44"/>
      <c r="AM9" s="5">
        <f t="shared" si="5"/>
        <v>0</v>
      </c>
      <c r="AN9">
        <f t="shared" si="6"/>
        <v>0</v>
      </c>
    </row>
    <row r="10" spans="1:40" ht="16.5" thickTop="1" thickBot="1">
      <c r="A10" s="190">
        <f t="shared" si="7"/>
        <v>41795</v>
      </c>
      <c r="B10" s="191"/>
      <c r="C10" s="7"/>
      <c r="D10" s="45"/>
      <c r="E10" s="103"/>
      <c r="F10" s="104"/>
      <c r="G10" s="105"/>
      <c r="H10" s="43"/>
      <c r="I10" s="26">
        <f t="shared" si="0"/>
        <v>0</v>
      </c>
      <c r="J10" s="9"/>
      <c r="K10" s="10"/>
      <c r="L10" s="11"/>
      <c r="M10" s="12"/>
      <c r="N10" s="42"/>
      <c r="O10" s="26">
        <f t="shared" si="1"/>
        <v>0</v>
      </c>
      <c r="P10" s="9"/>
      <c r="Q10" s="10"/>
      <c r="R10" s="11"/>
      <c r="S10" s="12"/>
      <c r="T10" s="42"/>
      <c r="U10" s="26">
        <f t="shared" si="2"/>
        <v>0</v>
      </c>
      <c r="V10" s="9"/>
      <c r="W10" s="10"/>
      <c r="X10" s="11"/>
      <c r="Y10" s="12"/>
      <c r="Z10" s="42"/>
      <c r="AA10" s="26">
        <f t="shared" si="3"/>
        <v>0</v>
      </c>
      <c r="AB10" s="9"/>
      <c r="AC10" s="10"/>
      <c r="AD10" s="11"/>
      <c r="AE10" s="12"/>
      <c r="AF10" s="43"/>
      <c r="AG10" s="36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  <c r="AN10">
        <f t="shared" si="6"/>
        <v>0</v>
      </c>
    </row>
    <row r="11" spans="1:40" ht="16.5" thickTop="1" thickBot="1">
      <c r="A11" s="190">
        <f t="shared" si="7"/>
        <v>41796</v>
      </c>
      <c r="B11" s="191"/>
      <c r="C11" s="7"/>
      <c r="D11" s="45"/>
      <c r="E11" s="103"/>
      <c r="F11" s="104"/>
      <c r="G11" s="105"/>
      <c r="H11" s="43"/>
      <c r="I11" s="26">
        <f t="shared" si="0"/>
        <v>0</v>
      </c>
      <c r="J11" s="9"/>
      <c r="K11" s="10"/>
      <c r="L11" s="11"/>
      <c r="M11" s="12"/>
      <c r="N11" s="42"/>
      <c r="O11" s="26">
        <f t="shared" si="1"/>
        <v>0</v>
      </c>
      <c r="P11" s="9"/>
      <c r="Q11" s="10"/>
      <c r="R11" s="11"/>
      <c r="S11" s="12"/>
      <c r="T11" s="42"/>
      <c r="U11" s="26">
        <f t="shared" si="2"/>
        <v>0</v>
      </c>
      <c r="V11" s="9"/>
      <c r="W11" s="10"/>
      <c r="X11" s="11"/>
      <c r="Y11" s="12"/>
      <c r="Z11" s="42"/>
      <c r="AA11" s="26">
        <f t="shared" si="3"/>
        <v>0</v>
      </c>
      <c r="AB11" s="9"/>
      <c r="AC11" s="10"/>
      <c r="AD11" s="11"/>
      <c r="AE11" s="12"/>
      <c r="AF11" s="43"/>
      <c r="AG11" s="36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  <c r="AN11">
        <f t="shared" si="6"/>
        <v>0</v>
      </c>
    </row>
    <row r="12" spans="1:40" ht="16.5" thickTop="1" thickBot="1">
      <c r="A12" s="190">
        <f t="shared" si="7"/>
        <v>41797</v>
      </c>
      <c r="B12" s="191"/>
      <c r="C12" s="7"/>
      <c r="D12" s="45"/>
      <c r="E12" s="103"/>
      <c r="F12" s="104"/>
      <c r="G12" s="105"/>
      <c r="H12" s="43"/>
      <c r="I12" s="26">
        <f t="shared" si="0"/>
        <v>0</v>
      </c>
      <c r="J12" s="9"/>
      <c r="K12" s="10"/>
      <c r="L12" s="11"/>
      <c r="M12" s="12"/>
      <c r="N12" s="42"/>
      <c r="O12" s="26">
        <f t="shared" si="1"/>
        <v>0</v>
      </c>
      <c r="P12" s="9"/>
      <c r="Q12" s="10"/>
      <c r="R12" s="11"/>
      <c r="S12" s="12"/>
      <c r="T12" s="42"/>
      <c r="U12" s="26">
        <f t="shared" si="2"/>
        <v>0</v>
      </c>
      <c r="V12" s="9"/>
      <c r="W12" s="10"/>
      <c r="X12" s="11"/>
      <c r="Y12" s="12"/>
      <c r="Z12" s="42"/>
      <c r="AA12" s="26">
        <f t="shared" si="3"/>
        <v>0</v>
      </c>
      <c r="AB12" s="9"/>
      <c r="AC12" s="10"/>
      <c r="AD12" s="11"/>
      <c r="AE12" s="12"/>
      <c r="AF12" s="43"/>
      <c r="AG12" s="36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  <c r="AN12">
        <f t="shared" si="6"/>
        <v>0</v>
      </c>
    </row>
    <row r="13" spans="1:40" ht="16.5" thickTop="1" thickBot="1">
      <c r="A13" s="190">
        <f t="shared" si="7"/>
        <v>41798</v>
      </c>
      <c r="B13" s="191"/>
      <c r="C13" s="4"/>
      <c r="D13" s="45"/>
      <c r="E13" s="103"/>
      <c r="F13" s="104"/>
      <c r="G13" s="105"/>
      <c r="H13" s="43"/>
      <c r="I13" s="26">
        <f t="shared" si="0"/>
        <v>0</v>
      </c>
      <c r="J13" s="9"/>
      <c r="K13" s="10"/>
      <c r="L13" s="11"/>
      <c r="M13" s="12"/>
      <c r="N13" s="42"/>
      <c r="O13" s="26">
        <f t="shared" si="1"/>
        <v>0</v>
      </c>
      <c r="P13" s="9"/>
      <c r="Q13" s="10"/>
      <c r="R13" s="11"/>
      <c r="S13" s="12"/>
      <c r="T13" s="42"/>
      <c r="U13" s="26">
        <f t="shared" si="2"/>
        <v>0</v>
      </c>
      <c r="V13" s="9"/>
      <c r="W13" s="10"/>
      <c r="X13" s="11"/>
      <c r="Y13" s="12"/>
      <c r="Z13" s="42"/>
      <c r="AA13" s="26">
        <f t="shared" si="3"/>
        <v>0</v>
      </c>
      <c r="AB13" s="9"/>
      <c r="AC13" s="10"/>
      <c r="AD13" s="11"/>
      <c r="AE13" s="12"/>
      <c r="AF13" s="43"/>
      <c r="AG13" s="36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  <c r="AN13">
        <f t="shared" si="6"/>
        <v>0</v>
      </c>
    </row>
    <row r="14" spans="1:40" ht="16.5" thickTop="1" thickBot="1">
      <c r="A14" s="190">
        <f t="shared" si="7"/>
        <v>41799</v>
      </c>
      <c r="B14" s="191"/>
      <c r="C14" s="4" t="s">
        <v>6</v>
      </c>
      <c r="D14" s="45"/>
      <c r="E14" s="103"/>
      <c r="F14" s="104"/>
      <c r="G14" s="105"/>
      <c r="H14" s="43"/>
      <c r="I14" s="26">
        <f t="shared" si="0"/>
        <v>0</v>
      </c>
      <c r="J14" s="9"/>
      <c r="K14" s="10"/>
      <c r="L14" s="11"/>
      <c r="M14" s="12"/>
      <c r="N14" s="42"/>
      <c r="O14" s="26">
        <f t="shared" si="1"/>
        <v>0</v>
      </c>
      <c r="P14" s="9"/>
      <c r="Q14" s="10"/>
      <c r="R14" s="11"/>
      <c r="S14" s="12"/>
      <c r="T14" s="42"/>
      <c r="U14" s="26">
        <f t="shared" si="2"/>
        <v>0</v>
      </c>
      <c r="V14" s="9"/>
      <c r="W14" s="10"/>
      <c r="X14" s="11"/>
      <c r="Y14" s="12"/>
      <c r="Z14" s="42"/>
      <c r="AA14" s="26">
        <f t="shared" si="3"/>
        <v>0</v>
      </c>
      <c r="AB14" s="9"/>
      <c r="AC14" s="10"/>
      <c r="AD14" s="11"/>
      <c r="AE14" s="12"/>
      <c r="AF14" s="43"/>
      <c r="AG14" s="36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  <c r="AN14">
        <f t="shared" si="6"/>
        <v>0</v>
      </c>
    </row>
    <row r="15" spans="1:40" ht="16.5" thickTop="1" thickBot="1">
      <c r="A15" s="190">
        <f t="shared" si="7"/>
        <v>41800</v>
      </c>
      <c r="B15" s="191"/>
      <c r="C15" s="6"/>
      <c r="D15" s="45"/>
      <c r="E15" s="103"/>
      <c r="F15" s="104"/>
      <c r="G15" s="105"/>
      <c r="H15" s="43"/>
      <c r="I15" s="26">
        <f t="shared" si="0"/>
        <v>0</v>
      </c>
      <c r="J15" s="9"/>
      <c r="K15" s="10"/>
      <c r="L15" s="11"/>
      <c r="M15" s="12"/>
      <c r="N15" s="42"/>
      <c r="O15" s="26">
        <f t="shared" si="1"/>
        <v>0</v>
      </c>
      <c r="P15" s="9"/>
      <c r="Q15" s="10"/>
      <c r="R15" s="11"/>
      <c r="S15" s="12"/>
      <c r="T15" s="42"/>
      <c r="U15" s="26">
        <f t="shared" si="2"/>
        <v>0</v>
      </c>
      <c r="V15" s="9"/>
      <c r="W15" s="10"/>
      <c r="X15" s="11"/>
      <c r="Y15" s="12"/>
      <c r="Z15" s="42"/>
      <c r="AA15" s="26">
        <f t="shared" si="3"/>
        <v>0</v>
      </c>
      <c r="AB15" s="9"/>
      <c r="AC15" s="10"/>
      <c r="AD15" s="11"/>
      <c r="AE15" s="12"/>
      <c r="AF15" s="43"/>
      <c r="AG15" s="36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  <c r="AN15">
        <f t="shared" si="6"/>
        <v>0</v>
      </c>
    </row>
    <row r="16" spans="1:40" ht="16.5" thickTop="1" thickBot="1">
      <c r="A16" s="190">
        <f t="shared" si="7"/>
        <v>41801</v>
      </c>
      <c r="B16" s="191"/>
      <c r="C16" s="7"/>
      <c r="D16" s="45"/>
      <c r="E16" s="103"/>
      <c r="F16" s="104"/>
      <c r="G16" s="105"/>
      <c r="H16" s="43"/>
      <c r="I16" s="26">
        <f t="shared" si="0"/>
        <v>0</v>
      </c>
      <c r="J16" s="9"/>
      <c r="K16" s="10"/>
      <c r="L16" s="11"/>
      <c r="M16" s="12"/>
      <c r="N16" s="42"/>
      <c r="O16" s="26">
        <f t="shared" si="1"/>
        <v>0</v>
      </c>
      <c r="P16" s="9"/>
      <c r="Q16" s="10"/>
      <c r="R16" s="11"/>
      <c r="S16" s="12"/>
      <c r="T16" s="42"/>
      <c r="U16" s="26">
        <f t="shared" si="2"/>
        <v>0</v>
      </c>
      <c r="V16" s="9"/>
      <c r="W16" s="10"/>
      <c r="X16" s="11"/>
      <c r="Y16" s="12"/>
      <c r="Z16" s="42"/>
      <c r="AA16" s="26">
        <f t="shared" si="3"/>
        <v>0</v>
      </c>
      <c r="AB16" s="9"/>
      <c r="AC16" s="10"/>
      <c r="AD16" s="11"/>
      <c r="AE16" s="12"/>
      <c r="AF16" s="43"/>
      <c r="AG16" s="36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  <c r="AN16">
        <f t="shared" si="6"/>
        <v>0</v>
      </c>
    </row>
    <row r="17" spans="1:40" ht="16.5" thickTop="1" thickBot="1">
      <c r="A17" s="190">
        <f t="shared" si="7"/>
        <v>41802</v>
      </c>
      <c r="B17" s="191"/>
      <c r="C17" s="4"/>
      <c r="D17" s="45"/>
      <c r="E17" s="103"/>
      <c r="F17" s="104"/>
      <c r="G17" s="105"/>
      <c r="H17" s="43"/>
      <c r="I17" s="26">
        <f t="shared" si="0"/>
        <v>0</v>
      </c>
      <c r="J17" s="9"/>
      <c r="K17" s="10"/>
      <c r="L17" s="11"/>
      <c r="M17" s="12"/>
      <c r="N17" s="42"/>
      <c r="O17" s="26">
        <f t="shared" si="1"/>
        <v>0</v>
      </c>
      <c r="P17" s="9"/>
      <c r="Q17" s="10"/>
      <c r="R17" s="11"/>
      <c r="S17" s="12"/>
      <c r="T17" s="42"/>
      <c r="U17" s="26">
        <f t="shared" si="2"/>
        <v>0</v>
      </c>
      <c r="V17" s="9"/>
      <c r="W17" s="10"/>
      <c r="X17" s="11"/>
      <c r="Y17" s="12"/>
      <c r="Z17" s="42"/>
      <c r="AA17" s="26">
        <f t="shared" si="3"/>
        <v>0</v>
      </c>
      <c r="AB17" s="9"/>
      <c r="AC17" s="10"/>
      <c r="AD17" s="11"/>
      <c r="AE17" s="12"/>
      <c r="AF17" s="43"/>
      <c r="AG17" s="36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  <c r="AN17">
        <f t="shared" si="6"/>
        <v>0</v>
      </c>
    </row>
    <row r="18" spans="1:40" ht="16.5" thickTop="1" thickBot="1">
      <c r="A18" s="190">
        <f t="shared" si="7"/>
        <v>41803</v>
      </c>
      <c r="B18" s="191"/>
      <c r="C18" s="6"/>
      <c r="D18" s="45"/>
      <c r="E18" s="103"/>
      <c r="F18" s="104"/>
      <c r="G18" s="105"/>
      <c r="H18" s="43"/>
      <c r="I18" s="26">
        <f t="shared" si="0"/>
        <v>0</v>
      </c>
      <c r="J18" s="9"/>
      <c r="K18" s="10"/>
      <c r="L18" s="11"/>
      <c r="M18" s="12"/>
      <c r="N18" s="42"/>
      <c r="O18" s="26">
        <f t="shared" si="1"/>
        <v>0</v>
      </c>
      <c r="P18" s="9"/>
      <c r="Q18" s="10"/>
      <c r="R18" s="11"/>
      <c r="S18" s="12"/>
      <c r="T18" s="42"/>
      <c r="U18" s="26">
        <f t="shared" si="2"/>
        <v>0</v>
      </c>
      <c r="V18" s="9"/>
      <c r="W18" s="10"/>
      <c r="X18" s="11"/>
      <c r="Y18" s="12"/>
      <c r="Z18" s="42"/>
      <c r="AA18" s="26">
        <f t="shared" si="3"/>
        <v>0</v>
      </c>
      <c r="AB18" s="9"/>
      <c r="AC18" s="10"/>
      <c r="AD18" s="11"/>
      <c r="AE18" s="12"/>
      <c r="AF18" s="43"/>
      <c r="AG18" s="36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  <c r="AN18">
        <f t="shared" si="6"/>
        <v>0</v>
      </c>
    </row>
    <row r="19" spans="1:40" ht="16.5" thickTop="1" thickBot="1">
      <c r="A19" s="190">
        <f t="shared" si="7"/>
        <v>41804</v>
      </c>
      <c r="B19" s="191"/>
      <c r="C19" s="4"/>
      <c r="D19" s="45"/>
      <c r="E19" s="103"/>
      <c r="F19" s="104"/>
      <c r="G19" s="105"/>
      <c r="H19" s="43"/>
      <c r="I19" s="26">
        <f t="shared" si="0"/>
        <v>0</v>
      </c>
      <c r="J19" s="9"/>
      <c r="K19" s="10"/>
      <c r="L19" s="11"/>
      <c r="M19" s="12"/>
      <c r="N19" s="42"/>
      <c r="O19" s="26">
        <f t="shared" si="1"/>
        <v>0</v>
      </c>
      <c r="P19" s="9"/>
      <c r="Q19" s="10"/>
      <c r="R19" s="11"/>
      <c r="S19" s="12"/>
      <c r="T19" s="42"/>
      <c r="U19" s="26">
        <f t="shared" si="2"/>
        <v>0</v>
      </c>
      <c r="V19" s="9"/>
      <c r="W19" s="10"/>
      <c r="X19" s="11"/>
      <c r="Y19" s="12"/>
      <c r="Z19" s="42"/>
      <c r="AA19" s="26">
        <f t="shared" si="3"/>
        <v>0</v>
      </c>
      <c r="AB19" s="9"/>
      <c r="AC19" s="10"/>
      <c r="AD19" s="11"/>
      <c r="AE19" s="12"/>
      <c r="AF19" s="43"/>
      <c r="AG19" s="36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  <c r="AN19">
        <f t="shared" si="6"/>
        <v>0</v>
      </c>
    </row>
    <row r="20" spans="1:40" ht="16.5" thickTop="1" thickBot="1">
      <c r="A20" s="190">
        <f t="shared" si="7"/>
        <v>41805</v>
      </c>
      <c r="B20" s="191"/>
      <c r="C20" s="7"/>
      <c r="D20" s="45"/>
      <c r="E20" s="103"/>
      <c r="F20" s="104"/>
      <c r="G20" s="105"/>
      <c r="H20" s="43"/>
      <c r="I20" s="26">
        <f t="shared" si="0"/>
        <v>0</v>
      </c>
      <c r="J20" s="9"/>
      <c r="K20" s="10"/>
      <c r="L20" s="11"/>
      <c r="M20" s="12"/>
      <c r="N20" s="42"/>
      <c r="O20" s="26">
        <f t="shared" si="1"/>
        <v>0</v>
      </c>
      <c r="P20" s="9"/>
      <c r="Q20" s="10"/>
      <c r="R20" s="11"/>
      <c r="S20" s="12"/>
      <c r="T20" s="42"/>
      <c r="U20" s="26">
        <f t="shared" si="2"/>
        <v>0</v>
      </c>
      <c r="V20" s="9"/>
      <c r="W20" s="10"/>
      <c r="X20" s="11"/>
      <c r="Y20" s="12"/>
      <c r="Z20" s="42"/>
      <c r="AA20" s="26">
        <f t="shared" si="3"/>
        <v>0</v>
      </c>
      <c r="AB20" s="9"/>
      <c r="AC20" s="10"/>
      <c r="AD20" s="11"/>
      <c r="AE20" s="12"/>
      <c r="AF20" s="43"/>
      <c r="AG20" s="36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  <c r="AN20">
        <f t="shared" si="6"/>
        <v>0</v>
      </c>
    </row>
    <row r="21" spans="1:40" ht="16.5" thickTop="1" thickBot="1">
      <c r="A21" s="190">
        <f t="shared" si="7"/>
        <v>41806</v>
      </c>
      <c r="B21" s="191"/>
      <c r="C21" s="7"/>
      <c r="D21" s="45"/>
      <c r="E21" s="103"/>
      <c r="F21" s="104"/>
      <c r="G21" s="105"/>
      <c r="H21" s="43"/>
      <c r="I21" s="26">
        <f t="shared" si="0"/>
        <v>0</v>
      </c>
      <c r="J21" s="9"/>
      <c r="K21" s="10"/>
      <c r="L21" s="11"/>
      <c r="M21" s="12"/>
      <c r="N21" s="42"/>
      <c r="O21" s="26">
        <f t="shared" si="1"/>
        <v>0</v>
      </c>
      <c r="P21" s="9"/>
      <c r="Q21" s="10"/>
      <c r="R21" s="11"/>
      <c r="S21" s="12"/>
      <c r="T21" s="42"/>
      <c r="U21" s="26">
        <f t="shared" si="2"/>
        <v>0</v>
      </c>
      <c r="V21" s="9"/>
      <c r="W21" s="10"/>
      <c r="X21" s="11"/>
      <c r="Y21" s="12"/>
      <c r="Z21" s="42"/>
      <c r="AA21" s="26">
        <f t="shared" si="3"/>
        <v>0</v>
      </c>
      <c r="AB21" s="9"/>
      <c r="AC21" s="10"/>
      <c r="AD21" s="11"/>
      <c r="AE21" s="12"/>
      <c r="AF21" s="43"/>
      <c r="AG21" s="36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  <c r="AN21">
        <f t="shared" si="6"/>
        <v>0</v>
      </c>
    </row>
    <row r="22" spans="1:40" ht="16.5" thickTop="1" thickBot="1">
      <c r="A22" s="190">
        <f t="shared" si="7"/>
        <v>41807</v>
      </c>
      <c r="B22" s="191"/>
      <c r="C22" s="7"/>
      <c r="D22" s="45"/>
      <c r="E22" s="103"/>
      <c r="F22" s="104"/>
      <c r="G22" s="105"/>
      <c r="H22" s="43"/>
      <c r="I22" s="26">
        <f t="shared" si="0"/>
        <v>0</v>
      </c>
      <c r="J22" s="9"/>
      <c r="K22" s="10"/>
      <c r="L22" s="11"/>
      <c r="M22" s="12"/>
      <c r="N22" s="42"/>
      <c r="O22" s="26">
        <f t="shared" si="1"/>
        <v>0</v>
      </c>
      <c r="P22" s="9"/>
      <c r="Q22" s="10"/>
      <c r="R22" s="11"/>
      <c r="S22" s="12"/>
      <c r="T22" s="42"/>
      <c r="U22" s="26">
        <f t="shared" si="2"/>
        <v>0</v>
      </c>
      <c r="V22" s="9"/>
      <c r="W22" s="10"/>
      <c r="X22" s="11"/>
      <c r="Y22" s="12"/>
      <c r="Z22" s="42"/>
      <c r="AA22" s="26">
        <f t="shared" si="3"/>
        <v>0</v>
      </c>
      <c r="AB22" s="9"/>
      <c r="AC22" s="10"/>
      <c r="AD22" s="11"/>
      <c r="AE22" s="12"/>
      <c r="AF22" s="43"/>
      <c r="AG22" s="36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  <c r="AN22">
        <f t="shared" si="6"/>
        <v>0</v>
      </c>
    </row>
    <row r="23" spans="1:40" ht="16.5" thickTop="1" thickBot="1">
      <c r="A23" s="190">
        <f t="shared" si="7"/>
        <v>41808</v>
      </c>
      <c r="B23" s="191"/>
      <c r="C23" s="7"/>
      <c r="D23" s="45"/>
      <c r="E23" s="103"/>
      <c r="F23" s="104"/>
      <c r="G23" s="105"/>
      <c r="H23" s="43"/>
      <c r="I23" s="26">
        <f t="shared" si="0"/>
        <v>0</v>
      </c>
      <c r="J23" s="9"/>
      <c r="K23" s="10"/>
      <c r="L23" s="11"/>
      <c r="M23" s="12"/>
      <c r="N23" s="42"/>
      <c r="O23" s="26">
        <f t="shared" si="1"/>
        <v>0</v>
      </c>
      <c r="P23" s="9"/>
      <c r="Q23" s="10"/>
      <c r="R23" s="11"/>
      <c r="S23" s="12"/>
      <c r="T23" s="42"/>
      <c r="U23" s="26">
        <f t="shared" si="2"/>
        <v>0</v>
      </c>
      <c r="V23" s="9"/>
      <c r="W23" s="10"/>
      <c r="X23" s="11"/>
      <c r="Y23" s="12"/>
      <c r="Z23" s="42"/>
      <c r="AA23" s="26">
        <f t="shared" si="3"/>
        <v>0</v>
      </c>
      <c r="AB23" s="9"/>
      <c r="AC23" s="10"/>
      <c r="AD23" s="11"/>
      <c r="AE23" s="12"/>
      <c r="AF23" s="43"/>
      <c r="AG23" s="36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  <c r="AN23">
        <f t="shared" si="6"/>
        <v>0</v>
      </c>
    </row>
    <row r="24" spans="1:40" ht="16.5" thickTop="1" thickBot="1">
      <c r="A24" s="190">
        <f t="shared" si="7"/>
        <v>41809</v>
      </c>
      <c r="B24" s="191"/>
      <c r="C24" s="7"/>
      <c r="D24" s="45"/>
      <c r="E24" s="103"/>
      <c r="F24" s="104"/>
      <c r="G24" s="105"/>
      <c r="H24" s="43"/>
      <c r="I24" s="26">
        <f t="shared" si="0"/>
        <v>0</v>
      </c>
      <c r="J24" s="9"/>
      <c r="K24" s="10"/>
      <c r="L24" s="11"/>
      <c r="M24" s="12"/>
      <c r="N24" s="42"/>
      <c r="O24" s="26">
        <f t="shared" si="1"/>
        <v>0</v>
      </c>
      <c r="P24" s="9"/>
      <c r="Q24" s="10"/>
      <c r="R24" s="11"/>
      <c r="S24" s="12"/>
      <c r="T24" s="42"/>
      <c r="U24" s="26">
        <f t="shared" si="2"/>
        <v>0</v>
      </c>
      <c r="V24" s="9"/>
      <c r="W24" s="10"/>
      <c r="X24" s="11"/>
      <c r="Y24" s="12"/>
      <c r="Z24" s="42"/>
      <c r="AA24" s="26">
        <f t="shared" si="3"/>
        <v>0</v>
      </c>
      <c r="AB24" s="9"/>
      <c r="AC24" s="10"/>
      <c r="AD24" s="11"/>
      <c r="AE24" s="12"/>
      <c r="AF24" s="43"/>
      <c r="AG24" s="36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  <c r="AN24">
        <f t="shared" si="6"/>
        <v>0</v>
      </c>
    </row>
    <row r="25" spans="1:40" ht="16.5" thickTop="1" thickBot="1">
      <c r="A25" s="190">
        <f t="shared" si="7"/>
        <v>41810</v>
      </c>
      <c r="B25" s="191"/>
      <c r="C25" s="4"/>
      <c r="D25" s="45"/>
      <c r="E25" s="103"/>
      <c r="F25" s="104"/>
      <c r="G25" s="106"/>
      <c r="H25" s="43"/>
      <c r="I25" s="26">
        <f t="shared" si="0"/>
        <v>0</v>
      </c>
      <c r="J25" s="9"/>
      <c r="K25" s="10"/>
      <c r="L25" s="11"/>
      <c r="M25" s="12"/>
      <c r="N25" s="42"/>
      <c r="O25" s="26">
        <f t="shared" si="1"/>
        <v>0</v>
      </c>
      <c r="P25" s="9"/>
      <c r="Q25" s="10"/>
      <c r="R25" s="11"/>
      <c r="S25" s="12"/>
      <c r="T25" s="42"/>
      <c r="U25" s="26">
        <f t="shared" si="2"/>
        <v>0</v>
      </c>
      <c r="V25" s="9"/>
      <c r="W25" s="10"/>
      <c r="X25" s="11"/>
      <c r="Y25" s="12"/>
      <c r="Z25" s="42"/>
      <c r="AA25" s="26">
        <f t="shared" si="3"/>
        <v>0</v>
      </c>
      <c r="AB25" s="9"/>
      <c r="AC25" s="10"/>
      <c r="AD25" s="11"/>
      <c r="AE25" s="12"/>
      <c r="AF25" s="43"/>
      <c r="AG25" s="36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  <c r="AN25">
        <f t="shared" si="6"/>
        <v>0</v>
      </c>
    </row>
    <row r="26" spans="1:40" ht="16.5" thickTop="1" thickBot="1">
      <c r="A26" s="190">
        <f t="shared" si="7"/>
        <v>41811</v>
      </c>
      <c r="B26" s="191"/>
      <c r="C26" s="6"/>
      <c r="D26" s="45"/>
      <c r="E26" s="103"/>
      <c r="F26" s="104"/>
      <c r="G26" s="105"/>
      <c r="H26" s="43"/>
      <c r="I26" s="26">
        <f t="shared" si="0"/>
        <v>0</v>
      </c>
      <c r="J26" s="9"/>
      <c r="K26" s="10"/>
      <c r="L26" s="11"/>
      <c r="M26" s="12"/>
      <c r="N26" s="42"/>
      <c r="O26" s="26">
        <f t="shared" si="1"/>
        <v>0</v>
      </c>
      <c r="P26" s="9"/>
      <c r="Q26" s="10"/>
      <c r="R26" s="11"/>
      <c r="S26" s="12"/>
      <c r="T26" s="42"/>
      <c r="U26" s="26">
        <f t="shared" si="2"/>
        <v>0</v>
      </c>
      <c r="V26" s="9"/>
      <c r="W26" s="10"/>
      <c r="X26" s="11"/>
      <c r="Y26" s="12"/>
      <c r="Z26" s="42"/>
      <c r="AA26" s="26">
        <f t="shared" si="3"/>
        <v>0</v>
      </c>
      <c r="AB26" s="9"/>
      <c r="AC26" s="10"/>
      <c r="AD26" s="11"/>
      <c r="AE26" s="12"/>
      <c r="AF26" s="43"/>
      <c r="AG26" s="36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  <c r="AN26">
        <f t="shared" si="6"/>
        <v>0</v>
      </c>
    </row>
    <row r="27" spans="1:40" ht="16.5" thickTop="1" thickBot="1">
      <c r="A27" s="190">
        <f t="shared" si="7"/>
        <v>41812</v>
      </c>
      <c r="B27" s="191"/>
      <c r="C27" s="7"/>
      <c r="D27" s="45"/>
      <c r="E27" s="103"/>
      <c r="F27" s="104"/>
      <c r="G27" s="105"/>
      <c r="H27" s="43"/>
      <c r="I27" s="26">
        <f t="shared" si="0"/>
        <v>0</v>
      </c>
      <c r="J27" s="9"/>
      <c r="K27" s="10"/>
      <c r="L27" s="11"/>
      <c r="M27" s="12"/>
      <c r="N27" s="42"/>
      <c r="O27" s="26">
        <f t="shared" si="1"/>
        <v>0</v>
      </c>
      <c r="P27" s="9"/>
      <c r="Q27" s="10"/>
      <c r="R27" s="11"/>
      <c r="S27" s="12"/>
      <c r="T27" s="42"/>
      <c r="U27" s="26">
        <f t="shared" si="2"/>
        <v>0</v>
      </c>
      <c r="V27" s="9"/>
      <c r="W27" s="10"/>
      <c r="X27" s="11"/>
      <c r="Y27" s="12"/>
      <c r="Z27" s="42"/>
      <c r="AA27" s="26">
        <f t="shared" si="3"/>
        <v>0</v>
      </c>
      <c r="AB27" s="9"/>
      <c r="AC27" s="10"/>
      <c r="AD27" s="11"/>
      <c r="AE27" s="12"/>
      <c r="AF27" s="43"/>
      <c r="AG27" s="36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  <c r="AN27">
        <f t="shared" si="6"/>
        <v>0</v>
      </c>
    </row>
    <row r="28" spans="1:40" ht="16.5" thickTop="1" thickBot="1">
      <c r="A28" s="190">
        <f t="shared" si="7"/>
        <v>41813</v>
      </c>
      <c r="B28" s="191"/>
      <c r="C28" s="7"/>
      <c r="D28" s="45"/>
      <c r="E28" s="103"/>
      <c r="F28" s="104"/>
      <c r="G28" s="105"/>
      <c r="H28" s="43"/>
      <c r="I28" s="26">
        <f t="shared" si="0"/>
        <v>0</v>
      </c>
      <c r="J28" s="9"/>
      <c r="K28" s="10"/>
      <c r="L28" s="11"/>
      <c r="M28" s="12"/>
      <c r="N28" s="42"/>
      <c r="O28" s="26">
        <f t="shared" si="1"/>
        <v>0</v>
      </c>
      <c r="P28" s="9"/>
      <c r="Q28" s="10"/>
      <c r="R28" s="11"/>
      <c r="S28" s="12"/>
      <c r="T28" s="42"/>
      <c r="U28" s="26">
        <f t="shared" si="2"/>
        <v>0</v>
      </c>
      <c r="V28" s="9"/>
      <c r="W28" s="10"/>
      <c r="X28" s="11"/>
      <c r="Y28" s="12"/>
      <c r="Z28" s="42"/>
      <c r="AA28" s="26">
        <f t="shared" si="3"/>
        <v>0</v>
      </c>
      <c r="AB28" s="9"/>
      <c r="AC28" s="10"/>
      <c r="AD28" s="11"/>
      <c r="AE28" s="12"/>
      <c r="AF28" s="43"/>
      <c r="AG28" s="36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  <c r="AN28">
        <f t="shared" si="6"/>
        <v>0</v>
      </c>
    </row>
    <row r="29" spans="1:40" ht="16.5" thickTop="1" thickBot="1">
      <c r="A29" s="190">
        <f t="shared" si="7"/>
        <v>41814</v>
      </c>
      <c r="B29" s="191"/>
      <c r="C29" s="7"/>
      <c r="D29" s="45"/>
      <c r="E29" s="103"/>
      <c r="F29" s="104"/>
      <c r="G29" s="105"/>
      <c r="H29" s="43"/>
      <c r="I29" s="26">
        <f t="shared" si="0"/>
        <v>0</v>
      </c>
      <c r="J29" s="9"/>
      <c r="K29" s="10"/>
      <c r="L29" s="11"/>
      <c r="M29" s="12"/>
      <c r="N29" s="42"/>
      <c r="O29" s="26">
        <f t="shared" si="1"/>
        <v>0</v>
      </c>
      <c r="P29" s="9"/>
      <c r="Q29" s="10"/>
      <c r="R29" s="11"/>
      <c r="S29" s="12"/>
      <c r="T29" s="42"/>
      <c r="U29" s="26">
        <f t="shared" si="2"/>
        <v>0</v>
      </c>
      <c r="V29" s="9"/>
      <c r="W29" s="10"/>
      <c r="X29" s="11"/>
      <c r="Y29" s="12"/>
      <c r="Z29" s="42"/>
      <c r="AA29" s="26">
        <f t="shared" si="3"/>
        <v>0</v>
      </c>
      <c r="AB29" s="9"/>
      <c r="AC29" s="10"/>
      <c r="AD29" s="11"/>
      <c r="AE29" s="12"/>
      <c r="AF29" s="43"/>
      <c r="AG29" s="36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  <c r="AN29">
        <f t="shared" si="6"/>
        <v>0</v>
      </c>
    </row>
    <row r="30" spans="1:40" ht="16.5" thickTop="1" thickBot="1">
      <c r="A30" s="190">
        <f t="shared" si="7"/>
        <v>41815</v>
      </c>
      <c r="B30" s="191"/>
      <c r="C30" s="7"/>
      <c r="D30" s="45"/>
      <c r="E30" s="103"/>
      <c r="F30" s="104"/>
      <c r="G30" s="105"/>
      <c r="H30" s="43"/>
      <c r="I30" s="26">
        <f t="shared" si="0"/>
        <v>0</v>
      </c>
      <c r="J30" s="9"/>
      <c r="K30" s="10"/>
      <c r="L30" s="11"/>
      <c r="M30" s="12"/>
      <c r="N30" s="42"/>
      <c r="O30" s="26">
        <f t="shared" si="1"/>
        <v>0</v>
      </c>
      <c r="P30" s="9"/>
      <c r="Q30" s="10"/>
      <c r="R30" s="11"/>
      <c r="S30" s="12"/>
      <c r="T30" s="42"/>
      <c r="U30" s="26">
        <f t="shared" si="2"/>
        <v>0</v>
      </c>
      <c r="V30" s="9"/>
      <c r="W30" s="10"/>
      <c r="X30" s="11"/>
      <c r="Y30" s="12"/>
      <c r="Z30" s="42"/>
      <c r="AA30" s="26">
        <f t="shared" si="3"/>
        <v>0</v>
      </c>
      <c r="AB30" s="9"/>
      <c r="AC30" s="10"/>
      <c r="AD30" s="11"/>
      <c r="AE30" s="12"/>
      <c r="AF30" s="43"/>
      <c r="AG30" s="36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  <c r="AN30">
        <f t="shared" si="6"/>
        <v>0</v>
      </c>
    </row>
    <row r="31" spans="1:40" ht="16.5" thickTop="1" thickBot="1">
      <c r="A31" s="190">
        <f t="shared" si="7"/>
        <v>41816</v>
      </c>
      <c r="B31" s="191"/>
      <c r="C31" s="4"/>
      <c r="D31" s="45"/>
      <c r="E31" s="103"/>
      <c r="F31" s="104"/>
      <c r="G31" s="105"/>
      <c r="H31" s="43"/>
      <c r="I31" s="26">
        <f t="shared" si="0"/>
        <v>0</v>
      </c>
      <c r="J31" s="9"/>
      <c r="K31" s="10"/>
      <c r="L31" s="11"/>
      <c r="M31" s="12"/>
      <c r="N31" s="42"/>
      <c r="O31" s="26">
        <f t="shared" si="1"/>
        <v>0</v>
      </c>
      <c r="P31" s="9"/>
      <c r="Q31" s="10"/>
      <c r="R31" s="11"/>
      <c r="S31" s="12"/>
      <c r="T31" s="42"/>
      <c r="U31" s="26">
        <f t="shared" si="2"/>
        <v>0</v>
      </c>
      <c r="V31" s="9"/>
      <c r="W31" s="10"/>
      <c r="X31" s="11"/>
      <c r="Y31" s="12"/>
      <c r="Z31" s="42"/>
      <c r="AA31" s="26">
        <f t="shared" si="3"/>
        <v>0</v>
      </c>
      <c r="AB31" s="9"/>
      <c r="AC31" s="10"/>
      <c r="AD31" s="11"/>
      <c r="AE31" s="12"/>
      <c r="AF31" s="43"/>
      <c r="AG31" s="36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  <c r="AN31">
        <f t="shared" si="6"/>
        <v>0</v>
      </c>
    </row>
    <row r="32" spans="1:40" ht="16.5" thickTop="1" thickBot="1">
      <c r="A32" s="190">
        <f t="shared" si="7"/>
        <v>41817</v>
      </c>
      <c r="B32" s="191"/>
      <c r="C32" s="6"/>
      <c r="D32" s="45"/>
      <c r="E32" s="103"/>
      <c r="F32" s="104"/>
      <c r="G32" s="105"/>
      <c r="H32" s="43"/>
      <c r="I32" s="26">
        <f t="shared" si="0"/>
        <v>0</v>
      </c>
      <c r="J32" s="9"/>
      <c r="K32" s="10"/>
      <c r="L32" s="11"/>
      <c r="M32" s="12"/>
      <c r="N32" s="42"/>
      <c r="O32" s="26">
        <f t="shared" si="1"/>
        <v>0</v>
      </c>
      <c r="P32" s="9"/>
      <c r="Q32" s="10"/>
      <c r="R32" s="11"/>
      <c r="S32" s="12"/>
      <c r="T32" s="42"/>
      <c r="U32" s="26">
        <f t="shared" si="2"/>
        <v>0</v>
      </c>
      <c r="V32" s="9"/>
      <c r="W32" s="10"/>
      <c r="X32" s="11"/>
      <c r="Y32" s="12"/>
      <c r="Z32" s="42"/>
      <c r="AA32" s="26">
        <f t="shared" si="3"/>
        <v>0</v>
      </c>
      <c r="AB32" s="9"/>
      <c r="AC32" s="10"/>
      <c r="AD32" s="11"/>
      <c r="AE32" s="12"/>
      <c r="AF32" s="43"/>
      <c r="AG32" s="36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  <c r="AN32">
        <f t="shared" si="6"/>
        <v>0</v>
      </c>
    </row>
    <row r="33" spans="1:40" ht="16.5" thickTop="1" thickBot="1">
      <c r="A33" s="190">
        <f t="shared" si="7"/>
        <v>41818</v>
      </c>
      <c r="B33" s="191"/>
      <c r="C33" s="7"/>
      <c r="D33" s="45"/>
      <c r="E33" s="103"/>
      <c r="F33" s="104"/>
      <c r="G33" s="105"/>
      <c r="H33" s="43"/>
      <c r="I33" s="26">
        <f t="shared" si="0"/>
        <v>0</v>
      </c>
      <c r="J33" s="9"/>
      <c r="K33" s="10"/>
      <c r="L33" s="11"/>
      <c r="M33" s="12"/>
      <c r="N33" s="42"/>
      <c r="O33" s="26">
        <f t="shared" si="1"/>
        <v>0</v>
      </c>
      <c r="P33" s="9"/>
      <c r="Q33" s="10"/>
      <c r="R33" s="11"/>
      <c r="S33" s="12"/>
      <c r="T33" s="42"/>
      <c r="U33" s="26">
        <f t="shared" si="2"/>
        <v>0</v>
      </c>
      <c r="V33" s="9"/>
      <c r="W33" s="10"/>
      <c r="X33" s="11"/>
      <c r="Y33" s="12"/>
      <c r="Z33" s="42"/>
      <c r="AA33" s="26">
        <f t="shared" si="3"/>
        <v>0</v>
      </c>
      <c r="AB33" s="9"/>
      <c r="AC33" s="10"/>
      <c r="AD33" s="11"/>
      <c r="AE33" s="12"/>
      <c r="AF33" s="43"/>
      <c r="AG33" s="36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  <c r="AN33">
        <f t="shared" si="6"/>
        <v>0</v>
      </c>
    </row>
    <row r="34" spans="1:40" ht="16.5" thickTop="1" thickBot="1">
      <c r="A34" s="190">
        <f t="shared" si="7"/>
        <v>41819</v>
      </c>
      <c r="B34" s="191"/>
      <c r="C34" s="7"/>
      <c r="D34" s="45"/>
      <c r="E34" s="103"/>
      <c r="F34" s="104"/>
      <c r="G34" s="105"/>
      <c r="H34" s="43"/>
      <c r="I34" s="26">
        <f t="shared" si="0"/>
        <v>0</v>
      </c>
      <c r="J34" s="9"/>
      <c r="K34" s="10"/>
      <c r="L34" s="11"/>
      <c r="M34" s="12"/>
      <c r="N34" s="42"/>
      <c r="O34" s="26">
        <f t="shared" si="1"/>
        <v>0</v>
      </c>
      <c r="P34" s="9"/>
      <c r="Q34" s="10"/>
      <c r="R34" s="11"/>
      <c r="S34" s="12"/>
      <c r="T34" s="42"/>
      <c r="U34" s="26">
        <f t="shared" si="2"/>
        <v>0</v>
      </c>
      <c r="V34" s="9"/>
      <c r="W34" s="10"/>
      <c r="X34" s="11"/>
      <c r="Y34" s="12"/>
      <c r="Z34" s="42"/>
      <c r="AA34" s="26">
        <f t="shared" si="3"/>
        <v>0</v>
      </c>
      <c r="AB34" s="9"/>
      <c r="AC34" s="10"/>
      <c r="AD34" s="11"/>
      <c r="AE34" s="12"/>
      <c r="AF34" s="43"/>
      <c r="AG34" s="36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  <c r="AN34">
        <f t="shared" si="6"/>
        <v>0</v>
      </c>
    </row>
    <row r="35" spans="1:40" ht="16.5" thickTop="1" thickBot="1">
      <c r="A35" s="190">
        <f t="shared" si="7"/>
        <v>41820</v>
      </c>
      <c r="B35" s="191"/>
      <c r="D35" s="110"/>
      <c r="E35" s="111"/>
      <c r="F35" s="112"/>
      <c r="G35" s="113"/>
      <c r="H35" s="137"/>
      <c r="I35" s="48"/>
      <c r="J35" s="9"/>
      <c r="K35" s="10"/>
      <c r="L35" s="11"/>
      <c r="M35" s="12"/>
      <c r="N35" s="42"/>
      <c r="O35" s="26">
        <f t="shared" si="1"/>
        <v>0</v>
      </c>
      <c r="P35" s="9"/>
      <c r="Q35" s="10"/>
      <c r="R35" s="11"/>
      <c r="S35" s="12"/>
      <c r="T35" s="42"/>
      <c r="U35" s="26">
        <f t="shared" si="2"/>
        <v>0</v>
      </c>
      <c r="V35" s="9"/>
      <c r="W35" s="10"/>
      <c r="X35" s="11"/>
      <c r="Y35" s="12"/>
      <c r="Z35" s="42"/>
      <c r="AA35" s="26">
        <f t="shared" si="3"/>
        <v>0</v>
      </c>
      <c r="AB35" s="9"/>
      <c r="AC35" s="10"/>
      <c r="AD35" s="11"/>
      <c r="AE35" s="12"/>
      <c r="AF35" s="43"/>
      <c r="AG35" s="36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  <c r="AN35">
        <f t="shared" si="6"/>
        <v>0</v>
      </c>
    </row>
    <row r="36" spans="1:40" ht="16.5" thickTop="1" thickBot="1">
      <c r="A36" s="1" t="str">
        <f t="shared" ref="A36" si="8">PROPER(LEFT(TEXT(B36,"jjj")))</f>
        <v/>
      </c>
      <c r="B36" s="8" t="str">
        <f t="shared" ref="B36" si="9">IF(B35="","",IF(MONTH(B35+1)=MONTH(B35),B35+1,""))</f>
        <v/>
      </c>
      <c r="C36" s="13"/>
      <c r="D36" s="46"/>
      <c r="E36" s="107"/>
      <c r="F36" s="108"/>
      <c r="G36" s="109"/>
      <c r="H36" s="47"/>
      <c r="I36" s="26">
        <f t="shared" ref="I36" si="10">G36-F36+E36-D36</f>
        <v>0</v>
      </c>
      <c r="J36" s="15"/>
      <c r="K36" s="16"/>
      <c r="L36" s="17"/>
      <c r="M36" s="18"/>
      <c r="N36" s="42"/>
      <c r="O36" s="26">
        <f t="shared" si="1"/>
        <v>0</v>
      </c>
      <c r="P36" s="15"/>
      <c r="Q36" s="16"/>
      <c r="R36" s="17"/>
      <c r="S36" s="18"/>
      <c r="T36" s="42"/>
      <c r="U36" s="26">
        <f t="shared" si="2"/>
        <v>0</v>
      </c>
      <c r="V36" s="15"/>
      <c r="W36" s="16"/>
      <c r="X36" s="17"/>
      <c r="Y36" s="18"/>
      <c r="Z36" s="42"/>
      <c r="AA36" s="26">
        <f t="shared" si="3"/>
        <v>0</v>
      </c>
      <c r="AB36" s="15"/>
      <c r="AC36" s="16"/>
      <c r="AD36" s="17"/>
      <c r="AE36" s="18"/>
      <c r="AF36" s="43"/>
      <c r="AG36" s="36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  <c r="AN36">
        <f t="shared" si="6"/>
        <v>0</v>
      </c>
    </row>
    <row r="37" spans="1:40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40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40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>
      <c r="A42" s="86"/>
      <c r="B42" s="86"/>
      <c r="AE42" s="24"/>
      <c r="AK42" s="24"/>
    </row>
    <row r="43" spans="1:40" s="25" customFormat="1">
      <c r="A43" s="86"/>
      <c r="B43" s="86"/>
    </row>
    <row r="44" spans="1:40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40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J6:M36">
    <cfRule type="expression" dxfId="158" priority="43">
      <formula>OR($N6="MODIF")</formula>
    </cfRule>
    <cfRule type="expression" dxfId="157" priority="49">
      <formula>OR($N6="AUTRE")</formula>
    </cfRule>
    <cfRule type="expression" dxfId="156" priority="60">
      <formula>OR($N6="RC")</formula>
    </cfRule>
    <cfRule type="expression" dxfId="155" priority="62">
      <formula>OR($N6="AM")</formula>
    </cfRule>
    <cfRule type="expression" dxfId="154" priority="63">
      <formula>OR($N6="CA")</formula>
    </cfRule>
  </conditionalFormatting>
  <conditionalFormatting sqref="V6:Y36">
    <cfRule type="expression" dxfId="153" priority="52">
      <formula>OR($Z6="RC")</formula>
    </cfRule>
    <cfRule type="expression" dxfId="152" priority="54">
      <formula>OR($Z6="AM")</formula>
    </cfRule>
    <cfRule type="expression" dxfId="151" priority="55">
      <formula>OR($Z6="CA")</formula>
    </cfRule>
  </conditionalFormatting>
  <conditionalFormatting sqref="O6:O36 U6:U36 AA6:AA36 I6:I36">
    <cfRule type="dataBar" priority="5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{64D3F8B9-D28B-4EE6-894B-80CB60678852}</x14:id>
        </ext>
      </extLst>
    </cfRule>
  </conditionalFormatting>
  <conditionalFormatting sqref="V6:Z36">
    <cfRule type="expression" dxfId="150" priority="41">
      <formula>OR($Z6="MODIF")</formula>
    </cfRule>
    <cfRule type="expression" dxfId="149" priority="47">
      <formula>OR($Z6="AUTRE")</formula>
    </cfRule>
  </conditionalFormatting>
  <conditionalFormatting sqref="P29:S33">
    <cfRule type="expression" dxfId="148" priority="34">
      <formula>OR($T6="MODIF")</formula>
    </cfRule>
    <cfRule type="expression" dxfId="147" priority="35">
      <formula>OR($T6="AUTRE")</formula>
    </cfRule>
    <cfRule type="expression" dxfId="146" priority="38">
      <formula>OR($H29="AM")</formula>
    </cfRule>
    <cfRule type="expression" dxfId="145" priority="39">
      <formula>OR($H29="CA")</formula>
    </cfRule>
  </conditionalFormatting>
  <conditionalFormatting sqref="AG6:AG36">
    <cfRule type="dataBar" priority="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{EC0C1056-B1D4-4B04-8BD9-4D2BECB0246F}</x14:id>
        </ext>
      </extLst>
    </cfRule>
  </conditionalFormatting>
  <conditionalFormatting sqref="AM6:AM36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{3FCE2FEF-B13E-4D19-ACA8-8B11573B5721}</x14:id>
        </ext>
      </extLst>
    </cfRule>
  </conditionalFormatting>
  <conditionalFormatting sqref="AL6:AL36">
    <cfRule type="expression" dxfId="144" priority="26">
      <formula>OR($AL6="MODIF")</formula>
    </cfRule>
    <cfRule type="expression" dxfId="143" priority="27">
      <formula>OR($AL6="RC")</formula>
    </cfRule>
  </conditionalFormatting>
  <conditionalFormatting sqref="AB6:AF36">
    <cfRule type="expression" dxfId="142" priority="19">
      <formula>OR($AF6="MODIF")</formula>
    </cfRule>
    <cfRule type="expression" dxfId="141" priority="20">
      <formula>OR($AF6="RC")</formula>
    </cfRule>
    <cfRule type="expression" dxfId="140" priority="21">
      <formula>OR($AF6="AM")</formula>
    </cfRule>
    <cfRule type="expression" dxfId="139" priority="22">
      <formula>OR($AF6="CA")</formula>
    </cfRule>
    <cfRule type="expression" dxfId="138" priority="23">
      <formula>OR($AF6="AUTRE")</formula>
    </cfRule>
  </conditionalFormatting>
  <conditionalFormatting sqref="AH6:AL36">
    <cfRule type="expression" dxfId="137" priority="12">
      <formula>OR($AL6="MODIF")</formula>
    </cfRule>
    <cfRule type="expression" dxfId="136" priority="13">
      <formula>OR($AL6="RC")</formula>
    </cfRule>
    <cfRule type="expression" dxfId="135" priority="14">
      <formula>OR($AL6="AM")</formula>
    </cfRule>
    <cfRule type="expression" dxfId="134" priority="15">
      <formula>OR($AL6="CA")</formula>
    </cfRule>
    <cfRule type="expression" dxfId="133" priority="16">
      <formula>OR($AL6="AUTRE")</formula>
    </cfRule>
  </conditionalFormatting>
  <conditionalFormatting sqref="D6:H36">
    <cfRule type="expression" dxfId="132" priority="44">
      <formula>OR($H6="MODIF")</formula>
    </cfRule>
    <cfRule type="expression" dxfId="131" priority="50">
      <formula>OR($H6="AUTRE")</formula>
    </cfRule>
    <cfRule type="expression" dxfId="130" priority="64">
      <formula>OR($H6="RC")</formula>
    </cfRule>
    <cfRule type="expression" dxfId="129" priority="66">
      <formula>OR($H6="AM")</formula>
    </cfRule>
    <cfRule type="expression" dxfId="128" priority="67">
      <formula>OR($H6="CA")</formula>
    </cfRule>
  </conditionalFormatting>
  <conditionalFormatting sqref="J6:N36 V6:Z36 AB6:AF36 D6:H36 P6:T36 AH6:AL36">
    <cfRule type="cellIs" dxfId="127" priority="6" operator="equal">
      <formula>0.291666666666667</formula>
    </cfRule>
  </conditionalFormatting>
  <conditionalFormatting sqref="F6:G36 L6:M36 R6:S36 X6:Y36 AD6:AE36 AJ6:AK36">
    <cfRule type="cellIs" dxfId="126" priority="5" operator="equal">
      <formula>0.916666666666667</formula>
    </cfRule>
  </conditionalFormatting>
  <conditionalFormatting sqref="P6:T36">
    <cfRule type="expression" dxfId="125" priority="36">
      <formula>OR($T6="RC")</formula>
    </cfRule>
  </conditionalFormatting>
  <conditionalFormatting sqref="A6:AM36">
    <cfRule type="expression" dxfId="124" priority="2">
      <formula>OR($C6="F",WEEKDAY($A6,2)&gt;5)</formula>
    </cfRule>
  </conditionalFormatting>
  <conditionalFormatting sqref="A6:B35">
    <cfRule type="cellIs" dxfId="123" priority="1" operator="lessThan">
      <formula>$A$1</formula>
    </cfRule>
  </conditionalFormatting>
  <dataValidations count="5">
    <dataValidation type="list" allowBlank="1" showInputMessage="1" showErrorMessage="1" sqref="N6:N36 T6:T36 AF6:AF36 H6:H36 Z6:Z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autoLine="0" autoPict="0" r:id="rId5">
            <anchor moveWithCells="1">
              <from>
                <xdr:col>19</xdr:col>
                <xdr:colOff>104775</xdr:colOff>
                <xdr:row>0</xdr:row>
                <xdr:rowOff>9525</xdr:rowOff>
              </from>
              <to>
                <xdr:col>24</xdr:col>
                <xdr:colOff>381000</xdr:colOff>
                <xdr:row>1</xdr:row>
                <xdr:rowOff>123825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0" r:id="rId6" name="Button 8">
          <controlPr defaultSize="0" print="0" autoFill="0" autoPict="0" macro="[0]!Macro1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D3F8B9-D28B-4EE6-894B-80CB606788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EC0C1056-B1D4-4B04-8BD9-4D2BECB024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3FCE2FEF-B13E-4D19-ACA8-8B11573B57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M47"/>
  <sheetViews>
    <sheetView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7" width="5.85546875" customWidth="1"/>
    <col min="8" max="8" width="4.85546875" customWidth="1"/>
    <col min="9" max="13" width="5.85546875" customWidth="1"/>
    <col min="14" max="14" width="4.85546875" customWidth="1"/>
    <col min="15" max="19" width="5.85546875" customWidth="1"/>
    <col min="20" max="20" width="4.85546875" customWidth="1"/>
    <col min="21" max="25" width="5.85546875" customWidth="1"/>
    <col min="26" max="26" width="4.85546875" customWidth="1"/>
    <col min="27" max="31" width="5.85546875" customWidth="1"/>
    <col min="32" max="32" width="4.85546875" customWidth="1"/>
    <col min="33" max="33" width="5.85546875" customWidth="1"/>
    <col min="34" max="37" width="6.5703125" customWidth="1"/>
    <col min="38" max="38" width="4.85546875" customWidth="1"/>
    <col min="39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18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DATE(ANNEE,7,1)</f>
        <v>41821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customHeight="1" thickTop="1">
      <c r="A3" s="188"/>
      <c r="B3" s="188"/>
      <c r="C3" s="189"/>
      <c r="D3" s="179" t="s">
        <v>0</v>
      </c>
      <c r="E3" s="180"/>
      <c r="F3" s="180"/>
      <c r="G3" s="180"/>
      <c r="H3" s="180"/>
      <c r="I3" s="181"/>
      <c r="J3" s="179" t="s">
        <v>1</v>
      </c>
      <c r="K3" s="180"/>
      <c r="L3" s="180"/>
      <c r="M3" s="180"/>
      <c r="N3" s="180"/>
      <c r="O3" s="181"/>
      <c r="P3" s="180" t="s">
        <v>2</v>
      </c>
      <c r="Q3" s="180"/>
      <c r="R3" s="180"/>
      <c r="S3" s="180"/>
      <c r="T3" s="180"/>
      <c r="U3" s="180"/>
      <c r="V3" s="179" t="s">
        <v>3</v>
      </c>
      <c r="W3" s="180"/>
      <c r="X3" s="180"/>
      <c r="Y3" s="180"/>
      <c r="Z3" s="180"/>
      <c r="AA3" s="181"/>
      <c r="AB3" s="179" t="s">
        <v>4</v>
      </c>
      <c r="AC3" s="180"/>
      <c r="AD3" s="180"/>
      <c r="AE3" s="180"/>
      <c r="AF3" s="180"/>
      <c r="AG3" s="181"/>
      <c r="AH3" s="179" t="s">
        <v>5</v>
      </c>
      <c r="AI3" s="180"/>
      <c r="AJ3" s="180"/>
      <c r="AK3" s="180"/>
      <c r="AL3" s="180"/>
      <c r="AM3" s="181"/>
    </row>
    <row r="4" spans="1:39" ht="15.75" customHeight="1" thickBot="1">
      <c r="A4" s="188"/>
      <c r="B4" s="188"/>
      <c r="C4" s="189"/>
      <c r="D4" s="185"/>
      <c r="E4" s="186"/>
      <c r="F4" s="186"/>
      <c r="G4" s="186"/>
      <c r="H4" s="186"/>
      <c r="I4" s="187"/>
      <c r="J4" s="185"/>
      <c r="K4" s="186"/>
      <c r="L4" s="186"/>
      <c r="M4" s="186"/>
      <c r="N4" s="186"/>
      <c r="O4" s="187"/>
      <c r="P4" s="186"/>
      <c r="Q4" s="186"/>
      <c r="R4" s="186"/>
      <c r="S4" s="186"/>
      <c r="T4" s="186"/>
      <c r="U4" s="186"/>
      <c r="V4" s="185"/>
      <c r="W4" s="186"/>
      <c r="X4" s="186"/>
      <c r="Y4" s="186"/>
      <c r="Z4" s="186"/>
      <c r="AA4" s="187"/>
      <c r="AB4" s="185"/>
      <c r="AC4" s="186"/>
      <c r="AD4" s="186"/>
      <c r="AE4" s="186"/>
      <c r="AF4" s="186"/>
      <c r="AG4" s="187"/>
      <c r="AH4" s="185"/>
      <c r="AI4" s="186"/>
      <c r="AJ4" s="186"/>
      <c r="AK4" s="186"/>
      <c r="AL4" s="186"/>
      <c r="AM4" s="187"/>
    </row>
    <row r="5" spans="1:39" ht="16.5" thickTop="1" thickBot="1">
      <c r="A5" s="190">
        <f>Z1</f>
        <v>41821</v>
      </c>
      <c r="B5" s="191"/>
      <c r="C5" s="2"/>
      <c r="D5" s="27"/>
      <c r="E5" s="28"/>
      <c r="F5" s="29"/>
      <c r="G5" s="30"/>
      <c r="H5" s="42"/>
      <c r="I5" s="26">
        <f>G5-F5+E5-D5</f>
        <v>0</v>
      </c>
      <c r="J5" s="27">
        <v>0.29166666666666669</v>
      </c>
      <c r="K5" s="28">
        <v>0.58333333333333337</v>
      </c>
      <c r="L5" s="29">
        <v>0.58333333333333337</v>
      </c>
      <c r="M5" s="30">
        <v>0.70833333333333337</v>
      </c>
      <c r="N5" s="42"/>
      <c r="O5" s="26">
        <f>M5-L5+K5-J5</f>
        <v>0.41666666666666669</v>
      </c>
      <c r="P5" s="9">
        <v>0.41666666666666669</v>
      </c>
      <c r="Q5" s="10">
        <v>0.58333333333333337</v>
      </c>
      <c r="R5" s="11">
        <v>0.58333333333333337</v>
      </c>
      <c r="S5" s="12">
        <v>0.79166666666666663</v>
      </c>
      <c r="T5" s="42"/>
      <c r="U5" s="26">
        <f>S5-R5+Q5-P5</f>
        <v>0.37499999999999994</v>
      </c>
      <c r="V5" s="9"/>
      <c r="W5" s="10"/>
      <c r="X5" s="11">
        <v>0.57291666666666663</v>
      </c>
      <c r="Y5" s="12">
        <v>0.91666666666666663</v>
      </c>
      <c r="Z5" s="42"/>
      <c r="AA5" s="26">
        <f>Y5-X5+W5-V5</f>
        <v>0.34375</v>
      </c>
      <c r="AB5" s="9">
        <v>0.41666666666666669</v>
      </c>
      <c r="AC5" s="10">
        <v>0.58333333333333337</v>
      </c>
      <c r="AD5" s="11">
        <v>0.58333333333333337</v>
      </c>
      <c r="AE5" s="12">
        <v>0.83333333333333337</v>
      </c>
      <c r="AF5" s="43"/>
      <c r="AG5" s="31">
        <f>AE5-AD5+AC5-AB5</f>
        <v>0.41666666666666669</v>
      </c>
      <c r="AH5" s="9">
        <v>0.375</v>
      </c>
      <c r="AI5" s="10">
        <v>0.58333333333333337</v>
      </c>
      <c r="AJ5" s="11">
        <v>0.58333333333333337</v>
      </c>
      <c r="AK5" s="12">
        <v>0.70833333333333337</v>
      </c>
      <c r="AL5" s="44"/>
      <c r="AM5" s="3">
        <f>AK5-AJ5+AI5-AH5</f>
        <v>0.33333333333333337</v>
      </c>
    </row>
    <row r="6" spans="1:39" ht="16.5" thickTop="1" thickBot="1">
      <c r="A6" s="190">
        <f>A5+1</f>
        <v>41822</v>
      </c>
      <c r="B6" s="191"/>
      <c r="C6" s="4"/>
      <c r="D6" s="69"/>
      <c r="E6" s="70"/>
      <c r="F6" s="71"/>
      <c r="G6" s="72"/>
      <c r="H6" s="42"/>
      <c r="I6" s="26">
        <f t="shared" ref="I6:I35" si="0">G6-F6+E6-D6</f>
        <v>0</v>
      </c>
      <c r="J6" s="9"/>
      <c r="K6" s="10"/>
      <c r="L6" s="11">
        <v>0.5</v>
      </c>
      <c r="M6" s="12">
        <v>0.91666666666666663</v>
      </c>
      <c r="N6" s="42"/>
      <c r="O6" s="32">
        <f t="shared" ref="O6:O35" si="1">M6-L6+K6-J6</f>
        <v>0.41666666666666663</v>
      </c>
      <c r="P6" s="9">
        <v>0.45833333333333331</v>
      </c>
      <c r="Q6" s="10">
        <v>0.58333333333333337</v>
      </c>
      <c r="R6" s="11">
        <v>0.58333333333333337</v>
      </c>
      <c r="S6" s="12">
        <v>0.79166666666666663</v>
      </c>
      <c r="T6" s="42"/>
      <c r="U6" s="32">
        <f t="shared" ref="U6:U35" si="2">S6-R6+Q6-P6</f>
        <v>0.33333333333333331</v>
      </c>
      <c r="V6" s="9"/>
      <c r="W6" s="10"/>
      <c r="X6" s="11">
        <v>0.54166666666666663</v>
      </c>
      <c r="Y6" s="12">
        <v>0.83333333333333337</v>
      </c>
      <c r="Z6" s="42"/>
      <c r="AA6" s="32">
        <f t="shared" ref="AA6:AA35" si="3">Y6-X6+W6-V6</f>
        <v>0.29166666666666674</v>
      </c>
      <c r="AB6" s="9">
        <v>0.29166666666666669</v>
      </c>
      <c r="AC6" s="10">
        <v>0.5</v>
      </c>
      <c r="AD6" s="11"/>
      <c r="AE6" s="12"/>
      <c r="AF6" s="43"/>
      <c r="AG6" s="33">
        <f t="shared" ref="AG6:AG35" si="4">AE6-AD6+AC6-AB6</f>
        <v>0.20833333333333331</v>
      </c>
      <c r="AH6" s="9">
        <v>0.375</v>
      </c>
      <c r="AI6" s="10">
        <v>0.58333333333333337</v>
      </c>
      <c r="AJ6" s="11">
        <v>0.58333333333333337</v>
      </c>
      <c r="AK6" s="12">
        <v>0.70833333333333337</v>
      </c>
      <c r="AL6" s="44"/>
      <c r="AM6" s="5">
        <f t="shared" ref="AM6:AM35" si="5">AK6-AJ6+AI6-AH6</f>
        <v>0.33333333333333337</v>
      </c>
    </row>
    <row r="7" spans="1:39" ht="16.5" thickTop="1" thickBot="1">
      <c r="A7" s="190">
        <f>A6+1</f>
        <v>41823</v>
      </c>
      <c r="B7" s="191"/>
      <c r="C7" s="6"/>
      <c r="D7" s="69"/>
      <c r="E7" s="70"/>
      <c r="F7" s="71">
        <v>0.57291666666666663</v>
      </c>
      <c r="G7" s="72">
        <v>0.94791666666666663</v>
      </c>
      <c r="H7" s="42"/>
      <c r="I7" s="26">
        <f t="shared" si="0"/>
        <v>0.375</v>
      </c>
      <c r="J7" s="9">
        <v>0.48958333333333331</v>
      </c>
      <c r="K7" s="10">
        <v>0.58333333333333337</v>
      </c>
      <c r="L7" s="11">
        <v>0.58333333333333337</v>
      </c>
      <c r="M7" s="12">
        <v>0.83333333333333337</v>
      </c>
      <c r="N7" s="42"/>
      <c r="O7" s="32">
        <f t="shared" si="1"/>
        <v>0.34375000000000006</v>
      </c>
      <c r="P7" s="9">
        <v>0.45833333333333331</v>
      </c>
      <c r="Q7" s="10">
        <v>0.58333333333333337</v>
      </c>
      <c r="R7" s="11">
        <v>0.58333333333333337</v>
      </c>
      <c r="S7" s="12">
        <v>0.75</v>
      </c>
      <c r="T7" s="42"/>
      <c r="U7" s="32">
        <f t="shared" si="2"/>
        <v>0.29166666666666669</v>
      </c>
      <c r="V7" s="9">
        <v>0.29166666666666669</v>
      </c>
      <c r="W7" s="10">
        <v>0.60416666666666663</v>
      </c>
      <c r="X7" s="11"/>
      <c r="Y7" s="12"/>
      <c r="Z7" s="42"/>
      <c r="AA7" s="32">
        <f t="shared" si="3"/>
        <v>0.31249999999999994</v>
      </c>
      <c r="AB7" s="9"/>
      <c r="AC7" s="10"/>
      <c r="AD7" s="11"/>
      <c r="AE7" s="12"/>
      <c r="AF7" s="43"/>
      <c r="AG7" s="33">
        <f t="shared" si="4"/>
        <v>0</v>
      </c>
      <c r="AH7" s="9">
        <v>0.33333333333333331</v>
      </c>
      <c r="AI7" s="10">
        <v>0.58333333333333337</v>
      </c>
      <c r="AJ7" s="11">
        <v>0.58333333333333337</v>
      </c>
      <c r="AK7" s="12">
        <v>0.75</v>
      </c>
      <c r="AL7" s="44"/>
      <c r="AM7" s="5">
        <f t="shared" si="5"/>
        <v>0.41666666666666669</v>
      </c>
    </row>
    <row r="8" spans="1:39" ht="16.5" thickTop="1" thickBot="1">
      <c r="A8" s="190">
        <f t="shared" ref="A8:A34" si="6">A7+1</f>
        <v>41824</v>
      </c>
      <c r="B8" s="191"/>
      <c r="C8" s="7"/>
      <c r="D8" s="69">
        <v>0.41666666666666669</v>
      </c>
      <c r="E8" s="70">
        <v>0.58333333333333337</v>
      </c>
      <c r="F8" s="71">
        <v>0.58333333333333337</v>
      </c>
      <c r="G8" s="72">
        <v>0.83333333333333337</v>
      </c>
      <c r="H8" s="42"/>
      <c r="I8" s="26">
        <f t="shared" si="0"/>
        <v>0.41666666666666669</v>
      </c>
      <c r="J8" s="9"/>
      <c r="K8" s="10"/>
      <c r="L8" s="11">
        <v>0.5</v>
      </c>
      <c r="M8" s="12">
        <v>0.91666666666666663</v>
      </c>
      <c r="N8" s="42"/>
      <c r="O8" s="32">
        <f>M8-L8+K8-J8</f>
        <v>0.41666666666666663</v>
      </c>
      <c r="P8" s="9"/>
      <c r="Q8" s="10"/>
      <c r="R8" s="11"/>
      <c r="S8" s="12"/>
      <c r="T8" s="42"/>
      <c r="U8" s="32">
        <f t="shared" si="2"/>
        <v>0</v>
      </c>
      <c r="V8" s="9">
        <v>0.29166666666666669</v>
      </c>
      <c r="W8" s="10">
        <v>0.5</v>
      </c>
      <c r="X8" s="11"/>
      <c r="Y8" s="12"/>
      <c r="Z8" s="42"/>
      <c r="AA8" s="32">
        <f t="shared" si="3"/>
        <v>0.20833333333333331</v>
      </c>
      <c r="AB8" s="9"/>
      <c r="AC8" s="10"/>
      <c r="AD8" s="11"/>
      <c r="AE8" s="12"/>
      <c r="AF8" s="43"/>
      <c r="AG8" s="33">
        <f t="shared" si="4"/>
        <v>0</v>
      </c>
      <c r="AH8" s="9">
        <v>0.375</v>
      </c>
      <c r="AI8" s="10">
        <v>0.58333333333333337</v>
      </c>
      <c r="AJ8" s="11"/>
      <c r="AK8" s="12"/>
      <c r="AL8" s="44"/>
      <c r="AM8" s="5">
        <f t="shared" si="5"/>
        <v>0.20833333333333337</v>
      </c>
    </row>
    <row r="9" spans="1:39" ht="16.5" thickTop="1" thickBot="1">
      <c r="A9" s="190">
        <f t="shared" si="6"/>
        <v>41825</v>
      </c>
      <c r="B9" s="191"/>
      <c r="C9" s="7"/>
      <c r="D9" s="69">
        <v>0.29166666666666669</v>
      </c>
      <c r="E9" s="70">
        <v>0.58333333333333337</v>
      </c>
      <c r="F9" s="71"/>
      <c r="G9" s="72"/>
      <c r="H9" s="42"/>
      <c r="I9" s="26">
        <f t="shared" si="0"/>
        <v>0.29166666666666669</v>
      </c>
      <c r="J9" s="9"/>
      <c r="K9" s="10"/>
      <c r="L9" s="11"/>
      <c r="M9" s="12"/>
      <c r="N9" s="42"/>
      <c r="O9" s="32">
        <f t="shared" si="1"/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>
        <v>0.57291666666666663</v>
      </c>
      <c r="AE9" s="12">
        <v>0.91666666666666663</v>
      </c>
      <c r="AF9" s="43"/>
      <c r="AG9" s="33">
        <f t="shared" si="4"/>
        <v>0.34375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41826</v>
      </c>
      <c r="B10" s="191"/>
      <c r="C10" s="7"/>
      <c r="D10" s="69">
        <v>0.29166666666666669</v>
      </c>
      <c r="E10" s="70">
        <v>0.58333333333333337</v>
      </c>
      <c r="F10" s="71"/>
      <c r="G10" s="72"/>
      <c r="H10" s="42"/>
      <c r="I10" s="26">
        <f t="shared" si="0"/>
        <v>0.29166666666666669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>
        <v>0.57291666666666663</v>
      </c>
      <c r="AE10" s="12">
        <v>0.91666666666666663</v>
      </c>
      <c r="AF10" s="43"/>
      <c r="AG10" s="33">
        <f t="shared" si="4"/>
        <v>0.34375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41827</v>
      </c>
      <c r="B11" s="191"/>
      <c r="C11" s="7"/>
      <c r="D11" s="69"/>
      <c r="E11" s="70"/>
      <c r="F11" s="71"/>
      <c r="G11" s="72"/>
      <c r="H11" s="42"/>
      <c r="I11" s="26">
        <f t="shared" si="0"/>
        <v>0</v>
      </c>
      <c r="J11" s="9"/>
      <c r="K11" s="10"/>
      <c r="L11" s="11">
        <v>0.58333333333333337</v>
      </c>
      <c r="M11" s="12">
        <v>0.79166666666666663</v>
      </c>
      <c r="N11" s="42" t="s">
        <v>7</v>
      </c>
      <c r="O11" s="32">
        <f t="shared" si="1"/>
        <v>0.20833333333333326</v>
      </c>
      <c r="P11" s="9">
        <v>0.29166666666666669</v>
      </c>
      <c r="Q11" s="10">
        <v>0.58333333333333337</v>
      </c>
      <c r="R11" s="11">
        <v>0.70833333333333337</v>
      </c>
      <c r="S11" s="12">
        <v>0.83333333333333337</v>
      </c>
      <c r="T11" s="42"/>
      <c r="U11" s="32">
        <f t="shared" si="2"/>
        <v>0.41666666666666669</v>
      </c>
      <c r="V11" s="9"/>
      <c r="W11" s="10"/>
      <c r="X11" s="11">
        <v>0.57291666666666663</v>
      </c>
      <c r="Y11" s="12">
        <v>0.91666666666666663</v>
      </c>
      <c r="Z11" s="42"/>
      <c r="AA11" s="32">
        <f t="shared" si="3"/>
        <v>0.34375</v>
      </c>
      <c r="AB11" s="9"/>
      <c r="AC11" s="10"/>
      <c r="AD11" s="11"/>
      <c r="AE11" s="12"/>
      <c r="AF11" s="43"/>
      <c r="AG11" s="33">
        <f t="shared" si="4"/>
        <v>0</v>
      </c>
      <c r="AH11" s="9">
        <v>0.375</v>
      </c>
      <c r="AI11" s="10">
        <v>0.58333333333333337</v>
      </c>
      <c r="AJ11" s="11">
        <v>0.58333333333333337</v>
      </c>
      <c r="AK11" s="12">
        <v>0.70833333333333337</v>
      </c>
      <c r="AL11" s="44"/>
      <c r="AM11" s="5">
        <f t="shared" si="5"/>
        <v>0.33333333333333337</v>
      </c>
    </row>
    <row r="12" spans="1:39" ht="16.5" thickTop="1" thickBot="1">
      <c r="A12" s="190">
        <f t="shared" si="6"/>
        <v>41828</v>
      </c>
      <c r="B12" s="191"/>
      <c r="C12" s="7"/>
      <c r="D12" s="69">
        <v>0.29166666666666669</v>
      </c>
      <c r="E12" s="70">
        <v>0.58333333333333337</v>
      </c>
      <c r="F12" s="71">
        <v>0.58333333333333337</v>
      </c>
      <c r="G12" s="72">
        <v>0.70833333333333337</v>
      </c>
      <c r="H12" s="42"/>
      <c r="I12" s="26">
        <f t="shared" si="0"/>
        <v>0.41666666666666669</v>
      </c>
      <c r="J12" s="9">
        <v>0.41666666666666669</v>
      </c>
      <c r="K12" s="10">
        <v>0.58333333333333337</v>
      </c>
      <c r="L12" s="11">
        <v>0.58333333333333337</v>
      </c>
      <c r="M12" s="12">
        <v>0.79166666666666663</v>
      </c>
      <c r="N12" s="42" t="s">
        <v>7</v>
      </c>
      <c r="O12" s="32">
        <f t="shared" si="1"/>
        <v>0.37499999999999994</v>
      </c>
      <c r="P12" s="9"/>
      <c r="Q12" s="10"/>
      <c r="R12" s="11">
        <v>0.57291666666666663</v>
      </c>
      <c r="S12" s="12">
        <v>0.91666666666666663</v>
      </c>
      <c r="T12" s="42"/>
      <c r="U12" s="32">
        <f t="shared" si="2"/>
        <v>0.34375</v>
      </c>
      <c r="V12" s="9">
        <v>0.41666666666666669</v>
      </c>
      <c r="W12" s="10">
        <v>0.58333333333333337</v>
      </c>
      <c r="X12" s="11">
        <v>0.58333333333333337</v>
      </c>
      <c r="Y12" s="12">
        <v>0.83333333333333337</v>
      </c>
      <c r="Z12" s="42"/>
      <c r="AA12" s="32">
        <f t="shared" si="3"/>
        <v>0.41666666666666669</v>
      </c>
      <c r="AB12" s="9"/>
      <c r="AC12" s="10"/>
      <c r="AD12" s="11"/>
      <c r="AE12" s="12"/>
      <c r="AF12" s="43"/>
      <c r="AG12" s="33">
        <f t="shared" si="4"/>
        <v>0</v>
      </c>
      <c r="AH12" s="9">
        <v>0.375</v>
      </c>
      <c r="AI12" s="10">
        <v>0.58333333333333337</v>
      </c>
      <c r="AJ12" s="11">
        <v>0.58333333333333337</v>
      </c>
      <c r="AK12" s="12">
        <v>0.70833333333333337</v>
      </c>
      <c r="AL12" s="44"/>
      <c r="AM12" s="5">
        <f t="shared" si="5"/>
        <v>0.33333333333333337</v>
      </c>
    </row>
    <row r="13" spans="1:39" ht="16.5" thickTop="1" thickBot="1">
      <c r="A13" s="190">
        <f t="shared" si="6"/>
        <v>41829</v>
      </c>
      <c r="B13" s="191"/>
      <c r="C13" s="4"/>
      <c r="D13" s="69"/>
      <c r="E13" s="70"/>
      <c r="F13" s="71">
        <v>0.5</v>
      </c>
      <c r="G13" s="72">
        <v>0.91666666666666663</v>
      </c>
      <c r="H13" s="42"/>
      <c r="I13" s="26">
        <f t="shared" si="0"/>
        <v>0.41666666666666663</v>
      </c>
      <c r="J13" s="9">
        <v>0.45833333333333331</v>
      </c>
      <c r="K13" s="10">
        <v>0.58333333333333337</v>
      </c>
      <c r="L13" s="11">
        <v>0.58333333333333337</v>
      </c>
      <c r="M13" s="12">
        <v>0.83333333333333337</v>
      </c>
      <c r="N13" s="42" t="s">
        <v>7</v>
      </c>
      <c r="O13" s="32">
        <f t="shared" si="1"/>
        <v>0.37500000000000006</v>
      </c>
      <c r="P13" s="9"/>
      <c r="Q13" s="10"/>
      <c r="R13" s="11">
        <v>0.54166666666666663</v>
      </c>
      <c r="S13" s="12">
        <v>0.83333333333333337</v>
      </c>
      <c r="T13" s="42"/>
      <c r="U13" s="32">
        <f t="shared" si="2"/>
        <v>0.29166666666666674</v>
      </c>
      <c r="V13" s="9">
        <v>0.29166666666666669</v>
      </c>
      <c r="W13" s="10">
        <v>0.5</v>
      </c>
      <c r="X13" s="11"/>
      <c r="Y13" s="12"/>
      <c r="Z13" s="42"/>
      <c r="AA13" s="34">
        <f t="shared" si="3"/>
        <v>0.20833333333333331</v>
      </c>
      <c r="AB13" s="9"/>
      <c r="AC13" s="10"/>
      <c r="AD13" s="11"/>
      <c r="AE13" s="12"/>
      <c r="AF13" s="43"/>
      <c r="AG13" s="33">
        <f t="shared" si="4"/>
        <v>0</v>
      </c>
      <c r="AH13" s="9">
        <v>0.375</v>
      </c>
      <c r="AI13" s="10">
        <v>0.58333333333333337</v>
      </c>
      <c r="AJ13" s="11">
        <v>0.58333333333333337</v>
      </c>
      <c r="AK13" s="12">
        <v>0.70833333333333337</v>
      </c>
      <c r="AL13" s="44"/>
      <c r="AM13" s="5">
        <f t="shared" si="5"/>
        <v>0.33333333333333337</v>
      </c>
    </row>
    <row r="14" spans="1:39" ht="16.5" thickTop="1" thickBot="1">
      <c r="A14" s="190">
        <f t="shared" si="6"/>
        <v>41830</v>
      </c>
      <c r="B14" s="191"/>
      <c r="C14" s="4"/>
      <c r="D14" s="69">
        <v>0.48958333333333331</v>
      </c>
      <c r="E14" s="70">
        <v>0.58333333333333337</v>
      </c>
      <c r="F14" s="71">
        <v>0.58333333333333337</v>
      </c>
      <c r="G14" s="72">
        <v>0.83333333333333337</v>
      </c>
      <c r="H14" s="42"/>
      <c r="I14" s="26">
        <f t="shared" si="0"/>
        <v>0.34375000000000006</v>
      </c>
      <c r="J14" s="9">
        <v>0.45833333333333331</v>
      </c>
      <c r="K14" s="10">
        <v>0.58333333333333337</v>
      </c>
      <c r="L14" s="11">
        <v>0.58333333333333337</v>
      </c>
      <c r="M14" s="12">
        <v>0.83333333333333337</v>
      </c>
      <c r="N14" s="42" t="s">
        <v>7</v>
      </c>
      <c r="O14" s="32">
        <f t="shared" si="1"/>
        <v>0.37500000000000006</v>
      </c>
      <c r="P14" s="9">
        <v>0.29166666666666669</v>
      </c>
      <c r="Q14" s="10">
        <v>0.58333333333333337</v>
      </c>
      <c r="R14" s="11"/>
      <c r="S14" s="12"/>
      <c r="T14" s="42"/>
      <c r="U14" s="32">
        <f t="shared" si="2"/>
        <v>0.29166666666666669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>
        <v>0.57291666666666663</v>
      </c>
      <c r="AE14" s="12">
        <v>0.91666666666666663</v>
      </c>
      <c r="AF14" s="43"/>
      <c r="AG14" s="33">
        <f t="shared" si="4"/>
        <v>0.34375</v>
      </c>
      <c r="AH14" s="9">
        <v>0.375</v>
      </c>
      <c r="AI14" s="10">
        <v>0.58333333333333337</v>
      </c>
      <c r="AJ14" s="11">
        <v>0.58333333333333337</v>
      </c>
      <c r="AK14" s="12">
        <v>0.70833333333333337</v>
      </c>
      <c r="AL14" s="44"/>
      <c r="AM14" s="5">
        <f t="shared" si="5"/>
        <v>0.33333333333333337</v>
      </c>
    </row>
    <row r="15" spans="1:39" ht="16.5" thickTop="1" thickBot="1">
      <c r="A15" s="190">
        <f t="shared" si="6"/>
        <v>41831</v>
      </c>
      <c r="B15" s="191"/>
      <c r="C15" s="6"/>
      <c r="D15" s="69"/>
      <c r="E15" s="70"/>
      <c r="F15" s="71">
        <v>0.5</v>
      </c>
      <c r="G15" s="72">
        <v>0.91666666666666663</v>
      </c>
      <c r="H15" s="42"/>
      <c r="I15" s="26">
        <f t="shared" si="0"/>
        <v>0.41666666666666663</v>
      </c>
      <c r="J15" s="9">
        <v>0.375</v>
      </c>
      <c r="K15" s="10">
        <v>0.58333333333333337</v>
      </c>
      <c r="L15" s="11"/>
      <c r="M15" s="12"/>
      <c r="N15" s="42" t="s">
        <v>10</v>
      </c>
      <c r="O15" s="32">
        <f t="shared" si="1"/>
        <v>0.20833333333333337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>
        <v>0.41666666666666669</v>
      </c>
      <c r="AC15" s="10">
        <v>0.58333333333333337</v>
      </c>
      <c r="AD15" s="11">
        <v>0.58333333333333337</v>
      </c>
      <c r="AE15" s="12">
        <v>0.83333333333333337</v>
      </c>
      <c r="AF15" s="43"/>
      <c r="AG15" s="33">
        <f t="shared" si="4"/>
        <v>0.41666666666666669</v>
      </c>
      <c r="AH15" s="9">
        <v>0.29166666666666669</v>
      </c>
      <c r="AI15" s="10">
        <v>0.5</v>
      </c>
      <c r="AJ15" s="11"/>
      <c r="AK15" s="12"/>
      <c r="AL15" s="44"/>
      <c r="AM15" s="5">
        <f t="shared" si="5"/>
        <v>0.20833333333333331</v>
      </c>
    </row>
    <row r="16" spans="1:39" ht="16.5" thickTop="1" thickBot="1">
      <c r="A16" s="190">
        <f t="shared" si="6"/>
        <v>41832</v>
      </c>
      <c r="B16" s="191"/>
      <c r="C16" s="7"/>
      <c r="D16" s="69"/>
      <c r="E16" s="70"/>
      <c r="F16" s="71"/>
      <c r="G16" s="72"/>
      <c r="H16" s="42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>
        <v>0.57291666666666663</v>
      </c>
      <c r="Y16" s="12">
        <v>0.91666666666666663</v>
      </c>
      <c r="Z16" s="42"/>
      <c r="AA16" s="32">
        <f t="shared" si="3"/>
        <v>0.34375</v>
      </c>
      <c r="AB16" s="9">
        <v>0.29166666666666669</v>
      </c>
      <c r="AC16" s="10">
        <v>0.58333333333333337</v>
      </c>
      <c r="AD16" s="11"/>
      <c r="AE16" s="12"/>
      <c r="AF16" s="43"/>
      <c r="AG16" s="33">
        <f t="shared" si="4"/>
        <v>0.29166666666666669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41833</v>
      </c>
      <c r="B17" s="191"/>
      <c r="C17" s="4"/>
      <c r="D17" s="69"/>
      <c r="E17" s="70"/>
      <c r="F17" s="71"/>
      <c r="G17" s="72"/>
      <c r="H17" s="42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>
        <v>0.57291666666666663</v>
      </c>
      <c r="Y17" s="12">
        <v>0.91666666666666663</v>
      </c>
      <c r="Z17" s="42"/>
      <c r="AA17" s="32">
        <f t="shared" si="3"/>
        <v>0.34375</v>
      </c>
      <c r="AB17" s="9">
        <v>0.29166666666666669</v>
      </c>
      <c r="AC17" s="10">
        <v>0.58333333333333337</v>
      </c>
      <c r="AD17" s="11"/>
      <c r="AE17" s="12"/>
      <c r="AF17" s="43"/>
      <c r="AG17" s="33">
        <f t="shared" si="4"/>
        <v>0.29166666666666669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41834</v>
      </c>
      <c r="B18" s="191"/>
      <c r="C18" s="6" t="s">
        <v>6</v>
      </c>
      <c r="D18" s="69"/>
      <c r="E18" s="70"/>
      <c r="F18" s="71"/>
      <c r="G18" s="72"/>
      <c r="H18" s="42"/>
      <c r="I18" s="26">
        <f t="shared" si="0"/>
        <v>0</v>
      </c>
      <c r="J18" s="9">
        <v>0.29166666666666669</v>
      </c>
      <c r="K18" s="10">
        <v>0.58333333333333337</v>
      </c>
      <c r="L18" s="11"/>
      <c r="M18" s="12"/>
      <c r="N18" s="42"/>
      <c r="O18" s="32">
        <f t="shared" si="1"/>
        <v>0.29166666666666669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>
        <v>0.57291666666666663</v>
      </c>
      <c r="AK18" s="12">
        <v>0.91666666666666663</v>
      </c>
      <c r="AL18" s="44"/>
      <c r="AM18" s="5">
        <f t="shared" si="5"/>
        <v>0.34375</v>
      </c>
    </row>
    <row r="19" spans="1:39" ht="16.5" thickTop="1" thickBot="1">
      <c r="A19" s="190">
        <f t="shared" si="6"/>
        <v>41835</v>
      </c>
      <c r="B19" s="191"/>
      <c r="C19" s="4"/>
      <c r="D19" s="69">
        <v>0.41666666666666669</v>
      </c>
      <c r="E19" s="70">
        <v>0.58333333333333337</v>
      </c>
      <c r="F19" s="71">
        <v>0.58333333333333337</v>
      </c>
      <c r="G19" s="72">
        <v>0.79166666666666663</v>
      </c>
      <c r="H19" s="42"/>
      <c r="I19" s="26">
        <f t="shared" si="0"/>
        <v>0.37499999999999994</v>
      </c>
      <c r="J19" s="9"/>
      <c r="K19" s="10"/>
      <c r="L19" s="11">
        <v>0.57291666666666663</v>
      </c>
      <c r="M19" s="12">
        <v>0.91666666666666663</v>
      </c>
      <c r="N19" s="42"/>
      <c r="O19" s="32">
        <f t="shared" si="1"/>
        <v>0.34375</v>
      </c>
      <c r="P19" s="9">
        <v>0.41666666666666669</v>
      </c>
      <c r="Q19" s="10">
        <v>0.58333333333333337</v>
      </c>
      <c r="R19" s="11">
        <v>0.58333333333333337</v>
      </c>
      <c r="S19" s="12">
        <v>0.83333333333333337</v>
      </c>
      <c r="T19" s="42"/>
      <c r="U19" s="32">
        <f t="shared" si="2"/>
        <v>0.41666666666666669</v>
      </c>
      <c r="V19" s="9"/>
      <c r="W19" s="10"/>
      <c r="X19" s="11"/>
      <c r="Y19" s="12"/>
      <c r="Z19" s="42"/>
      <c r="AA19" s="32">
        <f t="shared" si="3"/>
        <v>0</v>
      </c>
      <c r="AB19" s="9">
        <v>0.29166666666666669</v>
      </c>
      <c r="AC19" s="10">
        <v>0.58333333333333337</v>
      </c>
      <c r="AD19" s="11">
        <v>0.58333333333333337</v>
      </c>
      <c r="AE19" s="12">
        <v>0.70833333333333337</v>
      </c>
      <c r="AF19" s="43"/>
      <c r="AG19" s="33">
        <f t="shared" si="4"/>
        <v>0.41666666666666669</v>
      </c>
      <c r="AH19" s="9">
        <v>0.375</v>
      </c>
      <c r="AI19" s="10">
        <v>0.58333333333333337</v>
      </c>
      <c r="AJ19" s="11">
        <v>0.58333333333333337</v>
      </c>
      <c r="AK19" s="12">
        <v>0.70833333333333337</v>
      </c>
      <c r="AL19" s="44"/>
      <c r="AM19" s="5">
        <f t="shared" si="5"/>
        <v>0.33333333333333337</v>
      </c>
    </row>
    <row r="20" spans="1:39" ht="16.5" thickTop="1" thickBot="1">
      <c r="A20" s="190">
        <f t="shared" si="6"/>
        <v>41836</v>
      </c>
      <c r="B20" s="191"/>
      <c r="C20" s="7"/>
      <c r="D20" s="69">
        <v>0.45833333333333331</v>
      </c>
      <c r="E20" s="70">
        <v>0.58333333333333337</v>
      </c>
      <c r="F20" s="71">
        <v>0.58333333333333337</v>
      </c>
      <c r="G20" s="72">
        <v>0.83333333333333337</v>
      </c>
      <c r="H20" s="42"/>
      <c r="I20" s="26">
        <f t="shared" si="0"/>
        <v>0.37500000000000006</v>
      </c>
      <c r="J20" s="9"/>
      <c r="K20" s="10"/>
      <c r="L20" s="11">
        <v>0.54166666666666663</v>
      </c>
      <c r="M20" s="12">
        <v>0.83333333333333337</v>
      </c>
      <c r="N20" s="42"/>
      <c r="O20" s="32">
        <f t="shared" si="1"/>
        <v>0.29166666666666674</v>
      </c>
      <c r="P20" s="9">
        <v>0.29166666666666669</v>
      </c>
      <c r="Q20" s="10">
        <v>0.5</v>
      </c>
      <c r="R20" s="11"/>
      <c r="S20" s="12"/>
      <c r="T20" s="42"/>
      <c r="U20" s="32">
        <f t="shared" si="2"/>
        <v>0.20833333333333331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>
        <v>0.5</v>
      </c>
      <c r="AE20" s="12">
        <v>0.91666666666666663</v>
      </c>
      <c r="AF20" s="43"/>
      <c r="AG20" s="33">
        <f t="shared" si="4"/>
        <v>0.41666666666666663</v>
      </c>
      <c r="AH20" s="9">
        <v>0.375</v>
      </c>
      <c r="AI20" s="10">
        <v>0.58333333333333337</v>
      </c>
      <c r="AJ20" s="11">
        <v>0.58333333333333337</v>
      </c>
      <c r="AK20" s="12">
        <v>0.70833333333333337</v>
      </c>
      <c r="AL20" s="44"/>
      <c r="AM20" s="5">
        <f t="shared" si="5"/>
        <v>0.33333333333333337</v>
      </c>
    </row>
    <row r="21" spans="1:39" ht="16.5" thickTop="1" thickBot="1">
      <c r="A21" s="190">
        <f t="shared" si="6"/>
        <v>41837</v>
      </c>
      <c r="B21" s="191"/>
      <c r="C21" s="7"/>
      <c r="D21" s="69">
        <v>0.45833333333333331</v>
      </c>
      <c r="E21" s="70">
        <v>0.58333333333333337</v>
      </c>
      <c r="F21" s="71">
        <v>0.58333333333333337</v>
      </c>
      <c r="G21" s="72">
        <v>0.83333333333333337</v>
      </c>
      <c r="H21" s="42"/>
      <c r="I21" s="26">
        <f t="shared" si="0"/>
        <v>0.37500000000000006</v>
      </c>
      <c r="J21" s="9">
        <v>0.29166666666666669</v>
      </c>
      <c r="K21" s="10">
        <v>0.60416666666666663</v>
      </c>
      <c r="L21" s="11"/>
      <c r="M21" s="12"/>
      <c r="N21" s="42"/>
      <c r="O21" s="32">
        <f t="shared" si="1"/>
        <v>0.31249999999999994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>
        <v>0.57291666666666663</v>
      </c>
      <c r="Y21" s="12">
        <v>0.91666666666666663</v>
      </c>
      <c r="Z21" s="42"/>
      <c r="AA21" s="32">
        <f t="shared" si="3"/>
        <v>0.34375</v>
      </c>
      <c r="AB21" s="9">
        <v>0.48958333333333331</v>
      </c>
      <c r="AC21" s="10">
        <v>0.58333333333333337</v>
      </c>
      <c r="AD21" s="11">
        <v>0.58333333333333337</v>
      </c>
      <c r="AE21" s="12">
        <v>0.83333333333333337</v>
      </c>
      <c r="AF21" s="43"/>
      <c r="AG21" s="33">
        <f t="shared" si="4"/>
        <v>0.34375000000000006</v>
      </c>
      <c r="AH21" s="9">
        <v>0.375</v>
      </c>
      <c r="AI21" s="10">
        <v>0.58333333333333337</v>
      </c>
      <c r="AJ21" s="11">
        <v>0.58333333333333337</v>
      </c>
      <c r="AK21" s="12">
        <v>0.70833333333333337</v>
      </c>
      <c r="AL21" s="44"/>
      <c r="AM21" s="5">
        <f t="shared" si="5"/>
        <v>0.33333333333333337</v>
      </c>
    </row>
    <row r="22" spans="1:39" ht="16.5" thickTop="1" thickBot="1">
      <c r="A22" s="190">
        <f t="shared" si="6"/>
        <v>41838</v>
      </c>
      <c r="B22" s="191"/>
      <c r="C22" s="7"/>
      <c r="D22" s="69">
        <v>0.375</v>
      </c>
      <c r="E22" s="70">
        <v>0.58333333333333337</v>
      </c>
      <c r="F22" s="71"/>
      <c r="G22" s="72"/>
      <c r="H22" s="42"/>
      <c r="I22" s="26">
        <f t="shared" si="0"/>
        <v>0.20833333333333337</v>
      </c>
      <c r="J22" s="9">
        <v>0.29166666666666669</v>
      </c>
      <c r="K22" s="10">
        <v>0.5</v>
      </c>
      <c r="L22" s="11"/>
      <c r="M22" s="12"/>
      <c r="N22" s="42"/>
      <c r="O22" s="32">
        <f t="shared" si="1"/>
        <v>0.20833333333333331</v>
      </c>
      <c r="P22" s="9"/>
      <c r="Q22" s="10"/>
      <c r="R22" s="11"/>
      <c r="S22" s="12"/>
      <c r="T22" s="42"/>
      <c r="U22" s="32">
        <f t="shared" si="2"/>
        <v>0</v>
      </c>
      <c r="V22" s="9">
        <v>0.41666666666666669</v>
      </c>
      <c r="W22" s="10">
        <v>0.58333333333333337</v>
      </c>
      <c r="X22" s="11">
        <v>0.58333333333333337</v>
      </c>
      <c r="Y22" s="12">
        <v>0.83333333333333337</v>
      </c>
      <c r="Z22" s="42"/>
      <c r="AA22" s="32">
        <f t="shared" si="3"/>
        <v>0.41666666666666669</v>
      </c>
      <c r="AB22" s="9"/>
      <c r="AC22" s="10"/>
      <c r="AD22" s="11">
        <v>0.5</v>
      </c>
      <c r="AE22" s="12">
        <v>0.91666666666666663</v>
      </c>
      <c r="AF22" s="43"/>
      <c r="AG22" s="33">
        <f t="shared" si="4"/>
        <v>0.41666666666666663</v>
      </c>
      <c r="AH22" s="9">
        <v>0.375</v>
      </c>
      <c r="AI22" s="10">
        <v>0.58333333333333337</v>
      </c>
      <c r="AJ22" s="11"/>
      <c r="AK22" s="12"/>
      <c r="AL22" s="44"/>
      <c r="AM22" s="5">
        <f t="shared" si="5"/>
        <v>0.20833333333333337</v>
      </c>
    </row>
    <row r="23" spans="1:39" ht="16.5" thickTop="1" thickBot="1">
      <c r="A23" s="190">
        <f t="shared" si="6"/>
        <v>41839</v>
      </c>
      <c r="B23" s="191"/>
      <c r="C23" s="7"/>
      <c r="D23" s="69"/>
      <c r="E23" s="70"/>
      <c r="F23" s="71"/>
      <c r="G23" s="72"/>
      <c r="H23" s="42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>
        <v>0.57291666666666663</v>
      </c>
      <c r="S23" s="12">
        <v>0.91666666666666663</v>
      </c>
      <c r="T23" s="42"/>
      <c r="U23" s="32">
        <f t="shared" si="2"/>
        <v>0.34375</v>
      </c>
      <c r="V23" s="9">
        <v>0.29166666666666669</v>
      </c>
      <c r="W23" s="10">
        <v>0.58333333333333337</v>
      </c>
      <c r="X23" s="11"/>
      <c r="Y23" s="12"/>
      <c r="Z23" s="42"/>
      <c r="AA23" s="32">
        <f t="shared" si="3"/>
        <v>0.29166666666666669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41840</v>
      </c>
      <c r="B24" s="191"/>
      <c r="C24" s="7"/>
      <c r="D24" s="69"/>
      <c r="E24" s="70"/>
      <c r="F24" s="71"/>
      <c r="G24" s="72"/>
      <c r="H24" s="42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>
        <v>0.57291666666666663</v>
      </c>
      <c r="S24" s="12">
        <v>0.91666666666666663</v>
      </c>
      <c r="T24" s="42"/>
      <c r="U24" s="32">
        <f t="shared" si="2"/>
        <v>0.34375</v>
      </c>
      <c r="V24" s="9">
        <v>0.29166666666666669</v>
      </c>
      <c r="W24" s="10">
        <v>0.58333333333333337</v>
      </c>
      <c r="X24" s="11"/>
      <c r="Y24" s="12"/>
      <c r="Z24" s="42"/>
      <c r="AA24" s="32">
        <f t="shared" si="3"/>
        <v>0.29166666666666669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41841</v>
      </c>
      <c r="B25" s="191"/>
      <c r="C25" s="4"/>
      <c r="D25" s="69">
        <v>0.29166666666666669</v>
      </c>
      <c r="E25" s="70">
        <v>0.58333333333333337</v>
      </c>
      <c r="F25" s="71">
        <v>0.70833333333333337</v>
      </c>
      <c r="G25" s="72">
        <v>0.83333333333333337</v>
      </c>
      <c r="H25" s="42"/>
      <c r="I25" s="26">
        <f t="shared" si="0"/>
        <v>0.41666666666666669</v>
      </c>
      <c r="J25" s="9"/>
      <c r="K25" s="10"/>
      <c r="L25" s="11">
        <v>0.57291666666666663</v>
      </c>
      <c r="M25" s="12">
        <v>0.91666666666666663</v>
      </c>
      <c r="N25" s="42"/>
      <c r="O25" s="32">
        <f t="shared" si="1"/>
        <v>0.34375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>
        <v>0.58333333333333337</v>
      </c>
      <c r="AE25" s="12">
        <v>0.79166666666666663</v>
      </c>
      <c r="AF25" s="43"/>
      <c r="AG25" s="33">
        <f t="shared" si="4"/>
        <v>0.20833333333333326</v>
      </c>
      <c r="AH25" s="9">
        <v>0.375</v>
      </c>
      <c r="AI25" s="10">
        <v>0.58333333333333337</v>
      </c>
      <c r="AJ25" s="11">
        <v>0.58333333333333337</v>
      </c>
      <c r="AK25" s="12">
        <v>0.70833333333333337</v>
      </c>
      <c r="AL25" s="44"/>
      <c r="AM25" s="5">
        <f t="shared" si="5"/>
        <v>0.33333333333333337</v>
      </c>
    </row>
    <row r="26" spans="1:39" ht="16.5" thickTop="1" thickBot="1">
      <c r="A26" s="190">
        <f t="shared" si="6"/>
        <v>41842</v>
      </c>
      <c r="B26" s="191"/>
      <c r="C26" s="6"/>
      <c r="D26" s="69"/>
      <c r="E26" s="70"/>
      <c r="F26" s="71">
        <v>0.57291666666666663</v>
      </c>
      <c r="G26" s="72">
        <v>0.91666666666666663</v>
      </c>
      <c r="H26" s="42"/>
      <c r="I26" s="26">
        <f t="shared" si="0"/>
        <v>0.34375</v>
      </c>
      <c r="J26" s="9">
        <v>0.29166666666666669</v>
      </c>
      <c r="K26" s="10">
        <v>0.58333333333333337</v>
      </c>
      <c r="L26" s="11">
        <v>0.58333333333333337</v>
      </c>
      <c r="M26" s="12">
        <v>0.70833333333333337</v>
      </c>
      <c r="N26" s="42"/>
      <c r="O26" s="32">
        <f t="shared" si="1"/>
        <v>0.41666666666666669</v>
      </c>
      <c r="P26" s="9"/>
      <c r="Q26" s="10"/>
      <c r="R26" s="11"/>
      <c r="S26" s="12"/>
      <c r="T26" s="42"/>
      <c r="U26" s="32">
        <f t="shared" si="2"/>
        <v>0</v>
      </c>
      <c r="V26" s="9">
        <v>0.29166666666666669</v>
      </c>
      <c r="W26" s="10">
        <v>0.58333333333333337</v>
      </c>
      <c r="X26" s="11">
        <v>0.58333333333333337</v>
      </c>
      <c r="Y26" s="12">
        <v>0.70833333333333337</v>
      </c>
      <c r="Z26" s="42"/>
      <c r="AA26" s="32">
        <f t="shared" si="3"/>
        <v>0.41666666666666669</v>
      </c>
      <c r="AB26" s="9">
        <v>0.41666666666666669</v>
      </c>
      <c r="AC26" s="10">
        <v>0.58333333333333337</v>
      </c>
      <c r="AD26" s="11">
        <v>0.58333333333333337</v>
      </c>
      <c r="AE26" s="12">
        <v>0.79166666666666663</v>
      </c>
      <c r="AF26" s="43"/>
      <c r="AG26" s="33">
        <f t="shared" si="4"/>
        <v>0.37499999999999994</v>
      </c>
      <c r="AH26" s="9">
        <v>0.375</v>
      </c>
      <c r="AI26" s="10">
        <v>0.58333333333333337</v>
      </c>
      <c r="AJ26" s="11">
        <v>0.58333333333333337</v>
      </c>
      <c r="AK26" s="12">
        <v>0.70833333333333337</v>
      </c>
      <c r="AL26" s="44"/>
      <c r="AM26" s="5">
        <f t="shared" si="5"/>
        <v>0.33333333333333337</v>
      </c>
    </row>
    <row r="27" spans="1:39" ht="16.5" thickTop="1" thickBot="1">
      <c r="A27" s="190">
        <f t="shared" si="6"/>
        <v>41843</v>
      </c>
      <c r="B27" s="191"/>
      <c r="C27" s="7"/>
      <c r="D27" s="69"/>
      <c r="E27" s="70"/>
      <c r="F27" s="71">
        <v>0.54166666666666663</v>
      </c>
      <c r="G27" s="72">
        <v>0.83333333333333337</v>
      </c>
      <c r="H27" s="42"/>
      <c r="I27" s="26">
        <f t="shared" si="0"/>
        <v>0.29166666666666674</v>
      </c>
      <c r="J27" s="9">
        <v>0.29166666666666669</v>
      </c>
      <c r="K27" s="10">
        <v>0.58333333333333337</v>
      </c>
      <c r="L27" s="11"/>
      <c r="M27" s="12"/>
      <c r="N27" s="42"/>
      <c r="O27" s="32">
        <f t="shared" si="1"/>
        <v>0.29166666666666669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>
        <v>0.5</v>
      </c>
      <c r="Y27" s="12">
        <v>0.91666666666666663</v>
      </c>
      <c r="Z27" s="42"/>
      <c r="AA27" s="32">
        <f t="shared" si="3"/>
        <v>0.41666666666666663</v>
      </c>
      <c r="AB27" s="9">
        <v>0.45833333333333331</v>
      </c>
      <c r="AC27" s="10">
        <v>0.58333333333333337</v>
      </c>
      <c r="AD27" s="11">
        <v>0.58333333333333337</v>
      </c>
      <c r="AE27" s="12">
        <v>0.83333333333333337</v>
      </c>
      <c r="AF27" s="43"/>
      <c r="AG27" s="33">
        <f t="shared" si="4"/>
        <v>0.37500000000000006</v>
      </c>
      <c r="AH27" s="9">
        <v>0.375</v>
      </c>
      <c r="AI27" s="10">
        <v>0.58333333333333337</v>
      </c>
      <c r="AJ27" s="11">
        <v>0.58333333333333337</v>
      </c>
      <c r="AK27" s="12">
        <v>0.70833333333333337</v>
      </c>
      <c r="AL27" s="44"/>
      <c r="AM27" s="5">
        <f t="shared" si="5"/>
        <v>0.33333333333333337</v>
      </c>
    </row>
    <row r="28" spans="1:39" ht="16.5" thickTop="1" thickBot="1">
      <c r="A28" s="190">
        <f t="shared" si="6"/>
        <v>41844</v>
      </c>
      <c r="B28" s="191"/>
      <c r="C28" s="7"/>
      <c r="D28" s="69">
        <v>0.29166666666666669</v>
      </c>
      <c r="E28" s="70">
        <v>0.60416666666666663</v>
      </c>
      <c r="F28" s="71"/>
      <c r="G28" s="72"/>
      <c r="H28" s="42"/>
      <c r="I28" s="26">
        <f t="shared" si="0"/>
        <v>0.31249999999999994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>
        <v>0.48958333333333331</v>
      </c>
      <c r="W28" s="10">
        <v>0.58333333333333337</v>
      </c>
      <c r="X28" s="11">
        <v>0.58333333333333337</v>
      </c>
      <c r="Y28" s="12">
        <v>0.83333333333333337</v>
      </c>
      <c r="Z28" s="42"/>
      <c r="AA28" s="32">
        <f t="shared" si="3"/>
        <v>0.34375000000000006</v>
      </c>
      <c r="AB28" s="9">
        <v>0.45833333333333331</v>
      </c>
      <c r="AC28" s="10">
        <v>0.58333333333333337</v>
      </c>
      <c r="AD28" s="11">
        <v>0.58333333333333337</v>
      </c>
      <c r="AE28" s="12">
        <v>0.83333333333333337</v>
      </c>
      <c r="AF28" s="43"/>
      <c r="AG28" s="33">
        <f t="shared" si="4"/>
        <v>0.37500000000000006</v>
      </c>
      <c r="AH28" s="9"/>
      <c r="AI28" s="10"/>
      <c r="AJ28" s="11">
        <v>0.57291666666666663</v>
      </c>
      <c r="AK28" s="12">
        <v>0.91666666666666663</v>
      </c>
      <c r="AL28" s="44"/>
      <c r="AM28" s="5">
        <f t="shared" si="5"/>
        <v>0.34375</v>
      </c>
    </row>
    <row r="29" spans="1:39" ht="16.5" thickTop="1" thickBot="1">
      <c r="A29" s="190">
        <f t="shared" si="6"/>
        <v>41845</v>
      </c>
      <c r="B29" s="191"/>
      <c r="C29" s="7"/>
      <c r="D29" s="69">
        <v>0.29166666666666669</v>
      </c>
      <c r="E29" s="70">
        <v>0.5</v>
      </c>
      <c r="F29" s="71"/>
      <c r="G29" s="72"/>
      <c r="H29" s="42"/>
      <c r="I29" s="26">
        <f t="shared" si="0"/>
        <v>0.20833333333333331</v>
      </c>
      <c r="J29" s="9"/>
      <c r="K29" s="10"/>
      <c r="L29" s="11"/>
      <c r="M29" s="12"/>
      <c r="N29" s="42"/>
      <c r="O29" s="32">
        <f t="shared" si="1"/>
        <v>0</v>
      </c>
      <c r="P29" s="9">
        <v>0.41666666666666669</v>
      </c>
      <c r="Q29" s="10">
        <v>0.58333333333333337</v>
      </c>
      <c r="R29" s="11">
        <v>0.58333333333333337</v>
      </c>
      <c r="S29" s="12">
        <v>0.83333333333333337</v>
      </c>
      <c r="T29" s="42"/>
      <c r="U29" s="32">
        <f t="shared" si="2"/>
        <v>0.41666666666666669</v>
      </c>
      <c r="V29" s="9"/>
      <c r="W29" s="10"/>
      <c r="X29" s="11">
        <v>0.5</v>
      </c>
      <c r="Y29" s="12">
        <v>0.91666666666666663</v>
      </c>
      <c r="Z29" s="42"/>
      <c r="AA29" s="32">
        <f t="shared" si="3"/>
        <v>0.41666666666666663</v>
      </c>
      <c r="AB29" s="9">
        <v>0.375</v>
      </c>
      <c r="AC29" s="10">
        <v>0.58333333333333337</v>
      </c>
      <c r="AD29" s="11"/>
      <c r="AE29" s="12"/>
      <c r="AF29" s="43"/>
      <c r="AG29" s="33">
        <f t="shared" si="4"/>
        <v>0.20833333333333337</v>
      </c>
      <c r="AH29" s="9">
        <v>0.375</v>
      </c>
      <c r="AI29" s="10">
        <v>0.58333333333333337</v>
      </c>
      <c r="AJ29" s="11"/>
      <c r="AK29" s="12"/>
      <c r="AL29" s="44"/>
      <c r="AM29" s="5">
        <f t="shared" si="5"/>
        <v>0.20833333333333337</v>
      </c>
    </row>
    <row r="30" spans="1:39" ht="16.5" thickTop="1" thickBot="1">
      <c r="A30" s="190">
        <f t="shared" si="6"/>
        <v>41846</v>
      </c>
      <c r="B30" s="191"/>
      <c r="C30" s="7"/>
      <c r="D30" s="69"/>
      <c r="E30" s="70"/>
      <c r="F30" s="71"/>
      <c r="G30" s="72"/>
      <c r="H30" s="42"/>
      <c r="I30" s="26">
        <f t="shared" si="0"/>
        <v>0</v>
      </c>
      <c r="J30" s="9"/>
      <c r="K30" s="10"/>
      <c r="L30" s="11">
        <v>0.57291666666666663</v>
      </c>
      <c r="M30" s="12">
        <v>0.91666666666666663</v>
      </c>
      <c r="N30" s="42"/>
      <c r="O30" s="32">
        <f t="shared" si="1"/>
        <v>0.34375</v>
      </c>
      <c r="P30" s="9">
        <v>0.29166666666666669</v>
      </c>
      <c r="Q30" s="10">
        <v>0.58333333333333337</v>
      </c>
      <c r="R30" s="11"/>
      <c r="S30" s="12"/>
      <c r="T30" s="42"/>
      <c r="U30" s="32">
        <f t="shared" si="2"/>
        <v>0.29166666666666669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41847</v>
      </c>
      <c r="B31" s="191"/>
      <c r="C31" s="4"/>
      <c r="D31" s="69"/>
      <c r="E31" s="70"/>
      <c r="F31" s="71"/>
      <c r="G31" s="72"/>
      <c r="H31" s="42"/>
      <c r="I31" s="26">
        <f t="shared" si="0"/>
        <v>0</v>
      </c>
      <c r="J31" s="9"/>
      <c r="K31" s="10"/>
      <c r="L31" s="11">
        <v>0.57291666666666663</v>
      </c>
      <c r="M31" s="12">
        <v>0.91666666666666663</v>
      </c>
      <c r="N31" s="42"/>
      <c r="O31" s="32">
        <f t="shared" si="1"/>
        <v>0.34375</v>
      </c>
      <c r="P31" s="9">
        <v>0.29166666666666669</v>
      </c>
      <c r="Q31" s="10">
        <v>0.58333333333333337</v>
      </c>
      <c r="R31" s="11"/>
      <c r="S31" s="12"/>
      <c r="T31" s="42"/>
      <c r="U31" s="32">
        <f t="shared" si="2"/>
        <v>0.29166666666666669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41848</v>
      </c>
      <c r="B32" s="191"/>
      <c r="C32" s="6"/>
      <c r="D32" s="69"/>
      <c r="E32" s="70"/>
      <c r="F32" s="71">
        <v>0.57291666666666663</v>
      </c>
      <c r="G32" s="72">
        <v>0.91666666666666663</v>
      </c>
      <c r="H32" s="42"/>
      <c r="I32" s="26">
        <f t="shared" si="0"/>
        <v>0.34375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>
        <v>0.58333333333333337</v>
      </c>
      <c r="Y32" s="12">
        <v>0.79166666666666663</v>
      </c>
      <c r="Z32" s="42"/>
      <c r="AA32" s="32">
        <f t="shared" si="3"/>
        <v>0.20833333333333326</v>
      </c>
      <c r="AB32" s="9">
        <v>0.29166666666666669</v>
      </c>
      <c r="AC32" s="10">
        <v>0.58333333333333337</v>
      </c>
      <c r="AD32" s="11">
        <v>0.70833333333333337</v>
      </c>
      <c r="AE32" s="12">
        <v>0.83333333333333337</v>
      </c>
      <c r="AF32" s="43"/>
      <c r="AG32" s="33">
        <f t="shared" si="4"/>
        <v>0.41666666666666669</v>
      </c>
      <c r="AH32" s="9">
        <v>0.375</v>
      </c>
      <c r="AI32" s="10">
        <v>0.58333333333333337</v>
      </c>
      <c r="AJ32" s="11">
        <v>0.58333333333333337</v>
      </c>
      <c r="AK32" s="12">
        <v>0.70833333333333337</v>
      </c>
      <c r="AL32" s="44"/>
      <c r="AM32" s="5">
        <f t="shared" si="5"/>
        <v>0.33333333333333337</v>
      </c>
    </row>
    <row r="33" spans="1:39" ht="16.5" thickTop="1" thickBot="1">
      <c r="A33" s="190">
        <f t="shared" si="6"/>
        <v>41849</v>
      </c>
      <c r="B33" s="191"/>
      <c r="C33" s="7"/>
      <c r="D33" s="69">
        <v>0.29166666666666669</v>
      </c>
      <c r="E33" s="70">
        <v>0.58333333333333337</v>
      </c>
      <c r="F33" s="71">
        <v>0.58333333333333337</v>
      </c>
      <c r="G33" s="72"/>
      <c r="H33" s="42"/>
      <c r="I33" s="26">
        <f t="shared" si="0"/>
        <v>-0.29166666666666669</v>
      </c>
      <c r="J33" s="9"/>
      <c r="K33" s="10"/>
      <c r="L33" s="11"/>
      <c r="M33" s="12"/>
      <c r="N33" s="42"/>
      <c r="O33" s="32">
        <f t="shared" si="1"/>
        <v>0</v>
      </c>
      <c r="P33" s="9">
        <v>0.29166666666666669</v>
      </c>
      <c r="Q33" s="10">
        <v>0.58333333333333337</v>
      </c>
      <c r="R33" s="11">
        <v>0.58333333333333337</v>
      </c>
      <c r="S33" s="12">
        <v>0.70833333333333337</v>
      </c>
      <c r="T33" s="42" t="s">
        <v>7</v>
      </c>
      <c r="U33" s="32">
        <f t="shared" si="2"/>
        <v>0.41666666666666669</v>
      </c>
      <c r="V33" s="9">
        <v>0.41666666666666669</v>
      </c>
      <c r="W33" s="10">
        <v>0.58333333333333337</v>
      </c>
      <c r="X33" s="11">
        <v>0.58333333333333337</v>
      </c>
      <c r="Y33" s="12">
        <v>0.79166666666666663</v>
      </c>
      <c r="Z33" s="42"/>
      <c r="AA33" s="32">
        <f t="shared" si="3"/>
        <v>0.37499999999999994</v>
      </c>
      <c r="AB33" s="9"/>
      <c r="AC33" s="10"/>
      <c r="AD33" s="11">
        <v>0.57291666666666663</v>
      </c>
      <c r="AE33" s="12">
        <v>0.91666666666666663</v>
      </c>
      <c r="AF33" s="43"/>
      <c r="AG33" s="33">
        <f t="shared" si="4"/>
        <v>0.34375</v>
      </c>
      <c r="AH33" s="9">
        <v>0.375</v>
      </c>
      <c r="AI33" s="10">
        <v>0.58333333333333337</v>
      </c>
      <c r="AJ33" s="11">
        <v>0.58333333333333337</v>
      </c>
      <c r="AK33" s="12">
        <v>0.70833333333333337</v>
      </c>
      <c r="AL33" s="44"/>
      <c r="AM33" s="5">
        <f t="shared" si="5"/>
        <v>0.33333333333333337</v>
      </c>
    </row>
    <row r="34" spans="1:39" ht="16.5" thickTop="1" thickBot="1">
      <c r="A34" s="190">
        <f t="shared" si="6"/>
        <v>41850</v>
      </c>
      <c r="B34" s="191"/>
      <c r="C34" s="7"/>
      <c r="D34" s="69">
        <v>0.29166666666666669</v>
      </c>
      <c r="E34" s="70">
        <v>0.58333333333333337</v>
      </c>
      <c r="F34" s="71"/>
      <c r="G34" s="72"/>
      <c r="H34" s="42"/>
      <c r="I34" s="26">
        <f t="shared" si="0"/>
        <v>0.29166666666666669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>
        <v>0.5</v>
      </c>
      <c r="S34" s="12">
        <v>0.91666666666666663</v>
      </c>
      <c r="T34" s="42" t="s">
        <v>7</v>
      </c>
      <c r="U34" s="32">
        <f t="shared" si="2"/>
        <v>0.41666666666666663</v>
      </c>
      <c r="V34" s="9">
        <v>0.45833333333333331</v>
      </c>
      <c r="W34" s="10">
        <v>0.58333333333333337</v>
      </c>
      <c r="X34" s="11">
        <v>0.58333333333333337</v>
      </c>
      <c r="Y34" s="12">
        <v>0.83333333333333337</v>
      </c>
      <c r="Z34" s="42"/>
      <c r="AA34" s="32">
        <f t="shared" si="3"/>
        <v>0.37500000000000006</v>
      </c>
      <c r="AB34" s="9"/>
      <c r="AC34" s="10"/>
      <c r="AD34" s="11">
        <v>0.54166666666666663</v>
      </c>
      <c r="AE34" s="12">
        <v>0.83333333333333337</v>
      </c>
      <c r="AF34" s="43"/>
      <c r="AG34" s="33">
        <f t="shared" si="4"/>
        <v>0.29166666666666674</v>
      </c>
      <c r="AH34" s="9">
        <v>0.375</v>
      </c>
      <c r="AI34" s="10">
        <v>0.58333333333333337</v>
      </c>
      <c r="AJ34" s="11">
        <v>0.58333333333333337</v>
      </c>
      <c r="AK34" s="12">
        <v>0.66666666666666663</v>
      </c>
      <c r="AL34" s="44"/>
      <c r="AM34" s="5">
        <f t="shared" si="5"/>
        <v>0.29166666666666663</v>
      </c>
    </row>
    <row r="35" spans="1:39" ht="16.5" thickTop="1" thickBot="1">
      <c r="A35" s="190">
        <f t="shared" ref="A35" si="7">A34+1</f>
        <v>41851</v>
      </c>
      <c r="B35" s="191"/>
      <c r="C35" s="13"/>
      <c r="D35" s="73"/>
      <c r="E35" s="74"/>
      <c r="F35" s="75"/>
      <c r="G35" s="76"/>
      <c r="H35" s="42"/>
      <c r="I35" s="35">
        <f t="shared" si="0"/>
        <v>0</v>
      </c>
      <c r="J35" s="15"/>
      <c r="K35" s="16"/>
      <c r="L35" s="17">
        <v>0.5</v>
      </c>
      <c r="M35" s="18">
        <v>0.91666666666666663</v>
      </c>
      <c r="N35" s="42"/>
      <c r="O35" s="35">
        <f t="shared" si="1"/>
        <v>0.41666666666666663</v>
      </c>
      <c r="P35" s="15">
        <v>0.48958333333333331</v>
      </c>
      <c r="Q35" s="16">
        <v>0.58333333333333337</v>
      </c>
      <c r="R35" s="17">
        <v>0.58333333333333337</v>
      </c>
      <c r="S35" s="18">
        <v>0.83333333333333337</v>
      </c>
      <c r="T35" s="42" t="s">
        <v>7</v>
      </c>
      <c r="U35" s="35">
        <f t="shared" si="2"/>
        <v>0.34375000000000006</v>
      </c>
      <c r="V35" s="9">
        <v>0.45833333333333331</v>
      </c>
      <c r="W35" s="10">
        <v>0.58333333333333337</v>
      </c>
      <c r="X35" s="11">
        <v>0.58333333333333337</v>
      </c>
      <c r="Y35" s="12">
        <v>0.83333333333333337</v>
      </c>
      <c r="Z35" s="42"/>
      <c r="AA35" s="35">
        <f t="shared" si="3"/>
        <v>0.37500000000000006</v>
      </c>
      <c r="AB35" s="15">
        <v>0.29166666666666669</v>
      </c>
      <c r="AC35" s="16">
        <v>0.60416666666666663</v>
      </c>
      <c r="AD35" s="17"/>
      <c r="AE35" s="18"/>
      <c r="AF35" s="43"/>
      <c r="AG35" s="35">
        <f t="shared" si="4"/>
        <v>0.31249999999999994</v>
      </c>
      <c r="AH35" s="9">
        <v>0.375</v>
      </c>
      <c r="AI35" s="10">
        <v>0.58333333333333337</v>
      </c>
      <c r="AJ35" s="11">
        <v>0.58333333333333337</v>
      </c>
      <c r="AK35" s="12">
        <v>0.66666666666666663</v>
      </c>
      <c r="AL35" s="44"/>
      <c r="AM35" s="14">
        <f t="shared" si="5"/>
        <v>0.29166666666666663</v>
      </c>
    </row>
    <row r="36" spans="1:39" ht="15.75" customHeight="1" thickTop="1">
      <c r="A36" s="19"/>
      <c r="B36" s="19"/>
      <c r="C36" s="20"/>
      <c r="D36" s="171">
        <f>SUM(I5:I35)</f>
        <v>6.21875</v>
      </c>
      <c r="E36" s="172"/>
      <c r="F36" s="172"/>
      <c r="G36" s="172"/>
      <c r="H36" s="201"/>
      <c r="I36" s="173"/>
      <c r="J36" s="201">
        <f>SUM(O5:O35)</f>
        <v>6.7395833333333339</v>
      </c>
      <c r="K36" s="201"/>
      <c r="L36" s="201"/>
      <c r="M36" s="201"/>
      <c r="N36" s="172"/>
      <c r="O36" s="173"/>
      <c r="P36" s="202">
        <f>SUM(U5:U35)</f>
        <v>5.8333333333333348</v>
      </c>
      <c r="Q36" s="201"/>
      <c r="R36" s="201"/>
      <c r="S36" s="201"/>
      <c r="T36" s="172"/>
      <c r="U36" s="173"/>
      <c r="V36" s="201">
        <f>SUM(AA5:AA35)</f>
        <v>7.0833333333333339</v>
      </c>
      <c r="W36" s="201"/>
      <c r="X36" s="201"/>
      <c r="Y36" s="201"/>
      <c r="Z36" s="172"/>
      <c r="AA36" s="172"/>
      <c r="AB36" s="202">
        <f>SUM(AG5:AG35)</f>
        <v>7.1562499999999991</v>
      </c>
      <c r="AC36" s="201"/>
      <c r="AD36" s="201"/>
      <c r="AE36" s="201"/>
      <c r="AF36" s="172"/>
      <c r="AG36" s="173"/>
      <c r="AH36" s="202">
        <f>SUM(AM5:AM35)</f>
        <v>7.1875</v>
      </c>
      <c r="AI36" s="201"/>
      <c r="AJ36" s="201"/>
      <c r="AK36" s="201"/>
      <c r="AL36" s="172"/>
      <c r="AM36" s="173"/>
    </row>
    <row r="37" spans="1:39" ht="15" customHeight="1" thickBot="1">
      <c r="C37" s="22"/>
      <c r="D37" s="174"/>
      <c r="E37" s="175"/>
      <c r="F37" s="175"/>
      <c r="G37" s="175"/>
      <c r="H37" s="175"/>
      <c r="I37" s="176"/>
      <c r="J37" s="175"/>
      <c r="K37" s="175"/>
      <c r="L37" s="175"/>
      <c r="M37" s="175"/>
      <c r="N37" s="175"/>
      <c r="O37" s="176"/>
      <c r="P37" s="174"/>
      <c r="Q37" s="175"/>
      <c r="R37" s="175"/>
      <c r="S37" s="175"/>
      <c r="T37" s="175"/>
      <c r="U37" s="176"/>
      <c r="V37" s="175"/>
      <c r="W37" s="175"/>
      <c r="X37" s="175"/>
      <c r="Y37" s="175"/>
      <c r="Z37" s="175"/>
      <c r="AA37" s="175"/>
      <c r="AB37" s="174"/>
      <c r="AC37" s="175"/>
      <c r="AD37" s="175"/>
      <c r="AE37" s="175"/>
      <c r="AF37" s="175"/>
      <c r="AG37" s="176"/>
      <c r="AH37" s="174"/>
      <c r="AI37" s="175"/>
      <c r="AJ37" s="175"/>
      <c r="AK37" s="175"/>
      <c r="AL37" s="175"/>
      <c r="AM37" s="176"/>
    </row>
    <row r="38" spans="1:39" ht="16.5" thickTop="1">
      <c r="D38" s="90" t="s">
        <v>7</v>
      </c>
      <c r="E38" s="91">
        <f>COUNTIF(H5:H35,"CA")</f>
        <v>0</v>
      </c>
      <c r="F38" s="23" t="s">
        <v>8</v>
      </c>
      <c r="G38" s="24">
        <v>0</v>
      </c>
      <c r="H38" s="25"/>
      <c r="J38" s="90" t="s">
        <v>7</v>
      </c>
      <c r="K38" s="91">
        <f>COUNTIF(N5:N35,"CA")</f>
        <v>4</v>
      </c>
      <c r="L38" s="23" t="s">
        <v>8</v>
      </c>
      <c r="M38" s="24">
        <v>4</v>
      </c>
      <c r="N38" s="25"/>
      <c r="P38" s="90" t="s">
        <v>7</v>
      </c>
      <c r="Q38" s="91">
        <f>COUNTIF(T5:T35,"CA")</f>
        <v>3</v>
      </c>
      <c r="R38" s="23" t="s">
        <v>8</v>
      </c>
      <c r="S38" s="24">
        <v>3</v>
      </c>
      <c r="T38" s="25"/>
      <c r="V38" s="90" t="s">
        <v>7</v>
      </c>
      <c r="W38" s="91">
        <f>COUNTIF(Z5:Z35,"CA")</f>
        <v>0</v>
      </c>
      <c r="X38" s="23" t="s">
        <v>8</v>
      </c>
      <c r="Y38" s="24">
        <v>0</v>
      </c>
      <c r="Z38" s="25"/>
      <c r="AB38" s="90" t="s">
        <v>7</v>
      </c>
      <c r="AC38" s="91">
        <f>COUNTIF(AF5:AF35,"CA")</f>
        <v>0</v>
      </c>
      <c r="AD38" s="23" t="s">
        <v>8</v>
      </c>
      <c r="AE38" s="24">
        <v>0</v>
      </c>
      <c r="AH38" s="90" t="s">
        <v>7</v>
      </c>
      <c r="AI38" s="91">
        <f>COUNTIF(AL5:AL35,"CA")</f>
        <v>0</v>
      </c>
      <c r="AJ38" s="23" t="s">
        <v>8</v>
      </c>
      <c r="AK38" s="24">
        <v>0</v>
      </c>
    </row>
    <row r="39" spans="1:39" s="25" customFormat="1" ht="15.7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>
      <c r="A42" s="86"/>
      <c r="B42" s="86"/>
    </row>
    <row r="43" spans="1:39" s="25" customFormat="1" ht="21">
      <c r="A43" s="86"/>
      <c r="B43" s="86"/>
      <c r="D43" s="178"/>
      <c r="E43" s="178"/>
      <c r="F43" s="177"/>
      <c r="G43" s="177"/>
      <c r="J43" s="178"/>
      <c r="K43" s="178"/>
      <c r="L43" s="177"/>
      <c r="M43" s="177"/>
      <c r="P43" s="178"/>
      <c r="Q43" s="178"/>
      <c r="R43" s="177"/>
      <c r="S43" s="177"/>
      <c r="V43" s="178"/>
      <c r="W43" s="178"/>
      <c r="X43" s="177"/>
      <c r="Y43" s="177"/>
      <c r="AB43" s="178"/>
      <c r="AC43" s="178"/>
      <c r="AD43" s="177"/>
      <c r="AE43" s="177"/>
      <c r="AH43" s="178"/>
      <c r="AI43" s="178"/>
      <c r="AJ43" s="177"/>
      <c r="AK43" s="177"/>
    </row>
    <row r="44" spans="1:39" s="25" customFormat="1">
      <c r="A44" s="86"/>
      <c r="B44" s="86"/>
    </row>
    <row r="47" spans="1:39">
      <c r="A47"/>
      <c r="B47"/>
      <c r="AB47" t="s">
        <v>11</v>
      </c>
    </row>
  </sheetData>
  <sheetProtection selectLockedCells="1"/>
  <mergeCells count="58"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1:C4"/>
    <mergeCell ref="D3:I4"/>
    <mergeCell ref="J3:O4"/>
    <mergeCell ref="P3:U4"/>
    <mergeCell ref="V3:AA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5:B35"/>
    <mergeCell ref="A30:B30"/>
    <mergeCell ref="A31:B31"/>
    <mergeCell ref="A32:B32"/>
    <mergeCell ref="A33:B33"/>
    <mergeCell ref="A34:B34"/>
  </mergeCells>
  <conditionalFormatting sqref="I5:I35 O5:O35 U5:U35 AA5:AA35">
    <cfRule type="dataBar" priority="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{11CF50E7-146A-49BC-814D-DC5E1B1A3732}</x14:id>
        </ext>
      </extLst>
    </cfRule>
  </conditionalFormatting>
  <conditionalFormatting sqref="AG5:AG35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{2C9814CF-931F-4726-AFD6-FB5A6FE6EC90}</x14:id>
        </ext>
      </extLst>
    </cfRule>
  </conditionalFormatting>
  <conditionalFormatting sqref="AM5:AM35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{7C7CF466-1720-4CBA-B330-5441508E65A3}</x14:id>
        </ext>
      </extLst>
    </cfRule>
  </conditionalFormatting>
  <conditionalFormatting sqref="AL5:AL35">
    <cfRule type="colorScale" priority="42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J5:N35">
    <cfRule type="expression" dxfId="122" priority="54">
      <formula>OR($N5="MODIF")</formula>
    </cfRule>
    <cfRule type="expression" dxfId="121" priority="60">
      <formula>OR($N5="AUTRE")</formula>
    </cfRule>
    <cfRule type="expression" dxfId="120" priority="71">
      <formula>OR($N5="RC")</formula>
    </cfRule>
    <cfRule type="expression" dxfId="119" priority="73">
      <formula>OR($N5="AM")</formula>
    </cfRule>
    <cfRule type="expression" dxfId="118" priority="74">
      <formula>OR($N5="CA")</formula>
    </cfRule>
  </conditionalFormatting>
  <conditionalFormatting sqref="A5:AM35">
    <cfRule type="expression" dxfId="117" priority="13">
      <formula>OR($C5="F",WEEKDAY($A5,2)&gt;5)</formula>
    </cfRule>
  </conditionalFormatting>
  <conditionalFormatting sqref="D5:H35">
    <cfRule type="expression" dxfId="116" priority="8">
      <formula>OR($H5="MODIF")</formula>
    </cfRule>
    <cfRule type="expression" dxfId="115" priority="9">
      <formula>OR($H5="AUTRE")</formula>
    </cfRule>
    <cfRule type="expression" dxfId="114" priority="10">
      <formula>OR($H5="RC")</formula>
    </cfRule>
    <cfRule type="expression" dxfId="113" priority="11">
      <formula>OR($H5="AM")</formula>
    </cfRule>
    <cfRule type="expression" dxfId="112" priority="12">
      <formula>OR($H5="CA")</formula>
    </cfRule>
  </conditionalFormatting>
  <conditionalFormatting sqref="A5:B35">
    <cfRule type="cellIs" dxfId="111" priority="6" operator="lessThan">
      <formula>$A$1</formula>
    </cfRule>
  </conditionalFormatting>
  <conditionalFormatting sqref="P5:T35">
    <cfRule type="expression" dxfId="110" priority="1">
      <formula>OR($T5="Modif")</formula>
    </cfRule>
    <cfRule type="expression" dxfId="109" priority="2">
      <formula>OR($T5="RC")</formula>
    </cfRule>
    <cfRule type="expression" dxfId="108" priority="3">
      <formula>OR($T5="AM")</formula>
    </cfRule>
    <cfRule type="expression" dxfId="107" priority="4">
      <formula>OR($T5="CA")</formula>
    </cfRule>
    <cfRule type="expression" dxfId="106" priority="5">
      <formula>OR($T5="AUTRE")</formula>
    </cfRule>
  </conditionalFormatting>
  <dataValidations count="5">
    <dataValidation type="list" allowBlank="1" showInputMessage="1" showErrorMessage="1" sqref="AL5:AL35 H5:H35 T5:T35 Z5:Z35 AF5:AF35 N5:N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autoPict="0" r:id="rId4">
            <anchor moveWithCells="1">
              <from>
                <xdr:col>19</xdr:col>
                <xdr:colOff>28575</xdr:colOff>
                <xdr:row>0</xdr:row>
                <xdr:rowOff>9525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4339" r:id="rId3" name="CommandButton1"/>
      </mc:Fallback>
    </mc:AlternateContent>
    <mc:AlternateContent xmlns:mc="http://schemas.openxmlformats.org/markup-compatibility/2006">
      <mc:Choice Requires="x14">
        <control shapeId="14337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285750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CF50E7-146A-49BC-814D-DC5E1B1A373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 O5:O35 U5:U35 AA5:AA35</xm:sqref>
        </x14:conditionalFormatting>
        <x14:conditionalFormatting xmlns:xm="http://schemas.microsoft.com/office/excel/2006/main">
          <x14:cfRule type="dataBar" id="{2C9814CF-931F-4726-AFD6-FB5A6FE6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7C7CF466-1720-4CBA-B330-5441508E65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M47"/>
  <sheetViews>
    <sheetView zoomScale="96" zoomScaleNormal="96"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203">
        <f ca="1">TODAY()</f>
        <v>41836</v>
      </c>
      <c r="B1" s="203"/>
      <c r="C1" s="203"/>
      <c r="D1" s="200" t="s">
        <v>19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DATE(ANNEE,8,1)</f>
        <v>41852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203"/>
      <c r="B2" s="203"/>
      <c r="C2" s="203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customHeight="1" thickTop="1">
      <c r="A3" s="203"/>
      <c r="B3" s="203"/>
      <c r="C3" s="204"/>
      <c r="D3" s="179" t="s">
        <v>0</v>
      </c>
      <c r="E3" s="180"/>
      <c r="F3" s="180"/>
      <c r="G3" s="180"/>
      <c r="H3" s="180"/>
      <c r="I3" s="181"/>
      <c r="J3" s="179" t="s">
        <v>1</v>
      </c>
      <c r="K3" s="180"/>
      <c r="L3" s="180"/>
      <c r="M3" s="180"/>
      <c r="N3" s="180"/>
      <c r="O3" s="181"/>
      <c r="P3" s="180" t="s">
        <v>2</v>
      </c>
      <c r="Q3" s="180"/>
      <c r="R3" s="180"/>
      <c r="S3" s="180"/>
      <c r="T3" s="180"/>
      <c r="U3" s="180"/>
      <c r="V3" s="179" t="s">
        <v>3</v>
      </c>
      <c r="W3" s="180"/>
      <c r="X3" s="180"/>
      <c r="Y3" s="180"/>
      <c r="Z3" s="180"/>
      <c r="AA3" s="181"/>
      <c r="AB3" s="179" t="s">
        <v>4</v>
      </c>
      <c r="AC3" s="180"/>
      <c r="AD3" s="180"/>
      <c r="AE3" s="180"/>
      <c r="AF3" s="180"/>
      <c r="AG3" s="181"/>
      <c r="AH3" s="179" t="s">
        <v>5</v>
      </c>
      <c r="AI3" s="180"/>
      <c r="AJ3" s="180"/>
      <c r="AK3" s="180"/>
      <c r="AL3" s="180"/>
      <c r="AM3" s="181"/>
    </row>
    <row r="4" spans="1:39" ht="15.75" customHeight="1" thickBot="1">
      <c r="A4" s="203"/>
      <c r="B4" s="203"/>
      <c r="C4" s="204"/>
      <c r="D4" s="185"/>
      <c r="E4" s="186"/>
      <c r="F4" s="186"/>
      <c r="G4" s="186"/>
      <c r="H4" s="186"/>
      <c r="I4" s="187"/>
      <c r="J4" s="185"/>
      <c r="K4" s="186"/>
      <c r="L4" s="186"/>
      <c r="M4" s="186"/>
      <c r="N4" s="186"/>
      <c r="O4" s="187"/>
      <c r="P4" s="186"/>
      <c r="Q4" s="186"/>
      <c r="R4" s="186"/>
      <c r="S4" s="186"/>
      <c r="T4" s="186"/>
      <c r="U4" s="186"/>
      <c r="V4" s="185"/>
      <c r="W4" s="186"/>
      <c r="X4" s="186"/>
      <c r="Y4" s="186"/>
      <c r="Z4" s="186"/>
      <c r="AA4" s="187"/>
      <c r="AB4" s="185"/>
      <c r="AC4" s="186"/>
      <c r="AD4" s="186"/>
      <c r="AE4" s="186"/>
      <c r="AF4" s="186"/>
      <c r="AG4" s="187"/>
      <c r="AH4" s="185"/>
      <c r="AI4" s="186"/>
      <c r="AJ4" s="186"/>
      <c r="AK4" s="186"/>
      <c r="AL4" s="186"/>
      <c r="AM4" s="187"/>
    </row>
    <row r="5" spans="1:39" ht="16.5" thickTop="1" thickBot="1">
      <c r="A5" s="190">
        <f>Z1</f>
        <v>41852</v>
      </c>
      <c r="B5" s="191"/>
      <c r="C5" s="2"/>
      <c r="D5" s="51"/>
      <c r="E5" s="52"/>
      <c r="F5" s="53"/>
      <c r="G5" s="54"/>
      <c r="H5" s="43"/>
      <c r="I5" s="26">
        <f>G5-F5+E5-D5</f>
        <v>0</v>
      </c>
      <c r="J5" s="59">
        <v>0.48958333333333331</v>
      </c>
      <c r="K5" s="60">
        <v>0.58333333333333337</v>
      </c>
      <c r="L5" s="61">
        <v>0.58333333333333337</v>
      </c>
      <c r="M5" s="62">
        <v>0.83333333333333337</v>
      </c>
      <c r="N5" s="42"/>
      <c r="O5" s="26">
        <f>M5-L5+K5-J5</f>
        <v>0.34375000000000006</v>
      </c>
      <c r="P5" s="51"/>
      <c r="Q5" s="52"/>
      <c r="R5" s="53"/>
      <c r="S5" s="54"/>
      <c r="T5" s="42" t="s">
        <v>7</v>
      </c>
      <c r="U5" s="26">
        <f>S5-R5+Q5-P5</f>
        <v>0</v>
      </c>
      <c r="V5" s="51">
        <v>0.375</v>
      </c>
      <c r="W5" s="52">
        <v>0.58333333333333337</v>
      </c>
      <c r="X5" s="53"/>
      <c r="Y5" s="54"/>
      <c r="Z5" s="42"/>
      <c r="AA5" s="26">
        <f>Y5-X5+W5-V5</f>
        <v>0.20833333333333337</v>
      </c>
      <c r="AB5" s="51"/>
      <c r="AC5" s="52"/>
      <c r="AD5" s="53"/>
      <c r="AE5" s="54"/>
      <c r="AF5" s="43"/>
      <c r="AG5" s="31">
        <f>AE5-AD5+AC5-AB5</f>
        <v>0</v>
      </c>
      <c r="AH5" s="51">
        <v>0.375</v>
      </c>
      <c r="AI5" s="52">
        <v>0.58333333333333337</v>
      </c>
      <c r="AJ5" s="53"/>
      <c r="AK5" s="54"/>
      <c r="AL5" s="44"/>
      <c r="AM5" s="3">
        <f>AK5-AJ5+AI5-AH5</f>
        <v>0.20833333333333337</v>
      </c>
    </row>
    <row r="6" spans="1:39" ht="16.5" thickTop="1" thickBot="1">
      <c r="A6" s="190">
        <f>A5+1</f>
        <v>41853</v>
      </c>
      <c r="B6" s="191"/>
      <c r="C6" s="4"/>
      <c r="D6" s="51"/>
      <c r="E6" s="52"/>
      <c r="F6" s="53"/>
      <c r="G6" s="54"/>
      <c r="H6" s="43"/>
      <c r="I6" s="26">
        <f t="shared" ref="I6:I35" si="0">G6-F6+E6-D6</f>
        <v>0</v>
      </c>
      <c r="J6" s="51">
        <v>0.29166666666666669</v>
      </c>
      <c r="K6" s="52">
        <v>0.5</v>
      </c>
      <c r="L6" s="53"/>
      <c r="M6" s="54"/>
      <c r="N6" s="42"/>
      <c r="O6" s="32">
        <f t="shared" ref="O6:O35" si="1">M6-L6+K6-J6</f>
        <v>0.20833333333333331</v>
      </c>
      <c r="P6" s="51"/>
      <c r="Q6" s="52"/>
      <c r="R6" s="53"/>
      <c r="S6" s="54"/>
      <c r="T6" s="42" t="s">
        <v>7</v>
      </c>
      <c r="U6" s="32">
        <f t="shared" ref="U6:U35" si="2">S6-R6+Q6-P6</f>
        <v>0</v>
      </c>
      <c r="V6" s="51"/>
      <c r="W6" s="52"/>
      <c r="X6" s="53"/>
      <c r="Y6" s="54"/>
      <c r="Z6" s="42"/>
      <c r="AA6" s="32">
        <f t="shared" ref="AA6:AA35" si="3">Y6-X6+W6-V6</f>
        <v>0</v>
      </c>
      <c r="AB6" s="51"/>
      <c r="AC6" s="52"/>
      <c r="AD6" s="53"/>
      <c r="AE6" s="54"/>
      <c r="AF6" s="43"/>
      <c r="AG6" s="33">
        <f t="shared" ref="AG6:AG35" si="4">AE6-AD6+AC6-AB6</f>
        <v>0</v>
      </c>
      <c r="AH6" s="51"/>
      <c r="AI6" s="52"/>
      <c r="AJ6" s="53"/>
      <c r="AK6" s="54"/>
      <c r="AL6" s="44"/>
      <c r="AM6" s="5">
        <f t="shared" ref="AM6:AM35" si="5">AK6-AJ6+AI6-AH6</f>
        <v>0</v>
      </c>
    </row>
    <row r="7" spans="1:39" ht="16.5" thickTop="1" thickBot="1">
      <c r="A7" s="190">
        <f>A6+1</f>
        <v>41854</v>
      </c>
      <c r="B7" s="191"/>
      <c r="C7" s="6"/>
      <c r="D7" s="51"/>
      <c r="E7" s="52"/>
      <c r="F7" s="53"/>
      <c r="G7" s="54"/>
      <c r="H7" s="43"/>
      <c r="I7" s="26">
        <f t="shared" si="0"/>
        <v>0</v>
      </c>
      <c r="J7" s="51"/>
      <c r="K7" s="52"/>
      <c r="L7" s="53"/>
      <c r="M7" s="54"/>
      <c r="N7" s="42"/>
      <c r="O7" s="32">
        <f t="shared" si="1"/>
        <v>0</v>
      </c>
      <c r="P7" s="51"/>
      <c r="Q7" s="52"/>
      <c r="R7" s="53"/>
      <c r="S7" s="54"/>
      <c r="T7" s="42"/>
      <c r="U7" s="32">
        <f t="shared" si="2"/>
        <v>0</v>
      </c>
      <c r="V7" s="51"/>
      <c r="W7" s="52"/>
      <c r="X7" s="53"/>
      <c r="Y7" s="54"/>
      <c r="Z7" s="42"/>
      <c r="AA7" s="32">
        <f t="shared" si="3"/>
        <v>0</v>
      </c>
      <c r="AB7" s="51"/>
      <c r="AC7" s="52"/>
      <c r="AD7" s="53"/>
      <c r="AE7" s="54"/>
      <c r="AF7" s="43"/>
      <c r="AG7" s="33">
        <f t="shared" si="4"/>
        <v>0</v>
      </c>
      <c r="AH7" s="51"/>
      <c r="AI7" s="52"/>
      <c r="AJ7" s="53"/>
      <c r="AK7" s="54"/>
      <c r="AL7" s="44"/>
      <c r="AM7" s="5">
        <f t="shared" si="5"/>
        <v>0</v>
      </c>
    </row>
    <row r="8" spans="1:39" ht="16.5" thickTop="1" thickBot="1">
      <c r="A8" s="190">
        <f t="shared" ref="A8:A35" si="6">A7+1</f>
        <v>41855</v>
      </c>
      <c r="B8" s="191"/>
      <c r="C8" s="7"/>
      <c r="D8" s="51"/>
      <c r="E8" s="52"/>
      <c r="F8" s="53">
        <v>0.58333333333333337</v>
      </c>
      <c r="G8" s="54">
        <v>0.79166666666666663</v>
      </c>
      <c r="H8" s="43" t="s">
        <v>10</v>
      </c>
      <c r="I8" s="26">
        <f t="shared" si="0"/>
        <v>0.20833333333333326</v>
      </c>
      <c r="J8" s="51"/>
      <c r="K8" s="52"/>
      <c r="L8" s="53"/>
      <c r="M8" s="54"/>
      <c r="N8" s="42" t="s">
        <v>7</v>
      </c>
      <c r="O8" s="32">
        <f>M8-L8+K8-J8</f>
        <v>0</v>
      </c>
      <c r="P8" s="51"/>
      <c r="Q8" s="52"/>
      <c r="R8" s="53">
        <v>0.58333333333333337</v>
      </c>
      <c r="S8" s="54">
        <v>0.79166666666666663</v>
      </c>
      <c r="T8" s="42" t="s">
        <v>7</v>
      </c>
      <c r="U8" s="32">
        <f t="shared" si="2"/>
        <v>0.20833333333333326</v>
      </c>
      <c r="V8" s="51"/>
      <c r="W8" s="52"/>
      <c r="X8" s="53"/>
      <c r="Y8" s="54"/>
      <c r="Z8" s="42" t="s">
        <v>7</v>
      </c>
      <c r="AA8" s="32">
        <f t="shared" si="3"/>
        <v>0</v>
      </c>
      <c r="AB8" s="51">
        <v>0.41666666666666669</v>
      </c>
      <c r="AC8" s="52">
        <v>0.58333333333333337</v>
      </c>
      <c r="AD8" s="53">
        <v>0.58333333333333337</v>
      </c>
      <c r="AE8" s="54">
        <v>0.72916666666666663</v>
      </c>
      <c r="AF8" s="43"/>
      <c r="AG8" s="33">
        <f t="shared" si="4"/>
        <v>0.31249999999999994</v>
      </c>
      <c r="AH8" s="51"/>
      <c r="AI8" s="52"/>
      <c r="AJ8" s="53"/>
      <c r="AK8" s="54"/>
      <c r="AL8" s="44" t="s">
        <v>7</v>
      </c>
      <c r="AM8" s="5">
        <f t="shared" si="5"/>
        <v>0</v>
      </c>
    </row>
    <row r="9" spans="1:39" ht="16.5" thickTop="1" thickBot="1">
      <c r="A9" s="190">
        <f t="shared" si="6"/>
        <v>41856</v>
      </c>
      <c r="B9" s="191"/>
      <c r="C9" s="7"/>
      <c r="D9" s="51">
        <v>0.41666666666666669</v>
      </c>
      <c r="E9" s="52">
        <v>0.58333333333333337</v>
      </c>
      <c r="F9" s="53">
        <v>0.58333333333333337</v>
      </c>
      <c r="G9" s="54">
        <v>0.79166666666666663</v>
      </c>
      <c r="H9" s="43" t="s">
        <v>10</v>
      </c>
      <c r="I9" s="26">
        <f t="shared" si="0"/>
        <v>0.37499999999999994</v>
      </c>
      <c r="J9" s="51">
        <v>0.29166666666666669</v>
      </c>
      <c r="K9" s="52">
        <v>0.58333333333333337</v>
      </c>
      <c r="L9" s="53">
        <v>0.58333333333333337</v>
      </c>
      <c r="M9" s="54">
        <v>0.70833333333333337</v>
      </c>
      <c r="N9" s="42" t="s">
        <v>7</v>
      </c>
      <c r="O9" s="32">
        <f t="shared" si="1"/>
        <v>0.41666666666666669</v>
      </c>
      <c r="P9" s="51">
        <v>0.41666666666666669</v>
      </c>
      <c r="Q9" s="52">
        <v>0.58333333333333337</v>
      </c>
      <c r="R9" s="53">
        <v>0.58333333333333337</v>
      </c>
      <c r="S9" s="54">
        <v>0.79166666666666663</v>
      </c>
      <c r="T9" s="42" t="s">
        <v>7</v>
      </c>
      <c r="U9" s="32">
        <f t="shared" si="2"/>
        <v>0.37499999999999994</v>
      </c>
      <c r="V9" s="51"/>
      <c r="W9" s="52"/>
      <c r="X9" s="53"/>
      <c r="Y9" s="54"/>
      <c r="Z9" s="42" t="s">
        <v>7</v>
      </c>
      <c r="AA9" s="32">
        <f t="shared" si="3"/>
        <v>0</v>
      </c>
      <c r="AB9" s="51">
        <v>0.41666666666666669</v>
      </c>
      <c r="AC9" s="52">
        <v>0.58333333333333337</v>
      </c>
      <c r="AD9" s="53">
        <v>0.58333333333333337</v>
      </c>
      <c r="AE9" s="54">
        <v>0.72916666666666663</v>
      </c>
      <c r="AF9" s="43"/>
      <c r="AG9" s="33">
        <f t="shared" si="4"/>
        <v>0.31249999999999994</v>
      </c>
      <c r="AH9" s="51"/>
      <c r="AI9" s="52"/>
      <c r="AJ9" s="53"/>
      <c r="AK9" s="54"/>
      <c r="AL9" s="44" t="s">
        <v>7</v>
      </c>
      <c r="AM9" s="5">
        <f t="shared" si="5"/>
        <v>0</v>
      </c>
    </row>
    <row r="10" spans="1:39" ht="16.5" thickTop="1" thickBot="1">
      <c r="A10" s="190">
        <f t="shared" si="6"/>
        <v>41857</v>
      </c>
      <c r="B10" s="191"/>
      <c r="C10" s="7"/>
      <c r="D10" s="51">
        <v>0.45833333333333331</v>
      </c>
      <c r="E10" s="52">
        <v>0.58333333333333337</v>
      </c>
      <c r="F10" s="53">
        <v>0.58333333333333337</v>
      </c>
      <c r="G10" s="54">
        <v>0.83333333333333337</v>
      </c>
      <c r="H10" s="43" t="s">
        <v>10</v>
      </c>
      <c r="I10" s="26">
        <f t="shared" si="0"/>
        <v>0.37500000000000006</v>
      </c>
      <c r="J10" s="51"/>
      <c r="K10" s="52"/>
      <c r="L10" s="53">
        <v>0.5</v>
      </c>
      <c r="M10" s="54">
        <v>0.91666666666666663</v>
      </c>
      <c r="N10" s="42" t="s">
        <v>7</v>
      </c>
      <c r="O10" s="32">
        <f t="shared" si="1"/>
        <v>0.41666666666666663</v>
      </c>
      <c r="P10" s="51">
        <v>0.45833333333333331</v>
      </c>
      <c r="Q10" s="52">
        <v>0.58333333333333337</v>
      </c>
      <c r="R10" s="53">
        <v>0.58333333333333337</v>
      </c>
      <c r="S10" s="54">
        <v>0.83333333333333337</v>
      </c>
      <c r="T10" s="42" t="s">
        <v>7</v>
      </c>
      <c r="U10" s="32">
        <f t="shared" si="2"/>
        <v>0.37500000000000006</v>
      </c>
      <c r="V10" s="51"/>
      <c r="W10" s="52"/>
      <c r="X10" s="53"/>
      <c r="Y10" s="54"/>
      <c r="Z10" s="42" t="s">
        <v>7</v>
      </c>
      <c r="AA10" s="32">
        <f t="shared" si="3"/>
        <v>0</v>
      </c>
      <c r="AB10" s="51">
        <v>0.41666666666666669</v>
      </c>
      <c r="AC10" s="52">
        <v>0.58333333333333337</v>
      </c>
      <c r="AD10" s="53">
        <v>0.58333333333333337</v>
      </c>
      <c r="AE10" s="54">
        <v>0.72916666666666663</v>
      </c>
      <c r="AF10" s="43"/>
      <c r="AG10" s="33">
        <f t="shared" si="4"/>
        <v>0.31249999999999994</v>
      </c>
      <c r="AH10" s="51"/>
      <c r="AI10" s="52"/>
      <c r="AJ10" s="53"/>
      <c r="AK10" s="54"/>
      <c r="AL10" s="44" t="s">
        <v>7</v>
      </c>
      <c r="AM10" s="5">
        <f t="shared" si="5"/>
        <v>0</v>
      </c>
    </row>
    <row r="11" spans="1:39" ht="16.5" thickTop="1" thickBot="1">
      <c r="A11" s="190">
        <f t="shared" si="6"/>
        <v>41858</v>
      </c>
      <c r="B11" s="191"/>
      <c r="C11" s="7"/>
      <c r="D11" s="51">
        <v>0.45833333333333331</v>
      </c>
      <c r="E11" s="52">
        <v>0.58333333333333337</v>
      </c>
      <c r="F11" s="53">
        <v>0.58333333333333337</v>
      </c>
      <c r="G11" s="54">
        <v>0.83333333333333337</v>
      </c>
      <c r="H11" s="43" t="s">
        <v>10</v>
      </c>
      <c r="I11" s="26">
        <f t="shared" si="0"/>
        <v>0.37500000000000006</v>
      </c>
      <c r="J11" s="51">
        <v>0.48958333333333331</v>
      </c>
      <c r="K11" s="52">
        <v>0.58333333333333337</v>
      </c>
      <c r="L11" s="53">
        <v>0.58333333333333337</v>
      </c>
      <c r="M11" s="54">
        <v>0.83333333333333337</v>
      </c>
      <c r="N11" s="42" t="s">
        <v>7</v>
      </c>
      <c r="O11" s="32">
        <f t="shared" si="1"/>
        <v>0.34375000000000006</v>
      </c>
      <c r="P11" s="51">
        <v>0.45833333333333331</v>
      </c>
      <c r="Q11" s="52">
        <v>0.58333333333333337</v>
      </c>
      <c r="R11" s="53">
        <v>0.58333333333333337</v>
      </c>
      <c r="S11" s="54">
        <v>0.83333333333333337</v>
      </c>
      <c r="T11" s="42" t="s">
        <v>7</v>
      </c>
      <c r="U11" s="32">
        <f t="shared" si="2"/>
        <v>0.37500000000000006</v>
      </c>
      <c r="V11" s="51"/>
      <c r="W11" s="52"/>
      <c r="X11" s="53"/>
      <c r="Y11" s="54"/>
      <c r="Z11" s="42" t="s">
        <v>7</v>
      </c>
      <c r="AA11" s="32">
        <f t="shared" si="3"/>
        <v>0</v>
      </c>
      <c r="AB11" s="51">
        <v>0.41666666666666669</v>
      </c>
      <c r="AC11" s="52">
        <v>0.58333333333333337</v>
      </c>
      <c r="AD11" s="53">
        <v>0.58333333333333337</v>
      </c>
      <c r="AE11" s="54">
        <v>0.72916666666666663</v>
      </c>
      <c r="AF11" s="43"/>
      <c r="AG11" s="33">
        <f t="shared" si="4"/>
        <v>0.31249999999999994</v>
      </c>
      <c r="AH11" s="51"/>
      <c r="AI11" s="52"/>
      <c r="AJ11" s="53"/>
      <c r="AK11" s="54"/>
      <c r="AL11" s="44" t="s">
        <v>7</v>
      </c>
      <c r="AM11" s="5">
        <f t="shared" si="5"/>
        <v>0</v>
      </c>
    </row>
    <row r="12" spans="1:39" ht="16.5" thickTop="1" thickBot="1">
      <c r="A12" s="190">
        <f t="shared" si="6"/>
        <v>41859</v>
      </c>
      <c r="B12" s="191"/>
      <c r="C12" s="7"/>
      <c r="D12" s="51">
        <v>0.375</v>
      </c>
      <c r="E12" s="52">
        <v>0.58333333333333337</v>
      </c>
      <c r="F12" s="53"/>
      <c r="G12" s="54"/>
      <c r="H12" s="43" t="s">
        <v>10</v>
      </c>
      <c r="I12" s="26">
        <f t="shared" si="0"/>
        <v>0.20833333333333337</v>
      </c>
      <c r="J12" s="51"/>
      <c r="K12" s="52"/>
      <c r="L12" s="53">
        <v>0.5</v>
      </c>
      <c r="M12" s="54">
        <v>0.91666666666666663</v>
      </c>
      <c r="N12" s="42" t="s">
        <v>7</v>
      </c>
      <c r="O12" s="32">
        <f t="shared" si="1"/>
        <v>0.41666666666666663</v>
      </c>
      <c r="P12" s="51">
        <v>0.375</v>
      </c>
      <c r="Q12" s="52">
        <v>0.58333333333333337</v>
      </c>
      <c r="R12" s="53"/>
      <c r="S12" s="54"/>
      <c r="T12" s="42" t="s">
        <v>7</v>
      </c>
      <c r="U12" s="32">
        <f t="shared" si="2"/>
        <v>0.20833333333333337</v>
      </c>
      <c r="V12" s="51"/>
      <c r="W12" s="52"/>
      <c r="X12" s="53"/>
      <c r="Y12" s="54"/>
      <c r="Z12" s="42" t="s">
        <v>7</v>
      </c>
      <c r="AA12" s="32">
        <f t="shared" si="3"/>
        <v>0</v>
      </c>
      <c r="AB12" s="51">
        <v>0.41666666666666669</v>
      </c>
      <c r="AC12" s="52">
        <v>0.58333333333333337</v>
      </c>
      <c r="AD12" s="53">
        <v>0.58333333333333337</v>
      </c>
      <c r="AE12" s="54">
        <v>0.72916666666666663</v>
      </c>
      <c r="AF12" s="43"/>
      <c r="AG12" s="33">
        <f t="shared" si="4"/>
        <v>0.31249999999999994</v>
      </c>
      <c r="AH12" s="51"/>
      <c r="AI12" s="52"/>
      <c r="AJ12" s="53"/>
      <c r="AK12" s="54"/>
      <c r="AL12" s="44" t="s">
        <v>7</v>
      </c>
      <c r="AM12" s="5">
        <f t="shared" si="5"/>
        <v>0</v>
      </c>
    </row>
    <row r="13" spans="1:39" ht="16.5" thickTop="1" thickBot="1">
      <c r="A13" s="190">
        <f t="shared" si="6"/>
        <v>41860</v>
      </c>
      <c r="B13" s="191"/>
      <c r="C13" s="4"/>
      <c r="D13" s="51"/>
      <c r="E13" s="52"/>
      <c r="F13" s="53"/>
      <c r="G13" s="54"/>
      <c r="H13" s="43"/>
      <c r="I13" s="26">
        <f t="shared" si="0"/>
        <v>0</v>
      </c>
      <c r="J13" s="51"/>
      <c r="K13" s="52"/>
      <c r="L13" s="53"/>
      <c r="M13" s="54"/>
      <c r="N13" s="42" t="s">
        <v>7</v>
      </c>
      <c r="O13" s="32">
        <f t="shared" si="1"/>
        <v>0</v>
      </c>
      <c r="P13" s="51"/>
      <c r="Q13" s="52"/>
      <c r="R13" s="53"/>
      <c r="S13" s="54"/>
      <c r="T13" s="42" t="s">
        <v>7</v>
      </c>
      <c r="U13" s="32">
        <f t="shared" si="2"/>
        <v>0</v>
      </c>
      <c r="V13" s="51"/>
      <c r="W13" s="52"/>
      <c r="X13" s="53"/>
      <c r="Y13" s="54"/>
      <c r="Z13" s="42" t="s">
        <v>7</v>
      </c>
      <c r="AA13" s="34">
        <f t="shared" si="3"/>
        <v>0</v>
      </c>
      <c r="AB13" s="51"/>
      <c r="AC13" s="52"/>
      <c r="AD13" s="53"/>
      <c r="AE13" s="54"/>
      <c r="AF13" s="43"/>
      <c r="AG13" s="33">
        <f t="shared" si="4"/>
        <v>0</v>
      </c>
      <c r="AH13" s="51"/>
      <c r="AI13" s="52"/>
      <c r="AJ13" s="53"/>
      <c r="AK13" s="54"/>
      <c r="AL13" s="44" t="s">
        <v>7</v>
      </c>
      <c r="AM13" s="5">
        <f t="shared" si="5"/>
        <v>0</v>
      </c>
    </row>
    <row r="14" spans="1:39" ht="16.5" thickTop="1" thickBot="1">
      <c r="A14" s="190">
        <f t="shared" si="6"/>
        <v>41861</v>
      </c>
      <c r="B14" s="191"/>
      <c r="C14" s="4"/>
      <c r="D14" s="51"/>
      <c r="E14" s="52"/>
      <c r="F14" s="53"/>
      <c r="G14" s="54"/>
      <c r="H14" s="43"/>
      <c r="I14" s="26">
        <f t="shared" si="0"/>
        <v>0</v>
      </c>
      <c r="J14" s="51"/>
      <c r="K14" s="52"/>
      <c r="L14" s="53"/>
      <c r="M14" s="54"/>
      <c r="N14" s="42"/>
      <c r="O14" s="32">
        <f t="shared" si="1"/>
        <v>0</v>
      </c>
      <c r="P14" s="51"/>
      <c r="Q14" s="52"/>
      <c r="R14" s="53"/>
      <c r="S14" s="54"/>
      <c r="T14" s="42"/>
      <c r="U14" s="32">
        <f t="shared" si="2"/>
        <v>0</v>
      </c>
      <c r="V14" s="51"/>
      <c r="W14" s="52"/>
      <c r="X14" s="53"/>
      <c r="Y14" s="54"/>
      <c r="Z14" s="42"/>
      <c r="AA14" s="34">
        <f t="shared" si="3"/>
        <v>0</v>
      </c>
      <c r="AB14" s="51"/>
      <c r="AC14" s="52"/>
      <c r="AD14" s="53"/>
      <c r="AE14" s="54"/>
      <c r="AF14" s="43"/>
      <c r="AG14" s="33">
        <f t="shared" si="4"/>
        <v>0</v>
      </c>
      <c r="AH14" s="51"/>
      <c r="AI14" s="52"/>
      <c r="AJ14" s="53"/>
      <c r="AK14" s="54"/>
      <c r="AL14" s="44"/>
      <c r="AM14" s="5">
        <f t="shared" si="5"/>
        <v>0</v>
      </c>
    </row>
    <row r="15" spans="1:39" ht="16.5" thickTop="1" thickBot="1">
      <c r="A15" s="190">
        <f t="shared" si="6"/>
        <v>41862</v>
      </c>
      <c r="B15" s="191"/>
      <c r="C15" s="6"/>
      <c r="D15" s="51">
        <v>0.41666666666666669</v>
      </c>
      <c r="E15" s="52">
        <v>0.58333333333333337</v>
      </c>
      <c r="F15" s="53">
        <v>0.58333333333333337</v>
      </c>
      <c r="G15" s="54">
        <v>0.72916666666666663</v>
      </c>
      <c r="H15" s="43"/>
      <c r="I15" s="26">
        <f t="shared" si="0"/>
        <v>0.31249999999999994</v>
      </c>
      <c r="J15" s="51"/>
      <c r="K15" s="52"/>
      <c r="L15" s="53">
        <v>0.58333333333333337</v>
      </c>
      <c r="M15" s="54">
        <v>0.79166666666666663</v>
      </c>
      <c r="N15" s="42" t="s">
        <v>7</v>
      </c>
      <c r="O15" s="32">
        <f t="shared" si="1"/>
        <v>0.20833333333333326</v>
      </c>
      <c r="P15" s="51">
        <v>0.29166666666666669</v>
      </c>
      <c r="Q15" s="52">
        <v>0.58333333333333337</v>
      </c>
      <c r="R15" s="53">
        <v>0.70833333333333337</v>
      </c>
      <c r="S15" s="54">
        <v>0.83333333333333337</v>
      </c>
      <c r="T15" s="42" t="s">
        <v>7</v>
      </c>
      <c r="U15" s="32">
        <f t="shared" si="2"/>
        <v>0.41666666666666669</v>
      </c>
      <c r="V15" s="51"/>
      <c r="W15" s="52"/>
      <c r="X15" s="53"/>
      <c r="Y15" s="54"/>
      <c r="Z15" s="42" t="s">
        <v>7</v>
      </c>
      <c r="AA15" s="34">
        <f t="shared" si="3"/>
        <v>0</v>
      </c>
      <c r="AB15" s="51"/>
      <c r="AC15" s="52"/>
      <c r="AD15" s="53"/>
      <c r="AE15" s="54"/>
      <c r="AF15" s="43" t="s">
        <v>7</v>
      </c>
      <c r="AG15" s="33">
        <f t="shared" si="4"/>
        <v>0</v>
      </c>
      <c r="AH15" s="51"/>
      <c r="AI15" s="52"/>
      <c r="AJ15" s="53"/>
      <c r="AK15" s="54"/>
      <c r="AL15" s="44" t="s">
        <v>7</v>
      </c>
      <c r="AM15" s="5">
        <f t="shared" si="5"/>
        <v>0</v>
      </c>
    </row>
    <row r="16" spans="1:39" ht="16.5" thickTop="1" thickBot="1">
      <c r="A16" s="190">
        <f t="shared" si="6"/>
        <v>41863</v>
      </c>
      <c r="B16" s="191"/>
      <c r="C16" s="7"/>
      <c r="D16" s="51">
        <v>0.41666666666666669</v>
      </c>
      <c r="E16" s="52">
        <v>0.58333333333333337</v>
      </c>
      <c r="F16" s="53">
        <v>0.58333333333333337</v>
      </c>
      <c r="G16" s="54">
        <v>0.72916666666666663</v>
      </c>
      <c r="H16" s="43"/>
      <c r="I16" s="26">
        <f t="shared" si="0"/>
        <v>0.31249999999999994</v>
      </c>
      <c r="J16" s="51">
        <v>0.41666666666666669</v>
      </c>
      <c r="K16" s="52">
        <v>0.58333333333333337</v>
      </c>
      <c r="L16" s="53">
        <v>0.58333333333333337</v>
      </c>
      <c r="M16" s="54">
        <v>0.79166666666666663</v>
      </c>
      <c r="N16" s="42" t="s">
        <v>7</v>
      </c>
      <c r="O16" s="32">
        <f t="shared" si="1"/>
        <v>0.37499999999999994</v>
      </c>
      <c r="P16" s="51"/>
      <c r="Q16" s="52"/>
      <c r="R16" s="53">
        <v>0.57291666666666663</v>
      </c>
      <c r="S16" s="54">
        <v>0.91666666666666663</v>
      </c>
      <c r="T16" s="42" t="s">
        <v>7</v>
      </c>
      <c r="U16" s="32">
        <f t="shared" si="2"/>
        <v>0.34375</v>
      </c>
      <c r="V16" s="51"/>
      <c r="W16" s="52"/>
      <c r="X16" s="53"/>
      <c r="Y16" s="54"/>
      <c r="Z16" s="42" t="s">
        <v>7</v>
      </c>
      <c r="AA16" s="32">
        <f t="shared" si="3"/>
        <v>0</v>
      </c>
      <c r="AB16" s="51"/>
      <c r="AC16" s="52"/>
      <c r="AD16" s="53"/>
      <c r="AE16" s="54"/>
      <c r="AF16" s="43" t="s">
        <v>7</v>
      </c>
      <c r="AG16" s="33">
        <f t="shared" si="4"/>
        <v>0</v>
      </c>
      <c r="AH16" s="51"/>
      <c r="AI16" s="52"/>
      <c r="AJ16" s="53"/>
      <c r="AK16" s="54"/>
      <c r="AL16" s="44" t="s">
        <v>7</v>
      </c>
      <c r="AM16" s="5">
        <f t="shared" si="5"/>
        <v>0</v>
      </c>
    </row>
    <row r="17" spans="1:39" ht="16.5" thickTop="1" thickBot="1">
      <c r="A17" s="190">
        <f t="shared" si="6"/>
        <v>41864</v>
      </c>
      <c r="B17" s="191"/>
      <c r="C17" s="4"/>
      <c r="D17" s="51">
        <v>0.41666666666666669</v>
      </c>
      <c r="E17" s="52">
        <v>0.58333333333333337</v>
      </c>
      <c r="F17" s="53">
        <v>0.58333333333333337</v>
      </c>
      <c r="G17" s="54">
        <v>0.72916666666666663</v>
      </c>
      <c r="H17" s="43"/>
      <c r="I17" s="26">
        <f t="shared" si="0"/>
        <v>0.31249999999999994</v>
      </c>
      <c r="J17" s="51">
        <v>0.45833333333333331</v>
      </c>
      <c r="K17" s="52">
        <v>0.58333333333333337</v>
      </c>
      <c r="L17" s="53">
        <v>0.58333333333333337</v>
      </c>
      <c r="M17" s="54">
        <v>0.83333333333333337</v>
      </c>
      <c r="N17" s="42" t="s">
        <v>7</v>
      </c>
      <c r="O17" s="32">
        <f t="shared" si="1"/>
        <v>0.37500000000000006</v>
      </c>
      <c r="P17" s="51"/>
      <c r="Q17" s="52"/>
      <c r="R17" s="53">
        <v>0.54166666666666663</v>
      </c>
      <c r="S17" s="54">
        <v>0.83333333333333337</v>
      </c>
      <c r="T17" s="42" t="s">
        <v>7</v>
      </c>
      <c r="U17" s="32">
        <f t="shared" si="2"/>
        <v>0.29166666666666674</v>
      </c>
      <c r="V17" s="51"/>
      <c r="W17" s="52"/>
      <c r="X17" s="53"/>
      <c r="Y17" s="54"/>
      <c r="Z17" s="42" t="s">
        <v>7</v>
      </c>
      <c r="AA17" s="32">
        <f t="shared" si="3"/>
        <v>0</v>
      </c>
      <c r="AB17" s="51"/>
      <c r="AC17" s="52"/>
      <c r="AD17" s="53"/>
      <c r="AE17" s="54"/>
      <c r="AF17" s="43" t="s">
        <v>7</v>
      </c>
      <c r="AG17" s="33">
        <f t="shared" si="4"/>
        <v>0</v>
      </c>
      <c r="AH17" s="51"/>
      <c r="AI17" s="52"/>
      <c r="AJ17" s="53"/>
      <c r="AK17" s="54"/>
      <c r="AL17" s="44" t="s">
        <v>7</v>
      </c>
      <c r="AM17" s="5">
        <f t="shared" si="5"/>
        <v>0</v>
      </c>
    </row>
    <row r="18" spans="1:39" ht="16.5" thickTop="1" thickBot="1">
      <c r="A18" s="190">
        <f t="shared" si="6"/>
        <v>41865</v>
      </c>
      <c r="B18" s="191"/>
      <c r="C18" s="6"/>
      <c r="D18" s="51">
        <v>0.41666666666666669</v>
      </c>
      <c r="E18" s="52">
        <v>0.58333333333333337</v>
      </c>
      <c r="F18" s="53">
        <v>0.58333333333333337</v>
      </c>
      <c r="G18" s="54">
        <v>0.72916666666666663</v>
      </c>
      <c r="H18" s="43"/>
      <c r="I18" s="26">
        <f t="shared" si="0"/>
        <v>0.31249999999999994</v>
      </c>
      <c r="J18" s="51">
        <v>0.45833333333333331</v>
      </c>
      <c r="K18" s="52">
        <v>0.58333333333333337</v>
      </c>
      <c r="L18" s="53">
        <v>0.58333333333333337</v>
      </c>
      <c r="M18" s="54">
        <v>0.83333333333333337</v>
      </c>
      <c r="N18" s="42" t="s">
        <v>7</v>
      </c>
      <c r="O18" s="32">
        <f t="shared" si="1"/>
        <v>0.37500000000000006</v>
      </c>
      <c r="P18" s="51">
        <v>0.29166666666666669</v>
      </c>
      <c r="Q18" s="52">
        <v>0.60416666666666663</v>
      </c>
      <c r="R18" s="53"/>
      <c r="S18" s="54"/>
      <c r="T18" s="42" t="s">
        <v>7</v>
      </c>
      <c r="U18" s="32">
        <f t="shared" si="2"/>
        <v>0.31249999999999994</v>
      </c>
      <c r="V18" s="51"/>
      <c r="W18" s="52"/>
      <c r="X18" s="53"/>
      <c r="Y18" s="54"/>
      <c r="Z18" s="42" t="s">
        <v>7</v>
      </c>
      <c r="AA18" s="32">
        <f t="shared" si="3"/>
        <v>0</v>
      </c>
      <c r="AB18" s="51"/>
      <c r="AC18" s="52"/>
      <c r="AD18" s="53"/>
      <c r="AE18" s="54"/>
      <c r="AF18" s="43" t="s">
        <v>7</v>
      </c>
      <c r="AG18" s="33">
        <f t="shared" si="4"/>
        <v>0</v>
      </c>
      <c r="AH18" s="51"/>
      <c r="AI18" s="52"/>
      <c r="AJ18" s="53"/>
      <c r="AK18" s="54"/>
      <c r="AL18" s="44" t="s">
        <v>7</v>
      </c>
      <c r="AM18" s="5">
        <f t="shared" si="5"/>
        <v>0</v>
      </c>
    </row>
    <row r="19" spans="1:39" ht="16.5" thickTop="1" thickBot="1">
      <c r="A19" s="190">
        <f t="shared" si="6"/>
        <v>41866</v>
      </c>
      <c r="B19" s="191"/>
      <c r="C19" s="4" t="s">
        <v>6</v>
      </c>
      <c r="D19" s="51"/>
      <c r="E19" s="52"/>
      <c r="F19" s="53"/>
      <c r="G19" s="54"/>
      <c r="H19" s="43"/>
      <c r="I19" s="26">
        <f t="shared" si="0"/>
        <v>0</v>
      </c>
      <c r="J19" s="51"/>
      <c r="K19" s="52"/>
      <c r="L19" s="53"/>
      <c r="M19" s="54"/>
      <c r="N19" s="42"/>
      <c r="O19" s="32">
        <f t="shared" si="1"/>
        <v>0</v>
      </c>
      <c r="P19" s="51">
        <v>0.29166666666666669</v>
      </c>
      <c r="Q19" s="52">
        <v>0.5</v>
      </c>
      <c r="R19" s="53"/>
      <c r="S19" s="54"/>
      <c r="T19" s="42"/>
      <c r="U19" s="32">
        <f t="shared" si="2"/>
        <v>0.20833333333333331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/>
      <c r="AE19" s="54"/>
      <c r="AF19" s="43"/>
      <c r="AG19" s="33">
        <f t="shared" si="4"/>
        <v>0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>
      <c r="A20" s="190">
        <f t="shared" si="6"/>
        <v>41867</v>
      </c>
      <c r="B20" s="191"/>
      <c r="C20" s="7"/>
      <c r="D20" s="51"/>
      <c r="E20" s="52"/>
      <c r="F20" s="53"/>
      <c r="G20" s="54"/>
      <c r="H20" s="43"/>
      <c r="I20" s="26">
        <f t="shared" si="0"/>
        <v>0</v>
      </c>
      <c r="J20" s="51"/>
      <c r="K20" s="52"/>
      <c r="L20" s="53"/>
      <c r="M20" s="54"/>
      <c r="N20" s="42" t="s">
        <v>7</v>
      </c>
      <c r="O20" s="32">
        <f t="shared" si="1"/>
        <v>0</v>
      </c>
      <c r="P20" s="51"/>
      <c r="Q20" s="52"/>
      <c r="R20" s="53"/>
      <c r="S20" s="54"/>
      <c r="T20" s="42" t="s">
        <v>7</v>
      </c>
      <c r="U20" s="32">
        <f t="shared" si="2"/>
        <v>0</v>
      </c>
      <c r="V20" s="51"/>
      <c r="W20" s="52"/>
      <c r="X20" s="53"/>
      <c r="Y20" s="54"/>
      <c r="Z20" s="42" t="s">
        <v>7</v>
      </c>
      <c r="AA20" s="32">
        <f t="shared" si="3"/>
        <v>0</v>
      </c>
      <c r="AB20" s="51"/>
      <c r="AC20" s="52"/>
      <c r="AD20" s="53"/>
      <c r="AE20" s="54"/>
      <c r="AF20" s="43" t="s">
        <v>7</v>
      </c>
      <c r="AG20" s="33">
        <f t="shared" si="4"/>
        <v>0</v>
      </c>
      <c r="AH20" s="51"/>
      <c r="AI20" s="52"/>
      <c r="AJ20" s="53"/>
      <c r="AK20" s="54"/>
      <c r="AL20" s="44" t="s">
        <v>7</v>
      </c>
      <c r="AM20" s="5">
        <f t="shared" si="5"/>
        <v>0</v>
      </c>
    </row>
    <row r="21" spans="1:39" ht="16.5" thickTop="1" thickBot="1">
      <c r="A21" s="190">
        <f t="shared" si="6"/>
        <v>41868</v>
      </c>
      <c r="B21" s="191"/>
      <c r="C21" s="7"/>
      <c r="D21" s="51"/>
      <c r="E21" s="52"/>
      <c r="F21" s="53"/>
      <c r="G21" s="54"/>
      <c r="H21" s="43"/>
      <c r="I21" s="26">
        <f t="shared" si="0"/>
        <v>0</v>
      </c>
      <c r="J21" s="51"/>
      <c r="K21" s="52"/>
      <c r="L21" s="53"/>
      <c r="M21" s="54"/>
      <c r="N21" s="42"/>
      <c r="O21" s="32">
        <f t="shared" si="1"/>
        <v>0</v>
      </c>
      <c r="P21" s="51"/>
      <c r="Q21" s="52"/>
      <c r="R21" s="53"/>
      <c r="S21" s="54"/>
      <c r="T21" s="42"/>
      <c r="U21" s="32">
        <f t="shared" si="2"/>
        <v>0</v>
      </c>
      <c r="V21" s="51"/>
      <c r="W21" s="52"/>
      <c r="X21" s="53"/>
      <c r="Y21" s="54"/>
      <c r="Z21" s="42"/>
      <c r="AA21" s="32">
        <f t="shared" si="3"/>
        <v>0</v>
      </c>
      <c r="AB21" s="51"/>
      <c r="AC21" s="52"/>
      <c r="AD21" s="53"/>
      <c r="AE21" s="54"/>
      <c r="AF21" s="43"/>
      <c r="AG21" s="33">
        <f t="shared" si="4"/>
        <v>0</v>
      </c>
      <c r="AH21" s="51"/>
      <c r="AI21" s="52"/>
      <c r="AJ21" s="53"/>
      <c r="AK21" s="54"/>
      <c r="AL21" s="44"/>
      <c r="AM21" s="5">
        <f t="shared" si="5"/>
        <v>0</v>
      </c>
    </row>
    <row r="22" spans="1:39" ht="16.5" thickTop="1" thickBot="1">
      <c r="A22" s="190">
        <f t="shared" si="6"/>
        <v>41869</v>
      </c>
      <c r="B22" s="191"/>
      <c r="C22" s="7"/>
      <c r="D22" s="51">
        <v>0.41666666666666669</v>
      </c>
      <c r="E22" s="52">
        <v>0.58333333333333337</v>
      </c>
      <c r="F22" s="53">
        <v>0.58333333333333337</v>
      </c>
      <c r="G22" s="54">
        <v>0.72916666666666663</v>
      </c>
      <c r="H22" s="43"/>
      <c r="I22" s="26">
        <f t="shared" si="0"/>
        <v>0.31249999999999994</v>
      </c>
      <c r="J22" s="51">
        <v>0.29166666666666669</v>
      </c>
      <c r="K22" s="52">
        <v>0.58333333333333337</v>
      </c>
      <c r="L22" s="53">
        <v>0.70833333333333337</v>
      </c>
      <c r="M22" s="54">
        <v>0.83333333333333337</v>
      </c>
      <c r="N22" s="42" t="s">
        <v>7</v>
      </c>
      <c r="O22" s="32">
        <f t="shared" si="1"/>
        <v>0.41666666666666669</v>
      </c>
      <c r="P22" s="51"/>
      <c r="Q22" s="52"/>
      <c r="R22" s="53">
        <v>0.57291666666666663</v>
      </c>
      <c r="S22" s="54">
        <v>0.91666666666666663</v>
      </c>
      <c r="T22" s="42" t="s">
        <v>7</v>
      </c>
      <c r="U22" s="32">
        <f t="shared" si="2"/>
        <v>0.34375</v>
      </c>
      <c r="V22" s="51"/>
      <c r="W22" s="52"/>
      <c r="X22" s="53"/>
      <c r="Y22" s="54"/>
      <c r="Z22" s="42" t="s">
        <v>7</v>
      </c>
      <c r="AA22" s="32">
        <f t="shared" si="3"/>
        <v>0</v>
      </c>
      <c r="AB22" s="51"/>
      <c r="AC22" s="52"/>
      <c r="AD22" s="53"/>
      <c r="AE22" s="54"/>
      <c r="AF22" s="43" t="s">
        <v>7</v>
      </c>
      <c r="AG22" s="33">
        <f t="shared" si="4"/>
        <v>0</v>
      </c>
      <c r="AH22" s="51"/>
      <c r="AI22" s="52"/>
      <c r="AJ22" s="53"/>
      <c r="AK22" s="54"/>
      <c r="AL22" s="44" t="s">
        <v>7</v>
      </c>
      <c r="AM22" s="5">
        <f t="shared" si="5"/>
        <v>0</v>
      </c>
    </row>
    <row r="23" spans="1:39" ht="16.5" thickTop="1" thickBot="1">
      <c r="A23" s="190">
        <f t="shared" si="6"/>
        <v>41870</v>
      </c>
      <c r="B23" s="191"/>
      <c r="C23" s="7"/>
      <c r="D23" s="51">
        <v>0.41666666666666669</v>
      </c>
      <c r="E23" s="52">
        <v>0.58333333333333337</v>
      </c>
      <c r="F23" s="53">
        <v>0.58333333333333337</v>
      </c>
      <c r="G23" s="54">
        <v>0.72916666666666663</v>
      </c>
      <c r="H23" s="43"/>
      <c r="I23" s="26">
        <f t="shared" si="0"/>
        <v>0.31249999999999994</v>
      </c>
      <c r="J23" s="51"/>
      <c r="K23" s="52"/>
      <c r="L23" s="53">
        <v>0.57291666666666663</v>
      </c>
      <c r="M23" s="54">
        <v>0.91666666666666663</v>
      </c>
      <c r="N23" s="42" t="s">
        <v>7</v>
      </c>
      <c r="O23" s="32">
        <f t="shared" si="1"/>
        <v>0.34375</v>
      </c>
      <c r="P23" s="51">
        <v>0.41666666666666669</v>
      </c>
      <c r="Q23" s="52">
        <v>0.58333333333333337</v>
      </c>
      <c r="R23" s="53">
        <v>0.58333333333333337</v>
      </c>
      <c r="S23" s="54">
        <v>0.83333333333333337</v>
      </c>
      <c r="T23" s="42" t="s">
        <v>7</v>
      </c>
      <c r="U23" s="32">
        <f t="shared" si="2"/>
        <v>0.41666666666666669</v>
      </c>
      <c r="V23" s="51"/>
      <c r="W23" s="52"/>
      <c r="X23" s="53"/>
      <c r="Y23" s="54"/>
      <c r="Z23" s="42" t="s">
        <v>7</v>
      </c>
      <c r="AA23" s="32">
        <f t="shared" si="3"/>
        <v>0</v>
      </c>
      <c r="AB23" s="51"/>
      <c r="AC23" s="52"/>
      <c r="AD23" s="53"/>
      <c r="AE23" s="54"/>
      <c r="AF23" s="43" t="s">
        <v>7</v>
      </c>
      <c r="AG23" s="33">
        <f t="shared" si="4"/>
        <v>0</v>
      </c>
      <c r="AH23" s="51"/>
      <c r="AI23" s="52"/>
      <c r="AJ23" s="53"/>
      <c r="AK23" s="54"/>
      <c r="AL23" s="44" t="s">
        <v>7</v>
      </c>
      <c r="AM23" s="5">
        <f t="shared" si="5"/>
        <v>0</v>
      </c>
    </row>
    <row r="24" spans="1:39" ht="16.5" thickTop="1" thickBot="1">
      <c r="A24" s="190">
        <f t="shared" si="6"/>
        <v>41871</v>
      </c>
      <c r="B24" s="191"/>
      <c r="C24" s="7"/>
      <c r="D24" s="51">
        <v>0.41666666666666669</v>
      </c>
      <c r="E24" s="52">
        <v>0.58333333333333337</v>
      </c>
      <c r="F24" s="53">
        <v>0.58333333333333337</v>
      </c>
      <c r="G24" s="54">
        <v>0.72916666666666663</v>
      </c>
      <c r="H24" s="43"/>
      <c r="I24" s="26">
        <f t="shared" si="0"/>
        <v>0.31249999999999994</v>
      </c>
      <c r="J24" s="51"/>
      <c r="K24" s="52"/>
      <c r="L24" s="53">
        <v>0.54166666666666663</v>
      </c>
      <c r="M24" s="54">
        <v>0.83333333333333337</v>
      </c>
      <c r="N24" s="42" t="s">
        <v>7</v>
      </c>
      <c r="O24" s="32">
        <f t="shared" si="1"/>
        <v>0.29166666666666674</v>
      </c>
      <c r="P24" s="51">
        <v>0.29166666666666669</v>
      </c>
      <c r="Q24" s="52">
        <v>0.5</v>
      </c>
      <c r="R24" s="53"/>
      <c r="S24" s="54"/>
      <c r="T24" s="42" t="s">
        <v>7</v>
      </c>
      <c r="U24" s="32">
        <f t="shared" si="2"/>
        <v>0.20833333333333331</v>
      </c>
      <c r="V24" s="51"/>
      <c r="W24" s="52"/>
      <c r="X24" s="53"/>
      <c r="Y24" s="54"/>
      <c r="Z24" s="42" t="s">
        <v>7</v>
      </c>
      <c r="AA24" s="32">
        <f t="shared" si="3"/>
        <v>0</v>
      </c>
      <c r="AB24" s="51"/>
      <c r="AC24" s="52"/>
      <c r="AD24" s="53"/>
      <c r="AE24" s="54"/>
      <c r="AF24" s="43" t="s">
        <v>7</v>
      </c>
      <c r="AG24" s="33">
        <f t="shared" si="4"/>
        <v>0</v>
      </c>
      <c r="AH24" s="51"/>
      <c r="AI24" s="52"/>
      <c r="AJ24" s="53"/>
      <c r="AK24" s="54"/>
      <c r="AL24" s="44" t="s">
        <v>7</v>
      </c>
      <c r="AM24" s="5">
        <f t="shared" si="5"/>
        <v>0</v>
      </c>
    </row>
    <row r="25" spans="1:39" ht="16.5" thickTop="1" thickBot="1">
      <c r="A25" s="190">
        <f t="shared" si="6"/>
        <v>41872</v>
      </c>
      <c r="B25" s="191"/>
      <c r="C25" s="4"/>
      <c r="D25" s="51">
        <v>0.41666666666666669</v>
      </c>
      <c r="E25" s="52">
        <v>0.58333333333333337</v>
      </c>
      <c r="F25" s="53">
        <v>0.58333333333333337</v>
      </c>
      <c r="G25" s="54">
        <v>0.72916666666666663</v>
      </c>
      <c r="H25" s="43"/>
      <c r="I25" s="26">
        <f t="shared" si="0"/>
        <v>0.31249999999999994</v>
      </c>
      <c r="J25" s="51">
        <v>0.29166666666666669</v>
      </c>
      <c r="K25" s="52">
        <v>0.60416666666666663</v>
      </c>
      <c r="L25" s="53"/>
      <c r="M25" s="54"/>
      <c r="N25" s="42" t="s">
        <v>7</v>
      </c>
      <c r="O25" s="32">
        <f t="shared" si="1"/>
        <v>0.31249999999999994</v>
      </c>
      <c r="P25" s="51"/>
      <c r="Q25" s="52"/>
      <c r="R25" s="53"/>
      <c r="S25" s="54"/>
      <c r="T25" s="42" t="s">
        <v>7</v>
      </c>
      <c r="U25" s="32">
        <f t="shared" si="2"/>
        <v>0</v>
      </c>
      <c r="V25" s="51"/>
      <c r="W25" s="52"/>
      <c r="X25" s="53"/>
      <c r="Y25" s="54"/>
      <c r="Z25" s="42" t="s">
        <v>7</v>
      </c>
      <c r="AA25" s="32">
        <f t="shared" si="3"/>
        <v>0</v>
      </c>
      <c r="AB25" s="51"/>
      <c r="AC25" s="52"/>
      <c r="AD25" s="53"/>
      <c r="AE25" s="54"/>
      <c r="AF25" s="43" t="s">
        <v>7</v>
      </c>
      <c r="AG25" s="33">
        <f t="shared" si="4"/>
        <v>0</v>
      </c>
      <c r="AH25" s="51"/>
      <c r="AI25" s="52"/>
      <c r="AJ25" s="53"/>
      <c r="AK25" s="54"/>
      <c r="AL25" s="44" t="s">
        <v>7</v>
      </c>
      <c r="AM25" s="5">
        <f t="shared" si="5"/>
        <v>0</v>
      </c>
    </row>
    <row r="26" spans="1:39" ht="16.5" thickTop="1" thickBot="1">
      <c r="A26" s="190">
        <f t="shared" si="6"/>
        <v>41873</v>
      </c>
      <c r="B26" s="191"/>
      <c r="C26" s="6"/>
      <c r="D26" s="51">
        <v>0.41666666666666669</v>
      </c>
      <c r="E26" s="52">
        <v>0.58333333333333337</v>
      </c>
      <c r="F26" s="53">
        <v>0.58333333333333337</v>
      </c>
      <c r="G26" s="54">
        <v>0.72916666666666663</v>
      </c>
      <c r="H26" s="43"/>
      <c r="I26" s="26">
        <f t="shared" si="0"/>
        <v>0.31249999999999994</v>
      </c>
      <c r="J26" s="51">
        <v>0.29166666666666669</v>
      </c>
      <c r="K26" s="52">
        <v>0.5</v>
      </c>
      <c r="L26" s="53"/>
      <c r="M26" s="54"/>
      <c r="N26" s="42" t="s">
        <v>7</v>
      </c>
      <c r="O26" s="32">
        <f t="shared" si="1"/>
        <v>0.20833333333333331</v>
      </c>
      <c r="P26" s="51"/>
      <c r="Q26" s="52"/>
      <c r="R26" s="53"/>
      <c r="S26" s="54"/>
      <c r="T26" s="42" t="s">
        <v>7</v>
      </c>
      <c r="U26" s="32">
        <f t="shared" si="2"/>
        <v>0</v>
      </c>
      <c r="V26" s="51"/>
      <c r="W26" s="52"/>
      <c r="X26" s="53"/>
      <c r="Y26" s="54"/>
      <c r="Z26" s="42" t="s">
        <v>7</v>
      </c>
      <c r="AA26" s="32">
        <f t="shared" si="3"/>
        <v>0</v>
      </c>
      <c r="AB26" s="51"/>
      <c r="AC26" s="52"/>
      <c r="AD26" s="53"/>
      <c r="AE26" s="54"/>
      <c r="AF26" s="43" t="s">
        <v>7</v>
      </c>
      <c r="AG26" s="33">
        <f t="shared" si="4"/>
        <v>0</v>
      </c>
      <c r="AH26" s="51"/>
      <c r="AI26" s="52"/>
      <c r="AJ26" s="53"/>
      <c r="AK26" s="54"/>
      <c r="AL26" s="44" t="s">
        <v>7</v>
      </c>
      <c r="AM26" s="5">
        <f t="shared" si="5"/>
        <v>0</v>
      </c>
    </row>
    <row r="27" spans="1:39" ht="16.5" thickTop="1" thickBot="1">
      <c r="A27" s="190">
        <f t="shared" si="6"/>
        <v>41874</v>
      </c>
      <c r="B27" s="191"/>
      <c r="C27" s="7"/>
      <c r="D27" s="51"/>
      <c r="E27" s="52"/>
      <c r="F27" s="53"/>
      <c r="G27" s="54"/>
      <c r="H27" s="43"/>
      <c r="I27" s="26">
        <f t="shared" si="0"/>
        <v>0</v>
      </c>
      <c r="J27" s="51"/>
      <c r="K27" s="52"/>
      <c r="L27" s="53"/>
      <c r="M27" s="54"/>
      <c r="N27" s="42" t="s">
        <v>7</v>
      </c>
      <c r="O27" s="32">
        <f t="shared" si="1"/>
        <v>0</v>
      </c>
      <c r="P27" s="51"/>
      <c r="Q27" s="52"/>
      <c r="R27" s="53">
        <v>0.57291666666666663</v>
      </c>
      <c r="S27" s="54">
        <v>0.91666666666666663</v>
      </c>
      <c r="T27" s="42"/>
      <c r="U27" s="32">
        <f t="shared" si="2"/>
        <v>0.34375</v>
      </c>
      <c r="V27" s="51"/>
      <c r="W27" s="52"/>
      <c r="X27" s="53"/>
      <c r="Y27" s="54"/>
      <c r="Z27" s="42" t="s">
        <v>7</v>
      </c>
      <c r="AA27" s="32">
        <f t="shared" si="3"/>
        <v>0</v>
      </c>
      <c r="AB27" s="51"/>
      <c r="AC27" s="52"/>
      <c r="AD27" s="53"/>
      <c r="AE27" s="54"/>
      <c r="AF27" s="43" t="s">
        <v>7</v>
      </c>
      <c r="AG27" s="33">
        <f t="shared" si="4"/>
        <v>0</v>
      </c>
      <c r="AH27" s="51"/>
      <c r="AI27" s="52"/>
      <c r="AJ27" s="53"/>
      <c r="AK27" s="54"/>
      <c r="AL27" s="44" t="s">
        <v>7</v>
      </c>
      <c r="AM27" s="5">
        <f t="shared" si="5"/>
        <v>0</v>
      </c>
    </row>
    <row r="28" spans="1:39" ht="16.5" thickTop="1" thickBot="1">
      <c r="A28" s="190">
        <f t="shared" si="6"/>
        <v>41875</v>
      </c>
      <c r="B28" s="191"/>
      <c r="C28" s="7"/>
      <c r="D28" s="51">
        <v>0.29166666666666669</v>
      </c>
      <c r="E28" s="52">
        <v>0.58333333333333337</v>
      </c>
      <c r="F28" s="53"/>
      <c r="G28" s="54"/>
      <c r="H28" s="43"/>
      <c r="I28" s="26">
        <f t="shared" si="0"/>
        <v>0.29166666666666669</v>
      </c>
      <c r="J28" s="51"/>
      <c r="K28" s="52"/>
      <c r="L28" s="53"/>
      <c r="M28" s="54"/>
      <c r="N28" s="42"/>
      <c r="O28" s="32">
        <f t="shared" si="1"/>
        <v>0</v>
      </c>
      <c r="P28" s="51"/>
      <c r="Q28" s="52"/>
      <c r="R28" s="53">
        <v>0.57291666666666663</v>
      </c>
      <c r="S28" s="54">
        <v>0.91666666666666663</v>
      </c>
      <c r="T28" s="42"/>
      <c r="U28" s="32">
        <f t="shared" si="2"/>
        <v>0.34375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/>
      <c r="AE28" s="54"/>
      <c r="AF28" s="43"/>
      <c r="AG28" s="33">
        <f t="shared" si="4"/>
        <v>0</v>
      </c>
      <c r="AH28" s="51"/>
      <c r="AI28" s="52"/>
      <c r="AJ28" s="53"/>
      <c r="AK28" s="54"/>
      <c r="AL28" s="44"/>
      <c r="AM28" s="5">
        <f t="shared" si="5"/>
        <v>0</v>
      </c>
    </row>
    <row r="29" spans="1:39" ht="16.5" thickTop="1" thickBot="1">
      <c r="A29" s="190">
        <f t="shared" si="6"/>
        <v>41876</v>
      </c>
      <c r="B29" s="191"/>
      <c r="C29" s="7"/>
      <c r="D29" s="51">
        <v>0.29166666666666669</v>
      </c>
      <c r="E29" s="52">
        <v>0.58333333333333337</v>
      </c>
      <c r="F29" s="53"/>
      <c r="G29" s="54"/>
      <c r="H29" s="43"/>
      <c r="I29" s="26">
        <f t="shared" si="0"/>
        <v>0.29166666666666669</v>
      </c>
      <c r="J29" s="51"/>
      <c r="K29" s="52"/>
      <c r="L29" s="53">
        <v>0.57291666666666663</v>
      </c>
      <c r="M29" s="54">
        <v>0.91666666666666663</v>
      </c>
      <c r="N29" s="42"/>
      <c r="O29" s="32">
        <f t="shared" si="1"/>
        <v>0.34375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 t="s">
        <v>7</v>
      </c>
      <c r="AA29" s="32">
        <f t="shared" si="3"/>
        <v>0</v>
      </c>
      <c r="AB29" s="51"/>
      <c r="AC29" s="52"/>
      <c r="AD29" s="53"/>
      <c r="AE29" s="54"/>
      <c r="AF29" s="43" t="s">
        <v>7</v>
      </c>
      <c r="AG29" s="33">
        <f t="shared" si="4"/>
        <v>0</v>
      </c>
      <c r="AH29" s="51"/>
      <c r="AI29" s="52"/>
      <c r="AJ29" s="53"/>
      <c r="AK29" s="54"/>
      <c r="AL29" s="44" t="s">
        <v>7</v>
      </c>
      <c r="AM29" s="5">
        <f t="shared" si="5"/>
        <v>0</v>
      </c>
    </row>
    <row r="30" spans="1:39" ht="16.5" thickTop="1" thickBot="1">
      <c r="A30" s="190">
        <f t="shared" si="6"/>
        <v>41877</v>
      </c>
      <c r="B30" s="191"/>
      <c r="C30" s="7"/>
      <c r="D30" s="51"/>
      <c r="E30" s="52"/>
      <c r="F30" s="53">
        <v>0.57291666666666663</v>
      </c>
      <c r="G30" s="54">
        <v>0.91666666666666663</v>
      </c>
      <c r="H30" s="43"/>
      <c r="I30" s="26">
        <f t="shared" si="0"/>
        <v>0.34375</v>
      </c>
      <c r="J30" s="51">
        <v>0.29166666666666669</v>
      </c>
      <c r="K30" s="52">
        <v>0.58333333333333337</v>
      </c>
      <c r="L30" s="53"/>
      <c r="M30" s="54"/>
      <c r="N30" s="42"/>
      <c r="O30" s="32">
        <f t="shared" si="1"/>
        <v>0.29166666666666669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/>
      <c r="Y30" s="54"/>
      <c r="Z30" s="42" t="s">
        <v>7</v>
      </c>
      <c r="AA30" s="32">
        <f t="shared" si="3"/>
        <v>0</v>
      </c>
      <c r="AB30" s="51"/>
      <c r="AC30" s="52"/>
      <c r="AD30" s="53"/>
      <c r="AE30" s="54"/>
      <c r="AF30" s="43" t="s">
        <v>7</v>
      </c>
      <c r="AG30" s="33">
        <f t="shared" si="4"/>
        <v>0</v>
      </c>
      <c r="AH30" s="51"/>
      <c r="AI30" s="52"/>
      <c r="AJ30" s="53"/>
      <c r="AK30" s="54"/>
      <c r="AL30" s="44" t="s">
        <v>7</v>
      </c>
      <c r="AM30" s="5">
        <f t="shared" si="5"/>
        <v>0</v>
      </c>
    </row>
    <row r="31" spans="1:39" ht="16.5" thickTop="1" thickBot="1">
      <c r="A31" s="190">
        <f t="shared" si="6"/>
        <v>41878</v>
      </c>
      <c r="B31" s="191"/>
      <c r="C31" s="4"/>
      <c r="D31" s="51"/>
      <c r="E31" s="52"/>
      <c r="F31" s="53">
        <v>0.54166666666666663</v>
      </c>
      <c r="G31" s="54">
        <v>0.83333333333333337</v>
      </c>
      <c r="H31" s="43"/>
      <c r="I31" s="26">
        <f t="shared" si="0"/>
        <v>0.29166666666666674</v>
      </c>
      <c r="J31" s="51">
        <v>0.29166666666666669</v>
      </c>
      <c r="K31" s="52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/>
      <c r="Y31" s="54"/>
      <c r="Z31" s="42" t="s">
        <v>7</v>
      </c>
      <c r="AA31" s="32">
        <f t="shared" si="3"/>
        <v>0</v>
      </c>
      <c r="AB31" s="51"/>
      <c r="AC31" s="52"/>
      <c r="AD31" s="53"/>
      <c r="AE31" s="54"/>
      <c r="AF31" s="43" t="s">
        <v>7</v>
      </c>
      <c r="AG31" s="33">
        <f t="shared" si="4"/>
        <v>0</v>
      </c>
      <c r="AH31" s="51"/>
      <c r="AI31" s="52"/>
      <c r="AJ31" s="53"/>
      <c r="AK31" s="54"/>
      <c r="AL31" s="44" t="s">
        <v>7</v>
      </c>
      <c r="AM31" s="5">
        <f t="shared" si="5"/>
        <v>0</v>
      </c>
    </row>
    <row r="32" spans="1:39" ht="16.5" thickTop="1" thickBot="1">
      <c r="A32" s="190">
        <f t="shared" si="6"/>
        <v>41879</v>
      </c>
      <c r="B32" s="191"/>
      <c r="C32" s="6"/>
      <c r="D32" s="51">
        <v>0.29166666666666669</v>
      </c>
      <c r="E32" s="52">
        <v>0.60416666666666663</v>
      </c>
      <c r="F32" s="53"/>
      <c r="G32" s="54"/>
      <c r="H32" s="43"/>
      <c r="I32" s="26">
        <f t="shared" si="0"/>
        <v>0.31249999999999994</v>
      </c>
      <c r="J32" s="51"/>
      <c r="K32" s="52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0.91666666666666663</v>
      </c>
      <c r="T32" s="42"/>
      <c r="U32" s="32">
        <f t="shared" si="2"/>
        <v>0.34375</v>
      </c>
      <c r="V32" s="51"/>
      <c r="W32" s="52"/>
      <c r="X32" s="53"/>
      <c r="Y32" s="54"/>
      <c r="Z32" s="42" t="s">
        <v>7</v>
      </c>
      <c r="AA32" s="32">
        <f t="shared" si="3"/>
        <v>0</v>
      </c>
      <c r="AB32" s="51"/>
      <c r="AC32" s="52"/>
      <c r="AD32" s="53"/>
      <c r="AE32" s="54"/>
      <c r="AF32" s="43" t="s">
        <v>7</v>
      </c>
      <c r="AG32" s="33">
        <f t="shared" si="4"/>
        <v>0</v>
      </c>
      <c r="AH32" s="51"/>
      <c r="AI32" s="52"/>
      <c r="AJ32" s="53"/>
      <c r="AK32" s="54"/>
      <c r="AL32" s="44" t="s">
        <v>7</v>
      </c>
      <c r="AM32" s="5">
        <f t="shared" si="5"/>
        <v>0</v>
      </c>
    </row>
    <row r="33" spans="1:39" ht="16.5" thickTop="1" thickBot="1">
      <c r="A33" s="190">
        <f t="shared" si="6"/>
        <v>41880</v>
      </c>
      <c r="B33" s="191"/>
      <c r="C33" s="7"/>
      <c r="D33" s="51">
        <v>0.29166666666666669</v>
      </c>
      <c r="E33" s="52">
        <v>0.5</v>
      </c>
      <c r="F33" s="53"/>
      <c r="G33" s="54"/>
      <c r="H33" s="43"/>
      <c r="I33" s="26">
        <f t="shared" si="0"/>
        <v>0.20833333333333331</v>
      </c>
      <c r="J33" s="51"/>
      <c r="K33" s="52"/>
      <c r="L33" s="53"/>
      <c r="M33" s="54"/>
      <c r="N33" s="42"/>
      <c r="O33" s="32">
        <f t="shared" si="1"/>
        <v>0</v>
      </c>
      <c r="P33" s="51"/>
      <c r="Q33" s="52"/>
      <c r="R33" s="53">
        <v>0.5</v>
      </c>
      <c r="S33" s="54">
        <v>0.91666666666666663</v>
      </c>
      <c r="T33" s="42"/>
      <c r="U33" s="32">
        <f t="shared" si="2"/>
        <v>0.41666666666666663</v>
      </c>
      <c r="V33" s="51"/>
      <c r="W33" s="52"/>
      <c r="X33" s="53"/>
      <c r="Y33" s="54"/>
      <c r="Z33" s="42" t="s">
        <v>7</v>
      </c>
      <c r="AA33" s="32">
        <f t="shared" si="3"/>
        <v>0</v>
      </c>
      <c r="AB33" s="51"/>
      <c r="AC33" s="52"/>
      <c r="AD33" s="53"/>
      <c r="AE33" s="54"/>
      <c r="AF33" s="43" t="s">
        <v>7</v>
      </c>
      <c r="AG33" s="33">
        <f t="shared" si="4"/>
        <v>0</v>
      </c>
      <c r="AH33" s="51"/>
      <c r="AI33" s="52"/>
      <c r="AJ33" s="53"/>
      <c r="AK33" s="54"/>
      <c r="AL33" s="44" t="s">
        <v>7</v>
      </c>
      <c r="AM33" s="5">
        <f t="shared" si="5"/>
        <v>0</v>
      </c>
    </row>
    <row r="34" spans="1:39" ht="16.5" thickTop="1" thickBot="1">
      <c r="A34" s="190">
        <f t="shared" si="6"/>
        <v>41881</v>
      </c>
      <c r="B34" s="191"/>
      <c r="C34" s="7"/>
      <c r="D34" s="51"/>
      <c r="E34" s="52"/>
      <c r="F34" s="53"/>
      <c r="G34" s="54"/>
      <c r="H34" s="43"/>
      <c r="I34" s="26">
        <f t="shared" si="0"/>
        <v>0</v>
      </c>
      <c r="J34" s="51"/>
      <c r="K34" s="52"/>
      <c r="L34" s="53">
        <v>0.57291666666666663</v>
      </c>
      <c r="M34" s="54">
        <v>0.91666666666666663</v>
      </c>
      <c r="N34" s="42"/>
      <c r="O34" s="32">
        <f t="shared" si="1"/>
        <v>0.34375</v>
      </c>
      <c r="P34" s="51">
        <v>0.29166666666666669</v>
      </c>
      <c r="Q34" s="52">
        <v>0.58333333333333337</v>
      </c>
      <c r="R34" s="53"/>
      <c r="S34" s="54"/>
      <c r="T34" s="42"/>
      <c r="U34" s="32">
        <f t="shared" si="2"/>
        <v>0.29166666666666669</v>
      </c>
      <c r="V34" s="51"/>
      <c r="W34" s="52"/>
      <c r="X34" s="53"/>
      <c r="Y34" s="54"/>
      <c r="Z34" s="42" t="s">
        <v>7</v>
      </c>
      <c r="AA34" s="32">
        <f t="shared" si="3"/>
        <v>0</v>
      </c>
      <c r="AB34" s="51"/>
      <c r="AC34" s="52"/>
      <c r="AD34" s="53"/>
      <c r="AE34" s="54"/>
      <c r="AF34" s="43" t="s">
        <v>7</v>
      </c>
      <c r="AG34" s="33">
        <f t="shared" si="4"/>
        <v>0</v>
      </c>
      <c r="AH34" s="51"/>
      <c r="AI34" s="52"/>
      <c r="AJ34" s="53"/>
      <c r="AK34" s="54"/>
      <c r="AL34" s="44" t="s">
        <v>7</v>
      </c>
      <c r="AM34" s="5">
        <f t="shared" si="5"/>
        <v>0</v>
      </c>
    </row>
    <row r="35" spans="1:39" ht="16.5" thickTop="1" thickBot="1">
      <c r="A35" s="190">
        <f t="shared" si="6"/>
        <v>41882</v>
      </c>
      <c r="B35" s="191"/>
      <c r="C35" s="13"/>
      <c r="D35" s="55"/>
      <c r="E35" s="56"/>
      <c r="F35" s="57"/>
      <c r="G35" s="58"/>
      <c r="H35" s="43"/>
      <c r="I35" s="35">
        <f t="shared" si="0"/>
        <v>0</v>
      </c>
      <c r="J35" s="55"/>
      <c r="K35" s="56"/>
      <c r="L35" s="57">
        <v>0.57291666666666663</v>
      </c>
      <c r="M35" s="58">
        <v>0.91666666666666663</v>
      </c>
      <c r="N35" s="42"/>
      <c r="O35" s="35">
        <f t="shared" si="1"/>
        <v>0.34375</v>
      </c>
      <c r="P35" s="55">
        <v>0.29166666666666669</v>
      </c>
      <c r="Q35" s="56">
        <v>0.58333333333333337</v>
      </c>
      <c r="R35" s="57"/>
      <c r="S35" s="58"/>
      <c r="T35" s="42"/>
      <c r="U35" s="35">
        <f t="shared" si="2"/>
        <v>0.29166666666666669</v>
      </c>
      <c r="V35" s="55"/>
      <c r="W35" s="56"/>
      <c r="X35" s="57"/>
      <c r="Y35" s="58"/>
      <c r="Z35" s="42"/>
      <c r="AA35" s="35">
        <f t="shared" si="3"/>
        <v>0</v>
      </c>
      <c r="AB35" s="55"/>
      <c r="AC35" s="56"/>
      <c r="AD35" s="57"/>
      <c r="AE35" s="58"/>
      <c r="AF35" s="43"/>
      <c r="AG35" s="35">
        <f t="shared" si="4"/>
        <v>0</v>
      </c>
      <c r="AH35" s="55"/>
      <c r="AI35" s="56"/>
      <c r="AJ35" s="57"/>
      <c r="AK35" s="58"/>
      <c r="AL35" s="44"/>
      <c r="AM35" s="14">
        <f t="shared" si="5"/>
        <v>0</v>
      </c>
    </row>
    <row r="36" spans="1:39" ht="15.75" customHeight="1" thickTop="1">
      <c r="A36" s="19"/>
      <c r="B36" s="19"/>
      <c r="C36" s="20"/>
      <c r="D36" s="171">
        <f>SUM(I5:I35)</f>
        <v>6.09375</v>
      </c>
      <c r="E36" s="172"/>
      <c r="F36" s="172"/>
      <c r="G36" s="172"/>
      <c r="H36" s="201"/>
      <c r="I36" s="173"/>
      <c r="J36" s="201">
        <f>SUM(O5:O35)</f>
        <v>6.5833333333333321</v>
      </c>
      <c r="K36" s="201"/>
      <c r="L36" s="201"/>
      <c r="M36" s="201"/>
      <c r="N36" s="172"/>
      <c r="O36" s="173"/>
      <c r="P36" s="202">
        <f>SUM(U5:U35)</f>
        <v>6.1145833333333339</v>
      </c>
      <c r="Q36" s="201"/>
      <c r="R36" s="201"/>
      <c r="S36" s="201"/>
      <c r="T36" s="172"/>
      <c r="U36" s="173"/>
      <c r="V36" s="201">
        <f>SUM(AA5:AA35)</f>
        <v>0.20833333333333337</v>
      </c>
      <c r="W36" s="201"/>
      <c r="X36" s="201"/>
      <c r="Y36" s="201"/>
      <c r="Z36" s="172"/>
      <c r="AA36" s="172"/>
      <c r="AB36" s="202">
        <f>SUM(AG5:AG35)</f>
        <v>1.5624999999999998</v>
      </c>
      <c r="AC36" s="201"/>
      <c r="AD36" s="201"/>
      <c r="AE36" s="201"/>
      <c r="AF36" s="172"/>
      <c r="AG36" s="173"/>
      <c r="AH36" s="202">
        <f>SUM(AM5:AM35)</f>
        <v>0.20833333333333337</v>
      </c>
      <c r="AI36" s="201"/>
      <c r="AJ36" s="201"/>
      <c r="AK36" s="201"/>
      <c r="AL36" s="172"/>
      <c r="AM36" s="173"/>
    </row>
    <row r="37" spans="1:39" ht="15" customHeight="1" thickBot="1">
      <c r="C37" s="22"/>
      <c r="D37" s="174"/>
      <c r="E37" s="175"/>
      <c r="F37" s="175"/>
      <c r="G37" s="175"/>
      <c r="H37" s="175"/>
      <c r="I37" s="176"/>
      <c r="J37" s="175"/>
      <c r="K37" s="175"/>
      <c r="L37" s="175"/>
      <c r="M37" s="175"/>
      <c r="N37" s="175"/>
      <c r="O37" s="176"/>
      <c r="P37" s="174"/>
      <c r="Q37" s="175"/>
      <c r="R37" s="175"/>
      <c r="S37" s="175"/>
      <c r="T37" s="175"/>
      <c r="U37" s="176"/>
      <c r="V37" s="175"/>
      <c r="W37" s="175"/>
      <c r="X37" s="175"/>
      <c r="Y37" s="175"/>
      <c r="Z37" s="175"/>
      <c r="AA37" s="175"/>
      <c r="AB37" s="174"/>
      <c r="AC37" s="175"/>
      <c r="AD37" s="175"/>
      <c r="AE37" s="175"/>
      <c r="AF37" s="175"/>
      <c r="AG37" s="176"/>
      <c r="AH37" s="174"/>
      <c r="AI37" s="175"/>
      <c r="AJ37" s="175"/>
      <c r="AK37" s="175"/>
      <c r="AL37" s="175"/>
      <c r="AM37" s="176"/>
    </row>
    <row r="38" spans="1:39" s="25" customFormat="1" ht="16.5" thickTop="1">
      <c r="A38" s="86"/>
      <c r="B38" s="86"/>
      <c r="D38" s="87"/>
      <c r="E38" s="24"/>
      <c r="F38" s="24"/>
      <c r="G38" s="24"/>
      <c r="J38" s="87"/>
      <c r="K38" s="24"/>
      <c r="L38" s="24"/>
      <c r="M38" s="24"/>
      <c r="P38" s="87"/>
      <c r="Q38" s="24"/>
      <c r="R38" s="24"/>
      <c r="S38" s="24"/>
      <c r="V38" s="87"/>
      <c r="W38" s="24"/>
      <c r="X38" s="24"/>
      <c r="Y38" s="24"/>
      <c r="AB38" s="87"/>
      <c r="AC38" s="24"/>
      <c r="AD38" s="24"/>
      <c r="AE38" s="24"/>
      <c r="AH38" s="87"/>
      <c r="AI38" s="24"/>
      <c r="AJ38" s="24"/>
      <c r="AK38" s="24"/>
    </row>
    <row r="39" spans="1:39" s="25" customFormat="1" ht="15.7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>
      <c r="A42" s="86"/>
      <c r="B42" s="86"/>
    </row>
    <row r="43" spans="1:39" s="25" customFormat="1" ht="21">
      <c r="A43" s="86"/>
      <c r="B43" s="86"/>
      <c r="D43" s="178"/>
      <c r="E43" s="178"/>
      <c r="F43" s="177"/>
      <c r="G43" s="177"/>
      <c r="J43" s="178"/>
      <c r="K43" s="178"/>
      <c r="L43" s="177"/>
      <c r="M43" s="177"/>
      <c r="P43" s="178"/>
      <c r="Q43" s="178"/>
      <c r="R43" s="177"/>
      <c r="S43" s="177"/>
      <c r="V43" s="178"/>
      <c r="W43" s="178"/>
      <c r="X43" s="177"/>
      <c r="Y43" s="177"/>
      <c r="AB43" s="178"/>
      <c r="AC43" s="178"/>
      <c r="AD43" s="177"/>
      <c r="AE43" s="177"/>
      <c r="AH43" s="178"/>
      <c r="AI43" s="178"/>
      <c r="AJ43" s="177"/>
      <c r="AK43" s="177"/>
    </row>
    <row r="44" spans="1:39" s="25" customFormat="1">
      <c r="A44" s="86"/>
      <c r="B44" s="86"/>
    </row>
    <row r="47" spans="1:39">
      <c r="A47"/>
      <c r="B47"/>
      <c r="AB47" t="s">
        <v>11</v>
      </c>
    </row>
  </sheetData>
  <sheetProtection selectLockedCells="1"/>
  <mergeCells count="58">
    <mergeCell ref="A35:B35"/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1:C4"/>
    <mergeCell ref="D3:I4"/>
    <mergeCell ref="J3:O4"/>
    <mergeCell ref="P3:U4"/>
    <mergeCell ref="V3:AA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</mergeCells>
  <conditionalFormatting sqref="AG5:AG35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{59C98351-36F0-47CB-BF0C-A33BC33ABBA5}</x14:id>
        </ext>
      </extLst>
    </cfRule>
  </conditionalFormatting>
  <conditionalFormatting sqref="A5:AM35">
    <cfRule type="expression" dxfId="105" priority="40">
      <formula>OR($C5="F",WEEKDAY($A5,2)&gt;5)</formula>
    </cfRule>
  </conditionalFormatting>
  <conditionalFormatting sqref="V5:Z35">
    <cfRule type="expression" dxfId="104" priority="15">
      <formula>OR($Z5="Modif")</formula>
    </cfRule>
    <cfRule type="expression" dxfId="103" priority="16">
      <formula>OR($Z5="RC")</formula>
    </cfRule>
    <cfRule type="expression" dxfId="102" priority="17">
      <formula>OR($Z5="AM")</formula>
    </cfRule>
    <cfRule type="expression" dxfId="101" priority="18">
      <formula>OR($Z5="AUTRE")</formula>
    </cfRule>
    <cfRule type="expression" dxfId="100" priority="39">
      <formula>OR($Z5="CA")</formula>
    </cfRule>
  </conditionalFormatting>
  <conditionalFormatting sqref="A5:B35">
    <cfRule type="cellIs" dxfId="99" priority="38" operator="lessThan">
      <formula>$A$1</formula>
    </cfRule>
  </conditionalFormatting>
  <conditionalFormatting sqref="I30">
    <cfRule type="expression" dxfId="98" priority="36">
      <formula>OR($A5="CA")</formula>
    </cfRule>
  </conditionalFormatting>
  <conditionalFormatting sqref="D5:H35">
    <cfRule type="expression" dxfId="97" priority="31">
      <formula>OR($H5="AUTRE")</formula>
    </cfRule>
    <cfRule type="expression" dxfId="96" priority="32">
      <formula>OR($H5="AM")</formula>
    </cfRule>
    <cfRule type="expression" dxfId="95" priority="33">
      <formula>OR($H5="RC")</formula>
    </cfRule>
    <cfRule type="expression" dxfId="94" priority="34">
      <formula>OR($H5="Modif")</formula>
    </cfRule>
    <cfRule type="expression" dxfId="93" priority="35">
      <formula>OR($H5="CA")</formula>
    </cfRule>
  </conditionalFormatting>
  <conditionalFormatting sqref="J5:N35">
    <cfRule type="expression" dxfId="92" priority="24">
      <formula>OR($N5="Modif")</formula>
    </cfRule>
    <cfRule type="expression" dxfId="91" priority="25">
      <formula>OR($N5="RC")</formula>
    </cfRule>
    <cfRule type="expression" dxfId="90" priority="26">
      <formula>OR($N5="AM")</formula>
    </cfRule>
    <cfRule type="expression" dxfId="89" priority="27">
      <formula>OR($N5="AUTRE")</formula>
    </cfRule>
    <cfRule type="expression" dxfId="88" priority="28">
      <formula>OR($N5="CA")</formula>
    </cfRule>
  </conditionalFormatting>
  <conditionalFormatting sqref="P5:T35">
    <cfRule type="expression" dxfId="87" priority="19">
      <formula>OR($T5="Modif")</formula>
    </cfRule>
    <cfRule type="expression" dxfId="86" priority="20">
      <formula>OR($T5="RC")</formula>
    </cfRule>
    <cfRule type="expression" dxfId="85" priority="21">
      <formula>OR($T5="AM")</formula>
    </cfRule>
    <cfRule type="expression" dxfId="84" priority="22">
      <formula>OR($T5="CA")</formula>
    </cfRule>
    <cfRule type="expression" dxfId="83" priority="23">
      <formula>OR($T5="AUTRE")</formula>
    </cfRule>
  </conditionalFormatting>
  <conditionalFormatting sqref="AB5:AF35">
    <cfRule type="expression" dxfId="82" priority="10">
      <formula>OR($AF5="AUTRE")</formula>
    </cfRule>
    <cfRule type="expression" dxfId="81" priority="11">
      <formula>OR($AF5="CA")</formula>
    </cfRule>
    <cfRule type="expression" dxfId="80" priority="12">
      <formula>OR($AF5="AM")</formula>
    </cfRule>
    <cfRule type="expression" dxfId="79" priority="13">
      <formula>OR($AF5="RC")</formula>
    </cfRule>
    <cfRule type="expression" dxfId="78" priority="14">
      <formula>OR($AF5="Modif")</formula>
    </cfRule>
  </conditionalFormatting>
  <conditionalFormatting sqref="AH5:AL35">
    <cfRule type="expression" dxfId="77" priority="5">
      <formula>OR($AL5="AUTRE")</formula>
    </cfRule>
    <cfRule type="expression" dxfId="76" priority="6">
      <formula>OR($AL5="CA")</formula>
    </cfRule>
    <cfRule type="expression" dxfId="75" priority="7">
      <formula>OR($AL5="AM")</formula>
    </cfRule>
    <cfRule type="expression" dxfId="74" priority="8">
      <formula>OR($AL5="RC")</formula>
    </cfRule>
    <cfRule type="expression" dxfId="73" priority="9">
      <formula>OR($AL5="Modif")</formula>
    </cfRule>
  </conditionalFormatting>
  <conditionalFormatting sqref="I5:I3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{CF3DB2FD-5D4B-48BD-9C5B-7AEBE37165FA}</x14:id>
        </ext>
      </extLst>
    </cfRule>
  </conditionalFormatting>
  <conditionalFormatting sqref="O5:O35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{151DE0AA-5D61-4B18-B90B-0D07D38A9455}</x14:id>
        </ext>
      </extLst>
    </cfRule>
  </conditionalFormatting>
  <conditionalFormatting sqref="AA5:AA35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{D64C9CEA-6A18-4939-A59E-7465E900C4BF}</x14:id>
        </ext>
      </extLst>
    </cfRule>
  </conditionalFormatting>
  <conditionalFormatting sqref="AM5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{E78C238F-B764-4E7F-9547-DAF8FD9247AE}</x14:id>
        </ext>
      </extLst>
    </cfRule>
  </conditionalFormatting>
  <dataValidations count="5">
    <dataValidation type="list" allowBlank="1" showInputMessage="1" showErrorMessage="1" sqref="H5:H35 N5:N35 Z5:Z35 AF5:AF35 T5:T35 AL5:AL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3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142875</xdr:rowOff>
              </to>
            </anchor>
          </controlPr>
        </control>
      </mc:Choice>
      <mc:Fallback>
        <control shapeId="15363" r:id="rId3" name="CommandButton1"/>
      </mc:Fallback>
    </mc:AlternateContent>
    <mc:AlternateContent xmlns:mc="http://schemas.openxmlformats.org/markup-compatibility/2006">
      <mc:Choice Requires="x14">
        <control shapeId="15361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9C98351-36F0-47CB-BF0C-A33BC33ABBA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CF3DB2FD-5D4B-48BD-9C5B-7AEBE37165F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</xm:sqref>
        </x14:conditionalFormatting>
        <x14:conditionalFormatting xmlns:xm="http://schemas.microsoft.com/office/excel/2006/main">
          <x14:cfRule type="dataBar" id="{151DE0AA-5D61-4B18-B90B-0D07D38A94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O5:O35</xm:sqref>
        </x14:conditionalFormatting>
        <x14:conditionalFormatting xmlns:xm="http://schemas.microsoft.com/office/excel/2006/main">
          <x14:cfRule type="dataBar" id="{D64C9CEA-6A18-4939-A59E-7465E900C4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AA5:AA35</xm:sqref>
        </x14:conditionalFormatting>
        <x14:conditionalFormatting xmlns:xm="http://schemas.microsoft.com/office/excel/2006/main">
          <x14:cfRule type="dataBar" id="{E78C238F-B764-4E7F-9547-DAF8FD9247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M48"/>
  <sheetViews>
    <sheetView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20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DATE(ANNEE,9,1)</f>
        <v>41883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2"/>
      <c r="K5" s="183"/>
      <c r="L5" s="183"/>
      <c r="M5" s="183"/>
      <c r="N5" s="183"/>
      <c r="O5" s="184"/>
      <c r="P5" s="183"/>
      <c r="Q5" s="183"/>
      <c r="R5" s="183"/>
      <c r="S5" s="183"/>
      <c r="T5" s="183"/>
      <c r="U5" s="183"/>
      <c r="V5" s="182"/>
      <c r="W5" s="183"/>
      <c r="X5" s="183"/>
      <c r="Y5" s="183"/>
      <c r="Z5" s="183"/>
      <c r="AA5" s="184"/>
      <c r="AB5" s="182"/>
      <c r="AC5" s="183"/>
      <c r="AD5" s="183"/>
      <c r="AE5" s="183"/>
      <c r="AF5" s="183"/>
      <c r="AG5" s="184"/>
      <c r="AH5" s="185"/>
      <c r="AI5" s="186"/>
      <c r="AJ5" s="186"/>
      <c r="AK5" s="186"/>
      <c r="AL5" s="186"/>
      <c r="AM5" s="187"/>
    </row>
    <row r="6" spans="1:39" ht="16.5" thickTop="1" thickBot="1">
      <c r="A6" s="205">
        <f>Z1</f>
        <v>41883</v>
      </c>
      <c r="B6" s="206"/>
      <c r="C6" s="2"/>
      <c r="D6" s="77"/>
      <c r="E6" s="78"/>
      <c r="F6" s="79">
        <v>0.57291666666666663</v>
      </c>
      <c r="G6" s="80">
        <v>0.91666666666666663</v>
      </c>
      <c r="H6" s="43"/>
      <c r="I6" s="26">
        <f>G6-F6+E6-D6</f>
        <v>0.34375</v>
      </c>
      <c r="J6" s="66"/>
      <c r="K6" s="60"/>
      <c r="L6" s="67"/>
      <c r="M6" s="68"/>
      <c r="N6" s="42"/>
      <c r="O6" s="26">
        <f>M6-L6+K6-J6</f>
        <v>0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0.58333333333333304</v>
      </c>
      <c r="Y6" s="68">
        <v>0.79166666666666696</v>
      </c>
      <c r="Z6" s="42"/>
      <c r="AA6" s="26">
        <f>Y6-X6+W6-V6</f>
        <v>0.20833333333333393</v>
      </c>
      <c r="AB6" s="66">
        <v>0.29166666666666669</v>
      </c>
      <c r="AC6" s="60">
        <v>0.58333333333333304</v>
      </c>
      <c r="AD6" s="67">
        <v>0.70833333333333304</v>
      </c>
      <c r="AE6" s="68">
        <v>0.83333333333333304</v>
      </c>
      <c r="AF6" s="43"/>
      <c r="AG6" s="33">
        <f>AE6-AD6+AC6-AB6</f>
        <v>0.41666666666666635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>
      <c r="A7" s="205">
        <f>A6+1</f>
        <v>41884</v>
      </c>
      <c r="B7" s="206"/>
      <c r="C7" s="4"/>
      <c r="D7" s="77">
        <v>0.41666666666666669</v>
      </c>
      <c r="E7" s="78">
        <v>0.58333333333333337</v>
      </c>
      <c r="F7" s="79">
        <v>0.58333333333333337</v>
      </c>
      <c r="G7" s="80">
        <v>0.83333333333333337</v>
      </c>
      <c r="H7" s="43"/>
      <c r="I7" s="26">
        <f t="shared" ref="I7:I35" si="0">G7-F7+E7-D7</f>
        <v>0.41666666666666669</v>
      </c>
      <c r="J7" s="51"/>
      <c r="K7" s="60"/>
      <c r="L7" s="53"/>
      <c r="M7" s="54"/>
      <c r="N7" s="42"/>
      <c r="O7" s="32">
        <f t="shared" ref="O7:O35" si="1">M7-L7+K7-J7</f>
        <v>0</v>
      </c>
      <c r="P7" s="51"/>
      <c r="Q7" s="52"/>
      <c r="R7" s="53"/>
      <c r="S7" s="54"/>
      <c r="T7" s="42"/>
      <c r="U7" s="32">
        <f t="shared" ref="U7:U35" si="2">S7-R7+Q7-P7</f>
        <v>0</v>
      </c>
      <c r="V7" s="51">
        <v>0.41666666666666702</v>
      </c>
      <c r="W7" s="52">
        <v>0.58333333333333304</v>
      </c>
      <c r="X7" s="53">
        <v>0.58333333333333304</v>
      </c>
      <c r="Y7" s="54">
        <v>0.79166666666666696</v>
      </c>
      <c r="Z7" s="42"/>
      <c r="AA7" s="32">
        <f t="shared" ref="AA7:AA35" si="3">Y7-X7+W7-V7</f>
        <v>0.37499999999999994</v>
      </c>
      <c r="AB7" s="51"/>
      <c r="AC7" s="52"/>
      <c r="AD7" s="53">
        <v>0.57291666666666663</v>
      </c>
      <c r="AE7" s="54">
        <v>0.91666666666666696</v>
      </c>
      <c r="AF7" s="43"/>
      <c r="AG7" s="33">
        <f t="shared" ref="AG7:AG35" si="4">AE7-AD7+AC7-AB7</f>
        <v>0.34375000000000033</v>
      </c>
      <c r="AH7" s="51">
        <v>0.29166666666666669</v>
      </c>
      <c r="AI7" s="52">
        <v>0.58333333333333304</v>
      </c>
      <c r="AJ7" s="53">
        <v>0.58333333333333304</v>
      </c>
      <c r="AK7" s="54">
        <v>0.70833333333333337</v>
      </c>
      <c r="AL7" s="44"/>
      <c r="AM7" s="5">
        <f t="shared" ref="AM7:AM35" si="5">AK7-AJ7+AI7-AH7</f>
        <v>0.41666666666666669</v>
      </c>
    </row>
    <row r="8" spans="1:39" ht="16.5" thickTop="1" thickBot="1">
      <c r="A8" s="205">
        <f>A7+1</f>
        <v>41885</v>
      </c>
      <c r="B8" s="206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60"/>
      <c r="L8" s="53"/>
      <c r="M8" s="54"/>
      <c r="N8" s="42"/>
      <c r="O8" s="32">
        <f t="shared" si="1"/>
        <v>0</v>
      </c>
      <c r="P8" s="51"/>
      <c r="Q8" s="52"/>
      <c r="R8" s="53">
        <v>0.5</v>
      </c>
      <c r="S8" s="54">
        <v>0.91666666666666696</v>
      </c>
      <c r="T8" s="42"/>
      <c r="U8" s="32">
        <f t="shared" si="2"/>
        <v>0.41666666666666696</v>
      </c>
      <c r="V8" s="51">
        <v>0.45833333333333398</v>
      </c>
      <c r="W8" s="52">
        <v>0.58333333333333304</v>
      </c>
      <c r="X8" s="53">
        <v>0.58333333333333304</v>
      </c>
      <c r="Y8" s="54">
        <v>0.83333333333333304</v>
      </c>
      <c r="Z8" s="42"/>
      <c r="AA8" s="32">
        <f t="shared" si="3"/>
        <v>0.37499999999999906</v>
      </c>
      <c r="AB8" s="51"/>
      <c r="AC8" s="52"/>
      <c r="AD8" s="53">
        <v>0.54166666666666696</v>
      </c>
      <c r="AE8" s="54">
        <v>0.83333333333333304</v>
      </c>
      <c r="AF8" s="43"/>
      <c r="AG8" s="33">
        <f t="shared" si="4"/>
        <v>0.29166666666666607</v>
      </c>
      <c r="AH8" s="51">
        <v>0.375</v>
      </c>
      <c r="AI8" s="52">
        <v>0.58333333333333304</v>
      </c>
      <c r="AJ8" s="53">
        <v>0.58333333333333304</v>
      </c>
      <c r="AK8" s="54">
        <v>0.66666666666666663</v>
      </c>
      <c r="AL8" s="44"/>
      <c r="AM8" s="5">
        <f t="shared" si="5"/>
        <v>0.29166666666666663</v>
      </c>
    </row>
    <row r="9" spans="1:39" ht="16.5" thickTop="1" thickBot="1">
      <c r="A9" s="205">
        <f t="shared" ref="A9:A35" si="6">A8+1</f>
        <v>41886</v>
      </c>
      <c r="B9" s="206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60"/>
      <c r="L9" s="53">
        <v>0.57291666666666663</v>
      </c>
      <c r="M9" s="54">
        <v>0.91666666666666663</v>
      </c>
      <c r="N9" s="42"/>
      <c r="O9" s="32">
        <f>M9-L9+K9-J9</f>
        <v>0.34375</v>
      </c>
      <c r="P9" s="51">
        <v>0.41666666666666702</v>
      </c>
      <c r="Q9" s="52">
        <v>0.58333333333333304</v>
      </c>
      <c r="R9" s="53">
        <v>0.58333333333333304</v>
      </c>
      <c r="S9" s="54">
        <v>0.83333333333333304</v>
      </c>
      <c r="T9" s="42"/>
      <c r="U9" s="32">
        <f t="shared" si="2"/>
        <v>0.41666666666666602</v>
      </c>
      <c r="V9" s="51">
        <v>0.45833333333333398</v>
      </c>
      <c r="W9" s="52">
        <v>0.58333333333333304</v>
      </c>
      <c r="X9" s="53">
        <v>0.58333333333333304</v>
      </c>
      <c r="Y9" s="54">
        <v>0.83333333333333304</v>
      </c>
      <c r="Z9" s="42"/>
      <c r="AA9" s="32">
        <f t="shared" si="3"/>
        <v>0.37499999999999906</v>
      </c>
      <c r="AB9" s="51">
        <v>0.29166666666666669</v>
      </c>
      <c r="AC9" s="52">
        <v>0.60416666666666663</v>
      </c>
      <c r="AD9" s="53"/>
      <c r="AE9" s="54"/>
      <c r="AF9" s="43"/>
      <c r="AG9" s="33">
        <f t="shared" si="4"/>
        <v>0.31249999999999994</v>
      </c>
      <c r="AH9" s="51">
        <v>0.375</v>
      </c>
      <c r="AI9" s="52">
        <v>0.58333333333333304</v>
      </c>
      <c r="AJ9" s="53">
        <v>0.58333333333333304</v>
      </c>
      <c r="AK9" s="54">
        <v>0.66666666666666663</v>
      </c>
      <c r="AL9" s="44"/>
      <c r="AM9" s="5">
        <f t="shared" si="5"/>
        <v>0.29166666666666663</v>
      </c>
    </row>
    <row r="10" spans="1:39" ht="16.5" thickTop="1" thickBot="1">
      <c r="A10" s="205">
        <f t="shared" si="6"/>
        <v>41887</v>
      </c>
      <c r="B10" s="206"/>
      <c r="C10" s="7"/>
      <c r="D10" s="77"/>
      <c r="E10" s="78"/>
      <c r="F10" s="79"/>
      <c r="G10" s="80"/>
      <c r="H10" s="43"/>
      <c r="I10" s="26">
        <f t="shared" si="0"/>
        <v>0</v>
      </c>
      <c r="J10" s="51">
        <v>0.41666666666666702</v>
      </c>
      <c r="K10" s="60">
        <v>0.58333333333333304</v>
      </c>
      <c r="L10" s="53">
        <v>0.58333333333333304</v>
      </c>
      <c r="M10" s="54">
        <v>0.83333333333333304</v>
      </c>
      <c r="N10" s="42"/>
      <c r="O10" s="32">
        <f t="shared" si="1"/>
        <v>0.41666666666666602</v>
      </c>
      <c r="P10" s="51"/>
      <c r="Q10" s="52"/>
      <c r="R10" s="53">
        <v>0.5</v>
      </c>
      <c r="S10" s="54">
        <v>0.91666666666666696</v>
      </c>
      <c r="T10" s="42"/>
      <c r="U10" s="32">
        <f t="shared" si="2"/>
        <v>0.41666666666666696</v>
      </c>
      <c r="V10" s="51">
        <v>0.375</v>
      </c>
      <c r="W10" s="52">
        <v>0.58333333333333304</v>
      </c>
      <c r="X10" s="53"/>
      <c r="Y10" s="54"/>
      <c r="Z10" s="42"/>
      <c r="AA10" s="32">
        <f t="shared" si="3"/>
        <v>0.20833333333333304</v>
      </c>
      <c r="AB10" s="51">
        <v>0.29166666666666669</v>
      </c>
      <c r="AC10" s="52">
        <v>0.5</v>
      </c>
      <c r="AD10" s="53"/>
      <c r="AE10" s="54"/>
      <c r="AF10" s="43"/>
      <c r="AG10" s="33">
        <f t="shared" si="4"/>
        <v>0.20833333333333331</v>
      </c>
      <c r="AH10" s="51">
        <v>0.375</v>
      </c>
      <c r="AI10" s="52">
        <v>0.58333333333333304</v>
      </c>
      <c r="AJ10" s="53"/>
      <c r="AK10" s="54"/>
      <c r="AL10" s="44"/>
      <c r="AM10" s="5">
        <f t="shared" si="5"/>
        <v>0.20833333333333304</v>
      </c>
    </row>
    <row r="11" spans="1:39" ht="16.5" thickTop="1" thickBot="1">
      <c r="A11" s="205">
        <f t="shared" si="6"/>
        <v>41888</v>
      </c>
      <c r="B11" s="206"/>
      <c r="C11" s="7"/>
      <c r="D11" s="77"/>
      <c r="E11" s="78"/>
      <c r="F11" s="79">
        <v>0.57291666666666663</v>
      </c>
      <c r="G11" s="80">
        <v>0.91666666666666663</v>
      </c>
      <c r="H11" s="43"/>
      <c r="I11" s="26">
        <f t="shared" si="0"/>
        <v>0.34375</v>
      </c>
      <c r="J11" s="51">
        <v>0.29166666666666669</v>
      </c>
      <c r="K11" s="60">
        <v>0.58333333333333304</v>
      </c>
      <c r="L11" s="53"/>
      <c r="M11" s="54"/>
      <c r="N11" s="42"/>
      <c r="O11" s="32">
        <f t="shared" si="1"/>
        <v>0.29166666666666635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/>
      <c r="Y11" s="54"/>
      <c r="Z11" s="42"/>
      <c r="AA11" s="32">
        <f t="shared" si="3"/>
        <v>0</v>
      </c>
      <c r="AB11" s="51"/>
      <c r="AC11" s="52"/>
      <c r="AD11" s="53"/>
      <c r="AE11" s="54"/>
      <c r="AF11" s="43"/>
      <c r="AG11" s="33">
        <f t="shared" si="4"/>
        <v>0</v>
      </c>
      <c r="AH11" s="51"/>
      <c r="AI11" s="52"/>
      <c r="AJ11" s="53"/>
      <c r="AK11" s="54"/>
      <c r="AL11" s="44"/>
      <c r="AM11" s="5">
        <f t="shared" si="5"/>
        <v>0</v>
      </c>
    </row>
    <row r="12" spans="1:39" ht="16.5" thickTop="1" thickBot="1">
      <c r="A12" s="205">
        <f t="shared" si="6"/>
        <v>41889</v>
      </c>
      <c r="B12" s="206"/>
      <c r="C12" s="7"/>
      <c r="D12" s="77"/>
      <c r="E12" s="78"/>
      <c r="F12" s="79">
        <v>0.57291666666666663</v>
      </c>
      <c r="G12" s="80">
        <v>0.91666666666666663</v>
      </c>
      <c r="H12" s="43"/>
      <c r="I12" s="26">
        <f t="shared" si="0"/>
        <v>0.34375</v>
      </c>
      <c r="J12" s="51">
        <v>0.29166666666666669</v>
      </c>
      <c r="K12" s="60">
        <v>0.58333333333333304</v>
      </c>
      <c r="L12" s="53"/>
      <c r="M12" s="54"/>
      <c r="N12" s="42"/>
      <c r="O12" s="32">
        <f t="shared" si="1"/>
        <v>0.29166666666666635</v>
      </c>
      <c r="P12" s="51"/>
      <c r="Q12" s="52"/>
      <c r="R12" s="53"/>
      <c r="S12" s="54"/>
      <c r="T12" s="42"/>
      <c r="U12" s="32">
        <f t="shared" si="2"/>
        <v>0</v>
      </c>
      <c r="V12" s="51"/>
      <c r="W12" s="52"/>
      <c r="X12" s="53"/>
      <c r="Y12" s="54"/>
      <c r="Z12" s="42"/>
      <c r="AA12" s="32">
        <f t="shared" si="3"/>
        <v>0</v>
      </c>
      <c r="AB12" s="51"/>
      <c r="AC12" s="52"/>
      <c r="AD12" s="53"/>
      <c r="AE12" s="54"/>
      <c r="AF12" s="43"/>
      <c r="AG12" s="33">
        <f t="shared" si="4"/>
        <v>0</v>
      </c>
      <c r="AH12" s="51"/>
      <c r="AI12" s="52"/>
      <c r="AJ12" s="53"/>
      <c r="AK12" s="54"/>
      <c r="AL12" s="44"/>
      <c r="AM12" s="5">
        <f t="shared" si="5"/>
        <v>0</v>
      </c>
    </row>
    <row r="13" spans="1:39" ht="16.5" thickTop="1" thickBot="1">
      <c r="A13" s="205">
        <f t="shared" si="6"/>
        <v>41890</v>
      </c>
      <c r="B13" s="206"/>
      <c r="C13" s="7"/>
      <c r="D13" s="77"/>
      <c r="E13" s="78"/>
      <c r="F13" s="79"/>
      <c r="G13" s="80"/>
      <c r="H13" s="43"/>
      <c r="I13" s="26">
        <f t="shared" si="0"/>
        <v>0</v>
      </c>
      <c r="J13" s="51"/>
      <c r="K13" s="60"/>
      <c r="L13" s="53"/>
      <c r="M13" s="54"/>
      <c r="N13" s="42"/>
      <c r="O13" s="32">
        <f t="shared" si="1"/>
        <v>0</v>
      </c>
      <c r="P13" s="51"/>
      <c r="Q13" s="52"/>
      <c r="R13" s="53"/>
      <c r="S13" s="54"/>
      <c r="T13" s="42"/>
      <c r="U13" s="32">
        <f t="shared" si="2"/>
        <v>0</v>
      </c>
      <c r="V13" s="51">
        <v>0.29166666666666669</v>
      </c>
      <c r="W13" s="52">
        <v>0.58333333333333304</v>
      </c>
      <c r="X13" s="53">
        <v>0.70833333333333304</v>
      </c>
      <c r="Y13" s="54">
        <v>0.83333333333333304</v>
      </c>
      <c r="Z13" s="42"/>
      <c r="AA13" s="32">
        <f t="shared" si="3"/>
        <v>0.41666666666666635</v>
      </c>
      <c r="AB13" s="51"/>
      <c r="AC13" s="52"/>
      <c r="AD13" s="53">
        <v>0.57291666666666663</v>
      </c>
      <c r="AE13" s="54">
        <v>0.91666666666666696</v>
      </c>
      <c r="AF13" s="43"/>
      <c r="AG13" s="33">
        <f t="shared" si="4"/>
        <v>0.34375000000000033</v>
      </c>
      <c r="AH13" s="51">
        <v>0.375</v>
      </c>
      <c r="AI13" s="52">
        <v>0.58333333333333304</v>
      </c>
      <c r="AJ13" s="53">
        <v>0.58333333333333304</v>
      </c>
      <c r="AK13" s="54">
        <v>0.70833333333333337</v>
      </c>
      <c r="AL13" s="44"/>
      <c r="AM13" s="5">
        <f t="shared" si="5"/>
        <v>0.33333333333333337</v>
      </c>
    </row>
    <row r="14" spans="1:39" ht="16.5" thickTop="1" thickBot="1">
      <c r="A14" s="205">
        <f t="shared" si="6"/>
        <v>41891</v>
      </c>
      <c r="B14" s="206"/>
      <c r="C14" s="4"/>
      <c r="D14" s="77"/>
      <c r="E14" s="78"/>
      <c r="F14" s="79"/>
      <c r="G14" s="80"/>
      <c r="H14" s="43"/>
      <c r="I14" s="26">
        <f t="shared" si="0"/>
        <v>0</v>
      </c>
      <c r="J14" s="51">
        <v>0.29166666666666669</v>
      </c>
      <c r="K14" s="60">
        <v>0.58333333333333304</v>
      </c>
      <c r="L14" s="53">
        <v>0.58333333333333304</v>
      </c>
      <c r="M14" s="54">
        <v>0.70833333333333337</v>
      </c>
      <c r="N14" s="42"/>
      <c r="O14" s="32">
        <f t="shared" si="1"/>
        <v>0.41666666666666669</v>
      </c>
      <c r="P14" s="51">
        <v>0.41666666666666702</v>
      </c>
      <c r="Q14" s="52">
        <v>0.58333333333333304</v>
      </c>
      <c r="R14" s="53">
        <v>0.58333333333333304</v>
      </c>
      <c r="S14" s="54">
        <v>0.79166666666666696</v>
      </c>
      <c r="T14" s="42"/>
      <c r="U14" s="32">
        <f t="shared" si="2"/>
        <v>0.37499999999999994</v>
      </c>
      <c r="V14" s="51"/>
      <c r="W14" s="52"/>
      <c r="X14" s="53">
        <v>0.57291666666666663</v>
      </c>
      <c r="Y14" s="54">
        <v>0.91666666666666696</v>
      </c>
      <c r="Z14" s="42"/>
      <c r="AA14" s="34">
        <f t="shared" si="3"/>
        <v>0.34375000000000033</v>
      </c>
      <c r="AB14" s="51">
        <v>0.41666666666666702</v>
      </c>
      <c r="AC14" s="52">
        <v>0.58333333333333304</v>
      </c>
      <c r="AD14" s="53">
        <v>0.58333333333333304</v>
      </c>
      <c r="AE14" s="54">
        <v>0.83333333333333304</v>
      </c>
      <c r="AF14" s="43"/>
      <c r="AG14" s="33">
        <f t="shared" si="4"/>
        <v>0.41666666666666602</v>
      </c>
      <c r="AH14" s="51">
        <v>0.375</v>
      </c>
      <c r="AI14" s="52">
        <v>0.58333333333333304</v>
      </c>
      <c r="AJ14" s="53">
        <v>0.58333333333333304</v>
      </c>
      <c r="AK14" s="54">
        <v>0.70833333333333337</v>
      </c>
      <c r="AL14" s="44"/>
      <c r="AM14" s="5">
        <f t="shared" si="5"/>
        <v>0.33333333333333337</v>
      </c>
    </row>
    <row r="15" spans="1:39" ht="16.5" thickTop="1" thickBot="1">
      <c r="A15" s="205">
        <f t="shared" si="6"/>
        <v>41892</v>
      </c>
      <c r="B15" s="206"/>
      <c r="C15" s="4"/>
      <c r="D15" s="77"/>
      <c r="E15" s="78"/>
      <c r="F15" s="79"/>
      <c r="G15" s="80"/>
      <c r="H15" s="43"/>
      <c r="I15" s="26">
        <f t="shared" si="0"/>
        <v>0</v>
      </c>
      <c r="J15" s="51"/>
      <c r="K15" s="60"/>
      <c r="L15" s="53">
        <v>0.5</v>
      </c>
      <c r="M15" s="54">
        <v>0.91666666666666696</v>
      </c>
      <c r="N15" s="42"/>
      <c r="O15" s="32">
        <f t="shared" si="1"/>
        <v>0.41666666666666696</v>
      </c>
      <c r="P15" s="51">
        <v>0.45833333333333398</v>
      </c>
      <c r="Q15" s="52">
        <v>0.58333333333333304</v>
      </c>
      <c r="R15" s="53">
        <v>0.58333333333333304</v>
      </c>
      <c r="S15" s="54">
        <v>0.79166666666666696</v>
      </c>
      <c r="T15" s="42"/>
      <c r="U15" s="32">
        <f t="shared" si="2"/>
        <v>0.33333333333333298</v>
      </c>
      <c r="V15" s="51"/>
      <c r="W15" s="52"/>
      <c r="X15" s="53">
        <v>0.54166666666666696</v>
      </c>
      <c r="Y15" s="54">
        <v>0.83333333333333304</v>
      </c>
      <c r="Z15" s="42"/>
      <c r="AA15" s="34">
        <f t="shared" si="3"/>
        <v>0.29166666666666607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>
        <v>0.58333333333333304</v>
      </c>
      <c r="AK15" s="54">
        <v>0.70833333333333337</v>
      </c>
      <c r="AL15" s="44"/>
      <c r="AM15" s="5">
        <f t="shared" si="5"/>
        <v>0.33333333333333337</v>
      </c>
    </row>
    <row r="16" spans="1:39" ht="16.5" thickTop="1" thickBot="1">
      <c r="A16" s="205">
        <f t="shared" si="6"/>
        <v>41893</v>
      </c>
      <c r="B16" s="206"/>
      <c r="C16" s="6"/>
      <c r="D16" s="77"/>
      <c r="E16" s="78"/>
      <c r="F16" s="79">
        <v>0.57291666666666663</v>
      </c>
      <c r="G16" s="80">
        <v>0.91666666666666663</v>
      </c>
      <c r="H16" s="43"/>
      <c r="I16" s="26">
        <f t="shared" si="0"/>
        <v>0.34375</v>
      </c>
      <c r="J16" s="51">
        <v>0.48958333333333331</v>
      </c>
      <c r="K16" s="60">
        <v>0.58333333333333304</v>
      </c>
      <c r="L16" s="53">
        <v>0.58333333333333304</v>
      </c>
      <c r="M16" s="54">
        <v>0.83333333333333304</v>
      </c>
      <c r="N16" s="42"/>
      <c r="O16" s="32">
        <f t="shared" si="1"/>
        <v>0.34374999999999972</v>
      </c>
      <c r="P16" s="51">
        <v>0.45833333333333398</v>
      </c>
      <c r="Q16" s="52">
        <v>0.58333333333333304</v>
      </c>
      <c r="R16" s="53">
        <v>0.58333333333333304</v>
      </c>
      <c r="S16" s="54">
        <v>0.75</v>
      </c>
      <c r="T16" s="42"/>
      <c r="U16" s="32">
        <f t="shared" si="2"/>
        <v>0.29166666666666602</v>
      </c>
      <c r="V16" s="51">
        <v>0.29166666666666669</v>
      </c>
      <c r="W16" s="52">
        <v>0.60416666666666663</v>
      </c>
      <c r="X16" s="53"/>
      <c r="Y16" s="54"/>
      <c r="Z16" s="42"/>
      <c r="AA16" s="34">
        <f t="shared" si="3"/>
        <v>0.31249999999999994</v>
      </c>
      <c r="AB16" s="51"/>
      <c r="AC16" s="52"/>
      <c r="AD16" s="53"/>
      <c r="AE16" s="54"/>
      <c r="AF16" s="43"/>
      <c r="AG16" s="33">
        <f t="shared" si="4"/>
        <v>0</v>
      </c>
      <c r="AH16" s="51">
        <v>0.375</v>
      </c>
      <c r="AI16" s="52">
        <v>0.58333333333333304</v>
      </c>
      <c r="AJ16" s="53">
        <v>0.58333333333333304</v>
      </c>
      <c r="AK16" s="54">
        <v>0.70833333333333337</v>
      </c>
      <c r="AL16" s="44"/>
      <c r="AM16" s="5">
        <f t="shared" si="5"/>
        <v>0.33333333333333337</v>
      </c>
    </row>
    <row r="17" spans="1:39" ht="16.5" thickTop="1" thickBot="1">
      <c r="A17" s="205">
        <f t="shared" si="6"/>
        <v>41894</v>
      </c>
      <c r="B17" s="206"/>
      <c r="C17" s="7"/>
      <c r="D17" s="77">
        <v>0.41666666666666669</v>
      </c>
      <c r="E17" s="78">
        <v>0.58333333333333337</v>
      </c>
      <c r="F17" s="79">
        <v>0.58333333333333337</v>
      </c>
      <c r="G17" s="80">
        <v>0.83333333333333337</v>
      </c>
      <c r="H17" s="43"/>
      <c r="I17" s="26">
        <f t="shared" si="0"/>
        <v>0.41666666666666669</v>
      </c>
      <c r="J17" s="51"/>
      <c r="K17" s="60"/>
      <c r="L17" s="53">
        <v>0.5</v>
      </c>
      <c r="M17" s="54">
        <v>0.91666666666666696</v>
      </c>
      <c r="N17" s="42"/>
      <c r="O17" s="32">
        <f t="shared" si="1"/>
        <v>0.41666666666666696</v>
      </c>
      <c r="P17" s="51"/>
      <c r="Q17" s="52"/>
      <c r="R17" s="53"/>
      <c r="S17" s="54"/>
      <c r="T17" s="42"/>
      <c r="U17" s="32">
        <f t="shared" si="2"/>
        <v>0</v>
      </c>
      <c r="V17" s="51">
        <v>0.29166666666666669</v>
      </c>
      <c r="W17" s="52">
        <v>0.5</v>
      </c>
      <c r="X17" s="53"/>
      <c r="Y17" s="54"/>
      <c r="Z17" s="42"/>
      <c r="AA17" s="32">
        <f t="shared" si="3"/>
        <v>0.20833333333333331</v>
      </c>
      <c r="AB17" s="51"/>
      <c r="AC17" s="52"/>
      <c r="AD17" s="53"/>
      <c r="AE17" s="54"/>
      <c r="AF17" s="43"/>
      <c r="AG17" s="33">
        <f t="shared" si="4"/>
        <v>0</v>
      </c>
      <c r="AH17" s="51">
        <v>0.375</v>
      </c>
      <c r="AI17" s="52">
        <v>0.58333333333333304</v>
      </c>
      <c r="AJ17" s="53"/>
      <c r="AK17" s="54"/>
      <c r="AL17" s="44"/>
      <c r="AM17" s="5">
        <f t="shared" si="5"/>
        <v>0.20833333333333304</v>
      </c>
    </row>
    <row r="18" spans="1:39" ht="16.5" thickTop="1" thickBot="1">
      <c r="A18" s="205">
        <f t="shared" si="6"/>
        <v>41895</v>
      </c>
      <c r="B18" s="206"/>
      <c r="C18" s="4"/>
      <c r="D18" s="77">
        <v>0.29166666666666669</v>
      </c>
      <c r="E18" s="78">
        <v>0.58333333333333337</v>
      </c>
      <c r="F18" s="79"/>
      <c r="G18" s="80"/>
      <c r="H18" s="43"/>
      <c r="I18" s="26">
        <f t="shared" si="0"/>
        <v>0.29166666666666669</v>
      </c>
      <c r="J18" s="51"/>
      <c r="K18" s="60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/>
      <c r="W18" s="52"/>
      <c r="X18" s="53"/>
      <c r="Y18" s="54"/>
      <c r="Z18" s="42"/>
      <c r="AA18" s="32">
        <f t="shared" si="3"/>
        <v>0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/>
      <c r="AI18" s="52"/>
      <c r="AJ18" s="53"/>
      <c r="AK18" s="54"/>
      <c r="AL18" s="44"/>
      <c r="AM18" s="5">
        <f t="shared" si="5"/>
        <v>0</v>
      </c>
    </row>
    <row r="19" spans="1:39" ht="16.5" thickTop="1" thickBot="1">
      <c r="A19" s="205">
        <f t="shared" si="6"/>
        <v>41896</v>
      </c>
      <c r="B19" s="206"/>
      <c r="C19" s="6"/>
      <c r="D19" s="77">
        <v>0.29166666666666669</v>
      </c>
      <c r="E19" s="78">
        <v>0.58333333333333337</v>
      </c>
      <c r="F19" s="79"/>
      <c r="G19" s="80"/>
      <c r="H19" s="43"/>
      <c r="I19" s="26">
        <f t="shared" si="0"/>
        <v>0.29166666666666669</v>
      </c>
      <c r="J19" s="51"/>
      <c r="K19" s="60"/>
      <c r="L19" s="53"/>
      <c r="M19" s="54"/>
      <c r="N19" s="42"/>
      <c r="O19" s="32">
        <f t="shared" si="1"/>
        <v>0</v>
      </c>
      <c r="P19" s="51"/>
      <c r="Q19" s="52"/>
      <c r="R19" s="53"/>
      <c r="S19" s="54"/>
      <c r="T19" s="42"/>
      <c r="U19" s="32">
        <f t="shared" si="2"/>
        <v>0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>
        <v>0.57291666666666663</v>
      </c>
      <c r="AE19" s="54">
        <v>0.91666666666666696</v>
      </c>
      <c r="AF19" s="43"/>
      <c r="AG19" s="33">
        <f t="shared" si="4"/>
        <v>0.34375000000000033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>
      <c r="A20" s="205">
        <f t="shared" si="6"/>
        <v>41897</v>
      </c>
      <c r="B20" s="206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60"/>
      <c r="L20" s="53">
        <v>0.58333333333333304</v>
      </c>
      <c r="M20" s="54">
        <v>0.79166666666666696</v>
      </c>
      <c r="N20" s="42"/>
      <c r="O20" s="32">
        <f t="shared" si="1"/>
        <v>0.20833333333333393</v>
      </c>
      <c r="P20" s="51">
        <v>0.29166666666666669</v>
      </c>
      <c r="Q20" s="52">
        <v>0.58333333333333304</v>
      </c>
      <c r="R20" s="53">
        <v>0.70833333333333304</v>
      </c>
      <c r="S20" s="54">
        <v>0.83333333333333304</v>
      </c>
      <c r="T20" s="42"/>
      <c r="U20" s="32">
        <f t="shared" si="2"/>
        <v>0.41666666666666635</v>
      </c>
      <c r="V20" s="51"/>
      <c r="W20" s="52"/>
      <c r="X20" s="53">
        <v>0.57291666666666663</v>
      </c>
      <c r="Y20" s="54">
        <v>0.91666666666666696</v>
      </c>
      <c r="Z20" s="42"/>
      <c r="AA20" s="32">
        <f t="shared" si="3"/>
        <v>0.34375000000000033</v>
      </c>
      <c r="AB20" s="51"/>
      <c r="AC20" s="52"/>
      <c r="AD20" s="53"/>
      <c r="AE20" s="54"/>
      <c r="AF20" s="43"/>
      <c r="AG20" s="33">
        <f t="shared" si="4"/>
        <v>0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>
      <c r="A21" s="205">
        <f t="shared" si="6"/>
        <v>41898</v>
      </c>
      <c r="B21" s="206"/>
      <c r="C21" s="7"/>
      <c r="D21" s="77">
        <v>0.29166666666666669</v>
      </c>
      <c r="E21" s="78">
        <v>0.58333333333333337</v>
      </c>
      <c r="F21" s="79">
        <v>0.58333333333333337</v>
      </c>
      <c r="G21" s="80">
        <v>0.70833333333333337</v>
      </c>
      <c r="H21" s="43"/>
      <c r="I21" s="26">
        <f t="shared" si="0"/>
        <v>0.41666666666666669</v>
      </c>
      <c r="J21" s="51">
        <v>0.41666666666666702</v>
      </c>
      <c r="K21" s="60">
        <v>0.58333333333333304</v>
      </c>
      <c r="L21" s="53">
        <v>0.58333333333333304</v>
      </c>
      <c r="M21" s="54">
        <v>0.79166666666666696</v>
      </c>
      <c r="N21" s="42"/>
      <c r="O21" s="32">
        <f t="shared" si="1"/>
        <v>0.37499999999999994</v>
      </c>
      <c r="P21" s="51"/>
      <c r="Q21" s="52"/>
      <c r="R21" s="53">
        <v>0.57291666666666663</v>
      </c>
      <c r="S21" s="54">
        <v>0.91666666666666696</v>
      </c>
      <c r="T21" s="42"/>
      <c r="U21" s="32">
        <f t="shared" si="2"/>
        <v>0.34375000000000033</v>
      </c>
      <c r="V21" s="51">
        <v>0.41666666666666702</v>
      </c>
      <c r="W21" s="52">
        <v>0.58333333333333304</v>
      </c>
      <c r="X21" s="53">
        <v>0.58333333333333304</v>
      </c>
      <c r="Y21" s="54">
        <v>0.83333333333333304</v>
      </c>
      <c r="Z21" s="42"/>
      <c r="AA21" s="32">
        <f t="shared" si="3"/>
        <v>0.41666666666666602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>
      <c r="A22" s="205">
        <f t="shared" si="6"/>
        <v>41899</v>
      </c>
      <c r="B22" s="206"/>
      <c r="C22" s="7"/>
      <c r="D22" s="77"/>
      <c r="E22" s="78"/>
      <c r="F22" s="79">
        <v>0.5</v>
      </c>
      <c r="G22" s="80">
        <v>0.91666666666666663</v>
      </c>
      <c r="H22" s="43"/>
      <c r="I22" s="26">
        <f t="shared" si="0"/>
        <v>0.41666666666666663</v>
      </c>
      <c r="J22" s="51">
        <v>0.45833333333333398</v>
      </c>
      <c r="K22" s="60">
        <v>0.58333333333333304</v>
      </c>
      <c r="L22" s="53">
        <v>0.58333333333333304</v>
      </c>
      <c r="M22" s="54">
        <v>0.83333333333333304</v>
      </c>
      <c r="N22" s="42"/>
      <c r="O22" s="32">
        <f t="shared" si="1"/>
        <v>0.37499999999999906</v>
      </c>
      <c r="P22" s="51"/>
      <c r="Q22" s="52"/>
      <c r="R22" s="53">
        <v>0.54166666666666696</v>
      </c>
      <c r="S22" s="54">
        <v>0.83333333333333304</v>
      </c>
      <c r="T22" s="42"/>
      <c r="U22" s="32">
        <f t="shared" si="2"/>
        <v>0.29166666666666607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>
        <v>0.58333333333333304</v>
      </c>
      <c r="AK22" s="54">
        <v>0.70833333333333337</v>
      </c>
      <c r="AL22" s="44"/>
      <c r="AM22" s="5">
        <f t="shared" si="5"/>
        <v>0.33333333333333337</v>
      </c>
    </row>
    <row r="23" spans="1:39" ht="16.5" thickTop="1" thickBot="1">
      <c r="A23" s="205">
        <f t="shared" si="6"/>
        <v>41900</v>
      </c>
      <c r="B23" s="206"/>
      <c r="C23" s="7"/>
      <c r="D23" s="77">
        <v>0.48958333333333331</v>
      </c>
      <c r="E23" s="78">
        <v>0.58333333333333337</v>
      </c>
      <c r="F23" s="79">
        <v>0.58333333333333337</v>
      </c>
      <c r="G23" s="80">
        <v>0.83333333333333337</v>
      </c>
      <c r="H23" s="43"/>
      <c r="I23" s="26">
        <f t="shared" si="0"/>
        <v>0.34375000000000006</v>
      </c>
      <c r="J23" s="51">
        <v>0.45833333333333398</v>
      </c>
      <c r="K23" s="60">
        <v>0.58333333333333304</v>
      </c>
      <c r="L23" s="53">
        <v>0.58333333333333304</v>
      </c>
      <c r="M23" s="54">
        <v>0.83333333333333304</v>
      </c>
      <c r="N23" s="42"/>
      <c r="O23" s="32">
        <f t="shared" si="1"/>
        <v>0.37499999999999906</v>
      </c>
      <c r="P23" s="51">
        <v>0.29166666666666669</v>
      </c>
      <c r="Q23" s="52">
        <v>0.60416666666666663</v>
      </c>
      <c r="R23" s="53"/>
      <c r="S23" s="54"/>
      <c r="T23" s="42"/>
      <c r="U23" s="32">
        <f t="shared" si="2"/>
        <v>0.31249999999999994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>
        <v>0.375</v>
      </c>
      <c r="AI23" s="52">
        <v>0.58333333333333304</v>
      </c>
      <c r="AJ23" s="53">
        <v>0.58333333333333304</v>
      </c>
      <c r="AK23" s="54">
        <v>0.70833333333333337</v>
      </c>
      <c r="AL23" s="44"/>
      <c r="AM23" s="5">
        <f t="shared" si="5"/>
        <v>0.33333333333333337</v>
      </c>
    </row>
    <row r="24" spans="1:39" ht="16.5" thickTop="1" thickBot="1">
      <c r="A24" s="205">
        <f t="shared" si="6"/>
        <v>41901</v>
      </c>
      <c r="B24" s="206"/>
      <c r="C24" s="7"/>
      <c r="D24" s="77"/>
      <c r="E24" s="78"/>
      <c r="F24" s="79">
        <v>0.5</v>
      </c>
      <c r="G24" s="80">
        <v>0.91666666666666663</v>
      </c>
      <c r="H24" s="43"/>
      <c r="I24" s="26">
        <f t="shared" si="0"/>
        <v>0.41666666666666663</v>
      </c>
      <c r="J24" s="51">
        <v>0.375</v>
      </c>
      <c r="K24" s="60">
        <v>0.58333333333333304</v>
      </c>
      <c r="L24" s="53"/>
      <c r="M24" s="54"/>
      <c r="N24" s="42"/>
      <c r="O24" s="32">
        <f t="shared" si="1"/>
        <v>0.20833333333333304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>
        <v>0.41666666666666702</v>
      </c>
      <c r="AC24" s="52">
        <v>0.58333333333333304</v>
      </c>
      <c r="AD24" s="53">
        <v>0.58333333333333304</v>
      </c>
      <c r="AE24" s="54">
        <v>0.83333333333333304</v>
      </c>
      <c r="AF24" s="43"/>
      <c r="AG24" s="33">
        <f t="shared" si="4"/>
        <v>0.41666666666666602</v>
      </c>
      <c r="AH24" s="51">
        <v>0.29166666666666669</v>
      </c>
      <c r="AI24" s="52">
        <v>0.5</v>
      </c>
      <c r="AJ24" s="53"/>
      <c r="AK24" s="54"/>
      <c r="AL24" s="44"/>
      <c r="AM24" s="5">
        <f t="shared" si="5"/>
        <v>0.20833333333333331</v>
      </c>
    </row>
    <row r="25" spans="1:39" ht="16.5" thickTop="1" thickBot="1">
      <c r="A25" s="205">
        <f t="shared" si="6"/>
        <v>41902</v>
      </c>
      <c r="B25" s="206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60"/>
      <c r="L25" s="53"/>
      <c r="M25" s="54"/>
      <c r="N25" s="42"/>
      <c r="O25" s="32">
        <f t="shared" si="1"/>
        <v>0</v>
      </c>
      <c r="P25" s="51"/>
      <c r="Q25" s="52"/>
      <c r="R25" s="53"/>
      <c r="S25" s="54"/>
      <c r="T25" s="42"/>
      <c r="U25" s="32">
        <f t="shared" si="2"/>
        <v>0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>
        <v>0.29166666666666669</v>
      </c>
      <c r="AC25" s="52">
        <v>0.58333333333333304</v>
      </c>
      <c r="AD25" s="53"/>
      <c r="AE25" s="54"/>
      <c r="AF25" s="43"/>
      <c r="AG25" s="33">
        <f t="shared" si="4"/>
        <v>0.29166666666666635</v>
      </c>
      <c r="AH25" s="51"/>
      <c r="AI25" s="52"/>
      <c r="AJ25" s="53"/>
      <c r="AK25" s="54"/>
      <c r="AL25" s="44"/>
      <c r="AM25" s="5">
        <f t="shared" si="5"/>
        <v>0</v>
      </c>
    </row>
    <row r="26" spans="1:39" ht="16.5" thickTop="1" thickBot="1">
      <c r="A26" s="205">
        <f t="shared" si="6"/>
        <v>41903</v>
      </c>
      <c r="B26" s="206"/>
      <c r="C26" s="4"/>
      <c r="D26" s="77"/>
      <c r="E26" s="78"/>
      <c r="F26" s="79"/>
      <c r="G26" s="80"/>
      <c r="H26" s="43"/>
      <c r="I26" s="26">
        <f t="shared" si="0"/>
        <v>0</v>
      </c>
      <c r="J26" s="51"/>
      <c r="K26" s="60"/>
      <c r="L26" s="53"/>
      <c r="M26" s="54"/>
      <c r="N26" s="42"/>
      <c r="O26" s="32">
        <f t="shared" si="1"/>
        <v>0</v>
      </c>
      <c r="P26" s="51"/>
      <c r="Q26" s="52"/>
      <c r="R26" s="53"/>
      <c r="S26" s="54"/>
      <c r="T26" s="42"/>
      <c r="U26" s="32">
        <f t="shared" si="2"/>
        <v>0</v>
      </c>
      <c r="V26" s="51"/>
      <c r="W26" s="52"/>
      <c r="X26" s="53">
        <v>0.57291666666666663</v>
      </c>
      <c r="Y26" s="54">
        <v>0.91666666666666696</v>
      </c>
      <c r="Z26" s="42"/>
      <c r="AA26" s="32">
        <f t="shared" si="3"/>
        <v>0.34375000000000033</v>
      </c>
      <c r="AB26" s="51">
        <v>0.29166666666666669</v>
      </c>
      <c r="AC26" s="52">
        <v>0.58333333333333304</v>
      </c>
      <c r="AD26" s="53"/>
      <c r="AE26" s="54"/>
      <c r="AF26" s="43"/>
      <c r="AG26" s="33">
        <f t="shared" si="4"/>
        <v>0.29166666666666635</v>
      </c>
      <c r="AH26" s="51"/>
      <c r="AI26" s="52"/>
      <c r="AJ26" s="53"/>
      <c r="AK26" s="54"/>
      <c r="AL26" s="44"/>
      <c r="AM26" s="5">
        <f t="shared" si="5"/>
        <v>0</v>
      </c>
    </row>
    <row r="27" spans="1:39" ht="16.5" thickTop="1" thickBot="1">
      <c r="A27" s="205">
        <f t="shared" si="6"/>
        <v>41904</v>
      </c>
      <c r="B27" s="206"/>
      <c r="C27" s="6"/>
      <c r="D27" s="77"/>
      <c r="E27" s="78"/>
      <c r="F27" s="79">
        <v>0.58333333333333337</v>
      </c>
      <c r="G27" s="80">
        <v>0.79166666666666663</v>
      </c>
      <c r="H27" s="43"/>
      <c r="I27" s="26">
        <f t="shared" si="0"/>
        <v>0.20833333333333326</v>
      </c>
      <c r="J27" s="51">
        <v>0.29166666666666669</v>
      </c>
      <c r="K27" s="60">
        <v>0.58333333333333304</v>
      </c>
      <c r="L27" s="53">
        <v>0.70833333333333304</v>
      </c>
      <c r="M27" s="54">
        <v>0.83333333333333304</v>
      </c>
      <c r="N27" s="42"/>
      <c r="O27" s="32">
        <f t="shared" si="1"/>
        <v>0.41666666666666635</v>
      </c>
      <c r="P27" s="51"/>
      <c r="Q27" s="52"/>
      <c r="R27" s="53"/>
      <c r="S27" s="54"/>
      <c r="T27" s="42"/>
      <c r="U27" s="32">
        <f t="shared" si="2"/>
        <v>0</v>
      </c>
      <c r="V27" s="51"/>
      <c r="W27" s="52"/>
      <c r="X27" s="53"/>
      <c r="Y27" s="54"/>
      <c r="Z27" s="42"/>
      <c r="AA27" s="32">
        <f t="shared" si="3"/>
        <v>0</v>
      </c>
      <c r="AB27" s="51"/>
      <c r="AC27" s="52"/>
      <c r="AD27" s="53"/>
      <c r="AE27" s="54"/>
      <c r="AF27" s="43"/>
      <c r="AG27" s="33">
        <f t="shared" si="4"/>
        <v>0</v>
      </c>
      <c r="AH27" s="51"/>
      <c r="AI27" s="52"/>
      <c r="AJ27" s="53">
        <v>0.57291666666666663</v>
      </c>
      <c r="AK27" s="54">
        <v>0.91666666666666696</v>
      </c>
      <c r="AL27" s="44"/>
      <c r="AM27" s="5">
        <f t="shared" si="5"/>
        <v>0.34375000000000033</v>
      </c>
    </row>
    <row r="28" spans="1:39" ht="16.5" thickTop="1" thickBot="1">
      <c r="A28" s="205">
        <f t="shared" si="6"/>
        <v>41905</v>
      </c>
      <c r="B28" s="206"/>
      <c r="C28" s="7"/>
      <c r="D28" s="77">
        <v>0.41666666666666669</v>
      </c>
      <c r="E28" s="78">
        <v>0.58333333333333337</v>
      </c>
      <c r="F28" s="79">
        <v>0.58333333333333337</v>
      </c>
      <c r="G28" s="80">
        <v>0.79166666666666663</v>
      </c>
      <c r="H28" s="43"/>
      <c r="I28" s="26">
        <f t="shared" si="0"/>
        <v>0.37499999999999994</v>
      </c>
      <c r="J28" s="51"/>
      <c r="K28" s="60"/>
      <c r="L28" s="53">
        <v>0.57291666666666663</v>
      </c>
      <c r="M28" s="54">
        <v>0.91666666666666696</v>
      </c>
      <c r="N28" s="42"/>
      <c r="O28" s="32">
        <f t="shared" si="1"/>
        <v>0.34375000000000033</v>
      </c>
      <c r="P28" s="51">
        <v>0.41666666666666702</v>
      </c>
      <c r="Q28" s="52">
        <v>0.58333333333333304</v>
      </c>
      <c r="R28" s="53">
        <v>0.58333333333333304</v>
      </c>
      <c r="S28" s="54">
        <v>0.83333333333333304</v>
      </c>
      <c r="T28" s="42"/>
      <c r="U28" s="32">
        <f t="shared" si="2"/>
        <v>0.41666666666666602</v>
      </c>
      <c r="V28" s="51"/>
      <c r="W28" s="52"/>
      <c r="X28" s="53"/>
      <c r="Y28" s="54"/>
      <c r="Z28" s="42"/>
      <c r="AA28" s="32">
        <f t="shared" si="3"/>
        <v>0</v>
      </c>
      <c r="AB28" s="51">
        <v>0.29166666666666669</v>
      </c>
      <c r="AC28" s="52">
        <v>0.58333333333333304</v>
      </c>
      <c r="AD28" s="53">
        <v>0.58333333333333304</v>
      </c>
      <c r="AE28" s="54">
        <v>0.70833333333333337</v>
      </c>
      <c r="AF28" s="43"/>
      <c r="AG28" s="33">
        <f t="shared" si="4"/>
        <v>0.41666666666666669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>
      <c r="A29" s="205">
        <f t="shared" si="6"/>
        <v>41906</v>
      </c>
      <c r="B29" s="206"/>
      <c r="C29" s="7"/>
      <c r="D29" s="77">
        <v>0.45833333333333331</v>
      </c>
      <c r="E29" s="78">
        <v>0.58333333333333337</v>
      </c>
      <c r="F29" s="79">
        <v>0.58333333333333337</v>
      </c>
      <c r="G29" s="80">
        <v>0.83333333333333337</v>
      </c>
      <c r="H29" s="43"/>
      <c r="I29" s="26">
        <f t="shared" si="0"/>
        <v>0.37500000000000006</v>
      </c>
      <c r="J29" s="51"/>
      <c r="K29" s="60"/>
      <c r="L29" s="53">
        <v>0.54166666666666696</v>
      </c>
      <c r="M29" s="54">
        <v>0.83333333333333304</v>
      </c>
      <c r="N29" s="42"/>
      <c r="O29" s="32">
        <f t="shared" si="1"/>
        <v>0.29166666666666607</v>
      </c>
      <c r="P29" s="51">
        <v>0.29166666666666669</v>
      </c>
      <c r="Q29" s="52">
        <v>0.5</v>
      </c>
      <c r="R29" s="53"/>
      <c r="S29" s="54"/>
      <c r="T29" s="42"/>
      <c r="U29" s="32">
        <f t="shared" si="2"/>
        <v>0.20833333333333331</v>
      </c>
      <c r="V29" s="51"/>
      <c r="W29" s="52"/>
      <c r="X29" s="53"/>
      <c r="Y29" s="54"/>
      <c r="Z29" s="42"/>
      <c r="AA29" s="32">
        <f t="shared" si="3"/>
        <v>0</v>
      </c>
      <c r="AB29" s="51"/>
      <c r="AC29" s="52"/>
      <c r="AD29" s="53">
        <v>0.5</v>
      </c>
      <c r="AE29" s="54">
        <v>0.91666666666666696</v>
      </c>
      <c r="AF29" s="43"/>
      <c r="AG29" s="33">
        <f t="shared" si="4"/>
        <v>0.41666666666666696</v>
      </c>
      <c r="AH29" s="51">
        <v>0.375</v>
      </c>
      <c r="AI29" s="52">
        <v>0.58333333333333304</v>
      </c>
      <c r="AJ29" s="53">
        <v>0.58333333333333304</v>
      </c>
      <c r="AK29" s="54">
        <v>0.70833333333333337</v>
      </c>
      <c r="AL29" s="44"/>
      <c r="AM29" s="5">
        <f t="shared" si="5"/>
        <v>0.33333333333333337</v>
      </c>
    </row>
    <row r="30" spans="1:39" ht="16.5" thickTop="1" thickBot="1">
      <c r="A30" s="205">
        <f t="shared" si="6"/>
        <v>41907</v>
      </c>
      <c r="B30" s="206"/>
      <c r="C30" s="7"/>
      <c r="D30" s="77">
        <v>0.45833333333333331</v>
      </c>
      <c r="E30" s="78">
        <v>0.58333333333333337</v>
      </c>
      <c r="F30" s="79">
        <v>0.58333333333333337</v>
      </c>
      <c r="G30" s="80">
        <v>0.83333333333333337</v>
      </c>
      <c r="H30" s="43"/>
      <c r="I30" s="26">
        <f t="shared" si="0"/>
        <v>0.37500000000000006</v>
      </c>
      <c r="J30" s="51">
        <v>0.29166666666666669</v>
      </c>
      <c r="K30" s="60">
        <v>0.60416666666666663</v>
      </c>
      <c r="L30" s="53"/>
      <c r="M30" s="54"/>
      <c r="N30" s="42"/>
      <c r="O30" s="32">
        <f t="shared" si="1"/>
        <v>0.31249999999999994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0.48958333333333331</v>
      </c>
      <c r="AC30" s="52">
        <v>0.58333333333333304</v>
      </c>
      <c r="AD30" s="53">
        <v>0.58333333333333304</v>
      </c>
      <c r="AE30" s="54">
        <v>0.83333333333333304</v>
      </c>
      <c r="AF30" s="43"/>
      <c r="AG30" s="33">
        <f t="shared" si="4"/>
        <v>0.34374999999999972</v>
      </c>
      <c r="AH30" s="51">
        <v>0.375</v>
      </c>
      <c r="AI30" s="52">
        <v>0.58333333333333304</v>
      </c>
      <c r="AJ30" s="53">
        <v>0.58333333333333304</v>
      </c>
      <c r="AK30" s="54">
        <v>0.70833333333333337</v>
      </c>
      <c r="AL30" s="44"/>
      <c r="AM30" s="5">
        <f t="shared" si="5"/>
        <v>0.33333333333333337</v>
      </c>
    </row>
    <row r="31" spans="1:39" ht="16.5" thickTop="1" thickBot="1">
      <c r="A31" s="205">
        <f t="shared" si="6"/>
        <v>41908</v>
      </c>
      <c r="B31" s="206"/>
      <c r="C31" s="7"/>
      <c r="D31" s="77">
        <v>0.375</v>
      </c>
      <c r="E31" s="78">
        <v>0.58333333333333337</v>
      </c>
      <c r="F31" s="79"/>
      <c r="G31" s="80"/>
      <c r="H31" s="43"/>
      <c r="I31" s="26">
        <f t="shared" si="0"/>
        <v>0.20833333333333337</v>
      </c>
      <c r="J31" s="51">
        <v>0.29166666666666669</v>
      </c>
      <c r="K31" s="60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>
        <v>0.41666666666666702</v>
      </c>
      <c r="W31" s="52">
        <v>0.58333333333333304</v>
      </c>
      <c r="X31" s="53">
        <v>0.57291666666666663</v>
      </c>
      <c r="Y31" s="54">
        <v>0.83333333333333304</v>
      </c>
      <c r="Z31" s="42"/>
      <c r="AA31" s="32">
        <f t="shared" si="3"/>
        <v>0.42708333333333243</v>
      </c>
      <c r="AB31" s="51"/>
      <c r="AC31" s="52"/>
      <c r="AD31" s="53">
        <v>0.5</v>
      </c>
      <c r="AE31" s="54">
        <v>0.91666666666666696</v>
      </c>
      <c r="AF31" s="43"/>
      <c r="AG31" s="33">
        <f t="shared" si="4"/>
        <v>0.41666666666666696</v>
      </c>
      <c r="AH31" s="51">
        <v>0.375</v>
      </c>
      <c r="AI31" s="52">
        <v>0.58333333333333304</v>
      </c>
      <c r="AJ31" s="53"/>
      <c r="AK31" s="54"/>
      <c r="AL31" s="44"/>
      <c r="AM31" s="5">
        <f t="shared" si="5"/>
        <v>0.20833333333333304</v>
      </c>
    </row>
    <row r="32" spans="1:39" ht="16.5" thickTop="1" thickBot="1">
      <c r="A32" s="205">
        <f t="shared" si="6"/>
        <v>41909</v>
      </c>
      <c r="B32" s="206"/>
      <c r="C32" s="4"/>
      <c r="D32" s="77"/>
      <c r="E32" s="78"/>
      <c r="F32" s="79"/>
      <c r="G32" s="80"/>
      <c r="H32" s="43"/>
      <c r="I32" s="26">
        <f t="shared" si="0"/>
        <v>0</v>
      </c>
      <c r="J32" s="51"/>
      <c r="K32" s="60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0.91666666666666696</v>
      </c>
      <c r="T32" s="42"/>
      <c r="U32" s="32">
        <f t="shared" si="2"/>
        <v>0.34375000000000033</v>
      </c>
      <c r="V32" s="51">
        <v>0.29166666666666669</v>
      </c>
      <c r="W32" s="52">
        <v>0.58333333333333304</v>
      </c>
      <c r="X32" s="53"/>
      <c r="Y32" s="54"/>
      <c r="Z32" s="42"/>
      <c r="AA32" s="32">
        <f t="shared" si="3"/>
        <v>0.29166666666666635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/>
      <c r="AK32" s="54"/>
      <c r="AL32" s="44"/>
      <c r="AM32" s="5">
        <f t="shared" si="5"/>
        <v>0</v>
      </c>
    </row>
    <row r="33" spans="1:39" ht="16.5" thickTop="1" thickBot="1">
      <c r="A33" s="205">
        <f t="shared" si="6"/>
        <v>41910</v>
      </c>
      <c r="B33" s="206"/>
      <c r="C33" s="6"/>
      <c r="D33" s="77"/>
      <c r="E33" s="78"/>
      <c r="F33" s="79"/>
      <c r="G33" s="80"/>
      <c r="H33" s="43"/>
      <c r="I33" s="26">
        <f t="shared" si="0"/>
        <v>0</v>
      </c>
      <c r="J33" s="51"/>
      <c r="K33" s="60"/>
      <c r="L33" s="53"/>
      <c r="M33" s="54"/>
      <c r="N33" s="42"/>
      <c r="O33" s="32">
        <f t="shared" si="1"/>
        <v>0</v>
      </c>
      <c r="P33" s="51"/>
      <c r="Q33" s="52"/>
      <c r="R33" s="53">
        <v>0.57291666666666663</v>
      </c>
      <c r="S33" s="54">
        <v>0.91666666666666696</v>
      </c>
      <c r="T33" s="42"/>
      <c r="U33" s="32">
        <f t="shared" si="2"/>
        <v>0.34375000000000033</v>
      </c>
      <c r="V33" s="51">
        <v>0.29166666666666669</v>
      </c>
      <c r="W33" s="52">
        <v>0.58333333333333304</v>
      </c>
      <c r="X33" s="53"/>
      <c r="Y33" s="54"/>
      <c r="Z33" s="42"/>
      <c r="AA33" s="32">
        <f t="shared" si="3"/>
        <v>0.29166666666666635</v>
      </c>
      <c r="AB33" s="51"/>
      <c r="AC33" s="52"/>
      <c r="AD33" s="53"/>
      <c r="AE33" s="54"/>
      <c r="AF33" s="43"/>
      <c r="AG33" s="33">
        <f t="shared" si="4"/>
        <v>0</v>
      </c>
      <c r="AH33" s="51"/>
      <c r="AI33" s="52"/>
      <c r="AJ33" s="53"/>
      <c r="AK33" s="54"/>
      <c r="AL33" s="44"/>
      <c r="AM33" s="5">
        <f t="shared" si="5"/>
        <v>0</v>
      </c>
    </row>
    <row r="34" spans="1:39" ht="16.5" thickTop="1" thickBot="1">
      <c r="A34" s="205">
        <f t="shared" si="6"/>
        <v>41911</v>
      </c>
      <c r="B34" s="206"/>
      <c r="C34" s="7"/>
      <c r="D34" s="77">
        <v>0.29166666666666669</v>
      </c>
      <c r="E34" s="78">
        <v>0.58333333333333337</v>
      </c>
      <c r="F34" s="79">
        <v>0.70833333333333337</v>
      </c>
      <c r="G34" s="80">
        <v>0.83333333333333337</v>
      </c>
      <c r="H34" s="43"/>
      <c r="I34" s="26">
        <f t="shared" si="0"/>
        <v>0.41666666666666669</v>
      </c>
      <c r="J34" s="51"/>
      <c r="K34" s="60"/>
      <c r="L34" s="53">
        <v>0.57291666666666663</v>
      </c>
      <c r="M34" s="54">
        <v>0.91666666666666696</v>
      </c>
      <c r="N34" s="42"/>
      <c r="O34" s="32">
        <f t="shared" si="1"/>
        <v>0.34375000000000033</v>
      </c>
      <c r="P34" s="51"/>
      <c r="Q34" s="52"/>
      <c r="R34" s="53"/>
      <c r="S34" s="54"/>
      <c r="T34" s="42"/>
      <c r="U34" s="32">
        <f t="shared" si="2"/>
        <v>0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0.58333333333333304</v>
      </c>
      <c r="AE34" s="54">
        <v>0.79166666666666696</v>
      </c>
      <c r="AF34" s="43"/>
      <c r="AG34" s="33">
        <f t="shared" si="4"/>
        <v>0.20833333333333393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>
      <c r="A35" s="205">
        <f t="shared" si="6"/>
        <v>41912</v>
      </c>
      <c r="B35" s="206"/>
      <c r="C35" s="7"/>
      <c r="D35" s="77"/>
      <c r="E35" s="78"/>
      <c r="F35" s="79">
        <v>0.57291666666666663</v>
      </c>
      <c r="G35" s="80">
        <v>0.91666666666666663</v>
      </c>
      <c r="H35" s="43"/>
      <c r="I35" s="26">
        <f t="shared" si="0"/>
        <v>0.34375</v>
      </c>
      <c r="J35" s="51">
        <v>0.41666666666666702</v>
      </c>
      <c r="K35" s="60">
        <v>0.58333333333333304</v>
      </c>
      <c r="L35" s="53">
        <v>0.58333333333333304</v>
      </c>
      <c r="M35" s="54">
        <v>0.83333333333333304</v>
      </c>
      <c r="N35" s="42"/>
      <c r="O35" s="32">
        <f t="shared" si="1"/>
        <v>0.41666666666666602</v>
      </c>
      <c r="P35" s="51"/>
      <c r="Q35" s="52"/>
      <c r="R35" s="53"/>
      <c r="S35" s="54"/>
      <c r="T35" s="42"/>
      <c r="U35" s="32">
        <f t="shared" si="2"/>
        <v>0</v>
      </c>
      <c r="V35" s="51">
        <v>0.29166666666666669</v>
      </c>
      <c r="W35" s="52">
        <v>0.58333333333333304</v>
      </c>
      <c r="X35" s="53">
        <v>0.58333333333333304</v>
      </c>
      <c r="Y35" s="54">
        <v>0.70833333333333337</v>
      </c>
      <c r="Z35" s="42"/>
      <c r="AA35" s="32">
        <f t="shared" si="3"/>
        <v>0.41666666666666669</v>
      </c>
      <c r="AB35" s="51">
        <v>0.41666666666666702</v>
      </c>
      <c r="AC35" s="52">
        <v>0.58333333333333304</v>
      </c>
      <c r="AD35" s="53">
        <v>0.58333333333333304</v>
      </c>
      <c r="AE35" s="54">
        <v>0.79166666666666696</v>
      </c>
      <c r="AF35" s="43"/>
      <c r="AG35" s="33">
        <f t="shared" si="4"/>
        <v>0.37499999999999994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81"/>
      <c r="E36" s="82"/>
      <c r="F36" s="83"/>
      <c r="G36" s="84"/>
      <c r="H36" s="43"/>
      <c r="I36" s="35"/>
      <c r="J36" s="55"/>
      <c r="K36" s="56"/>
      <c r="L36" s="57"/>
      <c r="M36" s="58"/>
      <c r="N36" s="42"/>
      <c r="O36" s="35"/>
      <c r="P36" s="55"/>
      <c r="Q36" s="56"/>
      <c r="R36" s="57"/>
      <c r="S36" s="58"/>
      <c r="T36" s="42"/>
      <c r="U36" s="35"/>
      <c r="V36" s="55"/>
      <c r="W36" s="56"/>
      <c r="X36" s="57"/>
      <c r="Y36" s="58"/>
      <c r="Z36" s="42"/>
      <c r="AA36" s="35"/>
      <c r="AB36" s="55"/>
      <c r="AC36" s="56"/>
      <c r="AD36" s="57"/>
      <c r="AE36" s="58"/>
      <c r="AF36" s="43"/>
      <c r="AG36" s="35"/>
      <c r="AH36" s="55"/>
      <c r="AI36" s="56"/>
      <c r="AJ36" s="57"/>
      <c r="AK36" s="58"/>
      <c r="AL36" s="44"/>
      <c r="AM36" s="14"/>
    </row>
    <row r="37" spans="1:39" ht="15.75" customHeight="1" thickTop="1">
      <c r="A37" s="19"/>
      <c r="B37" s="19"/>
      <c r="C37" s="20"/>
      <c r="D37" s="171">
        <f>SUM(I6:I36)</f>
        <v>6.895833333333333</v>
      </c>
      <c r="E37" s="172"/>
      <c r="F37" s="172"/>
      <c r="G37" s="172"/>
      <c r="H37" s="172"/>
      <c r="I37" s="173"/>
      <c r="J37" s="172">
        <f>SUM(O6:O36)</f>
        <v>6.8124999999999947</v>
      </c>
      <c r="K37" s="172"/>
      <c r="L37" s="172"/>
      <c r="M37" s="172"/>
      <c r="N37" s="172"/>
      <c r="O37" s="173"/>
      <c r="P37" s="171">
        <f>SUM(U6:U36)</f>
        <v>4.9270833333333313</v>
      </c>
      <c r="Q37" s="172"/>
      <c r="R37" s="172"/>
      <c r="S37" s="172"/>
      <c r="T37" s="172"/>
      <c r="U37" s="173"/>
      <c r="V37" s="172">
        <f>SUM(AA6:AA36)</f>
        <v>6.5416666666666625</v>
      </c>
      <c r="W37" s="172"/>
      <c r="X37" s="172"/>
      <c r="Y37" s="172"/>
      <c r="Z37" s="172"/>
      <c r="AA37" s="172"/>
      <c r="AB37" s="171">
        <f>SUM(AG6:AG36)</f>
        <v>6.7500000000000009</v>
      </c>
      <c r="AC37" s="172"/>
      <c r="AD37" s="172"/>
      <c r="AE37" s="172"/>
      <c r="AF37" s="172"/>
      <c r="AG37" s="173"/>
      <c r="AH37" s="171">
        <f>SUM(AM6:AM36)</f>
        <v>6.8437499999999973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72" priority="34">
      <formula>OR($C6="F",WEEKDAY($A6,2)&gt;5)</formula>
    </cfRule>
  </conditionalFormatting>
  <conditionalFormatting sqref="A6:B35">
    <cfRule type="cellIs" dxfId="71" priority="33" operator="lessThan">
      <formula>$A$1</formula>
    </cfRule>
  </conditionalFormatting>
  <conditionalFormatting sqref="D6:H36">
    <cfRule type="expression" dxfId="70" priority="27">
      <formula>OR($H6="AUTRE")</formula>
    </cfRule>
    <cfRule type="expression" dxfId="69" priority="28">
      <formula>OR($H6="CA")</formula>
    </cfRule>
    <cfRule type="expression" dxfId="68" priority="29">
      <formula>OR($H6="AM")</formula>
    </cfRule>
    <cfRule type="expression" dxfId="67" priority="30">
      <formula>OR($H6="RC")</formula>
    </cfRule>
    <cfRule type="expression" dxfId="66" priority="31">
      <formula>OR($H6="Modif")</formula>
    </cfRule>
  </conditionalFormatting>
  <conditionalFormatting sqref="J6:N36">
    <cfRule type="expression" dxfId="65" priority="22">
      <formula>OR($N6="AUTRE")</formula>
    </cfRule>
    <cfRule type="expression" dxfId="64" priority="23">
      <formula>OR($N6="CA")</formula>
    </cfRule>
    <cfRule type="expression" dxfId="63" priority="24">
      <formula>OR($N6="AM")</formula>
    </cfRule>
    <cfRule type="expression" dxfId="62" priority="25">
      <formula>OR($N6="RC")</formula>
    </cfRule>
    <cfRule type="expression" dxfId="61" priority="26">
      <formula>OR($N6="Modif")</formula>
    </cfRule>
  </conditionalFormatting>
  <conditionalFormatting sqref="P6:T36">
    <cfRule type="expression" dxfId="60" priority="17">
      <formula>"OU($T5=""AUTRE"")"</formula>
    </cfRule>
    <cfRule type="expression" dxfId="59" priority="18">
      <formula>"OU($T5=""CA"")"</formula>
    </cfRule>
    <cfRule type="expression" dxfId="58" priority="19">
      <formula>"OU($T5=""AM"")"</formula>
    </cfRule>
    <cfRule type="expression" dxfId="57" priority="20">
      <formula>"OU($T5=""RC"")"</formula>
    </cfRule>
    <cfRule type="expression" dxfId="56" priority="21">
      <formula>"OU($T5=""Modif"")"</formula>
    </cfRule>
  </conditionalFormatting>
  <conditionalFormatting sqref="V6:Z36">
    <cfRule type="expression" dxfId="55" priority="12">
      <formula>"OU($Z5=""AUTRE"")"</formula>
    </cfRule>
    <cfRule type="expression" dxfId="54" priority="13">
      <formula>"OU($Z5=""CA"")"</formula>
    </cfRule>
    <cfRule type="expression" dxfId="53" priority="14">
      <formula>"OU($Z5=""AM"")"</formula>
    </cfRule>
    <cfRule type="expression" dxfId="52" priority="15">
      <formula>"OU($Z5=""RC"")"</formula>
    </cfRule>
    <cfRule type="expression" dxfId="51" priority="16">
      <formula>"OU($Z5=""Modif"")"</formula>
    </cfRule>
  </conditionalFormatting>
  <conditionalFormatting sqref="AB6:AF36">
    <cfRule type="expression" dxfId="50" priority="7">
      <formula>"OU($AF5=""AUTRE"")"</formula>
    </cfRule>
    <cfRule type="expression" dxfId="49" priority="8">
      <formula>"OU($AF5=""CA"")"</formula>
    </cfRule>
    <cfRule type="expression" dxfId="48" priority="9">
      <formula>"OU($AF5=""AM"")"</formula>
    </cfRule>
    <cfRule type="expression" dxfId="47" priority="10">
      <formula>"OU($AF5=""RC"")"</formula>
    </cfRule>
    <cfRule type="expression" dxfId="46" priority="11">
      <formula>"OU($AF5=""Modif"")"</formula>
    </cfRule>
  </conditionalFormatting>
  <conditionalFormatting sqref="AH6:AL35">
    <cfRule type="expression" dxfId="45" priority="2">
      <formula>"OU($AL5=""AUTRE"")"</formula>
    </cfRule>
    <cfRule type="expression" dxfId="44" priority="3">
      <formula>"OU($AL5=""CA"")"</formula>
    </cfRule>
    <cfRule type="expression" dxfId="43" priority="4">
      <formula>"OU($AL5=""AM"")"</formula>
    </cfRule>
    <cfRule type="expression" dxfId="42" priority="5">
      <formula>"OU($AL5=""RC"")"</formula>
    </cfRule>
    <cfRule type="expression" dxfId="41" priority="6">
      <formula>"OU($AL5=""Modif"")"</formula>
    </cfRule>
  </conditionalFormatting>
  <conditionalFormatting sqref="I6:I35 O6:O35 U6:U35 AA6:AA35 AG6:AG35 AM6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{26FFAFA4-863D-4BB1-A2BF-03CD7E072158}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J6:J36 D6:D35 P6:P35 AB6:AB35 V6:V35 AH6:AH35">
      <formula1>Déb1</formula1>
    </dataValidation>
    <dataValidation type="list" allowBlank="1" showInputMessage="1" showErrorMessage="1" sqref="K6:K35 E6:E35 Q6:Q35 AC6:AC35 W6:W35 AI6:AI35">
      <formula1>fin1_</formula1>
    </dataValidation>
    <dataValidation type="list" allowBlank="1" showInputMessage="1" showErrorMessage="1" sqref="L6:L36 F6:F35 R6:R35 AD6:AD35 X6:X35 AJ6:AJ35">
      <formula1>deb2_</formula1>
    </dataValidation>
    <dataValidation type="list" allowBlank="1" showInputMessage="1" showErrorMessage="1" sqref="M6:M36 G6:G35 S6:S35 AE6:AE35 Y6:Y35 AK6:AK35">
      <formula1>fin2_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8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6388" r:id="rId3" name="CommandButton1"/>
      </mc:Fallback>
    </mc:AlternateContent>
    <mc:AlternateContent xmlns:mc="http://schemas.openxmlformats.org/markup-compatibility/2006">
      <mc:Choice Requires="x14">
        <control shapeId="16387" r:id="rId5" name="Button 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6</xdr:col>
                <xdr:colOff>390525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FFAFA4-863D-4BB1-A2BF-03CD7E0721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I6:I35 O6:O35 U6:U35 AA6:AA35 AG6:AG35 AM6:AM35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M48"/>
  <sheetViews>
    <sheetView showZeros="0" zoomScaleNormal="10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21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DATE(ANNEE,10,1)</f>
        <v>41913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2"/>
      <c r="K5" s="183"/>
      <c r="L5" s="183"/>
      <c r="M5" s="183"/>
      <c r="N5" s="183"/>
      <c r="O5" s="184"/>
      <c r="P5" s="183"/>
      <c r="Q5" s="183"/>
      <c r="R5" s="183"/>
      <c r="S5" s="183"/>
      <c r="T5" s="183"/>
      <c r="U5" s="183"/>
      <c r="V5" s="182"/>
      <c r="W5" s="183"/>
      <c r="X5" s="183"/>
      <c r="Y5" s="183"/>
      <c r="Z5" s="183"/>
      <c r="AA5" s="184"/>
      <c r="AB5" s="182"/>
      <c r="AC5" s="183"/>
      <c r="AD5" s="183"/>
      <c r="AE5" s="183"/>
      <c r="AF5" s="183"/>
      <c r="AG5" s="184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41913</v>
      </c>
      <c r="B6" s="191"/>
      <c r="C6" s="2"/>
      <c r="D6" s="77"/>
      <c r="E6" s="78"/>
      <c r="F6" s="79">
        <v>0.54166666666666696</v>
      </c>
      <c r="G6" s="80">
        <v>0.83333333333333304</v>
      </c>
      <c r="H6" s="43"/>
      <c r="I6" s="26">
        <f>G6-F6+E6-D6</f>
        <v>0.29166666666666607</v>
      </c>
      <c r="J6" s="66">
        <v>0.29166666666666669</v>
      </c>
      <c r="K6" s="60">
        <v>0.5</v>
      </c>
      <c r="L6" s="67"/>
      <c r="M6" s="68"/>
      <c r="N6" s="42"/>
      <c r="O6" s="26">
        <f>M6-L6+K6-J6</f>
        <v>0.20833333333333331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</v>
      </c>
      <c r="Y6" s="68">
        <v>0.91666666666666696</v>
      </c>
      <c r="Z6" s="42"/>
      <c r="AA6" s="26">
        <f>Y6-X6+W6-V6</f>
        <v>0.41666666666666696</v>
      </c>
      <c r="AB6" s="66">
        <v>0.45833333333333398</v>
      </c>
      <c r="AC6" s="60">
        <v>0.58333333333333304</v>
      </c>
      <c r="AD6" s="67">
        <v>0.58333333333333304</v>
      </c>
      <c r="AE6" s="68">
        <v>0.83333333333333304</v>
      </c>
      <c r="AF6" s="43"/>
      <c r="AG6" s="33">
        <f>AE6-AD6+AC6-AB6</f>
        <v>0.37499999999999906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>
      <c r="A7" s="190">
        <f>A6+1</f>
        <v>41914</v>
      </c>
      <c r="B7" s="191"/>
      <c r="C7" s="4"/>
      <c r="D7" s="77">
        <v>0.29166666666666669</v>
      </c>
      <c r="E7" s="78">
        <v>0.60416666666666663</v>
      </c>
      <c r="F7" s="79"/>
      <c r="G7" s="80"/>
      <c r="H7" s="43"/>
      <c r="I7" s="26">
        <f t="shared" ref="I7:I36" si="0">G7-F7+E7-D7</f>
        <v>0.31249999999999994</v>
      </c>
      <c r="J7" s="51"/>
      <c r="K7" s="52"/>
      <c r="L7" s="53"/>
      <c r="M7" s="54"/>
      <c r="N7" s="42"/>
      <c r="O7" s="32">
        <f t="shared" ref="O7:O36" si="1">M7-L7+K7-J7</f>
        <v>0</v>
      </c>
      <c r="P7" s="51"/>
      <c r="Q7" s="52"/>
      <c r="R7" s="53"/>
      <c r="S7" s="54"/>
      <c r="T7" s="42"/>
      <c r="U7" s="32">
        <f t="shared" ref="U7:U36" si="2">S7-R7+Q7-P7</f>
        <v>0</v>
      </c>
      <c r="V7" s="51">
        <v>0.48958333333333331</v>
      </c>
      <c r="W7" s="52">
        <v>0.58333333333333304</v>
      </c>
      <c r="X7" s="53">
        <v>0.58333333333333304</v>
      </c>
      <c r="Y7" s="54">
        <v>0.83333333333333304</v>
      </c>
      <c r="Z7" s="42"/>
      <c r="AA7" s="32">
        <f t="shared" ref="AA7:AA36" si="3">Y7-X7+W7-V7</f>
        <v>0.34374999999999972</v>
      </c>
      <c r="AB7" s="51">
        <v>0.45833333333333398</v>
      </c>
      <c r="AC7" s="52">
        <v>0.58333333333333304</v>
      </c>
      <c r="AD7" s="53">
        <v>0.58333333333333304</v>
      </c>
      <c r="AE7" s="54">
        <v>0.83333333333333304</v>
      </c>
      <c r="AF7" s="43"/>
      <c r="AG7" s="33">
        <f t="shared" ref="AG7:AG36" si="4">AE7-AD7+AC7-AB7</f>
        <v>0.37499999999999906</v>
      </c>
      <c r="AH7" s="51"/>
      <c r="AI7" s="52"/>
      <c r="AJ7" s="53">
        <v>0.57291666666666663</v>
      </c>
      <c r="AK7" s="54">
        <v>0.91666666666666696</v>
      </c>
      <c r="AL7" s="44"/>
      <c r="AM7" s="5">
        <f t="shared" ref="AM7:AM36" si="5">AK7-AJ7+AI7-AH7</f>
        <v>0.34375000000000033</v>
      </c>
    </row>
    <row r="8" spans="1:39" ht="16.5" thickTop="1" thickBot="1">
      <c r="A8" s="190">
        <f>A7+1</f>
        <v>41915</v>
      </c>
      <c r="B8" s="191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52"/>
      <c r="L8" s="53"/>
      <c r="M8" s="54"/>
      <c r="N8" s="42"/>
      <c r="O8" s="32">
        <f t="shared" si="1"/>
        <v>0</v>
      </c>
      <c r="P8" s="51">
        <v>0.41666666666666702</v>
      </c>
      <c r="Q8" s="52">
        <v>0.58333333333333304</v>
      </c>
      <c r="R8" s="53">
        <v>0.58333333333333304</v>
      </c>
      <c r="S8" s="54">
        <v>0.83333333333333304</v>
      </c>
      <c r="T8" s="42"/>
      <c r="U8" s="32">
        <f t="shared" si="2"/>
        <v>0.41666666666666602</v>
      </c>
      <c r="V8" s="51"/>
      <c r="W8" s="52"/>
      <c r="X8" s="53">
        <v>0.5</v>
      </c>
      <c r="Y8" s="54">
        <v>0.91666666666666696</v>
      </c>
      <c r="Z8" s="42"/>
      <c r="AA8" s="32">
        <f t="shared" si="3"/>
        <v>0.41666666666666696</v>
      </c>
      <c r="AB8" s="51">
        <v>0.375</v>
      </c>
      <c r="AC8" s="52">
        <v>0.58333333333333304</v>
      </c>
      <c r="AD8" s="53"/>
      <c r="AE8" s="54"/>
      <c r="AF8" s="43"/>
      <c r="AG8" s="33">
        <f t="shared" si="4"/>
        <v>0.20833333333333304</v>
      </c>
      <c r="AH8" s="51">
        <v>0.375</v>
      </c>
      <c r="AI8" s="52">
        <v>0.58333333333333304</v>
      </c>
      <c r="AJ8" s="53"/>
      <c r="AK8" s="54"/>
      <c r="AL8" s="44"/>
      <c r="AM8" s="5">
        <f t="shared" si="5"/>
        <v>0.20833333333333304</v>
      </c>
    </row>
    <row r="9" spans="1:39" ht="16.5" thickTop="1" thickBot="1">
      <c r="A9" s="190">
        <f t="shared" ref="A9:A36" si="6">A8+1</f>
        <v>41916</v>
      </c>
      <c r="B9" s="191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52"/>
      <c r="L9" s="53">
        <v>0.57291666666666663</v>
      </c>
      <c r="M9" s="54">
        <v>0.91666666666666696</v>
      </c>
      <c r="N9" s="42"/>
      <c r="O9" s="32">
        <f>M9-L9+K9-J9</f>
        <v>0.34375000000000033</v>
      </c>
      <c r="P9" s="51">
        <v>0.29166666666666669</v>
      </c>
      <c r="Q9" s="52">
        <v>0.58333333333333304</v>
      </c>
      <c r="R9" s="53"/>
      <c r="S9" s="54"/>
      <c r="T9" s="42"/>
      <c r="U9" s="32">
        <f t="shared" si="2"/>
        <v>0.29166666666666635</v>
      </c>
      <c r="V9" s="51"/>
      <c r="W9" s="52"/>
      <c r="X9" s="53"/>
      <c r="Y9" s="54"/>
      <c r="Z9" s="42"/>
      <c r="AA9" s="32">
        <f t="shared" si="3"/>
        <v>0</v>
      </c>
      <c r="AB9" s="51"/>
      <c r="AC9" s="52"/>
      <c r="AD9" s="53"/>
      <c r="AE9" s="54"/>
      <c r="AF9" s="43"/>
      <c r="AG9" s="33">
        <f t="shared" si="4"/>
        <v>0</v>
      </c>
      <c r="AH9" s="51"/>
      <c r="AI9" s="52"/>
      <c r="AJ9" s="53"/>
      <c r="AK9" s="54"/>
      <c r="AL9" s="44"/>
      <c r="AM9" s="5">
        <f t="shared" si="5"/>
        <v>0</v>
      </c>
    </row>
    <row r="10" spans="1:39" ht="16.5" thickTop="1" thickBot="1">
      <c r="A10" s="190">
        <f t="shared" si="6"/>
        <v>41917</v>
      </c>
      <c r="B10" s="191"/>
      <c r="C10" s="7"/>
      <c r="D10" s="77"/>
      <c r="E10" s="78"/>
      <c r="F10" s="79"/>
      <c r="G10" s="80"/>
      <c r="H10" s="43"/>
      <c r="I10" s="26">
        <f t="shared" si="0"/>
        <v>0</v>
      </c>
      <c r="J10" s="51"/>
      <c r="K10" s="52"/>
      <c r="L10" s="53">
        <v>0.57291666666666663</v>
      </c>
      <c r="M10" s="54">
        <v>0.91666666666666696</v>
      </c>
      <c r="N10" s="42"/>
      <c r="O10" s="32">
        <f t="shared" si="1"/>
        <v>0.34375000000000033</v>
      </c>
      <c r="P10" s="51">
        <v>0.29166666666666669</v>
      </c>
      <c r="Q10" s="52">
        <v>0.58333333333333304</v>
      </c>
      <c r="R10" s="53"/>
      <c r="S10" s="54"/>
      <c r="T10" s="42"/>
      <c r="U10" s="32">
        <f t="shared" si="2"/>
        <v>0.29166666666666635</v>
      </c>
      <c r="V10" s="51"/>
      <c r="W10" s="52"/>
      <c r="X10" s="53"/>
      <c r="Y10" s="54"/>
      <c r="Z10" s="42"/>
      <c r="AA10" s="32">
        <f t="shared" si="3"/>
        <v>0</v>
      </c>
      <c r="AB10" s="51"/>
      <c r="AC10" s="52"/>
      <c r="AD10" s="53"/>
      <c r="AE10" s="54"/>
      <c r="AF10" s="43"/>
      <c r="AG10" s="33">
        <f t="shared" si="4"/>
        <v>0</v>
      </c>
      <c r="AH10" s="51"/>
      <c r="AI10" s="52"/>
      <c r="AJ10" s="53"/>
      <c r="AK10" s="54"/>
      <c r="AL10" s="44"/>
      <c r="AM10" s="5">
        <f t="shared" si="5"/>
        <v>0</v>
      </c>
    </row>
    <row r="11" spans="1:39" ht="16.5" thickTop="1" thickBot="1">
      <c r="A11" s="190">
        <f t="shared" si="6"/>
        <v>41918</v>
      </c>
      <c r="B11" s="191"/>
      <c r="C11" s="7"/>
      <c r="D11" s="77"/>
      <c r="E11" s="78"/>
      <c r="F11" s="79">
        <v>0.57291666666666663</v>
      </c>
      <c r="G11" s="80">
        <v>0.91666666666666696</v>
      </c>
      <c r="H11" s="43"/>
      <c r="I11" s="26">
        <f t="shared" si="0"/>
        <v>0.34375000000000033</v>
      </c>
      <c r="J11" s="51"/>
      <c r="K11" s="52"/>
      <c r="L11" s="53"/>
      <c r="M11" s="54"/>
      <c r="N11" s="42"/>
      <c r="O11" s="32">
        <f t="shared" si="1"/>
        <v>0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>
        <v>0.58333333333333304</v>
      </c>
      <c r="Y11" s="54">
        <v>0.79166666666666696</v>
      </c>
      <c r="Z11" s="42"/>
      <c r="AA11" s="32">
        <f t="shared" si="3"/>
        <v>0.20833333333333393</v>
      </c>
      <c r="AB11" s="51">
        <v>0.29166666666666669</v>
      </c>
      <c r="AC11" s="52">
        <v>0.58333333333333304</v>
      </c>
      <c r="AD11" s="53">
        <v>0.70833333333333304</v>
      </c>
      <c r="AE11" s="54">
        <v>0.83333333333333304</v>
      </c>
      <c r="AF11" s="43"/>
      <c r="AG11" s="33">
        <f t="shared" si="4"/>
        <v>0.41666666666666635</v>
      </c>
      <c r="AH11" s="51">
        <v>0.375</v>
      </c>
      <c r="AI11" s="52">
        <v>0.58333333333333304</v>
      </c>
      <c r="AJ11" s="53">
        <v>0.58333333333333304</v>
      </c>
      <c r="AK11" s="54">
        <v>0.70833333333333337</v>
      </c>
      <c r="AL11" s="44"/>
      <c r="AM11" s="5">
        <f t="shared" si="5"/>
        <v>0.33333333333333337</v>
      </c>
    </row>
    <row r="12" spans="1:39" ht="16.5" thickTop="1" thickBot="1">
      <c r="A12" s="190">
        <f t="shared" si="6"/>
        <v>41919</v>
      </c>
      <c r="B12" s="191"/>
      <c r="C12" s="7"/>
      <c r="D12" s="77">
        <v>0.41666666666666702</v>
      </c>
      <c r="E12" s="78">
        <v>0.58333333333333304</v>
      </c>
      <c r="F12" s="79">
        <v>0.58333333333333304</v>
      </c>
      <c r="G12" s="80">
        <v>0.83333333333333304</v>
      </c>
      <c r="H12" s="43"/>
      <c r="I12" s="26">
        <f t="shared" si="0"/>
        <v>0.41666666666666602</v>
      </c>
      <c r="J12" s="51"/>
      <c r="K12" s="52"/>
      <c r="L12" s="53"/>
      <c r="M12" s="54"/>
      <c r="N12" s="42"/>
      <c r="O12" s="32">
        <f t="shared" si="1"/>
        <v>0</v>
      </c>
      <c r="P12" s="51">
        <v>0.29166666666666669</v>
      </c>
      <c r="Q12" s="52">
        <v>0.58333333333333304</v>
      </c>
      <c r="R12" s="53">
        <v>0.58333333333333304</v>
      </c>
      <c r="S12" s="54">
        <v>0.70833333333333337</v>
      </c>
      <c r="T12" s="42"/>
      <c r="U12" s="32">
        <f t="shared" si="2"/>
        <v>0.41666666666666669</v>
      </c>
      <c r="V12" s="51">
        <v>0.41666666666666702</v>
      </c>
      <c r="W12" s="52">
        <v>0.58333333333333304</v>
      </c>
      <c r="X12" s="53">
        <v>0.58333333333333304</v>
      </c>
      <c r="Y12" s="54">
        <v>0.79166666666666696</v>
      </c>
      <c r="Z12" s="42"/>
      <c r="AA12" s="32">
        <f t="shared" si="3"/>
        <v>0.37499999999999994</v>
      </c>
      <c r="AB12" s="51"/>
      <c r="AC12" s="52"/>
      <c r="AD12" s="53">
        <v>0.57291666666666663</v>
      </c>
      <c r="AE12" s="54">
        <v>0.91666666666666696</v>
      </c>
      <c r="AF12" s="43"/>
      <c r="AG12" s="33">
        <f t="shared" si="4"/>
        <v>0.34375000000000033</v>
      </c>
      <c r="AH12" s="51">
        <v>0.29166666666666669</v>
      </c>
      <c r="AI12" s="52">
        <v>0.58333333333333304</v>
      </c>
      <c r="AJ12" s="53">
        <v>0.58333333333333304</v>
      </c>
      <c r="AK12" s="54">
        <v>0.70833333333333337</v>
      </c>
      <c r="AL12" s="44"/>
      <c r="AM12" s="5">
        <f t="shared" si="5"/>
        <v>0.41666666666666669</v>
      </c>
    </row>
    <row r="13" spans="1:39" ht="16.5" thickTop="1" thickBot="1">
      <c r="A13" s="190">
        <f t="shared" si="6"/>
        <v>41920</v>
      </c>
      <c r="B13" s="191"/>
      <c r="C13" s="7"/>
      <c r="D13" s="77">
        <v>0.29166666666666669</v>
      </c>
      <c r="E13" s="78">
        <v>0.5</v>
      </c>
      <c r="F13" s="79"/>
      <c r="G13" s="80"/>
      <c r="H13" s="43"/>
      <c r="I13" s="26">
        <f t="shared" si="0"/>
        <v>0.20833333333333331</v>
      </c>
      <c r="J13" s="51"/>
      <c r="K13" s="52"/>
      <c r="L13" s="53"/>
      <c r="M13" s="54"/>
      <c r="N13" s="42"/>
      <c r="O13" s="32">
        <f t="shared" si="1"/>
        <v>0</v>
      </c>
      <c r="P13" s="51"/>
      <c r="Q13" s="52"/>
      <c r="R13" s="53">
        <v>0.5</v>
      </c>
      <c r="S13" s="54">
        <v>0.91666666666666696</v>
      </c>
      <c r="T13" s="42"/>
      <c r="U13" s="32">
        <f t="shared" si="2"/>
        <v>0.41666666666666696</v>
      </c>
      <c r="V13" s="51">
        <v>0.45833333333333398</v>
      </c>
      <c r="W13" s="52">
        <v>0.58333333333333304</v>
      </c>
      <c r="X13" s="53">
        <v>0.58333333333333304</v>
      </c>
      <c r="Y13" s="54">
        <v>0.83333333333333304</v>
      </c>
      <c r="Z13" s="42"/>
      <c r="AA13" s="32">
        <f t="shared" si="3"/>
        <v>0.37499999999999906</v>
      </c>
      <c r="AB13" s="51"/>
      <c r="AC13" s="52"/>
      <c r="AD13" s="53">
        <v>0.54166666666666696</v>
      </c>
      <c r="AE13" s="54">
        <v>0.83333333333333304</v>
      </c>
      <c r="AF13" s="43"/>
      <c r="AG13" s="33">
        <f t="shared" si="4"/>
        <v>0.29166666666666607</v>
      </c>
      <c r="AH13" s="51">
        <v>0.375</v>
      </c>
      <c r="AI13" s="52">
        <v>0.58333333333333304</v>
      </c>
      <c r="AJ13" s="53">
        <v>0.58333333333333304</v>
      </c>
      <c r="AK13" s="54">
        <v>0.66666666666666663</v>
      </c>
      <c r="AL13" s="44"/>
      <c r="AM13" s="5">
        <f t="shared" si="5"/>
        <v>0.29166666666666663</v>
      </c>
    </row>
    <row r="14" spans="1:39" ht="16.5" thickTop="1" thickBot="1">
      <c r="A14" s="190">
        <f t="shared" si="6"/>
        <v>41921</v>
      </c>
      <c r="B14" s="191"/>
      <c r="C14" s="4"/>
      <c r="D14" s="77"/>
      <c r="E14" s="78"/>
      <c r="F14" s="79"/>
      <c r="G14" s="80"/>
      <c r="H14" s="43"/>
      <c r="I14" s="26">
        <f t="shared" si="0"/>
        <v>0</v>
      </c>
      <c r="J14" s="51"/>
      <c r="K14" s="52"/>
      <c r="L14" s="53">
        <v>0.57291666666666663</v>
      </c>
      <c r="M14" s="54">
        <v>0.91666666666666696</v>
      </c>
      <c r="N14" s="42"/>
      <c r="O14" s="32">
        <f t="shared" si="1"/>
        <v>0.34375000000000033</v>
      </c>
      <c r="P14" s="51">
        <v>0.48958333333333331</v>
      </c>
      <c r="Q14" s="52">
        <v>0.58333333333333304</v>
      </c>
      <c r="R14" s="53">
        <v>0.57291666666666663</v>
      </c>
      <c r="S14" s="54">
        <v>0.83333333333333304</v>
      </c>
      <c r="T14" s="42"/>
      <c r="U14" s="32">
        <f t="shared" si="2"/>
        <v>0.35416666666666613</v>
      </c>
      <c r="V14" s="51">
        <v>0.45833333333333398</v>
      </c>
      <c r="W14" s="52">
        <v>0.58333333333333304</v>
      </c>
      <c r="X14" s="53">
        <v>0.58333333333333304</v>
      </c>
      <c r="Y14" s="54">
        <v>0.83333333333333304</v>
      </c>
      <c r="Z14" s="42"/>
      <c r="AA14" s="34">
        <f t="shared" si="3"/>
        <v>0.37499999999999906</v>
      </c>
      <c r="AB14" s="51">
        <v>0.29166666666666669</v>
      </c>
      <c r="AC14" s="52">
        <v>0.60416666666666663</v>
      </c>
      <c r="AD14" s="53"/>
      <c r="AE14" s="54"/>
      <c r="AF14" s="43"/>
      <c r="AG14" s="33">
        <f t="shared" si="4"/>
        <v>0.31249999999999994</v>
      </c>
      <c r="AH14" s="51">
        <v>0.375</v>
      </c>
      <c r="AI14" s="52">
        <v>0.58333333333333304</v>
      </c>
      <c r="AJ14" s="53">
        <v>0.58333333333333304</v>
      </c>
      <c r="AK14" s="54">
        <v>0.66666666666666663</v>
      </c>
      <c r="AL14" s="44"/>
      <c r="AM14" s="5">
        <f t="shared" si="5"/>
        <v>0.29166666666666663</v>
      </c>
    </row>
    <row r="15" spans="1:39" ht="16.5" thickTop="1" thickBot="1">
      <c r="A15" s="190">
        <f t="shared" si="6"/>
        <v>41922</v>
      </c>
      <c r="B15" s="191"/>
      <c r="C15" s="4"/>
      <c r="D15" s="77"/>
      <c r="E15" s="78"/>
      <c r="F15" s="79"/>
      <c r="G15" s="80"/>
      <c r="H15" s="43"/>
      <c r="I15" s="26">
        <f t="shared" si="0"/>
        <v>0</v>
      </c>
      <c r="J15" s="51">
        <v>0.41666666666666702</v>
      </c>
      <c r="K15" s="52">
        <v>0.58333333333333304</v>
      </c>
      <c r="L15" s="53">
        <v>0.58333333333333304</v>
      </c>
      <c r="M15" s="54">
        <v>0.83333333333333304</v>
      </c>
      <c r="N15" s="42"/>
      <c r="O15" s="32">
        <f t="shared" si="1"/>
        <v>0.41666666666666602</v>
      </c>
      <c r="P15" s="51"/>
      <c r="Q15" s="52"/>
      <c r="R15" s="53">
        <v>0.5</v>
      </c>
      <c r="S15" s="54">
        <v>0.91666666666666696</v>
      </c>
      <c r="T15" s="42"/>
      <c r="U15" s="32">
        <f t="shared" si="2"/>
        <v>0.41666666666666696</v>
      </c>
      <c r="V15" s="51">
        <v>0.375</v>
      </c>
      <c r="W15" s="52">
        <v>0.58333333333333304</v>
      </c>
      <c r="X15" s="53"/>
      <c r="Y15" s="54"/>
      <c r="Z15" s="42"/>
      <c r="AA15" s="34">
        <f t="shared" si="3"/>
        <v>0.20833333333333304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/>
      <c r="AK15" s="54"/>
      <c r="AL15" s="44"/>
      <c r="AM15" s="5">
        <f t="shared" si="5"/>
        <v>0.20833333333333304</v>
      </c>
    </row>
    <row r="16" spans="1:39" ht="16.5" thickTop="1" thickBot="1">
      <c r="A16" s="190">
        <f t="shared" si="6"/>
        <v>41923</v>
      </c>
      <c r="B16" s="191"/>
      <c r="C16" s="6"/>
      <c r="D16" s="77"/>
      <c r="E16" s="78"/>
      <c r="F16" s="79">
        <v>0.57291666666666663</v>
      </c>
      <c r="G16" s="80">
        <v>0.91666666666666696</v>
      </c>
      <c r="H16" s="43"/>
      <c r="I16" s="26">
        <f t="shared" si="0"/>
        <v>0.34375000000000033</v>
      </c>
      <c r="J16" s="51">
        <v>0.29166666666666669</v>
      </c>
      <c r="K16" s="52">
        <v>0.58333333333333304</v>
      </c>
      <c r="L16" s="53"/>
      <c r="M16" s="54"/>
      <c r="N16" s="42"/>
      <c r="O16" s="32">
        <f t="shared" si="1"/>
        <v>0.29166666666666635</v>
      </c>
      <c r="P16" s="51"/>
      <c r="Q16" s="52"/>
      <c r="R16" s="53"/>
      <c r="S16" s="54"/>
      <c r="T16" s="42"/>
      <c r="U16" s="32">
        <f t="shared" si="2"/>
        <v>0</v>
      </c>
      <c r="V16" s="51"/>
      <c r="W16" s="52"/>
      <c r="X16" s="53"/>
      <c r="Y16" s="54"/>
      <c r="Z16" s="42"/>
      <c r="AA16" s="34">
        <f t="shared" si="3"/>
        <v>0</v>
      </c>
      <c r="AB16" s="51"/>
      <c r="AC16" s="52"/>
      <c r="AD16" s="53"/>
      <c r="AE16" s="54"/>
      <c r="AF16" s="43"/>
      <c r="AG16" s="33">
        <f t="shared" si="4"/>
        <v>0</v>
      </c>
      <c r="AH16" s="51"/>
      <c r="AI16" s="52"/>
      <c r="AJ16" s="53"/>
      <c r="AK16" s="54"/>
      <c r="AL16" s="44"/>
      <c r="AM16" s="5">
        <f t="shared" si="5"/>
        <v>0</v>
      </c>
    </row>
    <row r="17" spans="1:39" ht="16.5" thickTop="1" thickBot="1">
      <c r="A17" s="190">
        <f t="shared" si="6"/>
        <v>41924</v>
      </c>
      <c r="B17" s="191"/>
      <c r="C17" s="7"/>
      <c r="D17" s="77"/>
      <c r="E17" s="78"/>
      <c r="F17" s="79">
        <v>0.57291666666666663</v>
      </c>
      <c r="G17" s="80">
        <v>0.91666666666666696</v>
      </c>
      <c r="H17" s="43"/>
      <c r="I17" s="26">
        <f t="shared" si="0"/>
        <v>0.34375000000000033</v>
      </c>
      <c r="J17" s="51">
        <v>0.29166666666666669</v>
      </c>
      <c r="K17" s="52">
        <v>0.58333333333333304</v>
      </c>
      <c r="L17" s="53"/>
      <c r="M17" s="54"/>
      <c r="N17" s="42"/>
      <c r="O17" s="32">
        <f t="shared" si="1"/>
        <v>0.29166666666666635</v>
      </c>
      <c r="P17" s="51"/>
      <c r="Q17" s="52"/>
      <c r="R17" s="53"/>
      <c r="S17" s="54"/>
      <c r="T17" s="42"/>
      <c r="U17" s="32">
        <f t="shared" si="2"/>
        <v>0</v>
      </c>
      <c r="V17" s="51"/>
      <c r="W17" s="52"/>
      <c r="X17" s="53"/>
      <c r="Y17" s="54"/>
      <c r="Z17" s="42"/>
      <c r="AA17" s="32">
        <f t="shared" si="3"/>
        <v>0</v>
      </c>
      <c r="AB17" s="51"/>
      <c r="AC17" s="52"/>
      <c r="AD17" s="53"/>
      <c r="AE17" s="54"/>
      <c r="AF17" s="43"/>
      <c r="AG17" s="33">
        <f t="shared" si="4"/>
        <v>0</v>
      </c>
      <c r="AH17" s="51"/>
      <c r="AI17" s="52"/>
      <c r="AJ17" s="53"/>
      <c r="AK17" s="54"/>
      <c r="AL17" s="44"/>
      <c r="AM17" s="5">
        <f t="shared" si="5"/>
        <v>0</v>
      </c>
    </row>
    <row r="18" spans="1:39" ht="16.5" thickTop="1" thickBot="1">
      <c r="A18" s="190">
        <f t="shared" si="6"/>
        <v>41925</v>
      </c>
      <c r="B18" s="191"/>
      <c r="C18" s="4"/>
      <c r="D18" s="77"/>
      <c r="E18" s="78"/>
      <c r="F18" s="79"/>
      <c r="G18" s="80"/>
      <c r="H18" s="43"/>
      <c r="I18" s="26">
        <f t="shared" si="0"/>
        <v>0</v>
      </c>
      <c r="J18" s="51"/>
      <c r="K18" s="52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>
        <v>0.29166666666666669</v>
      </c>
      <c r="W18" s="52">
        <v>0.58333333333333304</v>
      </c>
      <c r="X18" s="53">
        <v>0.70833333333333304</v>
      </c>
      <c r="Y18" s="54">
        <v>0.83333333333333304</v>
      </c>
      <c r="Z18" s="42"/>
      <c r="AA18" s="32">
        <f t="shared" si="3"/>
        <v>0.41666666666666635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>
        <v>0.375</v>
      </c>
      <c r="AI18" s="52">
        <v>0.58333333333333304</v>
      </c>
      <c r="AJ18" s="53">
        <v>0.58333333333333304</v>
      </c>
      <c r="AK18" s="54">
        <v>0.70833333333333337</v>
      </c>
      <c r="AL18" s="44"/>
      <c r="AM18" s="5">
        <f t="shared" si="5"/>
        <v>0.33333333333333337</v>
      </c>
    </row>
    <row r="19" spans="1:39" ht="16.5" thickTop="1" thickBot="1">
      <c r="A19" s="190">
        <f t="shared" si="6"/>
        <v>41926</v>
      </c>
      <c r="B19" s="191"/>
      <c r="C19" s="6"/>
      <c r="D19" s="77"/>
      <c r="E19" s="78"/>
      <c r="F19" s="79"/>
      <c r="G19" s="80"/>
      <c r="H19" s="43"/>
      <c r="I19" s="26">
        <f t="shared" si="0"/>
        <v>0</v>
      </c>
      <c r="J19" s="51">
        <v>0.29166666666666669</v>
      </c>
      <c r="K19" s="52">
        <v>0.58333333333333304</v>
      </c>
      <c r="L19" s="53">
        <v>0.58333333333333304</v>
      </c>
      <c r="M19" s="54">
        <v>0.70833333333333337</v>
      </c>
      <c r="N19" s="42"/>
      <c r="O19" s="32">
        <f t="shared" si="1"/>
        <v>0.41666666666666669</v>
      </c>
      <c r="P19" s="51">
        <v>0.41666666666666702</v>
      </c>
      <c r="Q19" s="52">
        <v>0.58333333333333304</v>
      </c>
      <c r="R19" s="53">
        <v>0.58333333333333304</v>
      </c>
      <c r="S19" s="54">
        <v>0.79166666666666696</v>
      </c>
      <c r="T19" s="42"/>
      <c r="U19" s="32">
        <f t="shared" si="2"/>
        <v>0.37499999999999994</v>
      </c>
      <c r="V19" s="51"/>
      <c r="W19" s="52"/>
      <c r="X19" s="53">
        <v>0.57291666666666663</v>
      </c>
      <c r="Y19" s="54">
        <v>0.91666666666666696</v>
      </c>
      <c r="Z19" s="42"/>
      <c r="AA19" s="32">
        <f t="shared" si="3"/>
        <v>0.34375000000000033</v>
      </c>
      <c r="AB19" s="51">
        <v>0.41666666666666702</v>
      </c>
      <c r="AC19" s="52">
        <v>0.58333333333333304</v>
      </c>
      <c r="AD19" s="53">
        <v>0.58333333333333304</v>
      </c>
      <c r="AE19" s="54">
        <v>0.83333333333333304</v>
      </c>
      <c r="AF19" s="43"/>
      <c r="AG19" s="33">
        <f t="shared" si="4"/>
        <v>0.41666666666666602</v>
      </c>
      <c r="AH19" s="51">
        <v>0.375</v>
      </c>
      <c r="AI19" s="52">
        <v>0.58333333333333304</v>
      </c>
      <c r="AJ19" s="53">
        <v>0.58333333333333304</v>
      </c>
      <c r="AK19" s="54">
        <v>0.70833333333333337</v>
      </c>
      <c r="AL19" s="44"/>
      <c r="AM19" s="5">
        <f t="shared" si="5"/>
        <v>0.33333333333333337</v>
      </c>
    </row>
    <row r="20" spans="1:39" ht="16.5" thickTop="1" thickBot="1">
      <c r="A20" s="190">
        <f t="shared" si="6"/>
        <v>41927</v>
      </c>
      <c r="B20" s="191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52"/>
      <c r="L20" s="53">
        <v>0.5</v>
      </c>
      <c r="M20" s="54">
        <v>0.91666666666666696</v>
      </c>
      <c r="N20" s="42"/>
      <c r="O20" s="32">
        <f t="shared" si="1"/>
        <v>0.41666666666666696</v>
      </c>
      <c r="P20" s="51">
        <v>0.45833333333333398</v>
      </c>
      <c r="Q20" s="52">
        <v>0.58333333333333304</v>
      </c>
      <c r="R20" s="53">
        <v>0.58333333333333304</v>
      </c>
      <c r="S20" s="54">
        <v>0.79166666666666696</v>
      </c>
      <c r="T20" s="42"/>
      <c r="U20" s="32">
        <f t="shared" si="2"/>
        <v>0.33333333333333298</v>
      </c>
      <c r="V20" s="51"/>
      <c r="W20" s="52"/>
      <c r="X20" s="53">
        <v>0.54166666666666696</v>
      </c>
      <c r="Y20" s="54">
        <v>0.83333333333333304</v>
      </c>
      <c r="Z20" s="42"/>
      <c r="AA20" s="32">
        <f t="shared" si="3"/>
        <v>0.29166666666666607</v>
      </c>
      <c r="AB20" s="51">
        <v>0.29166666666666669</v>
      </c>
      <c r="AC20" s="52">
        <v>0.5</v>
      </c>
      <c r="AD20" s="53"/>
      <c r="AE20" s="54"/>
      <c r="AF20" s="43"/>
      <c r="AG20" s="33">
        <f t="shared" si="4"/>
        <v>0.20833333333333331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>
      <c r="A21" s="190">
        <f t="shared" si="6"/>
        <v>41928</v>
      </c>
      <c r="B21" s="191"/>
      <c r="C21" s="7"/>
      <c r="D21" s="77"/>
      <c r="E21" s="78"/>
      <c r="F21" s="79">
        <v>0.57291666666666663</v>
      </c>
      <c r="G21" s="80">
        <v>0.91666666666666696</v>
      </c>
      <c r="H21" s="43"/>
      <c r="I21" s="26">
        <f t="shared" si="0"/>
        <v>0.34375000000000033</v>
      </c>
      <c r="J21" s="51">
        <v>0.48958333333333331</v>
      </c>
      <c r="K21" s="52">
        <v>0.58333333333333304</v>
      </c>
      <c r="L21" s="53">
        <v>0.58333333333333304</v>
      </c>
      <c r="M21" s="54">
        <v>0.83333333333333304</v>
      </c>
      <c r="N21" s="42"/>
      <c r="O21" s="32">
        <f t="shared" si="1"/>
        <v>0.34374999999999972</v>
      </c>
      <c r="P21" s="51">
        <v>0.45833333333333398</v>
      </c>
      <c r="Q21" s="52">
        <v>0.58333333333333304</v>
      </c>
      <c r="R21" s="53">
        <v>0.58333333333333304</v>
      </c>
      <c r="S21" s="54">
        <v>0.75</v>
      </c>
      <c r="T21" s="42"/>
      <c r="U21" s="32">
        <f t="shared" si="2"/>
        <v>0.29166666666666602</v>
      </c>
      <c r="V21" s="51">
        <v>0.29166666666666669</v>
      </c>
      <c r="W21" s="52">
        <v>0.60416666666666663</v>
      </c>
      <c r="X21" s="53"/>
      <c r="Y21" s="54"/>
      <c r="Z21" s="42"/>
      <c r="AA21" s="32">
        <f t="shared" si="3"/>
        <v>0.31249999999999994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>
      <c r="A22" s="190">
        <f t="shared" si="6"/>
        <v>41929</v>
      </c>
      <c r="B22" s="191"/>
      <c r="C22" s="7"/>
      <c r="D22" s="77">
        <v>0.41666666666666702</v>
      </c>
      <c r="E22" s="78">
        <v>0.58333333333333304</v>
      </c>
      <c r="F22" s="79">
        <v>0.58333333333333304</v>
      </c>
      <c r="G22" s="80">
        <v>0.83333333333333304</v>
      </c>
      <c r="H22" s="43"/>
      <c r="I22" s="26">
        <f t="shared" si="0"/>
        <v>0.41666666666666602</v>
      </c>
      <c r="J22" s="51"/>
      <c r="K22" s="52"/>
      <c r="L22" s="53">
        <v>0.5</v>
      </c>
      <c r="M22" s="54">
        <v>0.91666666666666696</v>
      </c>
      <c r="N22" s="42"/>
      <c r="O22" s="32">
        <f t="shared" si="1"/>
        <v>0.41666666666666696</v>
      </c>
      <c r="P22" s="51"/>
      <c r="Q22" s="52"/>
      <c r="R22" s="53"/>
      <c r="S22" s="54"/>
      <c r="T22" s="42"/>
      <c r="U22" s="32">
        <f t="shared" si="2"/>
        <v>0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/>
      <c r="AK22" s="54"/>
      <c r="AL22" s="44"/>
      <c r="AM22" s="5">
        <f t="shared" si="5"/>
        <v>0.20833333333333304</v>
      </c>
    </row>
    <row r="23" spans="1:39" ht="16.5" thickTop="1" thickBot="1">
      <c r="A23" s="190">
        <f t="shared" si="6"/>
        <v>41930</v>
      </c>
      <c r="B23" s="191"/>
      <c r="C23" s="7"/>
      <c r="D23" s="77">
        <v>0.29166666666666669</v>
      </c>
      <c r="E23" s="78">
        <v>0.58333333333333304</v>
      </c>
      <c r="F23" s="79"/>
      <c r="G23" s="80"/>
      <c r="H23" s="43"/>
      <c r="I23" s="26">
        <f t="shared" si="0"/>
        <v>0.29166666666666635</v>
      </c>
      <c r="J23" s="51"/>
      <c r="K23" s="52"/>
      <c r="L23" s="53"/>
      <c r="M23" s="54"/>
      <c r="N23" s="42"/>
      <c r="O23" s="32">
        <f t="shared" si="1"/>
        <v>0</v>
      </c>
      <c r="P23" s="51"/>
      <c r="Q23" s="52"/>
      <c r="R23" s="53"/>
      <c r="S23" s="54"/>
      <c r="T23" s="42"/>
      <c r="U23" s="32">
        <f t="shared" si="2"/>
        <v>0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/>
      <c r="AI23" s="52"/>
      <c r="AJ23" s="53"/>
      <c r="AK23" s="54"/>
      <c r="AL23" s="44"/>
      <c r="AM23" s="5">
        <f t="shared" si="5"/>
        <v>0</v>
      </c>
    </row>
    <row r="24" spans="1:39" ht="16.5" thickTop="1" thickBot="1">
      <c r="A24" s="190">
        <f t="shared" si="6"/>
        <v>41931</v>
      </c>
      <c r="B24" s="191"/>
      <c r="C24" s="7"/>
      <c r="D24" s="77">
        <v>0.29166666666666669</v>
      </c>
      <c r="E24" s="78">
        <v>0.58333333333333304</v>
      </c>
      <c r="F24" s="79"/>
      <c r="G24" s="80"/>
      <c r="H24" s="43"/>
      <c r="I24" s="26">
        <f t="shared" si="0"/>
        <v>0.29166666666666635</v>
      </c>
      <c r="J24" s="51"/>
      <c r="K24" s="52"/>
      <c r="L24" s="53"/>
      <c r="M24" s="54"/>
      <c r="N24" s="42"/>
      <c r="O24" s="32">
        <f t="shared" si="1"/>
        <v>0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/>
      <c r="AC24" s="52"/>
      <c r="AD24" s="53">
        <v>0.57291666666666663</v>
      </c>
      <c r="AE24" s="54">
        <v>0.91666666666666696</v>
      </c>
      <c r="AF24" s="43"/>
      <c r="AG24" s="33">
        <f t="shared" si="4"/>
        <v>0.34375000000000033</v>
      </c>
      <c r="AH24" s="51"/>
      <c r="AI24" s="52"/>
      <c r="AJ24" s="53"/>
      <c r="AK24" s="54"/>
      <c r="AL24" s="44"/>
      <c r="AM24" s="5">
        <f t="shared" si="5"/>
        <v>0</v>
      </c>
    </row>
    <row r="25" spans="1:39" ht="16.5" thickTop="1" thickBot="1">
      <c r="A25" s="190">
        <f t="shared" si="6"/>
        <v>41932</v>
      </c>
      <c r="B25" s="191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52"/>
      <c r="L25" s="53">
        <v>0.58333333333333304</v>
      </c>
      <c r="M25" s="54">
        <v>0.79166666666666696</v>
      </c>
      <c r="N25" s="42"/>
      <c r="O25" s="32">
        <f t="shared" si="1"/>
        <v>0.20833333333333393</v>
      </c>
      <c r="P25" s="51">
        <v>0.29166666666666669</v>
      </c>
      <c r="Q25" s="52">
        <v>0.58333333333333304</v>
      </c>
      <c r="R25" s="53">
        <v>0.70833333333333304</v>
      </c>
      <c r="S25" s="54">
        <v>0.83333333333333304</v>
      </c>
      <c r="T25" s="42"/>
      <c r="U25" s="32">
        <f t="shared" si="2"/>
        <v>0.41666666666666635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/>
      <c r="AC25" s="52"/>
      <c r="AD25" s="53"/>
      <c r="AE25" s="54"/>
      <c r="AF25" s="43"/>
      <c r="AG25" s="33">
        <f t="shared" si="4"/>
        <v>0</v>
      </c>
      <c r="AH25" s="51">
        <v>0.375</v>
      </c>
      <c r="AI25" s="52">
        <v>0.58333333333333304</v>
      </c>
      <c r="AJ25" s="53">
        <v>0.58333333333333304</v>
      </c>
      <c r="AK25" s="54">
        <v>0.70833333333333337</v>
      </c>
      <c r="AL25" s="44"/>
      <c r="AM25" s="5">
        <f t="shared" si="5"/>
        <v>0.33333333333333337</v>
      </c>
    </row>
    <row r="26" spans="1:39" ht="16.5" thickTop="1" thickBot="1">
      <c r="A26" s="190">
        <f t="shared" si="6"/>
        <v>41933</v>
      </c>
      <c r="B26" s="191"/>
      <c r="C26" s="4"/>
      <c r="D26" s="77">
        <v>0.29166666666666669</v>
      </c>
      <c r="E26" s="78">
        <v>0.58333333333333304</v>
      </c>
      <c r="F26" s="79">
        <v>0.58333333333333304</v>
      </c>
      <c r="G26" s="80">
        <v>0.70833333333333337</v>
      </c>
      <c r="H26" s="43"/>
      <c r="I26" s="26">
        <f t="shared" si="0"/>
        <v>0.41666666666666669</v>
      </c>
      <c r="J26" s="51">
        <v>0.41666666666666702</v>
      </c>
      <c r="K26" s="52">
        <v>0.58333333333333304</v>
      </c>
      <c r="L26" s="53">
        <v>0.58333333333333304</v>
      </c>
      <c r="M26" s="54">
        <v>0.79166666666666696</v>
      </c>
      <c r="N26" s="42"/>
      <c r="O26" s="32">
        <f t="shared" si="1"/>
        <v>0.37499999999999994</v>
      </c>
      <c r="P26" s="51"/>
      <c r="Q26" s="52"/>
      <c r="R26" s="53">
        <v>0.57291666666666663</v>
      </c>
      <c r="S26" s="54">
        <v>0.91666666666666696</v>
      </c>
      <c r="T26" s="42"/>
      <c r="U26" s="32">
        <f t="shared" si="2"/>
        <v>0.34375000000000033</v>
      </c>
      <c r="V26" s="51">
        <v>0.41666666666666702</v>
      </c>
      <c r="W26" s="52">
        <v>0.58333333333333304</v>
      </c>
      <c r="X26" s="53">
        <v>0.57291666666666663</v>
      </c>
      <c r="Y26" s="54">
        <v>0.83333333333333304</v>
      </c>
      <c r="Z26" s="42"/>
      <c r="AA26" s="32">
        <f t="shared" si="3"/>
        <v>0.42708333333333243</v>
      </c>
      <c r="AB26" s="51"/>
      <c r="AC26" s="52"/>
      <c r="AD26" s="53"/>
      <c r="AE26" s="54"/>
      <c r="AF26" s="43"/>
      <c r="AG26" s="33">
        <f t="shared" si="4"/>
        <v>0</v>
      </c>
      <c r="AH26" s="51">
        <v>0.375</v>
      </c>
      <c r="AI26" s="52">
        <v>0.58333333333333304</v>
      </c>
      <c r="AJ26" s="53">
        <v>0.58333333333333304</v>
      </c>
      <c r="AK26" s="54">
        <v>0.70833333333333337</v>
      </c>
      <c r="AL26" s="44"/>
      <c r="AM26" s="5">
        <f t="shared" si="5"/>
        <v>0.33333333333333337</v>
      </c>
    </row>
    <row r="27" spans="1:39" ht="16.5" thickTop="1" thickBot="1">
      <c r="A27" s="190">
        <f t="shared" si="6"/>
        <v>41934</v>
      </c>
      <c r="B27" s="191"/>
      <c r="C27" s="6"/>
      <c r="D27" s="77"/>
      <c r="E27" s="78"/>
      <c r="F27" s="79">
        <v>0.5</v>
      </c>
      <c r="G27" s="80">
        <v>0.91666666666666696</v>
      </c>
      <c r="H27" s="43"/>
      <c r="I27" s="26">
        <f t="shared" si="0"/>
        <v>0.41666666666666696</v>
      </c>
      <c r="J27" s="51">
        <v>0.45833333333333398</v>
      </c>
      <c r="K27" s="52">
        <v>0.58333333333333304</v>
      </c>
      <c r="L27" s="53">
        <v>0.58333333333333304</v>
      </c>
      <c r="M27" s="54">
        <v>0.83333333333333304</v>
      </c>
      <c r="N27" s="42"/>
      <c r="O27" s="32">
        <f t="shared" si="1"/>
        <v>0.37499999999999906</v>
      </c>
      <c r="P27" s="51"/>
      <c r="Q27" s="52"/>
      <c r="R27" s="53">
        <v>0.54166666666666696</v>
      </c>
      <c r="S27" s="54">
        <v>0.83333333333333304</v>
      </c>
      <c r="T27" s="42"/>
      <c r="U27" s="32">
        <f t="shared" si="2"/>
        <v>0.29166666666666607</v>
      </c>
      <c r="V27" s="51">
        <v>0.29166666666666669</v>
      </c>
      <c r="W27" s="52">
        <v>0.5</v>
      </c>
      <c r="X27" s="53"/>
      <c r="Y27" s="54"/>
      <c r="Z27" s="42"/>
      <c r="AA27" s="32">
        <f t="shared" si="3"/>
        <v>0.20833333333333331</v>
      </c>
      <c r="AB27" s="51"/>
      <c r="AC27" s="52"/>
      <c r="AD27" s="53"/>
      <c r="AE27" s="54"/>
      <c r="AF27" s="43"/>
      <c r="AG27" s="33">
        <f t="shared" si="4"/>
        <v>0</v>
      </c>
      <c r="AH27" s="51">
        <v>0.375</v>
      </c>
      <c r="AI27" s="52">
        <v>0.58333333333333304</v>
      </c>
      <c r="AJ27" s="53">
        <v>0.58333333333333304</v>
      </c>
      <c r="AK27" s="54">
        <v>0.70833333333333337</v>
      </c>
      <c r="AL27" s="44"/>
      <c r="AM27" s="5">
        <f t="shared" si="5"/>
        <v>0.33333333333333337</v>
      </c>
    </row>
    <row r="28" spans="1:39" ht="16.5" thickTop="1" thickBot="1">
      <c r="A28" s="190">
        <f t="shared" si="6"/>
        <v>41935</v>
      </c>
      <c r="B28" s="191"/>
      <c r="C28" s="7"/>
      <c r="D28" s="77">
        <v>0.48958333333333331</v>
      </c>
      <c r="E28" s="78">
        <v>0.58333333333333304</v>
      </c>
      <c r="F28" s="79">
        <v>0.58333333333333304</v>
      </c>
      <c r="G28" s="80">
        <v>0.83333333333333304</v>
      </c>
      <c r="H28" s="43"/>
      <c r="I28" s="26">
        <f t="shared" si="0"/>
        <v>0.34374999999999972</v>
      </c>
      <c r="J28" s="51">
        <v>0.45833333333333398</v>
      </c>
      <c r="K28" s="52">
        <v>0.58333333333333304</v>
      </c>
      <c r="L28" s="53">
        <v>0.58333333333333304</v>
      </c>
      <c r="M28" s="54">
        <v>0.83333333333333304</v>
      </c>
      <c r="N28" s="42"/>
      <c r="O28" s="32">
        <f t="shared" si="1"/>
        <v>0.37499999999999906</v>
      </c>
      <c r="P28" s="51">
        <v>0.29166666666666669</v>
      </c>
      <c r="Q28" s="52">
        <v>0.58333333333333304</v>
      </c>
      <c r="R28" s="53"/>
      <c r="S28" s="54"/>
      <c r="T28" s="42"/>
      <c r="U28" s="32">
        <f t="shared" si="2"/>
        <v>0.29166666666666635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>
        <v>0.57291666666666663</v>
      </c>
      <c r="AE28" s="54">
        <v>0.91666666666666696</v>
      </c>
      <c r="AF28" s="43"/>
      <c r="AG28" s="33">
        <f t="shared" si="4"/>
        <v>0.34375000000000033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>
      <c r="A29" s="190">
        <f t="shared" si="6"/>
        <v>41936</v>
      </c>
      <c r="B29" s="191"/>
      <c r="C29" s="7"/>
      <c r="D29" s="77"/>
      <c r="E29" s="78"/>
      <c r="F29" s="79">
        <v>0.5</v>
      </c>
      <c r="G29" s="80">
        <v>0.91666666666666696</v>
      </c>
      <c r="H29" s="43"/>
      <c r="I29" s="26">
        <f t="shared" si="0"/>
        <v>0.41666666666666696</v>
      </c>
      <c r="J29" s="51">
        <v>0.375</v>
      </c>
      <c r="K29" s="52">
        <v>0.58333333333333304</v>
      </c>
      <c r="L29" s="53"/>
      <c r="M29" s="54"/>
      <c r="N29" s="42"/>
      <c r="O29" s="32">
        <f t="shared" si="1"/>
        <v>0.20833333333333304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/>
      <c r="AA29" s="32">
        <f t="shared" si="3"/>
        <v>0</v>
      </c>
      <c r="AB29" s="51">
        <v>0.41666666666666702</v>
      </c>
      <c r="AC29" s="52">
        <v>0.58333333333333304</v>
      </c>
      <c r="AD29" s="53">
        <v>0.58333333333333304</v>
      </c>
      <c r="AE29" s="54">
        <v>0.83333333333333304</v>
      </c>
      <c r="AF29" s="43"/>
      <c r="AG29" s="33">
        <f t="shared" si="4"/>
        <v>0.41666666666666602</v>
      </c>
      <c r="AH29" s="51">
        <v>0.375</v>
      </c>
      <c r="AI29" s="52">
        <v>0.58333333333333304</v>
      </c>
      <c r="AJ29" s="53"/>
      <c r="AK29" s="54"/>
      <c r="AL29" s="44"/>
      <c r="AM29" s="5">
        <f t="shared" si="5"/>
        <v>0.20833333333333304</v>
      </c>
    </row>
    <row r="30" spans="1:39" ht="16.5" thickTop="1" thickBot="1">
      <c r="A30" s="190">
        <f t="shared" si="6"/>
        <v>41937</v>
      </c>
      <c r="B30" s="191"/>
      <c r="C30" s="7" t="s">
        <v>6</v>
      </c>
      <c r="D30" s="77"/>
      <c r="E30" s="78"/>
      <c r="F30" s="79"/>
      <c r="G30" s="80"/>
      <c r="H30" s="43"/>
      <c r="I30" s="26">
        <f t="shared" si="0"/>
        <v>0</v>
      </c>
      <c r="J30" s="51"/>
      <c r="K30" s="52"/>
      <c r="L30" s="53"/>
      <c r="M30" s="54"/>
      <c r="N30" s="42"/>
      <c r="O30" s="32">
        <f t="shared" si="1"/>
        <v>0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0.29166666666666669</v>
      </c>
      <c r="AC30" s="52">
        <v>0.58333333333333304</v>
      </c>
      <c r="AD30" s="53"/>
      <c r="AE30" s="54"/>
      <c r="AF30" s="43"/>
      <c r="AG30" s="33">
        <f t="shared" si="4"/>
        <v>0.29166666666666635</v>
      </c>
      <c r="AH30" s="51"/>
      <c r="AI30" s="52"/>
      <c r="AJ30" s="53"/>
      <c r="AK30" s="54"/>
      <c r="AL30" s="44"/>
      <c r="AM30" s="5">
        <f t="shared" si="5"/>
        <v>0</v>
      </c>
    </row>
    <row r="31" spans="1:39" ht="16.5" thickTop="1" thickBot="1">
      <c r="A31" s="190">
        <f t="shared" si="6"/>
        <v>41938</v>
      </c>
      <c r="B31" s="191"/>
      <c r="C31" s="7"/>
      <c r="D31" s="77"/>
      <c r="E31" s="78"/>
      <c r="F31" s="79"/>
      <c r="G31" s="80"/>
      <c r="H31" s="43"/>
      <c r="I31" s="26">
        <f t="shared" si="0"/>
        <v>0</v>
      </c>
      <c r="J31" s="51"/>
      <c r="K31" s="52"/>
      <c r="L31" s="53"/>
      <c r="M31" s="54"/>
      <c r="N31" s="42"/>
      <c r="O31" s="32">
        <f t="shared" si="1"/>
        <v>0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>
        <v>0.57291666666666663</v>
      </c>
      <c r="Y31" s="54">
        <v>0.91666666666666696</v>
      </c>
      <c r="Z31" s="42"/>
      <c r="AA31" s="32">
        <f t="shared" si="3"/>
        <v>0.34375000000000033</v>
      </c>
      <c r="AB31" s="51">
        <v>0.29166666666666669</v>
      </c>
      <c r="AC31" s="52">
        <v>0.58333333333333304</v>
      </c>
      <c r="AD31" s="53"/>
      <c r="AE31" s="54"/>
      <c r="AF31" s="43"/>
      <c r="AG31" s="33">
        <f t="shared" si="4"/>
        <v>0.29166666666666635</v>
      </c>
      <c r="AH31" s="51"/>
      <c r="AI31" s="52"/>
      <c r="AJ31" s="53"/>
      <c r="AK31" s="54"/>
      <c r="AL31" s="44"/>
      <c r="AM31" s="5">
        <f t="shared" si="5"/>
        <v>0</v>
      </c>
    </row>
    <row r="32" spans="1:39" ht="16.5" thickTop="1" thickBot="1">
      <c r="A32" s="190">
        <f t="shared" si="6"/>
        <v>41939</v>
      </c>
      <c r="B32" s="191"/>
      <c r="C32" s="4"/>
      <c r="D32" s="77"/>
      <c r="E32" s="78"/>
      <c r="F32" s="79">
        <v>0.58333333333333304</v>
      </c>
      <c r="G32" s="80">
        <v>0.79166666666666696</v>
      </c>
      <c r="H32" s="43"/>
      <c r="I32" s="26">
        <f t="shared" si="0"/>
        <v>0.20833333333333393</v>
      </c>
      <c r="J32" s="51">
        <v>0.29166666666666669</v>
      </c>
      <c r="K32" s="52">
        <v>0.58333333333333304</v>
      </c>
      <c r="L32" s="53">
        <v>0.70833333333333304</v>
      </c>
      <c r="M32" s="54">
        <v>0.83333333333333304</v>
      </c>
      <c r="N32" s="42"/>
      <c r="O32" s="32">
        <f t="shared" si="1"/>
        <v>0.41666666666666635</v>
      </c>
      <c r="P32" s="51"/>
      <c r="Q32" s="52"/>
      <c r="R32" s="53"/>
      <c r="S32" s="54"/>
      <c r="T32" s="42"/>
      <c r="U32" s="32">
        <f t="shared" si="2"/>
        <v>0</v>
      </c>
      <c r="V32" s="51"/>
      <c r="W32" s="52"/>
      <c r="X32" s="53"/>
      <c r="Y32" s="54"/>
      <c r="Z32" s="42"/>
      <c r="AA32" s="32">
        <f t="shared" si="3"/>
        <v>0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>
        <v>0.57291666666666663</v>
      </c>
      <c r="AK32" s="54">
        <v>0.91666666666666696</v>
      </c>
      <c r="AL32" s="44"/>
      <c r="AM32" s="5">
        <f t="shared" si="5"/>
        <v>0.34375000000000033</v>
      </c>
    </row>
    <row r="33" spans="1:39" ht="16.5" thickTop="1" thickBot="1">
      <c r="A33" s="190">
        <f t="shared" si="6"/>
        <v>41940</v>
      </c>
      <c r="B33" s="191"/>
      <c r="C33" s="6"/>
      <c r="D33" s="77">
        <v>0.41666666666666702</v>
      </c>
      <c r="E33" s="78">
        <v>0.58333333333333304</v>
      </c>
      <c r="F33" s="79">
        <v>0.58333333333333304</v>
      </c>
      <c r="G33" s="80">
        <v>0.79166666666666696</v>
      </c>
      <c r="H33" s="43"/>
      <c r="I33" s="26">
        <f t="shared" si="0"/>
        <v>0.37499999999999994</v>
      </c>
      <c r="J33" s="51"/>
      <c r="K33" s="52"/>
      <c r="L33" s="53">
        <v>0.57291666666666663</v>
      </c>
      <c r="M33" s="54">
        <v>0.91666666666666696</v>
      </c>
      <c r="N33" s="42"/>
      <c r="O33" s="32">
        <f t="shared" si="1"/>
        <v>0.34375000000000033</v>
      </c>
      <c r="P33" s="51">
        <v>0.41666666666666702</v>
      </c>
      <c r="Q33" s="52">
        <v>0.58333333333333304</v>
      </c>
      <c r="R33" s="53">
        <v>0.57291666666666663</v>
      </c>
      <c r="S33" s="54">
        <v>0.83333333333333304</v>
      </c>
      <c r="T33" s="42"/>
      <c r="U33" s="32">
        <f t="shared" si="2"/>
        <v>0.42708333333333243</v>
      </c>
      <c r="V33" s="51"/>
      <c r="W33" s="52"/>
      <c r="X33" s="53"/>
      <c r="Y33" s="54"/>
      <c r="Z33" s="42"/>
      <c r="AA33" s="32">
        <f t="shared" si="3"/>
        <v>0</v>
      </c>
      <c r="AB33" s="51">
        <v>0.29166666666666669</v>
      </c>
      <c r="AC33" s="52">
        <v>0.58333333333333304</v>
      </c>
      <c r="AD33" s="53">
        <v>0.58333333333333304</v>
      </c>
      <c r="AE33" s="54">
        <v>0.70833333333333337</v>
      </c>
      <c r="AF33" s="43"/>
      <c r="AG33" s="33">
        <f t="shared" si="4"/>
        <v>0.41666666666666669</v>
      </c>
      <c r="AH33" s="51">
        <v>0.375</v>
      </c>
      <c r="AI33" s="52">
        <v>0.58333333333333304</v>
      </c>
      <c r="AJ33" s="53">
        <v>0.58333333333333304</v>
      </c>
      <c r="AK33" s="54">
        <v>0.70833333333333337</v>
      </c>
      <c r="AL33" s="44"/>
      <c r="AM33" s="5">
        <f t="shared" si="5"/>
        <v>0.33333333333333337</v>
      </c>
    </row>
    <row r="34" spans="1:39" ht="16.5" thickTop="1" thickBot="1">
      <c r="A34" s="190">
        <f t="shared" si="6"/>
        <v>41941</v>
      </c>
      <c r="B34" s="191"/>
      <c r="C34" s="7"/>
      <c r="D34" s="77">
        <v>0.45833333333333398</v>
      </c>
      <c r="E34" s="78">
        <v>0.58333333333333304</v>
      </c>
      <c r="F34" s="79">
        <v>0.58333333333333304</v>
      </c>
      <c r="G34" s="80">
        <v>0.83333333333333304</v>
      </c>
      <c r="H34" s="43"/>
      <c r="I34" s="26">
        <f t="shared" si="0"/>
        <v>0.37499999999999906</v>
      </c>
      <c r="J34" s="51"/>
      <c r="K34" s="52"/>
      <c r="L34" s="53">
        <v>0.54166666666666696</v>
      </c>
      <c r="M34" s="54">
        <v>0.83333333333333304</v>
      </c>
      <c r="N34" s="42"/>
      <c r="O34" s="32">
        <f t="shared" si="1"/>
        <v>0.29166666666666607</v>
      </c>
      <c r="P34" s="51">
        <v>0.29166666666666669</v>
      </c>
      <c r="Q34" s="52">
        <v>0.5</v>
      </c>
      <c r="R34" s="53"/>
      <c r="S34" s="54"/>
      <c r="T34" s="42"/>
      <c r="U34" s="32">
        <f t="shared" si="2"/>
        <v>0.20833333333333331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</v>
      </c>
      <c r="AE34" s="54">
        <v>0.91666666666666696</v>
      </c>
      <c r="AF34" s="43"/>
      <c r="AG34" s="33">
        <f t="shared" si="4"/>
        <v>0.41666666666666696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>
      <c r="A35" s="190">
        <f t="shared" si="6"/>
        <v>41942</v>
      </c>
      <c r="B35" s="191"/>
      <c r="C35" s="7"/>
      <c r="D35" s="77">
        <v>0.45833333333333398</v>
      </c>
      <c r="E35" s="78">
        <v>0.58333333333333304</v>
      </c>
      <c r="F35" s="79">
        <v>0.58333333333333304</v>
      </c>
      <c r="G35" s="80">
        <v>0.83333333333333304</v>
      </c>
      <c r="H35" s="43"/>
      <c r="I35" s="26">
        <f t="shared" si="0"/>
        <v>0.37499999999999906</v>
      </c>
      <c r="J35" s="51">
        <v>0.29166666666666669</v>
      </c>
      <c r="K35" s="52">
        <v>0.60416666666666663</v>
      </c>
      <c r="L35" s="53"/>
      <c r="M35" s="54"/>
      <c r="N35" s="42"/>
      <c r="O35" s="32">
        <f t="shared" si="1"/>
        <v>0.31249999999999994</v>
      </c>
      <c r="P35" s="51"/>
      <c r="Q35" s="52"/>
      <c r="R35" s="53"/>
      <c r="S35" s="54"/>
      <c r="T35" s="42"/>
      <c r="U35" s="32">
        <f t="shared" si="2"/>
        <v>0</v>
      </c>
      <c r="V35" s="51"/>
      <c r="W35" s="52"/>
      <c r="X35" s="53">
        <v>0.57291666666666663</v>
      </c>
      <c r="Y35" s="54">
        <v>0.91666666666666696</v>
      </c>
      <c r="Z35" s="42"/>
      <c r="AA35" s="32">
        <f t="shared" si="3"/>
        <v>0.34375000000000033</v>
      </c>
      <c r="AB35" s="51">
        <v>0.48958333333333331</v>
      </c>
      <c r="AC35" s="52">
        <v>0.58333333333333304</v>
      </c>
      <c r="AD35" s="53">
        <v>0.58333333333333304</v>
      </c>
      <c r="AE35" s="54">
        <v>0.83333333333333304</v>
      </c>
      <c r="AF35" s="43"/>
      <c r="AG35" s="33">
        <f t="shared" si="4"/>
        <v>0.34374999999999972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>
      <c r="A36" s="190">
        <f t="shared" si="6"/>
        <v>41943</v>
      </c>
      <c r="B36" s="191"/>
      <c r="C36" s="13"/>
      <c r="D36" s="81">
        <v>0.375</v>
      </c>
      <c r="E36" s="82">
        <v>0.58333333333333304</v>
      </c>
      <c r="F36" s="83"/>
      <c r="G36" s="84"/>
      <c r="H36" s="43"/>
      <c r="I36" s="35">
        <f t="shared" si="0"/>
        <v>0.20833333333333304</v>
      </c>
      <c r="J36" s="55">
        <v>0.29166666666666669</v>
      </c>
      <c r="K36" s="56">
        <v>0.5</v>
      </c>
      <c r="L36" s="57"/>
      <c r="M36" s="58"/>
      <c r="N36" s="42"/>
      <c r="O36" s="35">
        <f t="shared" si="1"/>
        <v>0.20833333333333331</v>
      </c>
      <c r="P36" s="55"/>
      <c r="Q36" s="56"/>
      <c r="R36" s="57"/>
      <c r="S36" s="58"/>
      <c r="T36" s="42"/>
      <c r="U36" s="35">
        <f t="shared" si="2"/>
        <v>0</v>
      </c>
      <c r="V36" s="55">
        <v>0.41666666666666702</v>
      </c>
      <c r="W36" s="56">
        <v>0.58333333333333304</v>
      </c>
      <c r="X36" s="57">
        <v>0.58333333333333304</v>
      </c>
      <c r="Y36" s="58">
        <v>0.83333333333333304</v>
      </c>
      <c r="Z36" s="42"/>
      <c r="AA36" s="35">
        <f t="shared" si="3"/>
        <v>0.41666666666666602</v>
      </c>
      <c r="AB36" s="55"/>
      <c r="AC36" s="56"/>
      <c r="AD36" s="57">
        <v>0.5</v>
      </c>
      <c r="AE36" s="58">
        <v>0.91666666666666696</v>
      </c>
      <c r="AF36" s="43"/>
      <c r="AG36" s="35">
        <f t="shared" si="4"/>
        <v>0.41666666666666696</v>
      </c>
      <c r="AH36" s="55">
        <v>0.375</v>
      </c>
      <c r="AI36" s="56">
        <v>0.58333333333333304</v>
      </c>
      <c r="AJ36" s="57"/>
      <c r="AK36" s="58"/>
      <c r="AL36" s="44"/>
      <c r="AM36" s="14">
        <f t="shared" si="5"/>
        <v>0.20833333333333304</v>
      </c>
    </row>
    <row r="37" spans="1:39" ht="15.75" customHeight="1" thickTop="1">
      <c r="A37" s="19"/>
      <c r="B37" s="19"/>
      <c r="C37" s="20"/>
      <c r="D37" s="171">
        <f>SUM(I6:I36)</f>
        <v>6.9479166666666652</v>
      </c>
      <c r="E37" s="172"/>
      <c r="F37" s="172"/>
      <c r="G37" s="172"/>
      <c r="H37" s="172"/>
      <c r="I37" s="173"/>
      <c r="J37" s="172">
        <f>SUM(O6:O36)</f>
        <v>6.9479166666666634</v>
      </c>
      <c r="K37" s="172"/>
      <c r="L37" s="172"/>
      <c r="M37" s="172"/>
      <c r="N37" s="172"/>
      <c r="O37" s="173"/>
      <c r="P37" s="171">
        <f>SUM(U6:U36)</f>
        <v>5.5833333333333286</v>
      </c>
      <c r="Q37" s="172"/>
      <c r="R37" s="172"/>
      <c r="S37" s="172"/>
      <c r="T37" s="172"/>
      <c r="U37" s="173"/>
      <c r="V37" s="172">
        <f>SUM(AA6:AA36)</f>
        <v>6.7187499999999956</v>
      </c>
      <c r="W37" s="172"/>
      <c r="X37" s="172"/>
      <c r="Y37" s="172"/>
      <c r="Z37" s="172"/>
      <c r="AA37" s="172"/>
      <c r="AB37" s="171">
        <f>SUM(AG6:AG36)</f>
        <v>7.1249999999999973</v>
      </c>
      <c r="AC37" s="172"/>
      <c r="AD37" s="172"/>
      <c r="AE37" s="172"/>
      <c r="AF37" s="172"/>
      <c r="AG37" s="173"/>
      <c r="AH37" s="171">
        <f>SUM(AM6:AM36)</f>
        <v>7.0624999999999973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8"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40" priority="3">
      <formula>OR($C6="F",WEEKDAY($A6,2)&gt;5)</formula>
    </cfRule>
  </conditionalFormatting>
  <conditionalFormatting sqref="A6:B36">
    <cfRule type="cellIs" dxfId="39" priority="2" operator="lessThan">
      <formula>$A$1</formula>
    </cfRule>
  </conditionalFormatting>
  <conditionalFormatting sqref="I6:I36 O6:O36 U6:U36 AA6:AA36 AG6:AG36 AM7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{BA91DEB7-1809-4429-B54D-9DFB656EF271}</x14:id>
        </ext>
      </extLst>
    </cfRule>
  </conditionalFormatting>
  <dataValidations count="5">
    <dataValidation type="list" allowBlank="1" showInputMessage="1" showErrorMessage="1" sqref="N6:N36 T6:T36 AL6:AL36 Z6:Z36 AF6:AF36 H6:H36">
      <formula1>"CA,AM,RC,MODIF,AUTRE"</formula1>
    </dataValidation>
    <dataValidation type="list" allowBlank="1" showInputMessage="1" showErrorMessage="1" sqref="G6:G36 M6:M36 S6:S36 Y6:Y36 AE6:AE36 AK6:AK36">
      <formula1>fin2_</formula1>
    </dataValidation>
    <dataValidation type="list" allowBlank="1" showInputMessage="1" showErrorMessage="1" sqref="F6:F36 L6:L36 R6:R36 X6:X36 AD6:AD36 AJ6:AJ36">
      <formula1>deb2_</formula1>
    </dataValidation>
    <dataValidation type="list" allowBlank="1" showInputMessage="1" showErrorMessage="1" sqref="E6:E36 K6:K36 Q6:Q36 W6:W36 AC6:AC36 AI6:AI36">
      <formula1>fin1_</formula1>
    </dataValidation>
    <dataValidation type="list" allowBlank="1" showInputMessage="1" showErrorMessage="1" sqref="D6:D36 J6:J36 P6:P36 V6:V36 AB6:AB36 AH6:AH36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152400</xdr:rowOff>
              </to>
            </anchor>
          </controlPr>
        </control>
      </mc:Choice>
      <mc:Fallback>
        <control shapeId="17411" r:id="rId3" name="CommandButton1"/>
      </mc:Fallback>
    </mc:AlternateContent>
    <mc:AlternateContent xmlns:mc="http://schemas.openxmlformats.org/markup-compatibility/2006">
      <mc:Choice Requires="x14">
        <control shapeId="17409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142875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91DEB7-1809-4429-B54D-9DFB656EF27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AM7:AM36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M48"/>
  <sheetViews>
    <sheetView topLeftCell="D1" workbookViewId="0">
      <selection activeCell="N28" sqref="N28:Q28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22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DATE(ANNEE,11,1)</f>
        <v>41944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2"/>
      <c r="K5" s="183"/>
      <c r="L5" s="183"/>
      <c r="M5" s="183"/>
      <c r="N5" s="183"/>
      <c r="O5" s="184"/>
      <c r="P5" s="183"/>
      <c r="Q5" s="183"/>
      <c r="R5" s="183"/>
      <c r="S5" s="183"/>
      <c r="T5" s="183"/>
      <c r="U5" s="183"/>
      <c r="V5" s="182"/>
      <c r="W5" s="183"/>
      <c r="X5" s="183"/>
      <c r="Y5" s="183"/>
      <c r="Z5" s="183"/>
      <c r="AA5" s="184"/>
      <c r="AB5" s="182"/>
      <c r="AC5" s="183"/>
      <c r="AD5" s="183"/>
      <c r="AE5" s="183"/>
      <c r="AF5" s="183"/>
      <c r="AG5" s="184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41944</v>
      </c>
      <c r="B6" s="191"/>
      <c r="C6" s="2"/>
      <c r="D6" s="69"/>
      <c r="E6" s="70"/>
      <c r="F6" s="71"/>
      <c r="G6" s="72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33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>
      <c r="A7" s="190">
        <f>A6+1</f>
        <v>41945</v>
      </c>
      <c r="B7" s="191"/>
      <c r="C7" s="4"/>
      <c r="D7" s="69"/>
      <c r="E7" s="70"/>
      <c r="F7" s="71"/>
      <c r="G7" s="7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>
      <c r="A8" s="190">
        <f>A7+1</f>
        <v>41946</v>
      </c>
      <c r="B8" s="191"/>
      <c r="C8" s="6"/>
      <c r="D8" s="69">
        <v>0.29166666666666669</v>
      </c>
      <c r="E8" s="70">
        <v>0.58333333333333304</v>
      </c>
      <c r="F8" s="71">
        <v>0.70833333333333304</v>
      </c>
      <c r="G8" s="72">
        <v>0.83333333333333304</v>
      </c>
      <c r="H8" s="43"/>
      <c r="I8" s="26">
        <f t="shared" si="0"/>
        <v>0.41666666666666635</v>
      </c>
      <c r="J8" s="9"/>
      <c r="K8" s="10"/>
      <c r="L8" s="11">
        <v>0.57291666666666663</v>
      </c>
      <c r="M8" s="12">
        <v>0.91666666666666696</v>
      </c>
      <c r="N8" s="42"/>
      <c r="O8" s="32">
        <f t="shared" si="1"/>
        <v>0.34375000000000033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>
      <c r="A9" s="190">
        <f t="shared" ref="A9:A35" si="6">A8+1</f>
        <v>41947</v>
      </c>
      <c r="B9" s="191"/>
      <c r="C9" s="7"/>
      <c r="D9" s="69"/>
      <c r="E9" s="70"/>
      <c r="F9" s="71">
        <v>0.57291666666666663</v>
      </c>
      <c r="G9" s="72">
        <v>0.91666666666666696</v>
      </c>
      <c r="H9" s="43"/>
      <c r="I9" s="26">
        <f t="shared" si="0"/>
        <v>0.34375000000000033</v>
      </c>
      <c r="J9" s="9">
        <v>0.41666666666666702</v>
      </c>
      <c r="K9" s="10">
        <v>0.58333333333333304</v>
      </c>
      <c r="L9" s="11">
        <v>0.58333333333333304</v>
      </c>
      <c r="M9" s="12">
        <v>0.83333333333333304</v>
      </c>
      <c r="N9" s="42"/>
      <c r="O9" s="32">
        <f>M9-L9+K9-J9</f>
        <v>0.41666666666666602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41948</v>
      </c>
      <c r="B10" s="191"/>
      <c r="C10" s="7"/>
      <c r="D10" s="69"/>
      <c r="E10" s="70"/>
      <c r="F10" s="71">
        <v>0.54166666666666696</v>
      </c>
      <c r="G10" s="72">
        <v>0.83333333333333304</v>
      </c>
      <c r="H10" s="43"/>
      <c r="I10" s="26">
        <f t="shared" si="0"/>
        <v>0.29166666666666607</v>
      </c>
      <c r="J10" s="9">
        <v>0.29166666666666669</v>
      </c>
      <c r="K10" s="10">
        <v>0.5</v>
      </c>
      <c r="L10" s="11"/>
      <c r="M10" s="12"/>
      <c r="N10" s="42"/>
      <c r="O10" s="32">
        <f t="shared" si="1"/>
        <v>0.20833333333333331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41949</v>
      </c>
      <c r="B11" s="191"/>
      <c r="C11" s="7"/>
      <c r="D11" s="69">
        <v>0.29166666666666669</v>
      </c>
      <c r="E11" s="70">
        <v>0.60416666666666663</v>
      </c>
      <c r="F11" s="71"/>
      <c r="G11" s="72"/>
      <c r="H11" s="43"/>
      <c r="I11" s="26">
        <f t="shared" si="0"/>
        <v>0.31249999999999994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>
      <c r="A12" s="190">
        <f t="shared" si="6"/>
        <v>41950</v>
      </c>
      <c r="B12" s="191"/>
      <c r="C12" s="7"/>
      <c r="D12" s="69">
        <v>0.29166666666666669</v>
      </c>
      <c r="E12" s="70">
        <v>0.5</v>
      </c>
      <c r="F12" s="71"/>
      <c r="G12" s="72"/>
      <c r="H12" s="43"/>
      <c r="I12" s="26">
        <f t="shared" si="0"/>
        <v>0.20833333333333331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>
      <c r="A13" s="190">
        <f t="shared" si="6"/>
        <v>41951</v>
      </c>
      <c r="B13" s="191"/>
      <c r="C13" s="7"/>
      <c r="D13" s="69"/>
      <c r="E13" s="70"/>
      <c r="F13" s="71"/>
      <c r="G13" s="72"/>
      <c r="H13" s="43"/>
      <c r="I13" s="26">
        <f t="shared" si="0"/>
        <v>0</v>
      </c>
      <c r="J13" s="9"/>
      <c r="K13" s="10"/>
      <c r="L13" s="11">
        <v>0.57291666666666663</v>
      </c>
      <c r="M13" s="12">
        <v>0.91666666666666696</v>
      </c>
      <c r="N13" s="42"/>
      <c r="O13" s="32">
        <f t="shared" si="1"/>
        <v>0.34375000000000033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>
      <c r="A14" s="190">
        <f t="shared" si="6"/>
        <v>41952</v>
      </c>
      <c r="B14" s="191"/>
      <c r="C14" s="4"/>
      <c r="D14" s="69"/>
      <c r="E14" s="70"/>
      <c r="F14" s="71"/>
      <c r="G14" s="72"/>
      <c r="H14" s="43"/>
      <c r="I14" s="26">
        <f t="shared" si="0"/>
        <v>0</v>
      </c>
      <c r="J14" s="9"/>
      <c r="K14" s="10"/>
      <c r="L14" s="11">
        <v>0.57291666666666663</v>
      </c>
      <c r="M14" s="12">
        <v>0.91666666666666696</v>
      </c>
      <c r="N14" s="42"/>
      <c r="O14" s="32">
        <f t="shared" si="1"/>
        <v>0.34375000000000033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>
      <c r="A15" s="190">
        <f t="shared" si="6"/>
        <v>41953</v>
      </c>
      <c r="B15" s="191"/>
      <c r="C15" s="4"/>
      <c r="D15" s="69"/>
      <c r="E15" s="70"/>
      <c r="F15" s="71">
        <v>0.57291666666666663</v>
      </c>
      <c r="G15" s="72">
        <v>0.91666666666666696</v>
      </c>
      <c r="H15" s="43"/>
      <c r="I15" s="26">
        <f t="shared" si="0"/>
        <v>0.34375000000000033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>
      <c r="A16" s="190">
        <f t="shared" si="6"/>
        <v>41954</v>
      </c>
      <c r="B16" s="191"/>
      <c r="C16" s="6" t="s">
        <v>6</v>
      </c>
      <c r="D16" s="69"/>
      <c r="E16" s="70"/>
      <c r="F16" s="71"/>
      <c r="G16" s="7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41955</v>
      </c>
      <c r="B17" s="191"/>
      <c r="C17" s="7"/>
      <c r="D17" s="69">
        <v>0.29166666666666669</v>
      </c>
      <c r="E17" s="70">
        <v>0.5</v>
      </c>
      <c r="F17" s="71"/>
      <c r="G17" s="72"/>
      <c r="H17" s="43"/>
      <c r="I17" s="26">
        <f t="shared" si="0"/>
        <v>0.20833333333333331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41956</v>
      </c>
      <c r="B18" s="191"/>
      <c r="C18" s="4"/>
      <c r="D18" s="69"/>
      <c r="E18" s="70"/>
      <c r="F18" s="71"/>
      <c r="G18" s="72"/>
      <c r="H18" s="43"/>
      <c r="I18" s="26">
        <f t="shared" si="0"/>
        <v>0</v>
      </c>
      <c r="J18" s="9"/>
      <c r="K18" s="10"/>
      <c r="L18" s="11">
        <v>0.57291666666666663</v>
      </c>
      <c r="M18" s="12">
        <v>0.91666666666666696</v>
      </c>
      <c r="N18" s="42"/>
      <c r="O18" s="32">
        <f t="shared" si="1"/>
        <v>0.34375000000000033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>
      <c r="A19" s="190">
        <f t="shared" si="6"/>
        <v>41957</v>
      </c>
      <c r="B19" s="191"/>
      <c r="C19" s="6"/>
      <c r="D19" s="69"/>
      <c r="E19" s="70"/>
      <c r="F19" s="71"/>
      <c r="G19" s="72"/>
      <c r="H19" s="43"/>
      <c r="I19" s="26">
        <f t="shared" si="0"/>
        <v>0</v>
      </c>
      <c r="J19" s="9">
        <v>0.41666666666666702</v>
      </c>
      <c r="K19" s="10">
        <v>0.58333333333333304</v>
      </c>
      <c r="L19" s="11">
        <v>0.57291666666666663</v>
      </c>
      <c r="M19" s="12">
        <v>0.83333333333333304</v>
      </c>
      <c r="N19" s="42"/>
      <c r="O19" s="32">
        <f t="shared" si="1"/>
        <v>0.42708333333333243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>
      <c r="A20" s="190">
        <f t="shared" si="6"/>
        <v>41958</v>
      </c>
      <c r="B20" s="191"/>
      <c r="C20" s="4"/>
      <c r="D20" s="69"/>
      <c r="E20" s="70"/>
      <c r="F20" s="71">
        <v>0.57291666666666663</v>
      </c>
      <c r="G20" s="72">
        <v>0.91666666666666696</v>
      </c>
      <c r="H20" s="43"/>
      <c r="I20" s="26">
        <f t="shared" si="0"/>
        <v>0.34375000000000033</v>
      </c>
      <c r="J20" s="9">
        <v>0.29166666666666669</v>
      </c>
      <c r="K20" s="10">
        <v>0.58333333333333304</v>
      </c>
      <c r="L20" s="11"/>
      <c r="M20" s="12"/>
      <c r="N20" s="42"/>
      <c r="O20" s="32">
        <f t="shared" si="1"/>
        <v>0.29166666666666635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>
      <c r="A21" s="190">
        <f t="shared" si="6"/>
        <v>41959</v>
      </c>
      <c r="B21" s="191"/>
      <c r="C21" s="7"/>
      <c r="D21" s="69"/>
      <c r="E21" s="70"/>
      <c r="F21" s="71">
        <v>0.57291666666666663</v>
      </c>
      <c r="G21" s="72">
        <v>0.91666666666666696</v>
      </c>
      <c r="H21" s="43"/>
      <c r="I21" s="26">
        <f t="shared" si="0"/>
        <v>0.34375000000000033</v>
      </c>
      <c r="J21" s="9">
        <v>0.29166666666666669</v>
      </c>
      <c r="K21" s="10">
        <v>0.58333333333333304</v>
      </c>
      <c r="L21" s="11"/>
      <c r="M21" s="12"/>
      <c r="N21" s="42"/>
      <c r="O21" s="32">
        <f t="shared" si="1"/>
        <v>0.29166666666666635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>
      <c r="A22" s="190">
        <f t="shared" si="6"/>
        <v>41960</v>
      </c>
      <c r="B22" s="191"/>
      <c r="C22" s="7"/>
      <c r="D22" s="69"/>
      <c r="E22" s="70"/>
      <c r="F22" s="71"/>
      <c r="G22" s="7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>
      <c r="A23" s="190">
        <f t="shared" si="6"/>
        <v>41961</v>
      </c>
      <c r="B23" s="191"/>
      <c r="C23" s="7"/>
      <c r="D23" s="69"/>
      <c r="E23" s="70"/>
      <c r="F23" s="71"/>
      <c r="G23" s="72"/>
      <c r="H23" s="43"/>
      <c r="I23" s="26">
        <f t="shared" si="0"/>
        <v>0</v>
      </c>
      <c r="J23" s="9">
        <v>0.29166666666666669</v>
      </c>
      <c r="K23" s="10">
        <v>0.58333333333333304</v>
      </c>
      <c r="L23" s="11">
        <v>0.58333333333333304</v>
      </c>
      <c r="M23" s="12">
        <v>0.70833333333333337</v>
      </c>
      <c r="N23" s="42"/>
      <c r="O23" s="32">
        <f t="shared" si="1"/>
        <v>0.41666666666666669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41962</v>
      </c>
      <c r="B24" s="191"/>
      <c r="C24" s="7"/>
      <c r="D24" s="69"/>
      <c r="E24" s="70"/>
      <c r="F24" s="71"/>
      <c r="G24" s="72"/>
      <c r="H24" s="43"/>
      <c r="I24" s="26">
        <f t="shared" si="0"/>
        <v>0</v>
      </c>
      <c r="J24" s="9"/>
      <c r="K24" s="10"/>
      <c r="L24" s="11">
        <v>0.5</v>
      </c>
      <c r="M24" s="12">
        <v>0.91666666666666696</v>
      </c>
      <c r="N24" s="42"/>
      <c r="O24" s="32">
        <f t="shared" si="1"/>
        <v>0.41666666666666696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41963</v>
      </c>
      <c r="B25" s="191"/>
      <c r="C25" s="7"/>
      <c r="D25" s="69"/>
      <c r="E25" s="70"/>
      <c r="F25" s="71">
        <v>0.57291666666666663</v>
      </c>
      <c r="G25" s="72">
        <v>0.91666666666666696</v>
      </c>
      <c r="H25" s="43"/>
      <c r="I25" s="26">
        <f t="shared" si="0"/>
        <v>0.34375000000000033</v>
      </c>
      <c r="J25" s="9">
        <v>0.48958333333333331</v>
      </c>
      <c r="K25" s="10">
        <v>0.58333333333333304</v>
      </c>
      <c r="L25" s="11">
        <v>0.58333333333333304</v>
      </c>
      <c r="M25" s="12">
        <v>0.83333333333333304</v>
      </c>
      <c r="N25" s="42"/>
      <c r="O25" s="32">
        <f t="shared" si="1"/>
        <v>0.34374999999999972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>
      <c r="A26" s="190">
        <f t="shared" si="6"/>
        <v>41964</v>
      </c>
      <c r="B26" s="191"/>
      <c r="C26" s="4"/>
      <c r="D26" s="69">
        <v>0.41666666666666702</v>
      </c>
      <c r="E26" s="70">
        <v>0.58333333333333304</v>
      </c>
      <c r="F26" s="71">
        <v>0.58333333333333304</v>
      </c>
      <c r="G26" s="72">
        <v>0.83333333333333304</v>
      </c>
      <c r="H26" s="43"/>
      <c r="I26" s="26">
        <f t="shared" si="0"/>
        <v>0.41666666666666602</v>
      </c>
      <c r="J26" s="9"/>
      <c r="K26" s="10"/>
      <c r="L26" s="11">
        <v>0.5</v>
      </c>
      <c r="M26" s="12">
        <v>0.91666666666666696</v>
      </c>
      <c r="N26" s="42"/>
      <c r="O26" s="32">
        <f t="shared" si="1"/>
        <v>0.41666666666666696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>
      <c r="A27" s="190">
        <f t="shared" si="6"/>
        <v>41965</v>
      </c>
      <c r="B27" s="191"/>
      <c r="C27" s="6"/>
      <c r="D27" s="69">
        <v>0.29166666666666669</v>
      </c>
      <c r="E27" s="70">
        <v>0.58333333333333304</v>
      </c>
      <c r="F27" s="71"/>
      <c r="G27" s="72"/>
      <c r="H27" s="43"/>
      <c r="I27" s="26">
        <f t="shared" si="0"/>
        <v>0.29166666666666635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>
      <c r="A28" s="190">
        <f t="shared" si="6"/>
        <v>41966</v>
      </c>
      <c r="B28" s="191"/>
      <c r="C28" s="7"/>
      <c r="D28" s="69">
        <v>0.29166666666666669</v>
      </c>
      <c r="E28" s="70">
        <v>0.58333333333333304</v>
      </c>
      <c r="F28" s="71"/>
      <c r="G28" s="72"/>
      <c r="H28" s="43"/>
      <c r="I28" s="26">
        <f t="shared" si="0"/>
        <v>0.29166666666666635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>
      <c r="A29" s="190">
        <f t="shared" si="6"/>
        <v>41967</v>
      </c>
      <c r="B29" s="191"/>
      <c r="C29" s="7"/>
      <c r="D29" s="69"/>
      <c r="E29" s="70"/>
      <c r="F29" s="71"/>
      <c r="G29" s="72"/>
      <c r="H29" s="43"/>
      <c r="I29" s="26">
        <f t="shared" si="0"/>
        <v>0</v>
      </c>
      <c r="J29" s="9"/>
      <c r="K29" s="10"/>
      <c r="L29" s="11">
        <v>0.58333333333333304</v>
      </c>
      <c r="M29" s="12">
        <v>0.79166666666666696</v>
      </c>
      <c r="N29" s="42"/>
      <c r="O29" s="32">
        <f t="shared" si="1"/>
        <v>0.20833333333333393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>
      <c r="A30" s="190">
        <f t="shared" si="6"/>
        <v>41968</v>
      </c>
      <c r="B30" s="191"/>
      <c r="C30" s="7"/>
      <c r="D30" s="69">
        <v>0.29166666666666669</v>
      </c>
      <c r="E30" s="70">
        <v>0.58333333333333304</v>
      </c>
      <c r="F30" s="71">
        <v>0.58333333333333304</v>
      </c>
      <c r="G30" s="72">
        <v>0.70833333333333337</v>
      </c>
      <c r="H30" s="43"/>
      <c r="I30" s="26">
        <f t="shared" si="0"/>
        <v>0.41666666666666669</v>
      </c>
      <c r="J30" s="9">
        <v>0.41666666666666702</v>
      </c>
      <c r="K30" s="10">
        <v>0.58333333333333304</v>
      </c>
      <c r="L30" s="11">
        <v>0.58333333333333304</v>
      </c>
      <c r="M30" s="12">
        <v>0.79166666666666696</v>
      </c>
      <c r="N30" s="42"/>
      <c r="O30" s="32">
        <f t="shared" si="1"/>
        <v>0.37499999999999994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41969</v>
      </c>
      <c r="B31" s="191"/>
      <c r="C31" s="7"/>
      <c r="D31" s="69"/>
      <c r="E31" s="70"/>
      <c r="F31" s="71">
        <v>0.5</v>
      </c>
      <c r="G31" s="72">
        <v>0.91666666666666696</v>
      </c>
      <c r="H31" s="43"/>
      <c r="I31" s="26">
        <f t="shared" si="0"/>
        <v>0.41666666666666696</v>
      </c>
      <c r="J31" s="9">
        <v>0.45833333333333398</v>
      </c>
      <c r="K31" s="10">
        <v>0.58333333333333304</v>
      </c>
      <c r="L31" s="11">
        <v>0.58333333333333304</v>
      </c>
      <c r="M31" s="12">
        <v>0.83333333333333304</v>
      </c>
      <c r="N31" s="42"/>
      <c r="O31" s="32">
        <f t="shared" si="1"/>
        <v>0.37499999999999906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41970</v>
      </c>
      <c r="B32" s="191"/>
      <c r="C32" s="4"/>
      <c r="D32" s="69">
        <v>0.48958333333333331</v>
      </c>
      <c r="E32" s="70">
        <v>0.58333333333333304</v>
      </c>
      <c r="F32" s="71">
        <v>0.58333333333333304</v>
      </c>
      <c r="G32" s="72">
        <v>0.83333333333333304</v>
      </c>
      <c r="H32" s="43"/>
      <c r="I32" s="26">
        <f t="shared" si="0"/>
        <v>0.34374999999999972</v>
      </c>
      <c r="J32" s="9">
        <v>0.45833333333333398</v>
      </c>
      <c r="K32" s="10">
        <v>0.58333333333333304</v>
      </c>
      <c r="L32" s="11">
        <v>0.58333333333333304</v>
      </c>
      <c r="M32" s="12">
        <v>0.83333333333333304</v>
      </c>
      <c r="N32" s="42"/>
      <c r="O32" s="32">
        <f t="shared" si="1"/>
        <v>0.37499999999999906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>
      <c r="A33" s="190">
        <f t="shared" si="6"/>
        <v>41971</v>
      </c>
      <c r="B33" s="191"/>
      <c r="C33" s="6"/>
      <c r="D33" s="69"/>
      <c r="E33" s="70"/>
      <c r="F33" s="71">
        <v>0.5</v>
      </c>
      <c r="G33" s="72">
        <v>0.91666666666666696</v>
      </c>
      <c r="H33" s="43"/>
      <c r="I33" s="26">
        <f t="shared" si="0"/>
        <v>0.41666666666666696</v>
      </c>
      <c r="J33" s="9">
        <v>0.375</v>
      </c>
      <c r="K33" s="10">
        <v>0.58333333333333304</v>
      </c>
      <c r="L33" s="11"/>
      <c r="M33" s="12"/>
      <c r="N33" s="42"/>
      <c r="O33" s="32">
        <f t="shared" si="1"/>
        <v>0.20833333333333304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>
      <c r="A34" s="190">
        <f t="shared" si="6"/>
        <v>41972</v>
      </c>
      <c r="B34" s="191"/>
      <c r="C34" s="7"/>
      <c r="D34" s="69"/>
      <c r="E34" s="70"/>
      <c r="F34" s="71"/>
      <c r="G34" s="7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>
      <c r="A35" s="190">
        <f t="shared" si="6"/>
        <v>41973</v>
      </c>
      <c r="B35" s="191"/>
      <c r="C35" s="7"/>
      <c r="D35" s="69"/>
      <c r="E35" s="70"/>
      <c r="F35" s="71"/>
      <c r="G35" s="7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73"/>
      <c r="E36" s="74"/>
      <c r="F36" s="75"/>
      <c r="G36" s="76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>
      <c r="A37" s="19"/>
      <c r="B37" s="19"/>
      <c r="C37" s="20"/>
      <c r="D37" s="171">
        <f>SUM(I6:I36)</f>
        <v>5.7500000000000009</v>
      </c>
      <c r="E37" s="172"/>
      <c r="F37" s="172"/>
      <c r="G37" s="172"/>
      <c r="H37" s="172"/>
      <c r="I37" s="173"/>
      <c r="J37" s="172">
        <f>SUM(O6:O36)</f>
        <v>6.1458333333333321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38" priority="3">
      <formula>OR($C6="F",WEEKDAY($A6,2)&gt;5)</formula>
    </cfRule>
  </conditionalFormatting>
  <conditionalFormatting sqref="A6:B35">
    <cfRule type="cellIs" dxfId="37" priority="2" operator="lessThan">
      <formula>$A$1</formula>
    </cfRule>
  </conditionalFormatting>
  <conditionalFormatting sqref="I6:I36 O6:O36 U6:U36 AA6:AA36 AG6:AG36 AM6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{22874315-24F8-4B80-9868-9ED200835050}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AK6:AK35 S6:S35 Y6:Y35 AE6:AE35 M6:M35">
      <formula1>fin2_</formula1>
    </dataValidation>
    <dataValidation type="list" allowBlank="1" showInputMessage="1" showErrorMessage="1" sqref="F6:F35 AJ6:AJ35 R6:R35 X6:X35 AD6:AD35 L6:L35">
      <formula1>deb2_</formula1>
    </dataValidation>
    <dataValidation type="list" allowBlank="1" showInputMessage="1" showErrorMessage="1" sqref="E6:E35 AI6:AI35 Q6:Q35 W6:W35 AC6:AC35 K6:K35">
      <formula1>fin1_</formula1>
    </dataValidation>
    <dataValidation type="list" allowBlank="1" showInputMessage="1" showErrorMessage="1" sqref="D6:D35 AH6:AH35 P6:P35 V6:V35 AB6:AB35 J6:J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5" r:id="rId3" name="CommandButton1">
          <controlPr defaultSize="0" autoLine="0" r:id="rId4">
            <anchor moveWithCells="1">
              <from>
                <xdr:col>19</xdr:col>
                <xdr:colOff>123825</xdr:colOff>
                <xdr:row>0</xdr:row>
                <xdr:rowOff>9525</xdr:rowOff>
              </from>
              <to>
                <xdr:col>25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8435" r:id="rId3" name="CommandButton1"/>
      </mc:Fallback>
    </mc:AlternateContent>
    <mc:AlternateContent xmlns:mc="http://schemas.openxmlformats.org/markup-compatibility/2006">
      <mc:Choice Requires="x14">
        <control shapeId="18433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874315-24F8-4B80-9868-9ED200835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AM6:AM36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48"/>
  <sheetViews>
    <sheetView workbookViewId="0">
      <selection activeCell="W7" sqref="W7"/>
    </sheetView>
  </sheetViews>
  <sheetFormatPr baseColWidth="10" defaultRowHeight="15"/>
  <cols>
    <col min="1" max="1" width="3.42578125" style="21" customWidth="1"/>
    <col min="2" max="2" width="5.28515625" style="21" customWidth="1"/>
    <col min="3" max="3" width="5.28515625" hidden="1" customWidth="1"/>
    <col min="4" max="7" width="5.7109375" customWidth="1"/>
    <col min="8" max="9" width="5.85546875" customWidth="1"/>
    <col min="10" max="13" width="5.7109375" customWidth="1"/>
    <col min="14" max="15" width="5.85546875" customWidth="1"/>
    <col min="16" max="19" width="5.7109375" customWidth="1"/>
    <col min="20" max="21" width="5.85546875" customWidth="1"/>
    <col min="22" max="25" width="5.7109375" customWidth="1"/>
    <col min="26" max="27" width="5.85546875" customWidth="1"/>
    <col min="28" max="31" width="5.7109375" customWidth="1"/>
    <col min="32" max="33" width="5.85546875" customWidth="1"/>
    <col min="34" max="37" width="5.7109375" customWidth="1"/>
    <col min="38" max="45" width="6.5703125" customWidth="1"/>
  </cols>
  <sheetData>
    <row r="1" spans="1:39" ht="21" customHeight="1">
      <c r="A1" s="188">
        <f ca="1">TODAY()</f>
        <v>41836</v>
      </c>
      <c r="B1" s="188"/>
      <c r="C1" s="188"/>
      <c r="D1" s="200" t="s">
        <v>23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199">
        <f>DATE(ANNEE,12,1)</f>
        <v>41974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</row>
    <row r="2" spans="1:39" ht="15.75" customHeight="1" thickBot="1">
      <c r="A2" s="188"/>
      <c r="B2" s="188"/>
      <c r="C2" s="188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</row>
    <row r="3" spans="1:39" ht="15.75" hidden="1" customHeight="1" thickBot="1">
      <c r="A3" s="188"/>
      <c r="B3" s="188"/>
      <c r="C3" s="188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>
      <c r="A4" s="188"/>
      <c r="B4" s="188"/>
      <c r="C4" s="189"/>
      <c r="D4" s="179" t="s">
        <v>0</v>
      </c>
      <c r="E4" s="180"/>
      <c r="F4" s="180"/>
      <c r="G4" s="180"/>
      <c r="H4" s="180"/>
      <c r="I4" s="181"/>
      <c r="J4" s="179" t="s">
        <v>1</v>
      </c>
      <c r="K4" s="180"/>
      <c r="L4" s="180"/>
      <c r="M4" s="180"/>
      <c r="N4" s="180"/>
      <c r="O4" s="181"/>
      <c r="P4" s="180" t="s">
        <v>2</v>
      </c>
      <c r="Q4" s="180"/>
      <c r="R4" s="180"/>
      <c r="S4" s="180"/>
      <c r="T4" s="180"/>
      <c r="U4" s="180"/>
      <c r="V4" s="179" t="s">
        <v>3</v>
      </c>
      <c r="W4" s="180"/>
      <c r="X4" s="180"/>
      <c r="Y4" s="180"/>
      <c r="Z4" s="180"/>
      <c r="AA4" s="181"/>
      <c r="AB4" s="179" t="s">
        <v>4</v>
      </c>
      <c r="AC4" s="180"/>
      <c r="AD4" s="180"/>
      <c r="AE4" s="180"/>
      <c r="AF4" s="180"/>
      <c r="AG4" s="181"/>
      <c r="AH4" s="179" t="s">
        <v>5</v>
      </c>
      <c r="AI4" s="180"/>
      <c r="AJ4" s="180"/>
      <c r="AK4" s="180"/>
      <c r="AL4" s="180"/>
      <c r="AM4" s="181"/>
    </row>
    <row r="5" spans="1:39" ht="15.75" customHeight="1" thickBot="1">
      <c r="A5" s="188"/>
      <c r="B5" s="188"/>
      <c r="C5" s="189"/>
      <c r="D5" s="185"/>
      <c r="E5" s="186"/>
      <c r="F5" s="186"/>
      <c r="G5" s="186"/>
      <c r="H5" s="186"/>
      <c r="I5" s="187"/>
      <c r="J5" s="185"/>
      <c r="K5" s="186"/>
      <c r="L5" s="186"/>
      <c r="M5" s="186"/>
      <c r="N5" s="186"/>
      <c r="O5" s="187"/>
      <c r="P5" s="186"/>
      <c r="Q5" s="186"/>
      <c r="R5" s="186"/>
      <c r="S5" s="186"/>
      <c r="T5" s="186"/>
      <c r="U5" s="186"/>
      <c r="V5" s="185"/>
      <c r="W5" s="186"/>
      <c r="X5" s="186"/>
      <c r="Y5" s="186"/>
      <c r="Z5" s="186"/>
      <c r="AA5" s="187"/>
      <c r="AB5" s="185"/>
      <c r="AC5" s="186"/>
      <c r="AD5" s="186"/>
      <c r="AE5" s="186"/>
      <c r="AF5" s="186"/>
      <c r="AG5" s="187"/>
      <c r="AH5" s="185"/>
      <c r="AI5" s="186"/>
      <c r="AJ5" s="186"/>
      <c r="AK5" s="186"/>
      <c r="AL5" s="186"/>
      <c r="AM5" s="187"/>
    </row>
    <row r="6" spans="1:39" ht="16.5" thickTop="1" thickBot="1">
      <c r="A6" s="190">
        <f>Z1</f>
        <v>41974</v>
      </c>
      <c r="B6" s="191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>
      <c r="A7" s="190">
        <f>A6+1</f>
        <v>41975</v>
      </c>
      <c r="B7" s="191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>
      <c r="A8" s="190">
        <f>A7+1</f>
        <v>41976</v>
      </c>
      <c r="B8" s="191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>
      <c r="A9" s="190">
        <f t="shared" ref="A9:A36" si="6">A8+1</f>
        <v>41977</v>
      </c>
      <c r="B9" s="191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>
      <c r="A10" s="190">
        <f t="shared" si="6"/>
        <v>41978</v>
      </c>
      <c r="B10" s="191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>
      <c r="A11" s="190">
        <f t="shared" si="6"/>
        <v>41979</v>
      </c>
      <c r="B11" s="191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>
      <c r="A12" s="190">
        <f t="shared" si="6"/>
        <v>41980</v>
      </c>
      <c r="B12" s="191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>
      <c r="A13" s="190">
        <f t="shared" si="6"/>
        <v>41981</v>
      </c>
      <c r="B13" s="191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>
      <c r="A14" s="190">
        <f t="shared" si="6"/>
        <v>41982</v>
      </c>
      <c r="B14" s="191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>
      <c r="A15" s="190">
        <f t="shared" si="6"/>
        <v>41983</v>
      </c>
      <c r="B15" s="191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>
      <c r="A16" s="190">
        <f t="shared" si="6"/>
        <v>41984</v>
      </c>
      <c r="B16" s="191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>
      <c r="A17" s="190">
        <f t="shared" si="6"/>
        <v>41985</v>
      </c>
      <c r="B17" s="191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>
      <c r="A18" s="190">
        <f t="shared" si="6"/>
        <v>41986</v>
      </c>
      <c r="B18" s="191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>
      <c r="A19" s="190">
        <f t="shared" si="6"/>
        <v>41987</v>
      </c>
      <c r="B19" s="191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>
      <c r="A20" s="190">
        <f t="shared" si="6"/>
        <v>41988</v>
      </c>
      <c r="B20" s="191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>
      <c r="A21" s="190">
        <f t="shared" si="6"/>
        <v>41989</v>
      </c>
      <c r="B21" s="191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>
      <c r="A22" s="190">
        <f t="shared" si="6"/>
        <v>41990</v>
      </c>
      <c r="B22" s="191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>
      <c r="A23" s="190">
        <f t="shared" si="6"/>
        <v>41991</v>
      </c>
      <c r="B23" s="191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>
      <c r="A24" s="190">
        <f t="shared" si="6"/>
        <v>41992</v>
      </c>
      <c r="B24" s="191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>
      <c r="A25" s="190">
        <f t="shared" si="6"/>
        <v>41993</v>
      </c>
      <c r="B25" s="191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>
      <c r="A26" s="190">
        <f t="shared" si="6"/>
        <v>41994</v>
      </c>
      <c r="B26" s="191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>
      <c r="A27" s="190">
        <f t="shared" si="6"/>
        <v>41995</v>
      </c>
      <c r="B27" s="191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>
      <c r="A28" s="190">
        <f t="shared" si="6"/>
        <v>41996</v>
      </c>
      <c r="B28" s="191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>
      <c r="A29" s="190">
        <f t="shared" si="6"/>
        <v>41997</v>
      </c>
      <c r="B29" s="191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>
      <c r="A30" s="190">
        <f t="shared" si="6"/>
        <v>41998</v>
      </c>
      <c r="B30" s="191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>
      <c r="A31" s="190">
        <f t="shared" si="6"/>
        <v>41999</v>
      </c>
      <c r="B31" s="191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>
      <c r="A32" s="190">
        <f t="shared" si="6"/>
        <v>42000</v>
      </c>
      <c r="B32" s="191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>
      <c r="A33" s="190">
        <f t="shared" si="6"/>
        <v>42001</v>
      </c>
      <c r="B33" s="191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>
      <c r="A34" s="190">
        <f t="shared" si="6"/>
        <v>42002</v>
      </c>
      <c r="B34" s="191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>
      <c r="A35" s="190">
        <f t="shared" si="6"/>
        <v>42003</v>
      </c>
      <c r="B35" s="191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>
      <c r="A36" s="190">
        <f t="shared" si="6"/>
        <v>42004</v>
      </c>
      <c r="B36" s="191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>
      <c r="A37" s="19"/>
      <c r="B37" s="19"/>
      <c r="C37" s="20"/>
      <c r="D37" s="171">
        <f>SUM(I6:I36)</f>
        <v>0</v>
      </c>
      <c r="E37" s="172"/>
      <c r="F37" s="172"/>
      <c r="G37" s="172"/>
      <c r="H37" s="172"/>
      <c r="I37" s="173"/>
      <c r="J37" s="172">
        <f>SUM(O6:O36)</f>
        <v>0</v>
      </c>
      <c r="K37" s="172"/>
      <c r="L37" s="172"/>
      <c r="M37" s="172"/>
      <c r="N37" s="172"/>
      <c r="O37" s="173"/>
      <c r="P37" s="171">
        <f>SUM(U6:U36)</f>
        <v>0</v>
      </c>
      <c r="Q37" s="172"/>
      <c r="R37" s="172"/>
      <c r="S37" s="172"/>
      <c r="T37" s="172"/>
      <c r="U37" s="173"/>
      <c r="V37" s="172">
        <f>SUM(AA6:AA36)</f>
        <v>0</v>
      </c>
      <c r="W37" s="172"/>
      <c r="X37" s="172"/>
      <c r="Y37" s="172"/>
      <c r="Z37" s="172"/>
      <c r="AA37" s="172"/>
      <c r="AB37" s="171">
        <f>SUM(AG6:AG36)</f>
        <v>0</v>
      </c>
      <c r="AC37" s="172"/>
      <c r="AD37" s="172"/>
      <c r="AE37" s="172"/>
      <c r="AF37" s="172"/>
      <c r="AG37" s="173"/>
      <c r="AH37" s="171">
        <f>SUM(AM6:AM36)</f>
        <v>0</v>
      </c>
      <c r="AI37" s="172"/>
      <c r="AJ37" s="172"/>
      <c r="AK37" s="172"/>
      <c r="AL37" s="172"/>
      <c r="AM37" s="173"/>
    </row>
    <row r="38" spans="1:39" ht="15" customHeight="1" thickBot="1">
      <c r="C38" s="22"/>
      <c r="D38" s="174"/>
      <c r="E38" s="175"/>
      <c r="F38" s="175"/>
      <c r="G38" s="175"/>
      <c r="H38" s="175"/>
      <c r="I38" s="176"/>
      <c r="J38" s="175"/>
      <c r="K38" s="175"/>
      <c r="L38" s="175"/>
      <c r="M38" s="175"/>
      <c r="N38" s="175"/>
      <c r="O38" s="176"/>
      <c r="P38" s="174"/>
      <c r="Q38" s="175"/>
      <c r="R38" s="175"/>
      <c r="S38" s="175"/>
      <c r="T38" s="175"/>
      <c r="U38" s="176"/>
      <c r="V38" s="175"/>
      <c r="W38" s="175"/>
      <c r="X38" s="175"/>
      <c r="Y38" s="175"/>
      <c r="Z38" s="175"/>
      <c r="AA38" s="175"/>
      <c r="AB38" s="174"/>
      <c r="AC38" s="175"/>
      <c r="AD38" s="175"/>
      <c r="AE38" s="175"/>
      <c r="AF38" s="175"/>
      <c r="AG38" s="176"/>
      <c r="AH38" s="174"/>
      <c r="AI38" s="175"/>
      <c r="AJ38" s="175"/>
      <c r="AK38" s="175"/>
      <c r="AL38" s="175"/>
      <c r="AM38" s="176"/>
    </row>
    <row r="39" spans="1:39" s="25" customFormat="1" ht="16.5" thickTop="1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>
      <c r="A42" s="86"/>
      <c r="B42" s="86"/>
      <c r="AE42" s="24"/>
      <c r="AK42" s="24"/>
    </row>
    <row r="43" spans="1:39" s="25" customFormat="1">
      <c r="A43" s="86"/>
      <c r="B43" s="86"/>
    </row>
    <row r="44" spans="1:39" s="25" customFormat="1" ht="21">
      <c r="A44" s="86"/>
      <c r="B44" s="86"/>
      <c r="D44" s="178"/>
      <c r="E44" s="178"/>
      <c r="F44" s="177"/>
      <c r="G44" s="177"/>
      <c r="J44" s="178"/>
      <c r="K44" s="178"/>
      <c r="L44" s="177"/>
      <c r="M44" s="177"/>
      <c r="P44" s="178"/>
      <c r="Q44" s="178"/>
      <c r="R44" s="177"/>
      <c r="S44" s="177"/>
      <c r="V44" s="178"/>
      <c r="W44" s="178"/>
      <c r="X44" s="177"/>
      <c r="Y44" s="177"/>
      <c r="Z44" s="92"/>
      <c r="AA44" s="92"/>
      <c r="AB44" s="178"/>
      <c r="AC44" s="178"/>
      <c r="AD44" s="177"/>
      <c r="AE44" s="177"/>
      <c r="AH44" s="178"/>
      <c r="AI44" s="178"/>
      <c r="AJ44" s="177"/>
      <c r="AK44" s="177"/>
    </row>
    <row r="48" spans="1:39">
      <c r="A48"/>
      <c r="B48"/>
      <c r="AB48" t="s">
        <v>11</v>
      </c>
    </row>
  </sheetData>
  <sheetProtection selectLockedCells="1"/>
  <mergeCells count="58"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36" priority="8">
      <formula>OR($C6="F",WEEKDAY($A6,2)&gt;5)</formula>
    </cfRule>
  </conditionalFormatting>
  <conditionalFormatting sqref="A6:B36">
    <cfRule type="cellIs" dxfId="35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9460" r:id="rId3" name="CommandButton1">
          <controlPr defaultSize="0" autoLine="0" autoPict="0" r:id="rId4">
            <anchor moveWithCells="1">
              <from>
                <xdr:col>19</xdr:col>
                <xdr:colOff>85725</xdr:colOff>
                <xdr:row>0</xdr:row>
                <xdr:rowOff>19050</xdr:rowOff>
              </from>
              <to>
                <xdr:col>25</xdr:col>
                <xdr:colOff>9525</xdr:colOff>
                <xdr:row>1</xdr:row>
                <xdr:rowOff>152400</xdr:rowOff>
              </to>
            </anchor>
          </controlPr>
        </control>
      </mc:Choice>
      <mc:Fallback>
        <control shapeId="19460" r:id="rId3" name="CommandButton1"/>
      </mc:Fallback>
    </mc:AlternateContent>
    <mc:AlternateContent xmlns:mc="http://schemas.openxmlformats.org/markup-compatibility/2006">
      <mc:Choice Requires="x14">
        <control shapeId="19458" r:id="rId5" name="Button 2">
          <controlPr defaultSize="0" print="0" autoFill="0" autoPict="0" macro="[0]!Macro1">
            <anchor moveWithCells="1" sizeWithCells="1">
              <from>
                <xdr:col>3</xdr:col>
                <xdr:colOff>57150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93"/>
  <sheetViews>
    <sheetView topLeftCell="A164" workbookViewId="0">
      <selection activeCell="D6" sqref="D6:G36"/>
    </sheetView>
  </sheetViews>
  <sheetFormatPr baseColWidth="10" defaultRowHeight="15"/>
  <cols>
    <col min="3" max="3" width="29.5703125" customWidth="1"/>
  </cols>
  <sheetData>
    <row r="1" spans="1:1">
      <c r="A1" s="50">
        <v>41640</v>
      </c>
    </row>
    <row r="2" spans="1:1">
      <c r="A2" s="50">
        <v>41671</v>
      </c>
    </row>
    <row r="3" spans="1:1">
      <c r="A3" s="50">
        <v>41699</v>
      </c>
    </row>
    <row r="4" spans="1:1">
      <c r="A4" s="50">
        <v>41730</v>
      </c>
    </row>
    <row r="5" spans="1:1">
      <c r="A5" s="50">
        <v>41760</v>
      </c>
    </row>
    <row r="6" spans="1:1">
      <c r="A6" s="50">
        <v>41791</v>
      </c>
    </row>
    <row r="7" spans="1:1">
      <c r="A7" s="50">
        <v>41821</v>
      </c>
    </row>
    <row r="8" spans="1:1">
      <c r="A8" s="50">
        <v>41852</v>
      </c>
    </row>
    <row r="9" spans="1:1">
      <c r="A9" s="50">
        <v>41883</v>
      </c>
    </row>
    <row r="10" spans="1:1">
      <c r="A10" s="50">
        <v>41913</v>
      </c>
    </row>
    <row r="11" spans="1:1">
      <c r="A11" s="50">
        <v>41944</v>
      </c>
    </row>
    <row r="12" spans="1:1">
      <c r="A12" s="50">
        <v>41974</v>
      </c>
    </row>
    <row r="13" spans="1:1">
      <c r="A13" s="50">
        <v>42005</v>
      </c>
    </row>
    <row r="14" spans="1:1">
      <c r="A14" s="50">
        <v>42036</v>
      </c>
    </row>
    <row r="15" spans="1:1">
      <c r="A15" s="50">
        <v>42064</v>
      </c>
    </row>
    <row r="16" spans="1:1">
      <c r="A16" s="50">
        <v>42095</v>
      </c>
    </row>
    <row r="17" spans="1:1">
      <c r="A17" s="50">
        <v>42125</v>
      </c>
    </row>
    <row r="18" spans="1:1">
      <c r="A18" s="50">
        <v>42156</v>
      </c>
    </row>
    <row r="19" spans="1:1">
      <c r="A19" s="50">
        <v>42186</v>
      </c>
    </row>
    <row r="20" spans="1:1">
      <c r="A20" s="50">
        <v>42217</v>
      </c>
    </row>
    <row r="21" spans="1:1">
      <c r="A21" s="50">
        <v>42248</v>
      </c>
    </row>
    <row r="22" spans="1:1">
      <c r="A22" s="50">
        <v>42278</v>
      </c>
    </row>
    <row r="23" spans="1:1">
      <c r="A23" s="50">
        <v>42309</v>
      </c>
    </row>
    <row r="24" spans="1:1">
      <c r="A24" s="50">
        <v>42339</v>
      </c>
    </row>
    <row r="25" spans="1:1">
      <c r="A25" s="50">
        <v>42370</v>
      </c>
    </row>
    <row r="26" spans="1:1">
      <c r="A26" s="50">
        <v>42401</v>
      </c>
    </row>
    <row r="27" spans="1:1">
      <c r="A27" s="50">
        <v>42430</v>
      </c>
    </row>
    <row r="28" spans="1:1">
      <c r="A28" s="50">
        <v>42461</v>
      </c>
    </row>
    <row r="29" spans="1:1">
      <c r="A29" s="50">
        <v>42491</v>
      </c>
    </row>
    <row r="30" spans="1:1">
      <c r="A30" s="50">
        <v>42522</v>
      </c>
    </row>
    <row r="31" spans="1:1">
      <c r="A31" s="50">
        <v>42552</v>
      </c>
    </row>
    <row r="32" spans="1:1">
      <c r="A32" s="50">
        <v>42583</v>
      </c>
    </row>
    <row r="33" spans="1:1">
      <c r="A33" s="50">
        <v>42614</v>
      </c>
    </row>
    <row r="34" spans="1:1">
      <c r="A34" s="50">
        <v>42644</v>
      </c>
    </row>
    <row r="35" spans="1:1">
      <c r="A35" s="50">
        <v>42675</v>
      </c>
    </row>
    <row r="36" spans="1:1">
      <c r="A36" s="50">
        <v>42705</v>
      </c>
    </row>
    <row r="37" spans="1:1">
      <c r="A37" s="50">
        <v>42736</v>
      </c>
    </row>
    <row r="38" spans="1:1">
      <c r="A38" s="50">
        <v>42767</v>
      </c>
    </row>
    <row r="39" spans="1:1">
      <c r="A39" s="50">
        <v>42795</v>
      </c>
    </row>
    <row r="40" spans="1:1">
      <c r="A40" s="50">
        <v>42826</v>
      </c>
    </row>
    <row r="41" spans="1:1">
      <c r="A41" s="50">
        <v>42856</v>
      </c>
    </row>
    <row r="42" spans="1:1">
      <c r="A42" s="50">
        <v>42887</v>
      </c>
    </row>
    <row r="43" spans="1:1">
      <c r="A43" s="50">
        <v>42917</v>
      </c>
    </row>
    <row r="44" spans="1:1">
      <c r="A44" s="50">
        <v>42948</v>
      </c>
    </row>
    <row r="45" spans="1:1">
      <c r="A45" s="50">
        <v>42979</v>
      </c>
    </row>
    <row r="46" spans="1:1">
      <c r="A46" s="50">
        <v>43009</v>
      </c>
    </row>
    <row r="47" spans="1:1">
      <c r="A47" s="50">
        <v>43040</v>
      </c>
    </row>
    <row r="48" spans="1:1">
      <c r="A48" s="50">
        <v>43070</v>
      </c>
    </row>
    <row r="49" spans="1:1">
      <c r="A49" s="50">
        <v>43101</v>
      </c>
    </row>
    <row r="50" spans="1:1">
      <c r="A50" s="50">
        <v>43132</v>
      </c>
    </row>
    <row r="51" spans="1:1">
      <c r="A51" s="50">
        <v>43160</v>
      </c>
    </row>
    <row r="52" spans="1:1">
      <c r="A52" s="50">
        <v>43191</v>
      </c>
    </row>
    <row r="53" spans="1:1">
      <c r="A53" s="50">
        <v>43221</v>
      </c>
    </row>
    <row r="54" spans="1:1">
      <c r="A54" s="50">
        <v>43252</v>
      </c>
    </row>
    <row r="55" spans="1:1">
      <c r="A55" s="50">
        <v>43282</v>
      </c>
    </row>
    <row r="56" spans="1:1">
      <c r="A56" s="50">
        <v>43313</v>
      </c>
    </row>
    <row r="57" spans="1:1">
      <c r="A57" s="50">
        <v>43344</v>
      </c>
    </row>
    <row r="58" spans="1:1">
      <c r="A58" s="50">
        <v>43374</v>
      </c>
    </row>
    <row r="59" spans="1:1">
      <c r="A59" s="50">
        <v>43405</v>
      </c>
    </row>
    <row r="60" spans="1:1">
      <c r="A60" s="50">
        <v>43435</v>
      </c>
    </row>
    <row r="61" spans="1:1">
      <c r="A61" s="50">
        <v>43466</v>
      </c>
    </row>
    <row r="62" spans="1:1">
      <c r="A62" s="50">
        <v>43497</v>
      </c>
    </row>
    <row r="63" spans="1:1">
      <c r="A63" s="50">
        <v>43525</v>
      </c>
    </row>
    <row r="64" spans="1:1">
      <c r="A64" s="50">
        <v>43556</v>
      </c>
    </row>
    <row r="65" spans="1:1">
      <c r="A65" s="50">
        <v>43586</v>
      </c>
    </row>
    <row r="66" spans="1:1">
      <c r="A66" s="50">
        <v>43617</v>
      </c>
    </row>
    <row r="67" spans="1:1">
      <c r="A67" s="50">
        <v>43647</v>
      </c>
    </row>
    <row r="68" spans="1:1">
      <c r="A68" s="50">
        <v>43678</v>
      </c>
    </row>
    <row r="69" spans="1:1">
      <c r="A69" s="50">
        <v>43709</v>
      </c>
    </row>
    <row r="70" spans="1:1">
      <c r="A70" s="50">
        <v>43739</v>
      </c>
    </row>
    <row r="71" spans="1:1">
      <c r="A71" s="50">
        <v>43770</v>
      </c>
    </row>
    <row r="72" spans="1:1">
      <c r="A72" s="50">
        <v>43800</v>
      </c>
    </row>
    <row r="73" spans="1:1">
      <c r="A73" s="50">
        <v>43831</v>
      </c>
    </row>
    <row r="74" spans="1:1">
      <c r="A74" s="50">
        <v>43862</v>
      </c>
    </row>
    <row r="75" spans="1:1">
      <c r="A75" s="50">
        <v>43891</v>
      </c>
    </row>
    <row r="76" spans="1:1">
      <c r="A76" s="50">
        <v>43922</v>
      </c>
    </row>
    <row r="77" spans="1:1">
      <c r="A77" s="50">
        <v>43952</v>
      </c>
    </row>
    <row r="78" spans="1:1">
      <c r="A78" s="50">
        <v>43983</v>
      </c>
    </row>
    <row r="79" spans="1:1">
      <c r="A79" s="50">
        <v>44013</v>
      </c>
    </row>
    <row r="80" spans="1:1">
      <c r="A80" s="50">
        <v>44044</v>
      </c>
    </row>
    <row r="81" spans="1:1">
      <c r="A81" s="50">
        <v>44075</v>
      </c>
    </row>
    <row r="82" spans="1:1">
      <c r="A82" s="50">
        <v>44105</v>
      </c>
    </row>
    <row r="83" spans="1:1">
      <c r="A83" s="50">
        <v>44136</v>
      </c>
    </row>
    <row r="84" spans="1:1">
      <c r="A84" s="50">
        <v>44166</v>
      </c>
    </row>
    <row r="85" spans="1:1">
      <c r="A85" s="50">
        <v>44197</v>
      </c>
    </row>
    <row r="86" spans="1:1">
      <c r="A86" s="50">
        <v>44228</v>
      </c>
    </row>
    <row r="87" spans="1:1">
      <c r="A87" s="50">
        <v>44256</v>
      </c>
    </row>
    <row r="88" spans="1:1">
      <c r="A88" s="50">
        <v>44287</v>
      </c>
    </row>
    <row r="89" spans="1:1">
      <c r="A89" s="50">
        <v>44317</v>
      </c>
    </row>
    <row r="90" spans="1:1">
      <c r="A90" s="50">
        <v>44348</v>
      </c>
    </row>
    <row r="91" spans="1:1">
      <c r="A91" s="50">
        <v>44378</v>
      </c>
    </row>
    <row r="92" spans="1:1">
      <c r="A92" s="50">
        <v>44409</v>
      </c>
    </row>
    <row r="93" spans="1:1">
      <c r="A93" s="50">
        <v>44440</v>
      </c>
    </row>
    <row r="94" spans="1:1">
      <c r="A94" s="50">
        <v>44470</v>
      </c>
    </row>
    <row r="95" spans="1:1">
      <c r="A95" s="50">
        <v>44501</v>
      </c>
    </row>
    <row r="96" spans="1:1">
      <c r="A96" s="50">
        <v>44531</v>
      </c>
    </row>
    <row r="97" spans="1:1">
      <c r="A97" s="50">
        <v>44562</v>
      </c>
    </row>
    <row r="98" spans="1:1">
      <c r="A98" s="50">
        <v>44593</v>
      </c>
    </row>
    <row r="99" spans="1:1">
      <c r="A99" s="50">
        <v>44621</v>
      </c>
    </row>
    <row r="100" spans="1:1">
      <c r="A100" s="50">
        <v>44652</v>
      </c>
    </row>
    <row r="101" spans="1:1">
      <c r="A101" s="50">
        <v>44682</v>
      </c>
    </row>
    <row r="102" spans="1:1">
      <c r="A102" s="50">
        <v>44713</v>
      </c>
    </row>
    <row r="103" spans="1:1">
      <c r="A103" s="50">
        <v>44743</v>
      </c>
    </row>
    <row r="104" spans="1:1">
      <c r="A104" s="50">
        <v>44774</v>
      </c>
    </row>
    <row r="105" spans="1:1">
      <c r="A105" s="50">
        <v>44805</v>
      </c>
    </row>
    <row r="106" spans="1:1">
      <c r="A106" s="50">
        <v>44835</v>
      </c>
    </row>
    <row r="107" spans="1:1">
      <c r="A107" s="50">
        <v>44866</v>
      </c>
    </row>
    <row r="108" spans="1:1">
      <c r="A108" s="50">
        <v>44896</v>
      </c>
    </row>
    <row r="109" spans="1:1">
      <c r="A109" s="50">
        <v>44927</v>
      </c>
    </row>
    <row r="110" spans="1:1">
      <c r="A110" s="50">
        <v>44958</v>
      </c>
    </row>
    <row r="111" spans="1:1">
      <c r="A111" s="50">
        <v>44986</v>
      </c>
    </row>
    <row r="112" spans="1:1">
      <c r="A112" s="50">
        <v>45017</v>
      </c>
    </row>
    <row r="113" spans="1:1">
      <c r="A113" s="50">
        <v>45047</v>
      </c>
    </row>
    <row r="114" spans="1:1">
      <c r="A114" s="50">
        <v>45078</v>
      </c>
    </row>
    <row r="115" spans="1:1">
      <c r="A115" s="50">
        <v>45108</v>
      </c>
    </row>
    <row r="116" spans="1:1">
      <c r="A116" s="50">
        <v>45139</v>
      </c>
    </row>
    <row r="117" spans="1:1">
      <c r="A117" s="50">
        <v>45170</v>
      </c>
    </row>
    <row r="118" spans="1:1">
      <c r="A118" s="50">
        <v>45200</v>
      </c>
    </row>
    <row r="119" spans="1:1">
      <c r="A119" s="50">
        <v>45231</v>
      </c>
    </row>
    <row r="120" spans="1:1">
      <c r="A120" s="50">
        <v>45261</v>
      </c>
    </row>
    <row r="121" spans="1:1">
      <c r="A121" s="50">
        <v>45292</v>
      </c>
    </row>
    <row r="122" spans="1:1">
      <c r="A122" s="50">
        <v>45323</v>
      </c>
    </row>
    <row r="123" spans="1:1">
      <c r="A123" s="50">
        <v>45352</v>
      </c>
    </row>
    <row r="124" spans="1:1">
      <c r="A124" s="50">
        <v>45383</v>
      </c>
    </row>
    <row r="125" spans="1:1">
      <c r="A125" s="50">
        <v>45413</v>
      </c>
    </row>
    <row r="126" spans="1:1">
      <c r="A126" s="50">
        <v>45444</v>
      </c>
    </row>
    <row r="127" spans="1:1">
      <c r="A127" s="50">
        <v>45474</v>
      </c>
    </row>
    <row r="128" spans="1:1">
      <c r="A128" s="50">
        <v>45505</v>
      </c>
    </row>
    <row r="129" spans="1:1">
      <c r="A129" s="50">
        <v>45536</v>
      </c>
    </row>
    <row r="130" spans="1:1">
      <c r="A130" s="50">
        <v>45566</v>
      </c>
    </row>
    <row r="131" spans="1:1">
      <c r="A131" s="50">
        <v>45597</v>
      </c>
    </row>
    <row r="132" spans="1:1">
      <c r="A132" s="50">
        <v>45627</v>
      </c>
    </row>
    <row r="133" spans="1:1">
      <c r="A133" s="50">
        <v>45658</v>
      </c>
    </row>
    <row r="134" spans="1:1">
      <c r="A134" s="50">
        <v>45689</v>
      </c>
    </row>
    <row r="135" spans="1:1">
      <c r="A135" s="50">
        <v>45717</v>
      </c>
    </row>
    <row r="136" spans="1:1">
      <c r="A136" s="50">
        <v>45748</v>
      </c>
    </row>
    <row r="137" spans="1:1">
      <c r="A137" s="50">
        <v>45778</v>
      </c>
    </row>
    <row r="138" spans="1:1">
      <c r="A138" s="50">
        <v>45809</v>
      </c>
    </row>
    <row r="139" spans="1:1">
      <c r="A139" s="50">
        <v>45839</v>
      </c>
    </row>
    <row r="140" spans="1:1">
      <c r="A140" s="50">
        <v>45870</v>
      </c>
    </row>
    <row r="141" spans="1:1">
      <c r="A141" s="50">
        <v>45901</v>
      </c>
    </row>
    <row r="142" spans="1:1">
      <c r="A142" s="50">
        <v>45931</v>
      </c>
    </row>
    <row r="143" spans="1:1">
      <c r="A143" s="50">
        <v>45962</v>
      </c>
    </row>
    <row r="144" spans="1:1">
      <c r="A144" s="50">
        <v>45992</v>
      </c>
    </row>
    <row r="145" spans="1:1">
      <c r="A145" s="50">
        <v>46023</v>
      </c>
    </row>
    <row r="146" spans="1:1">
      <c r="A146" s="50">
        <v>46054</v>
      </c>
    </row>
    <row r="147" spans="1:1">
      <c r="A147" s="50">
        <v>46082</v>
      </c>
    </row>
    <row r="148" spans="1:1">
      <c r="A148" s="50">
        <v>46113</v>
      </c>
    </row>
    <row r="149" spans="1:1">
      <c r="A149" s="50">
        <v>46143</v>
      </c>
    </row>
    <row r="150" spans="1:1">
      <c r="A150" s="50">
        <v>46174</v>
      </c>
    </row>
    <row r="151" spans="1:1">
      <c r="A151" s="50">
        <v>46204</v>
      </c>
    </row>
    <row r="152" spans="1:1">
      <c r="A152" s="50">
        <v>46235</v>
      </c>
    </row>
    <row r="153" spans="1:1">
      <c r="A153" s="50">
        <v>46266</v>
      </c>
    </row>
    <row r="154" spans="1:1">
      <c r="A154" s="50">
        <v>46296</v>
      </c>
    </row>
    <row r="155" spans="1:1">
      <c r="A155" s="50">
        <v>46327</v>
      </c>
    </row>
    <row r="156" spans="1:1">
      <c r="A156" s="50">
        <v>46357</v>
      </c>
    </row>
    <row r="157" spans="1:1">
      <c r="A157" s="50">
        <v>46388</v>
      </c>
    </row>
    <row r="158" spans="1:1">
      <c r="A158" s="50">
        <v>46419</v>
      </c>
    </row>
    <row r="159" spans="1:1">
      <c r="A159" s="50">
        <v>46447</v>
      </c>
    </row>
    <row r="160" spans="1:1">
      <c r="A160" s="50">
        <v>46478</v>
      </c>
    </row>
    <row r="161" spans="1:9">
      <c r="A161" s="50">
        <v>46508</v>
      </c>
    </row>
    <row r="162" spans="1:9">
      <c r="A162" s="50">
        <v>46539</v>
      </c>
    </row>
    <row r="163" spans="1:9">
      <c r="A163" s="50">
        <v>46569</v>
      </c>
    </row>
    <row r="164" spans="1:9">
      <c r="A164" s="50">
        <v>46600</v>
      </c>
      <c r="C164">
        <v>2014</v>
      </c>
    </row>
    <row r="165" spans="1:9">
      <c r="A165" s="50">
        <v>46631</v>
      </c>
      <c r="F165" t="s">
        <v>24</v>
      </c>
      <c r="G165" t="s">
        <v>26</v>
      </c>
      <c r="H165" t="s">
        <v>25</v>
      </c>
      <c r="I165" t="s">
        <v>27</v>
      </c>
    </row>
    <row r="166" spans="1:9">
      <c r="A166" s="50">
        <v>46661</v>
      </c>
      <c r="F166" s="65">
        <v>0.29166666666666669</v>
      </c>
      <c r="G166" s="65">
        <v>0.5</v>
      </c>
      <c r="H166" s="65">
        <v>0.41666666666666669</v>
      </c>
      <c r="I166" s="65">
        <v>0.66666666666666663</v>
      </c>
    </row>
    <row r="167" spans="1:9">
      <c r="A167" s="50">
        <v>46692</v>
      </c>
      <c r="F167" s="65">
        <v>0.33333333333333331</v>
      </c>
      <c r="G167" s="65">
        <v>0.54166666666666696</v>
      </c>
      <c r="H167" s="65">
        <v>0.45833333333333298</v>
      </c>
      <c r="I167" s="65">
        <v>0.70833333333333337</v>
      </c>
    </row>
    <row r="168" spans="1:9">
      <c r="A168" s="50">
        <v>46722</v>
      </c>
      <c r="F168" s="65">
        <v>0.375</v>
      </c>
      <c r="G168" s="65">
        <v>0.58333333333333304</v>
      </c>
      <c r="H168" s="65">
        <v>0.5</v>
      </c>
      <c r="I168" s="65">
        <v>0.75</v>
      </c>
    </row>
    <row r="169" spans="1:9">
      <c r="A169" s="50">
        <v>46753</v>
      </c>
      <c r="F169" s="65">
        <v>0.41666666666666702</v>
      </c>
      <c r="G169" s="65">
        <v>0.60416666666666663</v>
      </c>
      <c r="H169" s="65">
        <v>0.54166666666666696</v>
      </c>
      <c r="I169" s="65">
        <v>0.79166666666666696</v>
      </c>
    </row>
    <row r="170" spans="1:9">
      <c r="A170" s="50">
        <v>46784</v>
      </c>
      <c r="F170" s="65">
        <v>0.45833333333333398</v>
      </c>
      <c r="G170" s="65">
        <v>0.625</v>
      </c>
      <c r="H170" s="65">
        <v>0.57291666666666663</v>
      </c>
      <c r="I170" s="65">
        <v>0.83333333333333304</v>
      </c>
    </row>
    <row r="171" spans="1:9">
      <c r="A171" s="50">
        <v>46813</v>
      </c>
      <c r="F171" s="65">
        <v>0.48958333333333331</v>
      </c>
      <c r="G171" s="65">
        <v>0.66666666666666696</v>
      </c>
      <c r="H171" s="65">
        <v>0.58333333333333304</v>
      </c>
      <c r="I171" s="65">
        <v>0.875</v>
      </c>
    </row>
    <row r="172" spans="1:9">
      <c r="A172" s="50">
        <v>46844</v>
      </c>
      <c r="F172" s="65">
        <v>0.5</v>
      </c>
      <c r="G172" s="65">
        <v>0.70833333333333304</v>
      </c>
      <c r="H172" s="65">
        <v>0.625</v>
      </c>
      <c r="I172" s="65">
        <v>0.91666666666666696</v>
      </c>
    </row>
    <row r="173" spans="1:9">
      <c r="A173" s="50">
        <v>46874</v>
      </c>
      <c r="H173" s="65">
        <v>0.66666666666666696</v>
      </c>
    </row>
    <row r="174" spans="1:9">
      <c r="A174" s="50">
        <v>46905</v>
      </c>
      <c r="H174" s="65">
        <v>0.70833333333333304</v>
      </c>
    </row>
    <row r="175" spans="1:9">
      <c r="A175" s="50">
        <v>46935</v>
      </c>
    </row>
    <row r="176" spans="1:9">
      <c r="A176" s="50">
        <v>46966</v>
      </c>
    </row>
    <row r="177" spans="1:9">
      <c r="A177" s="50">
        <v>46997</v>
      </c>
    </row>
    <row r="178" spans="1:9">
      <c r="A178" s="50">
        <v>47027</v>
      </c>
    </row>
    <row r="179" spans="1:9">
      <c r="A179" s="50">
        <v>47058</v>
      </c>
      <c r="G179" s="63"/>
      <c r="H179" s="63"/>
      <c r="I179" s="64"/>
    </row>
    <row r="180" spans="1:9">
      <c r="A180" s="50">
        <v>47088</v>
      </c>
    </row>
    <row r="181" spans="1:9">
      <c r="A181" s="50">
        <v>47119</v>
      </c>
    </row>
    <row r="182" spans="1:9">
      <c r="A182" s="50">
        <v>47150</v>
      </c>
    </row>
    <row r="183" spans="1:9">
      <c r="A183" s="50">
        <v>47178</v>
      </c>
    </row>
    <row r="184" spans="1:9">
      <c r="A184" s="50">
        <v>47209</v>
      </c>
    </row>
    <row r="185" spans="1:9">
      <c r="A185" s="50">
        <v>47239</v>
      </c>
    </row>
    <row r="186" spans="1:9">
      <c r="A186" s="50">
        <v>47270</v>
      </c>
    </row>
    <row r="187" spans="1:9">
      <c r="A187" s="50">
        <v>47300</v>
      </c>
    </row>
    <row r="188" spans="1:9">
      <c r="A188" s="50">
        <v>47331</v>
      </c>
    </row>
    <row r="189" spans="1:9">
      <c r="A189" s="50">
        <v>47362</v>
      </c>
    </row>
    <row r="190" spans="1:9">
      <c r="A190" s="50">
        <v>47392</v>
      </c>
    </row>
    <row r="191" spans="1:9">
      <c r="A191" s="50">
        <v>47423</v>
      </c>
    </row>
    <row r="192" spans="1:9">
      <c r="A192" s="50">
        <v>47453</v>
      </c>
    </row>
    <row r="193" spans="1:1">
      <c r="A193" s="50">
        <v>47484</v>
      </c>
    </row>
  </sheetData>
  <sheetProtection selectLockedCells="1"/>
  <sortState ref="I166:I174">
    <sortCondition ref="I1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  <vt:lpstr>An</vt:lpstr>
      <vt:lpstr>ANNEE</vt:lpstr>
      <vt:lpstr>Déb1</vt:lpstr>
      <vt:lpstr>deb2_</vt:lpstr>
      <vt:lpstr>fériés</vt:lpstr>
      <vt:lpstr>fin1_</vt:lpstr>
      <vt:lpstr>fin2_</vt:lpstr>
      <vt:lpstr>mois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2014-07-16T14:11:47Z</dcterms:modified>
</cp:coreProperties>
</file>