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495" windowWidth="20610" windowHeight="9165" activeTab="1"/>
  </bookViews>
  <sheets>
    <sheet name="FEUILLEA" sheetId="4" r:id="rId1"/>
    <sheet name="FEUILLEB" sheetId="8" r:id="rId2"/>
    <sheet name="FEUILLEB (2)" sheetId="9" r:id="rId3"/>
  </sheets>
  <definedNames>
    <definedName name="ABSOLPOSITION" localSheetId="2">VALUE(SUBSTITUTE(INDEX(INVDC[],MATCH('FEUILLEB (2)'!CALEPI&amp;"/"&amp;FRU_5[L],INVDC[CIBLE],0),9),"F","",1))</definedName>
    <definedName name="ABSOLPOSITION">VALUE(SUBSTITUTE(INDEX(INVDC[],MATCH(CALEPI&amp;"/"&amp;FRU[L],INVDC[CIBLE],0),9),"F","",1))</definedName>
    <definedName name="ABSOLRU" localSheetId="2">VALUE(SUBSTITUTE(FRU_5[L],"F","",1))</definedName>
    <definedName name="ABSOLRU">VALUE(SUBSTITUTE(FRU[L],"F","",1))</definedName>
    <definedName name="ASSETNOM" localSheetId="1">INDEX(INVDC[],MATCH(CALEPI&amp;"/"&amp;FRU[L],INVDC[CIBLE],0),2)&amp;"  "&amp;INDEX(INVDC[],MATCH(CALEPI&amp;"/"&amp;FRU[L],INVDC[CIBLE],0),4)</definedName>
    <definedName name="ASSETNOM" localSheetId="2">INDEX(INVDC[],MATCH('FEUILLEB (2)'!CALEPI&amp;"/"&amp;FRU_5[L],INVDC[CIBLE],0),2)&amp;"  "&amp;INDEX(INVDC[],MATCH('FEUILLEB (2)'!CALEPI&amp;"/"&amp;FRU_5[L],INVDC[CIBLE],0),4)</definedName>
    <definedName name="ASSETOCCUP" localSheetId="2">'FEUILLEB (2)'!ABSOLPOSITION+'FEUILLEB (2)'!ASSETTAILLE</definedName>
    <definedName name="ASSETOCCUP">ABSOLPOSITION+ASSETTAILLE</definedName>
    <definedName name="ASSETTAILLE" localSheetId="2">INDEX(INVDC[],MATCH('FEUILLEB (2)'!CALEPI&amp;"/"&amp;FRU_5[L],INVDC[CIBLE],0),8)</definedName>
    <definedName name="ASSETTAILLE">INDEX(INVDC[],MATCH(CALEPI&amp;"/"&amp;FRU[L],INVDC[CIBLE],0),8)</definedName>
    <definedName name="CALEPI" localSheetId="2">'FEUILLEB (2)'!$F$3</definedName>
    <definedName name="CALEPI">FEUILLEB!$F$3</definedName>
    <definedName name="CEE_77">"Image 12"</definedName>
    <definedName name="CIS" localSheetId="2">#REF!</definedName>
    <definedName name="CIS">#REF!</definedName>
    <definedName name="EMC" localSheetId="2">#REF!</definedName>
    <definedName name="EMC">#REF!</definedName>
    <definedName name="IBM" localSheetId="2">#REF!</definedName>
    <definedName name="IBM">#REF!</definedName>
    <definedName name="IEC_C19">"Image 8"</definedName>
    <definedName name="IEC_C20">"Image 10"</definedName>
    <definedName name="incrementation">0</definedName>
    <definedName name="MYSPLIT">"."</definedName>
    <definedName name="VUE" localSheetId="2">'FEUILLEB (2)'!$F$4</definedName>
    <definedName name="VUE">FEUILLEB!$F$4</definedName>
    <definedName name="_xlnm.Print_Area" localSheetId="1">FEUILLEB!$E$1:$Q$58</definedName>
    <definedName name="_xlnm.Print_Area" localSheetId="2">'FEUILLEB (2)'!$E$1:$R$58</definedName>
  </definedNames>
  <calcPr calcId="145621"/>
</workbook>
</file>

<file path=xl/calcChain.xml><?xml version="1.0" encoding="utf-8"?>
<calcChain xmlns="http://schemas.openxmlformats.org/spreadsheetml/2006/main">
  <c r="O25" i="4" l="1"/>
  <c r="O26" i="4"/>
  <c r="O41" i="4"/>
  <c r="O53" i="4"/>
  <c r="O54" i="4"/>
  <c r="O69" i="4"/>
  <c r="O81" i="4"/>
  <c r="O97" i="4"/>
  <c r="O126" i="4"/>
  <c r="O153" i="4"/>
  <c r="O154" i="4"/>
  <c r="O169" i="4"/>
  <c r="O181" i="4"/>
  <c r="O182" i="4"/>
  <c r="O197" i="4"/>
  <c r="O209" i="4"/>
  <c r="O225" i="4"/>
  <c r="O254" i="4"/>
  <c r="O280" i="4"/>
  <c r="O281" i="4"/>
  <c r="O292" i="4"/>
  <c r="O301" i="4"/>
  <c r="O302" i="4"/>
  <c r="O308" i="4"/>
  <c r="O312" i="4"/>
  <c r="O313" i="4"/>
  <c r="O324" i="4"/>
  <c r="O333" i="4"/>
  <c r="O334" i="4"/>
  <c r="O340" i="4"/>
  <c r="O344" i="4"/>
  <c r="O345" i="4"/>
  <c r="O356" i="4"/>
  <c r="O365" i="4"/>
  <c r="O366" i="4"/>
  <c r="O372" i="4"/>
  <c r="O376" i="4"/>
  <c r="O377" i="4"/>
  <c r="O385" i="4"/>
  <c r="O386" i="4"/>
  <c r="O393" i="4"/>
  <c r="O394" i="4"/>
  <c r="O401" i="4"/>
  <c r="O402" i="4"/>
  <c r="O409" i="4"/>
  <c r="O410" i="4"/>
  <c r="O417" i="4"/>
  <c r="O418" i="4"/>
  <c r="O425" i="4"/>
  <c r="O426" i="4"/>
  <c r="O433" i="4"/>
  <c r="O434" i="4"/>
  <c r="O441" i="4"/>
  <c r="O442" i="4"/>
  <c r="O449" i="4"/>
  <c r="O450" i="4"/>
  <c r="O457" i="4"/>
  <c r="O458" i="4"/>
  <c r="O465" i="4"/>
  <c r="O466" i="4"/>
  <c r="O473" i="4"/>
  <c r="O477" i="4"/>
  <c r="O478" i="4"/>
  <c r="O489" i="4"/>
  <c r="O493" i="4"/>
  <c r="O494" i="4"/>
  <c r="O505" i="4"/>
  <c r="O509" i="4"/>
  <c r="O510" i="4"/>
  <c r="O521" i="4"/>
  <c r="O525" i="4"/>
  <c r="O526" i="4"/>
  <c r="O537" i="4"/>
  <c r="O541" i="4"/>
  <c r="O542" i="4"/>
  <c r="P8" i="4"/>
  <c r="M12" i="4"/>
  <c r="O12" i="4" s="1"/>
  <c r="M13" i="4"/>
  <c r="O13" i="4" s="1"/>
  <c r="M14" i="4"/>
  <c r="O14" i="4" s="1"/>
  <c r="M15" i="4"/>
  <c r="O15" i="4" s="1"/>
  <c r="M16" i="4"/>
  <c r="O16" i="4" s="1"/>
  <c r="M17" i="4"/>
  <c r="O17" i="4" s="1"/>
  <c r="M18" i="4"/>
  <c r="O18" i="4" s="1"/>
  <c r="M19" i="4"/>
  <c r="O19" i="4" s="1"/>
  <c r="M20" i="4"/>
  <c r="O20" i="4" s="1"/>
  <c r="M21" i="4"/>
  <c r="O21" i="4" s="1"/>
  <c r="M22" i="4"/>
  <c r="O22" i="4" s="1"/>
  <c r="M23" i="4"/>
  <c r="O23" i="4" s="1"/>
  <c r="M24" i="4"/>
  <c r="O24" i="4" s="1"/>
  <c r="M25" i="4"/>
  <c r="M26" i="4"/>
  <c r="M27" i="4"/>
  <c r="O27" i="4" s="1"/>
  <c r="M28" i="4"/>
  <c r="O28" i="4" s="1"/>
  <c r="M29" i="4"/>
  <c r="O29" i="4" s="1"/>
  <c r="M30" i="4"/>
  <c r="O30" i="4" s="1"/>
  <c r="M31" i="4"/>
  <c r="O31" i="4" s="1"/>
  <c r="M32" i="4"/>
  <c r="O32" i="4" s="1"/>
  <c r="M33" i="4"/>
  <c r="O33" i="4" s="1"/>
  <c r="M34" i="4"/>
  <c r="O34" i="4" s="1"/>
  <c r="M35" i="4"/>
  <c r="O35" i="4" s="1"/>
  <c r="M36" i="4"/>
  <c r="O36" i="4" s="1"/>
  <c r="M37" i="4"/>
  <c r="O37" i="4" s="1"/>
  <c r="M38" i="4"/>
  <c r="O38" i="4" s="1"/>
  <c r="M39" i="4"/>
  <c r="O39" i="4" s="1"/>
  <c r="M40" i="4"/>
  <c r="O40" i="4" s="1"/>
  <c r="M41" i="4"/>
  <c r="M42" i="4"/>
  <c r="O42" i="4" s="1"/>
  <c r="M43" i="4"/>
  <c r="O43" i="4" s="1"/>
  <c r="M44" i="4"/>
  <c r="O44" i="4" s="1"/>
  <c r="M45" i="4"/>
  <c r="O45" i="4" s="1"/>
  <c r="M46" i="4"/>
  <c r="O46" i="4" s="1"/>
  <c r="M47" i="4"/>
  <c r="O47" i="4" s="1"/>
  <c r="M48" i="4"/>
  <c r="O48" i="4" s="1"/>
  <c r="M49" i="4"/>
  <c r="O49" i="4" s="1"/>
  <c r="M50" i="4"/>
  <c r="O50" i="4" s="1"/>
  <c r="M51" i="4"/>
  <c r="O51" i="4" s="1"/>
  <c r="M52" i="4"/>
  <c r="O52" i="4" s="1"/>
  <c r="M53" i="4"/>
  <c r="M54" i="4"/>
  <c r="M55" i="4"/>
  <c r="O55" i="4" s="1"/>
  <c r="M56" i="4"/>
  <c r="O56" i="4" s="1"/>
  <c r="M57" i="4"/>
  <c r="O57" i="4" s="1"/>
  <c r="M58" i="4"/>
  <c r="O58" i="4" s="1"/>
  <c r="M59" i="4"/>
  <c r="O59" i="4" s="1"/>
  <c r="M60" i="4"/>
  <c r="O60" i="4" s="1"/>
  <c r="M61" i="4"/>
  <c r="O61" i="4" s="1"/>
  <c r="M62" i="4"/>
  <c r="O62" i="4" s="1"/>
  <c r="M63" i="4"/>
  <c r="O63" i="4" s="1"/>
  <c r="M64" i="4"/>
  <c r="O64" i="4" s="1"/>
  <c r="M65" i="4"/>
  <c r="O65" i="4" s="1"/>
  <c r="M66" i="4"/>
  <c r="O66" i="4" s="1"/>
  <c r="M67" i="4"/>
  <c r="O67" i="4" s="1"/>
  <c r="M68" i="4"/>
  <c r="O68" i="4" s="1"/>
  <c r="M69" i="4"/>
  <c r="M70" i="4"/>
  <c r="O70" i="4" s="1"/>
  <c r="M71" i="4"/>
  <c r="O71" i="4" s="1"/>
  <c r="M72" i="4"/>
  <c r="O72" i="4" s="1"/>
  <c r="M73" i="4"/>
  <c r="O73" i="4" s="1"/>
  <c r="M74" i="4"/>
  <c r="O74" i="4" s="1"/>
  <c r="M75" i="4"/>
  <c r="O75" i="4" s="1"/>
  <c r="M76" i="4"/>
  <c r="O76" i="4" s="1"/>
  <c r="M77" i="4"/>
  <c r="O77" i="4" s="1"/>
  <c r="M78" i="4"/>
  <c r="O78" i="4" s="1"/>
  <c r="M79" i="4"/>
  <c r="O79" i="4" s="1"/>
  <c r="M80" i="4"/>
  <c r="O80" i="4" s="1"/>
  <c r="M81" i="4"/>
  <c r="M82" i="4"/>
  <c r="O82" i="4" s="1"/>
  <c r="M83" i="4"/>
  <c r="O83" i="4" s="1"/>
  <c r="M84" i="4"/>
  <c r="O84" i="4" s="1"/>
  <c r="M85" i="4"/>
  <c r="O85" i="4" s="1"/>
  <c r="M86" i="4"/>
  <c r="O86" i="4" s="1"/>
  <c r="M87" i="4"/>
  <c r="O87" i="4" s="1"/>
  <c r="M88" i="4"/>
  <c r="O88" i="4" s="1"/>
  <c r="M89" i="4"/>
  <c r="O89" i="4" s="1"/>
  <c r="M90" i="4"/>
  <c r="O90" i="4" s="1"/>
  <c r="M91" i="4"/>
  <c r="O91" i="4" s="1"/>
  <c r="M92" i="4"/>
  <c r="O92" i="4" s="1"/>
  <c r="M93" i="4"/>
  <c r="O93" i="4" s="1"/>
  <c r="M94" i="4"/>
  <c r="O94" i="4" s="1"/>
  <c r="M95" i="4"/>
  <c r="O95" i="4" s="1"/>
  <c r="M96" i="4"/>
  <c r="O96" i="4" s="1"/>
  <c r="M97" i="4"/>
  <c r="M98" i="4"/>
  <c r="O98" i="4" s="1"/>
  <c r="M99" i="4"/>
  <c r="O99" i="4" s="1"/>
  <c r="M100" i="4"/>
  <c r="O100" i="4" s="1"/>
  <c r="M101" i="4"/>
  <c r="O101" i="4" s="1"/>
  <c r="M102" i="4"/>
  <c r="O102" i="4" s="1"/>
  <c r="M103" i="4"/>
  <c r="O103" i="4" s="1"/>
  <c r="M104" i="4"/>
  <c r="O104" i="4" s="1"/>
  <c r="M105" i="4"/>
  <c r="O105" i="4" s="1"/>
  <c r="M106" i="4"/>
  <c r="O106" i="4" s="1"/>
  <c r="M107" i="4"/>
  <c r="O107" i="4" s="1"/>
  <c r="M108" i="4"/>
  <c r="O108" i="4" s="1"/>
  <c r="M109" i="4"/>
  <c r="O109" i="4" s="1"/>
  <c r="M110" i="4"/>
  <c r="O110" i="4" s="1"/>
  <c r="M111" i="4"/>
  <c r="O111" i="4" s="1"/>
  <c r="M112" i="4"/>
  <c r="O112" i="4" s="1"/>
  <c r="M113" i="4"/>
  <c r="O113" i="4" s="1"/>
  <c r="M114" i="4"/>
  <c r="O114" i="4" s="1"/>
  <c r="M115" i="4"/>
  <c r="O115" i="4" s="1"/>
  <c r="M116" i="4"/>
  <c r="O116" i="4" s="1"/>
  <c r="M117" i="4"/>
  <c r="O117" i="4" s="1"/>
  <c r="M118" i="4"/>
  <c r="O118" i="4" s="1"/>
  <c r="M119" i="4"/>
  <c r="O119" i="4" s="1"/>
  <c r="M120" i="4"/>
  <c r="O120" i="4" s="1"/>
  <c r="M121" i="4"/>
  <c r="O121" i="4" s="1"/>
  <c r="M122" i="4"/>
  <c r="O122" i="4" s="1"/>
  <c r="M123" i="4"/>
  <c r="O123" i="4" s="1"/>
  <c r="M124" i="4"/>
  <c r="O124" i="4" s="1"/>
  <c r="M125" i="4"/>
  <c r="O125" i="4" s="1"/>
  <c r="M126" i="4"/>
  <c r="M127" i="4"/>
  <c r="O127" i="4" s="1"/>
  <c r="M128" i="4"/>
  <c r="O128" i="4" s="1"/>
  <c r="M129" i="4"/>
  <c r="O129" i="4" s="1"/>
  <c r="M130" i="4"/>
  <c r="O130" i="4" s="1"/>
  <c r="M131" i="4"/>
  <c r="O131" i="4" s="1"/>
  <c r="M132" i="4"/>
  <c r="O132" i="4" s="1"/>
  <c r="M133" i="4"/>
  <c r="O133" i="4" s="1"/>
  <c r="M134" i="4"/>
  <c r="O134" i="4" s="1"/>
  <c r="M135" i="4"/>
  <c r="O135" i="4" s="1"/>
  <c r="M136" i="4"/>
  <c r="O136" i="4" s="1"/>
  <c r="M137" i="4"/>
  <c r="O137" i="4" s="1"/>
  <c r="M138" i="4"/>
  <c r="O138" i="4" s="1"/>
  <c r="M139" i="4"/>
  <c r="O139" i="4" s="1"/>
  <c r="M140" i="4"/>
  <c r="O140" i="4" s="1"/>
  <c r="M141" i="4"/>
  <c r="O141" i="4" s="1"/>
  <c r="M142" i="4"/>
  <c r="O142" i="4" s="1"/>
  <c r="M143" i="4"/>
  <c r="O143" i="4" s="1"/>
  <c r="M144" i="4"/>
  <c r="O144" i="4" s="1"/>
  <c r="M145" i="4"/>
  <c r="O145" i="4" s="1"/>
  <c r="M146" i="4"/>
  <c r="O146" i="4" s="1"/>
  <c r="M147" i="4"/>
  <c r="O147" i="4" s="1"/>
  <c r="M148" i="4"/>
  <c r="O148" i="4" s="1"/>
  <c r="M149" i="4"/>
  <c r="O149" i="4" s="1"/>
  <c r="M150" i="4"/>
  <c r="O150" i="4" s="1"/>
  <c r="M151" i="4"/>
  <c r="O151" i="4" s="1"/>
  <c r="M152" i="4"/>
  <c r="O152" i="4" s="1"/>
  <c r="M153" i="4"/>
  <c r="M154" i="4"/>
  <c r="M155" i="4"/>
  <c r="O155" i="4" s="1"/>
  <c r="M156" i="4"/>
  <c r="O156" i="4" s="1"/>
  <c r="M157" i="4"/>
  <c r="O157" i="4" s="1"/>
  <c r="M158" i="4"/>
  <c r="O158" i="4" s="1"/>
  <c r="M159" i="4"/>
  <c r="O159" i="4" s="1"/>
  <c r="M160" i="4"/>
  <c r="O160" i="4" s="1"/>
  <c r="M161" i="4"/>
  <c r="O161" i="4" s="1"/>
  <c r="M162" i="4"/>
  <c r="O162" i="4" s="1"/>
  <c r="M163" i="4"/>
  <c r="O163" i="4" s="1"/>
  <c r="M164" i="4"/>
  <c r="O164" i="4" s="1"/>
  <c r="M165" i="4"/>
  <c r="O165" i="4" s="1"/>
  <c r="M166" i="4"/>
  <c r="O166" i="4" s="1"/>
  <c r="M167" i="4"/>
  <c r="O167" i="4" s="1"/>
  <c r="M168" i="4"/>
  <c r="O168" i="4" s="1"/>
  <c r="M169" i="4"/>
  <c r="M170" i="4"/>
  <c r="O170" i="4" s="1"/>
  <c r="M171" i="4"/>
  <c r="O171" i="4" s="1"/>
  <c r="M172" i="4"/>
  <c r="O172" i="4" s="1"/>
  <c r="M173" i="4"/>
  <c r="O173" i="4" s="1"/>
  <c r="M174" i="4"/>
  <c r="O174" i="4" s="1"/>
  <c r="M175" i="4"/>
  <c r="O175" i="4" s="1"/>
  <c r="M176" i="4"/>
  <c r="O176" i="4" s="1"/>
  <c r="M177" i="4"/>
  <c r="O177" i="4" s="1"/>
  <c r="M178" i="4"/>
  <c r="O178" i="4" s="1"/>
  <c r="M179" i="4"/>
  <c r="O179" i="4" s="1"/>
  <c r="M180" i="4"/>
  <c r="O180" i="4" s="1"/>
  <c r="M181" i="4"/>
  <c r="M182" i="4"/>
  <c r="M183" i="4"/>
  <c r="O183" i="4" s="1"/>
  <c r="M184" i="4"/>
  <c r="O184" i="4" s="1"/>
  <c r="M185" i="4"/>
  <c r="O185" i="4" s="1"/>
  <c r="M186" i="4"/>
  <c r="O186" i="4" s="1"/>
  <c r="M187" i="4"/>
  <c r="O187" i="4" s="1"/>
  <c r="M188" i="4"/>
  <c r="O188" i="4" s="1"/>
  <c r="M189" i="4"/>
  <c r="O189" i="4" s="1"/>
  <c r="M190" i="4"/>
  <c r="O190" i="4" s="1"/>
  <c r="M191" i="4"/>
  <c r="O191" i="4" s="1"/>
  <c r="M192" i="4"/>
  <c r="O192" i="4" s="1"/>
  <c r="M193" i="4"/>
  <c r="O193" i="4" s="1"/>
  <c r="M194" i="4"/>
  <c r="O194" i="4" s="1"/>
  <c r="M195" i="4"/>
  <c r="O195" i="4" s="1"/>
  <c r="M196" i="4"/>
  <c r="O196" i="4" s="1"/>
  <c r="M197" i="4"/>
  <c r="M198" i="4"/>
  <c r="O198" i="4" s="1"/>
  <c r="M199" i="4"/>
  <c r="O199" i="4" s="1"/>
  <c r="M200" i="4"/>
  <c r="O200" i="4" s="1"/>
  <c r="M201" i="4"/>
  <c r="O201" i="4" s="1"/>
  <c r="M202" i="4"/>
  <c r="O202" i="4" s="1"/>
  <c r="M203" i="4"/>
  <c r="O203" i="4" s="1"/>
  <c r="M204" i="4"/>
  <c r="O204" i="4" s="1"/>
  <c r="M205" i="4"/>
  <c r="O205" i="4" s="1"/>
  <c r="M206" i="4"/>
  <c r="O206" i="4" s="1"/>
  <c r="M207" i="4"/>
  <c r="O207" i="4" s="1"/>
  <c r="M208" i="4"/>
  <c r="O208" i="4" s="1"/>
  <c r="M209" i="4"/>
  <c r="M210" i="4"/>
  <c r="O210" i="4" s="1"/>
  <c r="M211" i="4"/>
  <c r="O211" i="4" s="1"/>
  <c r="M212" i="4"/>
  <c r="O212" i="4" s="1"/>
  <c r="M213" i="4"/>
  <c r="O213" i="4" s="1"/>
  <c r="M214" i="4"/>
  <c r="O214" i="4" s="1"/>
  <c r="M215" i="4"/>
  <c r="O215" i="4" s="1"/>
  <c r="M216" i="4"/>
  <c r="O216" i="4" s="1"/>
  <c r="M217" i="4"/>
  <c r="O217" i="4" s="1"/>
  <c r="M218" i="4"/>
  <c r="O218" i="4" s="1"/>
  <c r="M219" i="4"/>
  <c r="O219" i="4" s="1"/>
  <c r="M220" i="4"/>
  <c r="O220" i="4" s="1"/>
  <c r="M221" i="4"/>
  <c r="O221" i="4" s="1"/>
  <c r="M222" i="4"/>
  <c r="O222" i="4" s="1"/>
  <c r="M223" i="4"/>
  <c r="O223" i="4" s="1"/>
  <c r="M224" i="4"/>
  <c r="O224" i="4" s="1"/>
  <c r="M225" i="4"/>
  <c r="M226" i="4"/>
  <c r="O226" i="4" s="1"/>
  <c r="M227" i="4"/>
  <c r="O227" i="4" s="1"/>
  <c r="M228" i="4"/>
  <c r="O228" i="4" s="1"/>
  <c r="M229" i="4"/>
  <c r="O229" i="4" s="1"/>
  <c r="M230" i="4"/>
  <c r="O230" i="4" s="1"/>
  <c r="M231" i="4"/>
  <c r="O231" i="4" s="1"/>
  <c r="M232" i="4"/>
  <c r="O232" i="4" s="1"/>
  <c r="M233" i="4"/>
  <c r="O233" i="4" s="1"/>
  <c r="M234" i="4"/>
  <c r="O234" i="4" s="1"/>
  <c r="M235" i="4"/>
  <c r="O235" i="4" s="1"/>
  <c r="M236" i="4"/>
  <c r="O236" i="4" s="1"/>
  <c r="M237" i="4"/>
  <c r="O237" i="4" s="1"/>
  <c r="M238" i="4"/>
  <c r="O238" i="4" s="1"/>
  <c r="M239" i="4"/>
  <c r="O239" i="4" s="1"/>
  <c r="M240" i="4"/>
  <c r="O240" i="4" s="1"/>
  <c r="M241" i="4"/>
  <c r="O241" i="4" s="1"/>
  <c r="M242" i="4"/>
  <c r="O242" i="4" s="1"/>
  <c r="M243" i="4"/>
  <c r="O243" i="4" s="1"/>
  <c r="M244" i="4"/>
  <c r="O244" i="4" s="1"/>
  <c r="M245" i="4"/>
  <c r="O245" i="4" s="1"/>
  <c r="M246" i="4"/>
  <c r="O246" i="4" s="1"/>
  <c r="M247" i="4"/>
  <c r="O247" i="4" s="1"/>
  <c r="M248" i="4"/>
  <c r="O248" i="4" s="1"/>
  <c r="M249" i="4"/>
  <c r="O249" i="4" s="1"/>
  <c r="M250" i="4"/>
  <c r="O250" i="4" s="1"/>
  <c r="M251" i="4"/>
  <c r="O251" i="4" s="1"/>
  <c r="M252" i="4"/>
  <c r="O252" i="4" s="1"/>
  <c r="M253" i="4"/>
  <c r="O253" i="4" s="1"/>
  <c r="M254" i="4"/>
  <c r="M255" i="4"/>
  <c r="O255" i="4" s="1"/>
  <c r="M256" i="4"/>
  <c r="O256" i="4" s="1"/>
  <c r="M257" i="4"/>
  <c r="O257" i="4" s="1"/>
  <c r="M258" i="4"/>
  <c r="O258" i="4" s="1"/>
  <c r="M259" i="4"/>
  <c r="O259" i="4" s="1"/>
  <c r="M260" i="4"/>
  <c r="O260" i="4" s="1"/>
  <c r="M261" i="4"/>
  <c r="O261" i="4" s="1"/>
  <c r="M262" i="4"/>
  <c r="O262" i="4" s="1"/>
  <c r="M263" i="4"/>
  <c r="O263" i="4" s="1"/>
  <c r="M264" i="4"/>
  <c r="O264" i="4" s="1"/>
  <c r="M265" i="4"/>
  <c r="O265" i="4" s="1"/>
  <c r="M266" i="4"/>
  <c r="O266" i="4" s="1"/>
  <c r="M267" i="4"/>
  <c r="O267" i="4" s="1"/>
  <c r="M268" i="4"/>
  <c r="O268" i="4" s="1"/>
  <c r="M269" i="4"/>
  <c r="O269" i="4" s="1"/>
  <c r="M270" i="4"/>
  <c r="O270" i="4" s="1"/>
  <c r="M271" i="4"/>
  <c r="O271" i="4" s="1"/>
  <c r="M272" i="4"/>
  <c r="O272" i="4" s="1"/>
  <c r="M273" i="4"/>
  <c r="O273" i="4" s="1"/>
  <c r="M274" i="4"/>
  <c r="O274" i="4" s="1"/>
  <c r="M275" i="4"/>
  <c r="O275" i="4" s="1"/>
  <c r="M276" i="4"/>
  <c r="O276" i="4" s="1"/>
  <c r="M277" i="4"/>
  <c r="O277" i="4" s="1"/>
  <c r="M278" i="4"/>
  <c r="O278" i="4" s="1"/>
  <c r="M279" i="4"/>
  <c r="O279" i="4" s="1"/>
  <c r="M280" i="4"/>
  <c r="M281" i="4"/>
  <c r="M282" i="4"/>
  <c r="O282" i="4" s="1"/>
  <c r="M283" i="4"/>
  <c r="O283" i="4" s="1"/>
  <c r="M284" i="4"/>
  <c r="O284" i="4" s="1"/>
  <c r="M285" i="4"/>
  <c r="O285" i="4" s="1"/>
  <c r="M286" i="4"/>
  <c r="O286" i="4" s="1"/>
  <c r="M287" i="4"/>
  <c r="O287" i="4" s="1"/>
  <c r="M288" i="4"/>
  <c r="O288" i="4" s="1"/>
  <c r="M289" i="4"/>
  <c r="O289" i="4" s="1"/>
  <c r="M290" i="4"/>
  <c r="O290" i="4" s="1"/>
  <c r="M291" i="4"/>
  <c r="O291" i="4" s="1"/>
  <c r="M292" i="4"/>
  <c r="M293" i="4"/>
  <c r="O293" i="4" s="1"/>
  <c r="M294" i="4"/>
  <c r="O294" i="4" s="1"/>
  <c r="M295" i="4"/>
  <c r="O295" i="4" s="1"/>
  <c r="M296" i="4"/>
  <c r="O296" i="4" s="1"/>
  <c r="M297" i="4"/>
  <c r="O297" i="4" s="1"/>
  <c r="M298" i="4"/>
  <c r="O298" i="4" s="1"/>
  <c r="M299" i="4"/>
  <c r="O299" i="4" s="1"/>
  <c r="M300" i="4"/>
  <c r="O300" i="4" s="1"/>
  <c r="M301" i="4"/>
  <c r="M302" i="4"/>
  <c r="M303" i="4"/>
  <c r="O303" i="4" s="1"/>
  <c r="M304" i="4"/>
  <c r="O304" i="4" s="1"/>
  <c r="M305" i="4"/>
  <c r="O305" i="4" s="1"/>
  <c r="M306" i="4"/>
  <c r="O306" i="4" s="1"/>
  <c r="M307" i="4"/>
  <c r="O307" i="4" s="1"/>
  <c r="M308" i="4"/>
  <c r="M309" i="4"/>
  <c r="O309" i="4" s="1"/>
  <c r="M310" i="4"/>
  <c r="O310" i="4" s="1"/>
  <c r="M311" i="4"/>
  <c r="O311" i="4" s="1"/>
  <c r="M312" i="4"/>
  <c r="M313" i="4"/>
  <c r="M314" i="4"/>
  <c r="O314" i="4" s="1"/>
  <c r="M315" i="4"/>
  <c r="O315" i="4" s="1"/>
  <c r="M316" i="4"/>
  <c r="O316" i="4" s="1"/>
  <c r="M317" i="4"/>
  <c r="O317" i="4" s="1"/>
  <c r="M318" i="4"/>
  <c r="O318" i="4" s="1"/>
  <c r="M319" i="4"/>
  <c r="O319" i="4" s="1"/>
  <c r="M320" i="4"/>
  <c r="O320" i="4" s="1"/>
  <c r="M321" i="4"/>
  <c r="O321" i="4" s="1"/>
  <c r="M322" i="4"/>
  <c r="O322" i="4" s="1"/>
  <c r="M323" i="4"/>
  <c r="O323" i="4" s="1"/>
  <c r="M324" i="4"/>
  <c r="M325" i="4"/>
  <c r="O325" i="4" s="1"/>
  <c r="M326" i="4"/>
  <c r="O326" i="4" s="1"/>
  <c r="M327" i="4"/>
  <c r="O327" i="4" s="1"/>
  <c r="M328" i="4"/>
  <c r="O328" i="4" s="1"/>
  <c r="M329" i="4"/>
  <c r="O329" i="4" s="1"/>
  <c r="M330" i="4"/>
  <c r="O330" i="4" s="1"/>
  <c r="M331" i="4"/>
  <c r="O331" i="4" s="1"/>
  <c r="M332" i="4"/>
  <c r="O332" i="4" s="1"/>
  <c r="M333" i="4"/>
  <c r="M334" i="4"/>
  <c r="M335" i="4"/>
  <c r="O335" i="4" s="1"/>
  <c r="M336" i="4"/>
  <c r="O336" i="4" s="1"/>
  <c r="M337" i="4"/>
  <c r="O337" i="4" s="1"/>
  <c r="M338" i="4"/>
  <c r="O338" i="4" s="1"/>
  <c r="M339" i="4"/>
  <c r="O339" i="4" s="1"/>
  <c r="M340" i="4"/>
  <c r="M341" i="4"/>
  <c r="O341" i="4" s="1"/>
  <c r="M342" i="4"/>
  <c r="O342" i="4" s="1"/>
  <c r="M343" i="4"/>
  <c r="O343" i="4" s="1"/>
  <c r="M344" i="4"/>
  <c r="M345" i="4"/>
  <c r="M346" i="4"/>
  <c r="O346" i="4" s="1"/>
  <c r="M347" i="4"/>
  <c r="O347" i="4" s="1"/>
  <c r="M348" i="4"/>
  <c r="O348" i="4" s="1"/>
  <c r="M349" i="4"/>
  <c r="O349" i="4" s="1"/>
  <c r="M350" i="4"/>
  <c r="O350" i="4" s="1"/>
  <c r="M351" i="4"/>
  <c r="O351" i="4" s="1"/>
  <c r="M352" i="4"/>
  <c r="O352" i="4" s="1"/>
  <c r="M353" i="4"/>
  <c r="O353" i="4" s="1"/>
  <c r="M354" i="4"/>
  <c r="O354" i="4" s="1"/>
  <c r="M355" i="4"/>
  <c r="O355" i="4" s="1"/>
  <c r="M356" i="4"/>
  <c r="M357" i="4"/>
  <c r="O357" i="4" s="1"/>
  <c r="M358" i="4"/>
  <c r="O358" i="4" s="1"/>
  <c r="M359" i="4"/>
  <c r="O359" i="4" s="1"/>
  <c r="M360" i="4"/>
  <c r="O360" i="4" s="1"/>
  <c r="M361" i="4"/>
  <c r="O361" i="4" s="1"/>
  <c r="M362" i="4"/>
  <c r="O362" i="4" s="1"/>
  <c r="M363" i="4"/>
  <c r="O363" i="4" s="1"/>
  <c r="M364" i="4"/>
  <c r="O364" i="4" s="1"/>
  <c r="M365" i="4"/>
  <c r="M366" i="4"/>
  <c r="M367" i="4"/>
  <c r="O367" i="4" s="1"/>
  <c r="M368" i="4"/>
  <c r="O368" i="4" s="1"/>
  <c r="M369" i="4"/>
  <c r="O369" i="4" s="1"/>
  <c r="M370" i="4"/>
  <c r="O370" i="4" s="1"/>
  <c r="M371" i="4"/>
  <c r="O371" i="4" s="1"/>
  <c r="M372" i="4"/>
  <c r="M373" i="4"/>
  <c r="O373" i="4" s="1"/>
  <c r="M374" i="4"/>
  <c r="O374" i="4" s="1"/>
  <c r="M375" i="4"/>
  <c r="O375" i="4" s="1"/>
  <c r="M376" i="4"/>
  <c r="M377" i="4"/>
  <c r="M378" i="4"/>
  <c r="O378" i="4" s="1"/>
  <c r="M379" i="4"/>
  <c r="O379" i="4" s="1"/>
  <c r="M380" i="4"/>
  <c r="O380" i="4" s="1"/>
  <c r="M381" i="4"/>
  <c r="O381" i="4" s="1"/>
  <c r="M382" i="4"/>
  <c r="O382" i="4" s="1"/>
  <c r="M383" i="4"/>
  <c r="O383" i="4" s="1"/>
  <c r="M384" i="4"/>
  <c r="O384" i="4" s="1"/>
  <c r="M385" i="4"/>
  <c r="M386" i="4"/>
  <c r="M387" i="4"/>
  <c r="O387" i="4" s="1"/>
  <c r="M388" i="4"/>
  <c r="O388" i="4" s="1"/>
  <c r="M389" i="4"/>
  <c r="O389" i="4" s="1"/>
  <c r="M390" i="4"/>
  <c r="O390" i="4" s="1"/>
  <c r="M391" i="4"/>
  <c r="O391" i="4" s="1"/>
  <c r="M392" i="4"/>
  <c r="O392" i="4" s="1"/>
  <c r="M393" i="4"/>
  <c r="M394" i="4"/>
  <c r="M395" i="4"/>
  <c r="O395" i="4" s="1"/>
  <c r="M396" i="4"/>
  <c r="O396" i="4" s="1"/>
  <c r="M397" i="4"/>
  <c r="O397" i="4" s="1"/>
  <c r="M398" i="4"/>
  <c r="O398" i="4" s="1"/>
  <c r="M399" i="4"/>
  <c r="O399" i="4" s="1"/>
  <c r="M400" i="4"/>
  <c r="O400" i="4" s="1"/>
  <c r="M401" i="4"/>
  <c r="M402" i="4"/>
  <c r="M403" i="4"/>
  <c r="O403" i="4" s="1"/>
  <c r="M404" i="4"/>
  <c r="O404" i="4" s="1"/>
  <c r="M405" i="4"/>
  <c r="O405" i="4" s="1"/>
  <c r="M406" i="4"/>
  <c r="O406" i="4" s="1"/>
  <c r="M407" i="4"/>
  <c r="O407" i="4" s="1"/>
  <c r="M408" i="4"/>
  <c r="O408" i="4" s="1"/>
  <c r="M409" i="4"/>
  <c r="M410" i="4"/>
  <c r="M411" i="4"/>
  <c r="O411" i="4" s="1"/>
  <c r="M412" i="4"/>
  <c r="O412" i="4" s="1"/>
  <c r="M413" i="4"/>
  <c r="O413" i="4" s="1"/>
  <c r="M414" i="4"/>
  <c r="O414" i="4" s="1"/>
  <c r="M415" i="4"/>
  <c r="O415" i="4" s="1"/>
  <c r="M416" i="4"/>
  <c r="O416" i="4" s="1"/>
  <c r="M417" i="4"/>
  <c r="M418" i="4"/>
  <c r="M419" i="4"/>
  <c r="O419" i="4" s="1"/>
  <c r="M420" i="4"/>
  <c r="O420" i="4" s="1"/>
  <c r="M421" i="4"/>
  <c r="O421" i="4" s="1"/>
  <c r="M422" i="4"/>
  <c r="O422" i="4" s="1"/>
  <c r="M423" i="4"/>
  <c r="O423" i="4" s="1"/>
  <c r="M424" i="4"/>
  <c r="O424" i="4" s="1"/>
  <c r="M425" i="4"/>
  <c r="M426" i="4"/>
  <c r="M427" i="4"/>
  <c r="O427" i="4" s="1"/>
  <c r="M428" i="4"/>
  <c r="O428" i="4" s="1"/>
  <c r="M429" i="4"/>
  <c r="O429" i="4" s="1"/>
  <c r="M430" i="4"/>
  <c r="O430" i="4" s="1"/>
  <c r="M431" i="4"/>
  <c r="O431" i="4" s="1"/>
  <c r="M432" i="4"/>
  <c r="O432" i="4" s="1"/>
  <c r="M433" i="4"/>
  <c r="M434" i="4"/>
  <c r="M435" i="4"/>
  <c r="O435" i="4" s="1"/>
  <c r="M436" i="4"/>
  <c r="O436" i="4" s="1"/>
  <c r="M437" i="4"/>
  <c r="O437" i="4" s="1"/>
  <c r="M438" i="4"/>
  <c r="O438" i="4" s="1"/>
  <c r="M439" i="4"/>
  <c r="O439" i="4" s="1"/>
  <c r="M440" i="4"/>
  <c r="O440" i="4" s="1"/>
  <c r="M441" i="4"/>
  <c r="M442" i="4"/>
  <c r="M443" i="4"/>
  <c r="O443" i="4" s="1"/>
  <c r="M444" i="4"/>
  <c r="O444" i="4" s="1"/>
  <c r="M445" i="4"/>
  <c r="O445" i="4" s="1"/>
  <c r="M446" i="4"/>
  <c r="O446" i="4" s="1"/>
  <c r="M447" i="4"/>
  <c r="O447" i="4" s="1"/>
  <c r="M448" i="4"/>
  <c r="O448" i="4" s="1"/>
  <c r="M449" i="4"/>
  <c r="M450" i="4"/>
  <c r="M451" i="4"/>
  <c r="O451" i="4" s="1"/>
  <c r="M452" i="4"/>
  <c r="O452" i="4" s="1"/>
  <c r="M453" i="4"/>
  <c r="O453" i="4" s="1"/>
  <c r="M454" i="4"/>
  <c r="O454" i="4" s="1"/>
  <c r="M455" i="4"/>
  <c r="O455" i="4" s="1"/>
  <c r="M456" i="4"/>
  <c r="O456" i="4" s="1"/>
  <c r="M457" i="4"/>
  <c r="M458" i="4"/>
  <c r="M459" i="4"/>
  <c r="O459" i="4" s="1"/>
  <c r="M460" i="4"/>
  <c r="O460" i="4" s="1"/>
  <c r="M461" i="4"/>
  <c r="O461" i="4" s="1"/>
  <c r="M462" i="4"/>
  <c r="O462" i="4" s="1"/>
  <c r="M463" i="4"/>
  <c r="O463" i="4" s="1"/>
  <c r="M464" i="4"/>
  <c r="O464" i="4" s="1"/>
  <c r="M465" i="4"/>
  <c r="M466" i="4"/>
  <c r="M467" i="4"/>
  <c r="O467" i="4" s="1"/>
  <c r="M468" i="4"/>
  <c r="O468" i="4" s="1"/>
  <c r="M469" i="4"/>
  <c r="O469" i="4" s="1"/>
  <c r="M470" i="4"/>
  <c r="O470" i="4" s="1"/>
  <c r="M471" i="4"/>
  <c r="O471" i="4" s="1"/>
  <c r="M472" i="4"/>
  <c r="O472" i="4" s="1"/>
  <c r="M473" i="4"/>
  <c r="M474" i="4"/>
  <c r="O474" i="4" s="1"/>
  <c r="M475" i="4"/>
  <c r="O475" i="4" s="1"/>
  <c r="M476" i="4"/>
  <c r="O476" i="4" s="1"/>
  <c r="M477" i="4"/>
  <c r="M478" i="4"/>
  <c r="M479" i="4"/>
  <c r="O479" i="4" s="1"/>
  <c r="M480" i="4"/>
  <c r="O480" i="4" s="1"/>
  <c r="M481" i="4"/>
  <c r="O481" i="4" s="1"/>
  <c r="M482" i="4"/>
  <c r="O482" i="4" s="1"/>
  <c r="M483" i="4"/>
  <c r="O483" i="4" s="1"/>
  <c r="M484" i="4"/>
  <c r="O484" i="4" s="1"/>
  <c r="M485" i="4"/>
  <c r="O485" i="4" s="1"/>
  <c r="M486" i="4"/>
  <c r="O486" i="4" s="1"/>
  <c r="M487" i="4"/>
  <c r="O487" i="4" s="1"/>
  <c r="M488" i="4"/>
  <c r="O488" i="4" s="1"/>
  <c r="M489" i="4"/>
  <c r="M490" i="4"/>
  <c r="O490" i="4" s="1"/>
  <c r="M491" i="4"/>
  <c r="O491" i="4" s="1"/>
  <c r="M492" i="4"/>
  <c r="O492" i="4" s="1"/>
  <c r="M493" i="4"/>
  <c r="M494" i="4"/>
  <c r="M495" i="4"/>
  <c r="O495" i="4" s="1"/>
  <c r="M496" i="4"/>
  <c r="O496" i="4" s="1"/>
  <c r="M497" i="4"/>
  <c r="O497" i="4" s="1"/>
  <c r="M498" i="4"/>
  <c r="O498" i="4" s="1"/>
  <c r="M499" i="4"/>
  <c r="O499" i="4" s="1"/>
  <c r="M500" i="4"/>
  <c r="O500" i="4" s="1"/>
  <c r="M501" i="4"/>
  <c r="O501" i="4" s="1"/>
  <c r="M502" i="4"/>
  <c r="O502" i="4" s="1"/>
  <c r="M503" i="4"/>
  <c r="O503" i="4" s="1"/>
  <c r="M504" i="4"/>
  <c r="O504" i="4" s="1"/>
  <c r="M505" i="4"/>
  <c r="M506" i="4"/>
  <c r="O506" i="4" s="1"/>
  <c r="M507" i="4"/>
  <c r="O507" i="4" s="1"/>
  <c r="M508" i="4"/>
  <c r="O508" i="4" s="1"/>
  <c r="M509" i="4"/>
  <c r="M510" i="4"/>
  <c r="M511" i="4"/>
  <c r="O511" i="4" s="1"/>
  <c r="M512" i="4"/>
  <c r="O512" i="4" s="1"/>
  <c r="M513" i="4"/>
  <c r="O513" i="4" s="1"/>
  <c r="M514" i="4"/>
  <c r="O514" i="4" s="1"/>
  <c r="M515" i="4"/>
  <c r="O515" i="4" s="1"/>
  <c r="M516" i="4"/>
  <c r="O516" i="4" s="1"/>
  <c r="M517" i="4"/>
  <c r="O517" i="4" s="1"/>
  <c r="M518" i="4"/>
  <c r="O518" i="4" s="1"/>
  <c r="M519" i="4"/>
  <c r="O519" i="4" s="1"/>
  <c r="M520" i="4"/>
  <c r="O520" i="4" s="1"/>
  <c r="M521" i="4"/>
  <c r="M522" i="4"/>
  <c r="O522" i="4" s="1"/>
  <c r="M523" i="4"/>
  <c r="O523" i="4" s="1"/>
  <c r="M524" i="4"/>
  <c r="O524" i="4" s="1"/>
  <c r="M525" i="4"/>
  <c r="M526" i="4"/>
  <c r="M527" i="4"/>
  <c r="O527" i="4" s="1"/>
  <c r="M528" i="4"/>
  <c r="O528" i="4" s="1"/>
  <c r="M529" i="4"/>
  <c r="O529" i="4" s="1"/>
  <c r="M530" i="4"/>
  <c r="O530" i="4" s="1"/>
  <c r="M531" i="4"/>
  <c r="O531" i="4" s="1"/>
  <c r="M532" i="4"/>
  <c r="O532" i="4" s="1"/>
  <c r="M533" i="4"/>
  <c r="O533" i="4" s="1"/>
  <c r="M534" i="4"/>
  <c r="O534" i="4" s="1"/>
  <c r="M535" i="4"/>
  <c r="O535" i="4" s="1"/>
  <c r="M536" i="4"/>
  <c r="O536" i="4" s="1"/>
  <c r="M537" i="4"/>
  <c r="M538" i="4"/>
  <c r="O538" i="4" s="1"/>
  <c r="M539" i="4"/>
  <c r="O539" i="4" s="1"/>
  <c r="M540" i="4"/>
  <c r="O540" i="4" s="1"/>
  <c r="M541" i="4"/>
  <c r="M542" i="4"/>
  <c r="M543" i="4"/>
  <c r="O543" i="4" s="1"/>
  <c r="M544" i="4"/>
  <c r="O544" i="4" s="1"/>
  <c r="M545" i="4"/>
  <c r="O545" i="4" s="1"/>
  <c r="M546" i="4"/>
  <c r="O546" i="4" s="1"/>
  <c r="M547" i="4"/>
  <c r="O547" i="4" s="1"/>
  <c r="M548" i="4"/>
  <c r="O548" i="4" s="1"/>
  <c r="M549" i="4"/>
  <c r="O549" i="4" s="1"/>
  <c r="M550" i="4"/>
  <c r="O550" i="4" s="1"/>
  <c r="M11" i="4"/>
  <c r="O11" i="4" s="1"/>
  <c r="M8" i="4" s="1"/>
  <c r="P53" i="9"/>
  <c r="R53" i="9" s="1"/>
  <c r="E53" i="9"/>
  <c r="G53" i="9" s="1"/>
  <c r="P52" i="9"/>
  <c r="E52" i="9"/>
  <c r="G52" i="9" s="1"/>
  <c r="P51" i="9"/>
  <c r="R51" i="9" s="1"/>
  <c r="E51" i="9"/>
  <c r="G51" i="9" s="1"/>
  <c r="P50" i="9"/>
  <c r="R50" i="9" s="1"/>
  <c r="E50" i="9"/>
  <c r="G50" i="9" s="1"/>
  <c r="R49" i="9"/>
  <c r="P49" i="9"/>
  <c r="E49" i="9"/>
  <c r="G49" i="9" s="1"/>
  <c r="P48" i="9"/>
  <c r="E48" i="9"/>
  <c r="G48" i="9" s="1"/>
  <c r="P47" i="9"/>
  <c r="R47" i="9" s="1"/>
  <c r="E47" i="9"/>
  <c r="G47" i="9" s="1"/>
  <c r="R46" i="9"/>
  <c r="P46" i="9"/>
  <c r="E46" i="9"/>
  <c r="G46" i="9" s="1"/>
  <c r="P45" i="9"/>
  <c r="R45" i="9" s="1"/>
  <c r="E45" i="9"/>
  <c r="G45" i="9" s="1"/>
  <c r="P44" i="9"/>
  <c r="E44" i="9"/>
  <c r="G44" i="9" s="1"/>
  <c r="P43" i="9"/>
  <c r="R43" i="9" s="1"/>
  <c r="E43" i="9"/>
  <c r="G43" i="9" s="1"/>
  <c r="P42" i="9"/>
  <c r="R42" i="9" s="1"/>
  <c r="E42" i="9"/>
  <c r="G42" i="9" s="1"/>
  <c r="P41" i="9"/>
  <c r="R41" i="9" s="1"/>
  <c r="G41" i="9"/>
  <c r="E41" i="9"/>
  <c r="P40" i="9"/>
  <c r="E40" i="9"/>
  <c r="G40" i="9" s="1"/>
  <c r="P39" i="9"/>
  <c r="R39" i="9" s="1"/>
  <c r="E39" i="9"/>
  <c r="G39" i="9" s="1"/>
  <c r="P38" i="9"/>
  <c r="R38" i="9" s="1"/>
  <c r="E38" i="9"/>
  <c r="G38" i="9" s="1"/>
  <c r="P37" i="9"/>
  <c r="R37" i="9" s="1"/>
  <c r="E37" i="9"/>
  <c r="G37" i="9" s="1"/>
  <c r="P36" i="9"/>
  <c r="E36" i="9"/>
  <c r="G36" i="9" s="1"/>
  <c r="P35" i="9"/>
  <c r="R35" i="9" s="1"/>
  <c r="E35" i="9"/>
  <c r="G35" i="9" s="1"/>
  <c r="P34" i="9"/>
  <c r="R34" i="9" s="1"/>
  <c r="E34" i="9"/>
  <c r="G34" i="9" s="1"/>
  <c r="R33" i="9"/>
  <c r="P33" i="9"/>
  <c r="E33" i="9"/>
  <c r="G33" i="9" s="1"/>
  <c r="P32" i="9"/>
  <c r="E32" i="9"/>
  <c r="G32" i="9" s="1"/>
  <c r="P31" i="9"/>
  <c r="R31" i="9" s="1"/>
  <c r="E31" i="9"/>
  <c r="G31" i="9" s="1"/>
  <c r="R30" i="9"/>
  <c r="P30" i="9"/>
  <c r="E30" i="9"/>
  <c r="G30" i="9" s="1"/>
  <c r="P29" i="9"/>
  <c r="R29" i="9" s="1"/>
  <c r="E29" i="9"/>
  <c r="G29" i="9" s="1"/>
  <c r="P28" i="9"/>
  <c r="E28" i="9"/>
  <c r="G28" i="9" s="1"/>
  <c r="P27" i="9"/>
  <c r="R27" i="9" s="1"/>
  <c r="E27" i="9"/>
  <c r="G27" i="9" s="1"/>
  <c r="P26" i="9"/>
  <c r="R26" i="9" s="1"/>
  <c r="E26" i="9"/>
  <c r="G26" i="9" s="1"/>
  <c r="P25" i="9"/>
  <c r="R25" i="9" s="1"/>
  <c r="G25" i="9"/>
  <c r="E25" i="9"/>
  <c r="P24" i="9"/>
  <c r="E24" i="9"/>
  <c r="G24" i="9" s="1"/>
  <c r="P23" i="9"/>
  <c r="R23" i="9" s="1"/>
  <c r="E23" i="9"/>
  <c r="G23" i="9" s="1"/>
  <c r="P22" i="9"/>
  <c r="R22" i="9" s="1"/>
  <c r="G22" i="9"/>
  <c r="E22" i="9"/>
  <c r="P21" i="9"/>
  <c r="R21" i="9" s="1"/>
  <c r="E21" i="9"/>
  <c r="G21" i="9" s="1"/>
  <c r="P20" i="9"/>
  <c r="E20" i="9"/>
  <c r="G20" i="9" s="1"/>
  <c r="P19" i="9"/>
  <c r="E19" i="9"/>
  <c r="G19" i="9" s="1"/>
  <c r="P18" i="9"/>
  <c r="R18" i="9" s="1"/>
  <c r="E18" i="9"/>
  <c r="G18" i="9" s="1"/>
  <c r="P17" i="9"/>
  <c r="E17" i="9"/>
  <c r="G17" i="9" s="1"/>
  <c r="P16" i="9"/>
  <c r="R16" i="9" s="1"/>
  <c r="E16" i="9"/>
  <c r="G16" i="9" s="1"/>
  <c r="P15" i="9"/>
  <c r="E15" i="9"/>
  <c r="G15" i="9" s="1"/>
  <c r="P14" i="9"/>
  <c r="R14" i="9" s="1"/>
  <c r="E14" i="9"/>
  <c r="G14" i="9" s="1"/>
  <c r="P13" i="9"/>
  <c r="R13" i="9" s="1"/>
  <c r="E13" i="9"/>
  <c r="P12" i="9"/>
  <c r="R12" i="9" s="1"/>
  <c r="E12" i="9"/>
  <c r="G12" i="9" s="1"/>
  <c r="P11" i="9"/>
  <c r="R11" i="9" s="1"/>
  <c r="E11" i="9"/>
  <c r="G11" i="9" s="1"/>
  <c r="P10" i="9"/>
  <c r="E10" i="9"/>
  <c r="G10" i="9" s="1"/>
  <c r="P9" i="9"/>
  <c r="E9" i="9"/>
  <c r="G9" i="9" s="1"/>
  <c r="P8" i="9"/>
  <c r="E8" i="9"/>
  <c r="G8" i="9" s="1"/>
  <c r="P7" i="9"/>
  <c r="R7" i="9" s="1"/>
  <c r="E7" i="9"/>
  <c r="G7" i="9" s="1"/>
  <c r="P6" i="9"/>
  <c r="E6" i="9"/>
  <c r="P5" i="9"/>
  <c r="R5" i="9" s="1"/>
  <c r="E5" i="9"/>
  <c r="G5" i="9" s="1"/>
  <c r="Q3" i="9"/>
  <c r="G3" i="9"/>
  <c r="Q1" i="9"/>
  <c r="F1" i="9"/>
  <c r="G6" i="9" l="1"/>
  <c r="G13" i="9"/>
  <c r="R15" i="9"/>
  <c r="R17" i="9"/>
  <c r="R19" i="9"/>
  <c r="R6" i="9"/>
  <c r="R9" i="9"/>
  <c r="R8" i="9"/>
  <c r="R10" i="9"/>
  <c r="R20" i="9"/>
  <c r="R24" i="9"/>
  <c r="R28" i="9"/>
  <c r="R32" i="9"/>
  <c r="R36" i="9"/>
  <c r="R40" i="9"/>
  <c r="R44" i="9"/>
  <c r="R48" i="9"/>
  <c r="R52" i="9"/>
  <c r="G3" i="8"/>
  <c r="P1" i="8" l="1"/>
  <c r="F1" i="8"/>
  <c r="K11" i="4" l="1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Q5" i="9" l="1"/>
  <c r="F15" i="9"/>
  <c r="J15" i="9" s="1"/>
  <c r="F10" i="9"/>
  <c r="J10" i="9" s="1"/>
  <c r="Q21" i="9"/>
  <c r="F11" i="9"/>
  <c r="J11" i="9" s="1"/>
  <c r="Q12" i="9"/>
  <c r="Q13" i="9"/>
  <c r="F6" i="9"/>
  <c r="J6" i="9" s="1"/>
  <c r="Q8" i="9"/>
  <c r="Q52" i="9"/>
  <c r="Q29" i="9"/>
  <c r="Q48" i="9"/>
  <c r="Q6" i="9"/>
  <c r="Q49" i="9"/>
  <c r="Q17" i="9"/>
  <c r="Q28" i="9"/>
  <c r="F30" i="9"/>
  <c r="J30" i="9" s="1"/>
  <c r="F46" i="9"/>
  <c r="J46" i="9" s="1"/>
  <c r="F12" i="9"/>
  <c r="J12" i="9" s="1"/>
  <c r="Q27" i="9"/>
  <c r="Q43" i="9"/>
  <c r="F23" i="9"/>
  <c r="J23" i="9" s="1"/>
  <c r="F31" i="9"/>
  <c r="J31" i="9" s="1"/>
  <c r="F39" i="9"/>
  <c r="J39" i="9" s="1"/>
  <c r="F47" i="9"/>
  <c r="J47" i="9" s="1"/>
  <c r="F16" i="9"/>
  <c r="J16" i="9" s="1"/>
  <c r="F24" i="9"/>
  <c r="J24" i="9" s="1"/>
  <c r="F40" i="9"/>
  <c r="J40" i="9" s="1"/>
  <c r="F7" i="9"/>
  <c r="J7" i="9" s="1"/>
  <c r="F5" i="9"/>
  <c r="J5" i="9" s="1"/>
  <c r="Q35" i="9"/>
  <c r="F27" i="9"/>
  <c r="J27" i="9" s="1"/>
  <c r="F43" i="9"/>
  <c r="J43" i="9" s="1"/>
  <c r="F20" i="9"/>
  <c r="J20" i="9" s="1"/>
  <c r="U20" i="9" s="1"/>
  <c r="F48" i="9"/>
  <c r="J48" i="9" s="1"/>
  <c r="Q46" i="9"/>
  <c r="Q45" i="9"/>
  <c r="Q36" i="9"/>
  <c r="Q25" i="9"/>
  <c r="F9" i="9"/>
  <c r="J9" i="9" s="1"/>
  <c r="F26" i="9"/>
  <c r="J26" i="9" s="1"/>
  <c r="F8" i="9"/>
  <c r="J8" i="9" s="1"/>
  <c r="Q39" i="9"/>
  <c r="F37" i="9"/>
  <c r="J37" i="9" s="1"/>
  <c r="Q14" i="9"/>
  <c r="F36" i="9"/>
  <c r="J36" i="9" s="1"/>
  <c r="Q24" i="9"/>
  <c r="F22" i="9"/>
  <c r="J22" i="9" s="1"/>
  <c r="Q10" i="9"/>
  <c r="Q32" i="9"/>
  <c r="F51" i="9"/>
  <c r="J51" i="9" s="1"/>
  <c r="Q20" i="9"/>
  <c r="Q9" i="9"/>
  <c r="Q19" i="9"/>
  <c r="Q38" i="9"/>
  <c r="F14" i="9"/>
  <c r="J14" i="9" s="1"/>
  <c r="F19" i="9"/>
  <c r="J19" i="9" s="1"/>
  <c r="F34" i="9"/>
  <c r="J34" i="9" s="1"/>
  <c r="F50" i="9"/>
  <c r="J50" i="9" s="1"/>
  <c r="Q16" i="9"/>
  <c r="Q31" i="9"/>
  <c r="Q47" i="9"/>
  <c r="F25" i="9"/>
  <c r="J25" i="9" s="1"/>
  <c r="F33" i="9"/>
  <c r="J33" i="9" s="1"/>
  <c r="F41" i="9"/>
  <c r="J41" i="9" s="1"/>
  <c r="F49" i="9"/>
  <c r="J49" i="9" s="1"/>
  <c r="F18" i="9"/>
  <c r="J18" i="9" s="1"/>
  <c r="F28" i="9"/>
  <c r="J28" i="9" s="1"/>
  <c r="F44" i="9"/>
  <c r="J44" i="9" s="1"/>
  <c r="Q37" i="9"/>
  <c r="Q33" i="9"/>
  <c r="Q11" i="9"/>
  <c r="Q42" i="9"/>
  <c r="Q34" i="9"/>
  <c r="Q30" i="9"/>
  <c r="F13" i="9"/>
  <c r="J13" i="9" s="1"/>
  <c r="Q22" i="9"/>
  <c r="Q41" i="9"/>
  <c r="F38" i="9"/>
  <c r="J38" i="9" s="1"/>
  <c r="Q18" i="9"/>
  <c r="Q51" i="9"/>
  <c r="F35" i="9"/>
  <c r="J35" i="9" s="1"/>
  <c r="Q7" i="9"/>
  <c r="F32" i="9"/>
  <c r="J32" i="9" s="1"/>
  <c r="Q40" i="9"/>
  <c r="Q26" i="9"/>
  <c r="Q50" i="9"/>
  <c r="Q15" i="9"/>
  <c r="Q44" i="9"/>
  <c r="F17" i="9"/>
  <c r="J17" i="9" s="1"/>
  <c r="F42" i="9"/>
  <c r="J42" i="9" s="1"/>
  <c r="Q23" i="9"/>
  <c r="F29" i="9"/>
  <c r="J29" i="9" s="1"/>
  <c r="F45" i="9"/>
  <c r="J45" i="9" s="1"/>
  <c r="F21" i="9"/>
  <c r="J21" i="9" s="1"/>
  <c r="U21" i="9" s="1"/>
  <c r="F52" i="9"/>
  <c r="J52" i="9" s="1"/>
  <c r="O53" i="8"/>
  <c r="Q53" i="8" s="1"/>
  <c r="O52" i="8"/>
  <c r="O51" i="8"/>
  <c r="O50" i="8"/>
  <c r="O49" i="8"/>
  <c r="O48" i="8"/>
  <c r="O47" i="8"/>
  <c r="O46" i="8"/>
  <c r="O45" i="8"/>
  <c r="O44" i="8"/>
  <c r="O43" i="8"/>
  <c r="O42" i="8"/>
  <c r="O41" i="8"/>
  <c r="O40" i="8"/>
  <c r="O39" i="8"/>
  <c r="O38" i="8"/>
  <c r="O37" i="8"/>
  <c r="O36" i="8"/>
  <c r="O35" i="8"/>
  <c r="O34" i="8"/>
  <c r="O33" i="8"/>
  <c r="O32" i="8"/>
  <c r="O31" i="8"/>
  <c r="O30" i="8"/>
  <c r="O29" i="8"/>
  <c r="O28" i="8"/>
  <c r="O27" i="8"/>
  <c r="O26" i="8"/>
  <c r="O25" i="8"/>
  <c r="O24" i="8"/>
  <c r="O23" i="8"/>
  <c r="O22" i="8"/>
  <c r="O21" i="8"/>
  <c r="O20" i="8"/>
  <c r="O19" i="8"/>
  <c r="O18" i="8"/>
  <c r="O17" i="8"/>
  <c r="O16" i="8"/>
  <c r="O15" i="8"/>
  <c r="O14" i="8"/>
  <c r="O13" i="8"/>
  <c r="O12" i="8"/>
  <c r="O11" i="8"/>
  <c r="O10" i="8"/>
  <c r="O9" i="8"/>
  <c r="O8" i="8"/>
  <c r="O7" i="8"/>
  <c r="O6" i="8"/>
  <c r="O5" i="8"/>
  <c r="P3" i="8"/>
  <c r="E53" i="8"/>
  <c r="G53" i="8" s="1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F5" i="8" s="1"/>
  <c r="I5" i="8" s="1"/>
  <c r="J5" i="8" s="1"/>
  <c r="G52" i="8"/>
  <c r="U13" i="9" l="1"/>
  <c r="K13" i="9"/>
  <c r="K14" i="9"/>
  <c r="U14" i="9"/>
  <c r="K9" i="9"/>
  <c r="U9" i="9"/>
  <c r="K12" i="9"/>
  <c r="U12" i="9"/>
  <c r="U17" i="9"/>
  <c r="K17" i="9"/>
  <c r="K16" i="9"/>
  <c r="U16" i="9"/>
  <c r="U15" i="9"/>
  <c r="K15" i="9"/>
  <c r="K18" i="9"/>
  <c r="U18" i="9"/>
  <c r="K10" i="9"/>
  <c r="U10" i="9"/>
  <c r="U19" i="9"/>
  <c r="K19" i="9"/>
  <c r="U11" i="9"/>
  <c r="K11" i="9"/>
  <c r="F8" i="8"/>
  <c r="I8" i="8" s="1"/>
  <c r="J8" i="8" s="1"/>
  <c r="F12" i="8"/>
  <c r="I12" i="8" s="1"/>
  <c r="J12" i="8" s="1"/>
  <c r="F16" i="8"/>
  <c r="I16" i="8" s="1"/>
  <c r="J16" i="8" s="1"/>
  <c r="F20" i="8"/>
  <c r="I20" i="8" s="1"/>
  <c r="J20" i="8" s="1"/>
  <c r="F24" i="8"/>
  <c r="I24" i="8" s="1"/>
  <c r="J24" i="8" s="1"/>
  <c r="F28" i="8"/>
  <c r="I28" i="8" s="1"/>
  <c r="J28" i="8" s="1"/>
  <c r="F32" i="8"/>
  <c r="I32" i="8" s="1"/>
  <c r="J32" i="8" s="1"/>
  <c r="F36" i="8"/>
  <c r="I36" i="8" s="1"/>
  <c r="J36" i="8" s="1"/>
  <c r="F40" i="8"/>
  <c r="I40" i="8" s="1"/>
  <c r="J40" i="8" s="1"/>
  <c r="F44" i="8"/>
  <c r="I44" i="8" s="1"/>
  <c r="J44" i="8" s="1"/>
  <c r="F48" i="8"/>
  <c r="I48" i="8" s="1"/>
  <c r="J48" i="8" s="1"/>
  <c r="F52" i="8"/>
  <c r="I52" i="8" s="1"/>
  <c r="J52" i="8" s="1"/>
  <c r="F10" i="8"/>
  <c r="I10" i="8" s="1"/>
  <c r="J10" i="8" s="1"/>
  <c r="F18" i="8"/>
  <c r="I18" i="8" s="1"/>
  <c r="J18" i="8" s="1"/>
  <c r="F26" i="8"/>
  <c r="I26" i="8" s="1"/>
  <c r="J26" i="8" s="1"/>
  <c r="F30" i="8"/>
  <c r="I30" i="8" s="1"/>
  <c r="J30" i="8" s="1"/>
  <c r="F6" i="8"/>
  <c r="I6" i="8" s="1"/>
  <c r="J6" i="8" s="1"/>
  <c r="F14" i="8"/>
  <c r="I14" i="8" s="1"/>
  <c r="J14" i="8" s="1"/>
  <c r="F22" i="8"/>
  <c r="F7" i="8"/>
  <c r="I7" i="8" s="1"/>
  <c r="J7" i="8" s="1"/>
  <c r="F34" i="8"/>
  <c r="I34" i="8" s="1"/>
  <c r="J34" i="8" s="1"/>
  <c r="F38" i="8"/>
  <c r="I38" i="8" s="1"/>
  <c r="J38" i="8" s="1"/>
  <c r="F42" i="8"/>
  <c r="I42" i="8" s="1"/>
  <c r="J42" i="8" s="1"/>
  <c r="F46" i="8"/>
  <c r="I46" i="8" s="1"/>
  <c r="J46" i="8" s="1"/>
  <c r="F50" i="8"/>
  <c r="I50" i="8" s="1"/>
  <c r="J50" i="8" s="1"/>
  <c r="F11" i="8"/>
  <c r="I11" i="8" s="1"/>
  <c r="F15" i="8"/>
  <c r="I15" i="8" s="1"/>
  <c r="J15" i="8" s="1"/>
  <c r="F19" i="8"/>
  <c r="I19" i="8" s="1"/>
  <c r="J19" i="8" s="1"/>
  <c r="F23" i="8"/>
  <c r="I23" i="8" s="1"/>
  <c r="J23" i="8" s="1"/>
  <c r="F27" i="8"/>
  <c r="I27" i="8" s="1"/>
  <c r="J27" i="8" s="1"/>
  <c r="F31" i="8"/>
  <c r="I31" i="8" s="1"/>
  <c r="J31" i="8" s="1"/>
  <c r="F35" i="8"/>
  <c r="I35" i="8" s="1"/>
  <c r="J35" i="8" s="1"/>
  <c r="F39" i="8"/>
  <c r="I39" i="8" s="1"/>
  <c r="J39" i="8" s="1"/>
  <c r="F43" i="8"/>
  <c r="I43" i="8" s="1"/>
  <c r="J43" i="8" s="1"/>
  <c r="F47" i="8"/>
  <c r="I47" i="8" s="1"/>
  <c r="J47" i="8" s="1"/>
  <c r="F51" i="8"/>
  <c r="I51" i="8" s="1"/>
  <c r="J51" i="8" s="1"/>
  <c r="F9" i="8"/>
  <c r="I9" i="8" s="1"/>
  <c r="F13" i="8"/>
  <c r="I13" i="8" s="1"/>
  <c r="J13" i="8" s="1"/>
  <c r="F17" i="8"/>
  <c r="I17" i="8" s="1"/>
  <c r="J17" i="8" s="1"/>
  <c r="F21" i="8"/>
  <c r="I21" i="8" s="1"/>
  <c r="J21" i="8" s="1"/>
  <c r="F25" i="8"/>
  <c r="I25" i="8" s="1"/>
  <c r="J25" i="8" s="1"/>
  <c r="F29" i="8"/>
  <c r="I29" i="8" s="1"/>
  <c r="J29" i="8" s="1"/>
  <c r="F33" i="8"/>
  <c r="I33" i="8" s="1"/>
  <c r="J33" i="8" s="1"/>
  <c r="F37" i="8"/>
  <c r="I37" i="8" s="1"/>
  <c r="J37" i="8" s="1"/>
  <c r="F41" i="8"/>
  <c r="I41" i="8" s="1"/>
  <c r="J41" i="8" s="1"/>
  <c r="F45" i="8"/>
  <c r="I45" i="8" s="1"/>
  <c r="J45" i="8" s="1"/>
  <c r="F49" i="8"/>
  <c r="I49" i="8" s="1"/>
  <c r="J49" i="8" s="1"/>
  <c r="Q8" i="8"/>
  <c r="Q12" i="8"/>
  <c r="Q16" i="8"/>
  <c r="Q20" i="8"/>
  <c r="Q24" i="8"/>
  <c r="Q28" i="8"/>
  <c r="Q32" i="8"/>
  <c r="Q36" i="8"/>
  <c r="Q40" i="8"/>
  <c r="Q44" i="8"/>
  <c r="Q48" i="8"/>
  <c r="Q52" i="8"/>
  <c r="Q5" i="8"/>
  <c r="Q9" i="8"/>
  <c r="Q13" i="8"/>
  <c r="Q17" i="8"/>
  <c r="Q21" i="8"/>
  <c r="Q25" i="8"/>
  <c r="Q29" i="8"/>
  <c r="Q33" i="8"/>
  <c r="Q37" i="8"/>
  <c r="Q41" i="8"/>
  <c r="Q45" i="8"/>
  <c r="Q49" i="8"/>
  <c r="Q6" i="8"/>
  <c r="Q10" i="8"/>
  <c r="Q14" i="8"/>
  <c r="Q18" i="8"/>
  <c r="Q22" i="8"/>
  <c r="Q26" i="8"/>
  <c r="Q30" i="8"/>
  <c r="Q34" i="8"/>
  <c r="Q38" i="8"/>
  <c r="Q42" i="8"/>
  <c r="Q46" i="8"/>
  <c r="Q50" i="8"/>
  <c r="Q7" i="8"/>
  <c r="Q11" i="8"/>
  <c r="Q15" i="8"/>
  <c r="Q19" i="8"/>
  <c r="Q23" i="8"/>
  <c r="Q27" i="8"/>
  <c r="Q31" i="8"/>
  <c r="Q35" i="8"/>
  <c r="Q39" i="8"/>
  <c r="Q43" i="8"/>
  <c r="Q47" i="8"/>
  <c r="Q51" i="8"/>
  <c r="G6" i="8"/>
  <c r="G14" i="8"/>
  <c r="G22" i="8"/>
  <c r="G30" i="8"/>
  <c r="G38" i="8"/>
  <c r="G46" i="8"/>
  <c r="G10" i="8"/>
  <c r="G18" i="8"/>
  <c r="G26" i="8"/>
  <c r="G34" i="8"/>
  <c r="G42" i="8"/>
  <c r="G50" i="8"/>
  <c r="G7" i="8"/>
  <c r="G11" i="8"/>
  <c r="G15" i="8"/>
  <c r="G19" i="8"/>
  <c r="G23" i="8"/>
  <c r="G27" i="8"/>
  <c r="G31" i="8"/>
  <c r="G35" i="8"/>
  <c r="G39" i="8"/>
  <c r="G43" i="8"/>
  <c r="G47" i="8"/>
  <c r="G51" i="8"/>
  <c r="G8" i="8"/>
  <c r="G12" i="8"/>
  <c r="G16" i="8"/>
  <c r="G20" i="8"/>
  <c r="G24" i="8"/>
  <c r="G28" i="8"/>
  <c r="G32" i="8"/>
  <c r="G36" i="8"/>
  <c r="G40" i="8"/>
  <c r="G44" i="8"/>
  <c r="G48" i="8"/>
  <c r="G5" i="8"/>
  <c r="G9" i="8"/>
  <c r="G13" i="8"/>
  <c r="G17" i="8"/>
  <c r="G21" i="8"/>
  <c r="G25" i="8"/>
  <c r="G29" i="8"/>
  <c r="G33" i="8"/>
  <c r="G37" i="8"/>
  <c r="G41" i="8"/>
  <c r="G45" i="8"/>
  <c r="G49" i="8"/>
  <c r="L11" i="8" l="1"/>
  <c r="J11" i="8"/>
  <c r="T9" i="8"/>
  <c r="J9" i="8"/>
  <c r="S10" i="8"/>
  <c r="T11" i="8"/>
  <c r="S13" i="8"/>
  <c r="T14" i="8"/>
  <c r="S17" i="8"/>
  <c r="T18" i="8"/>
  <c r="S11" i="8"/>
  <c r="T12" i="8"/>
  <c r="S9" i="8"/>
  <c r="T10" i="8"/>
  <c r="S12" i="8"/>
  <c r="T13" i="8"/>
  <c r="S20" i="8"/>
  <c r="T21" i="8"/>
  <c r="T19" i="8"/>
  <c r="S18" i="8"/>
  <c r="T20" i="8"/>
  <c r="S19" i="8"/>
  <c r="S16" i="8"/>
  <c r="T17" i="8"/>
  <c r="T15" i="8"/>
  <c r="S14" i="8"/>
  <c r="I22" i="8"/>
  <c r="T16" i="8"/>
  <c r="S15" i="8"/>
  <c r="U9" i="8"/>
  <c r="P22" i="8"/>
  <c r="P14" i="8"/>
  <c r="P9" i="8"/>
  <c r="P8" i="8"/>
  <c r="P19" i="8"/>
  <c r="P52" i="8"/>
  <c r="P15" i="8"/>
  <c r="P48" i="8"/>
  <c r="P6" i="8"/>
  <c r="P11" i="8"/>
  <c r="P44" i="8"/>
  <c r="P49" i="8"/>
  <c r="P7" i="8"/>
  <c r="P40" i="8"/>
  <c r="P41" i="8"/>
  <c r="P51" i="8"/>
  <c r="P18" i="8"/>
  <c r="P20" i="8"/>
  <c r="P47" i="8"/>
  <c r="P10" i="8"/>
  <c r="P16" i="8"/>
  <c r="P43" i="8"/>
  <c r="P45" i="8"/>
  <c r="P12" i="8"/>
  <c r="P39" i="8"/>
  <c r="P37" i="8"/>
  <c r="P35" i="8"/>
  <c r="P29" i="8"/>
  <c r="P46" i="8"/>
  <c r="P31" i="8"/>
  <c r="P21" i="8"/>
  <c r="P38" i="8"/>
  <c r="P27" i="8"/>
  <c r="P13" i="8"/>
  <c r="P30" i="8"/>
  <c r="P23" i="8"/>
  <c r="P5" i="8"/>
  <c r="P50" i="8"/>
  <c r="P36" i="8"/>
  <c r="P33" i="8"/>
  <c r="P42" i="8"/>
  <c r="P32" i="8"/>
  <c r="P25" i="8"/>
  <c r="P34" i="8"/>
  <c r="P28" i="8"/>
  <c r="P17" i="8"/>
  <c r="P26" i="8"/>
  <c r="P24" i="8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4" i="4"/>
  <c r="U55" i="4"/>
  <c r="U56" i="4"/>
  <c r="U57" i="4"/>
  <c r="U58" i="4"/>
  <c r="U59" i="4"/>
  <c r="U60" i="4"/>
  <c r="U61" i="4"/>
  <c r="U62" i="4"/>
  <c r="U63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4" i="4"/>
  <c r="T55" i="4"/>
  <c r="T56" i="4"/>
  <c r="T57" i="4"/>
  <c r="T58" i="4"/>
  <c r="T59" i="4"/>
  <c r="T60" i="4"/>
  <c r="T61" i="4"/>
  <c r="T62" i="4"/>
  <c r="T63" i="4"/>
  <c r="T14" i="9"/>
  <c r="T20" i="9"/>
  <c r="T13" i="9"/>
  <c r="T12" i="9"/>
  <c r="T9" i="9"/>
  <c r="T19" i="9"/>
  <c r="T15" i="9"/>
  <c r="T17" i="9"/>
  <c r="T18" i="9"/>
  <c r="T11" i="9"/>
  <c r="T21" i="9"/>
  <c r="T16" i="9"/>
  <c r="S21" i="8" l="1"/>
  <c r="J22" i="8"/>
  <c r="U21" i="8"/>
  <c r="U15" i="8"/>
  <c r="U18" i="8"/>
  <c r="U11" i="8"/>
  <c r="U12" i="8"/>
  <c r="U14" i="8"/>
  <c r="U17" i="8"/>
  <c r="U19" i="8"/>
  <c r="U20" i="8"/>
  <c r="U10" i="8"/>
  <c r="U16" i="8"/>
  <c r="U13" i="8"/>
</calcChain>
</file>

<file path=xl/sharedStrings.xml><?xml version="1.0" encoding="utf-8"?>
<sst xmlns="http://schemas.openxmlformats.org/spreadsheetml/2006/main" count="3573" uniqueCount="1365">
  <si>
    <t>NOM</t>
  </si>
  <si>
    <t>AE</t>
  </si>
  <si>
    <t>BE</t>
  </si>
  <si>
    <t>R3</t>
  </si>
  <si>
    <t>R8</t>
  </si>
  <si>
    <t>R10</t>
  </si>
  <si>
    <t>R14</t>
  </si>
  <si>
    <t>SERIAL</t>
  </si>
  <si>
    <t>DC CLASSE</t>
  </si>
  <si>
    <t>CONSTRUCTEUR</t>
  </si>
  <si>
    <t>MODELE</t>
  </si>
  <si>
    <t>POSITION</t>
  </si>
  <si>
    <t>NetworkDevice</t>
  </si>
  <si>
    <t>PERLE</t>
  </si>
  <si>
    <t>CISCO</t>
  </si>
  <si>
    <t>F17</t>
  </si>
  <si>
    <t>F29</t>
  </si>
  <si>
    <t>APCON</t>
  </si>
  <si>
    <t>F3</t>
  </si>
  <si>
    <t>F32</t>
  </si>
  <si>
    <t>F39</t>
  </si>
  <si>
    <t>F41</t>
  </si>
  <si>
    <t>NETSCOUT</t>
  </si>
  <si>
    <t>F6</t>
  </si>
  <si>
    <t>Server</t>
  </si>
  <si>
    <t>DELL</t>
  </si>
  <si>
    <t>F9</t>
  </si>
  <si>
    <t>StorageSystem</t>
  </si>
  <si>
    <t>F1</t>
  </si>
  <si>
    <t>F23</t>
  </si>
  <si>
    <t>TapeLibrary</t>
  </si>
  <si>
    <t>F7</t>
  </si>
  <si>
    <t>IBM</t>
  </si>
  <si>
    <t>D0</t>
  </si>
  <si>
    <t>JUNIPER</t>
  </si>
  <si>
    <t>F18</t>
  </si>
  <si>
    <t>F21</t>
  </si>
  <si>
    <t>F22</t>
  </si>
  <si>
    <t>F34</t>
  </si>
  <si>
    <t>F36</t>
  </si>
  <si>
    <t>F37</t>
  </si>
  <si>
    <t>F5</t>
  </si>
  <si>
    <t>F10</t>
  </si>
  <si>
    <t>F14</t>
  </si>
  <si>
    <t>F2</t>
  </si>
  <si>
    <t>Enclosure</t>
  </si>
  <si>
    <t>PE M1000e</t>
  </si>
  <si>
    <t>F13</t>
  </si>
  <si>
    <t>H.P</t>
  </si>
  <si>
    <t>F31</t>
  </si>
  <si>
    <t>R39</t>
  </si>
  <si>
    <t>SUN STORAGETEK</t>
  </si>
  <si>
    <t>F20</t>
  </si>
  <si>
    <t>F33</t>
  </si>
  <si>
    <t>F35</t>
  </si>
  <si>
    <t>R37</t>
  </si>
  <si>
    <t>F38</t>
  </si>
  <si>
    <t>F19</t>
  </si>
  <si>
    <t>PE R610</t>
  </si>
  <si>
    <t>F24</t>
  </si>
  <si>
    <t>F26</t>
  </si>
  <si>
    <t>F28</t>
  </si>
  <si>
    <t>F30</t>
  </si>
  <si>
    <t>EMC2</t>
  </si>
  <si>
    <t>PROLIANT DL360 G8</t>
  </si>
  <si>
    <t>F27</t>
  </si>
  <si>
    <t>C7000</t>
  </si>
  <si>
    <t>F25</t>
  </si>
  <si>
    <t>F4</t>
  </si>
  <si>
    <t>SANSwitch</t>
  </si>
  <si>
    <t>MDS C9513</t>
  </si>
  <si>
    <t>F12</t>
  </si>
  <si>
    <t>F40</t>
  </si>
  <si>
    <t>R32</t>
  </si>
  <si>
    <t>NX 5596</t>
  </si>
  <si>
    <t>FORTINET</t>
  </si>
  <si>
    <t>NETAPP</t>
  </si>
  <si>
    <t>BLUE COAT</t>
  </si>
  <si>
    <t>RARITAN</t>
  </si>
  <si>
    <t>SX-32</t>
  </si>
  <si>
    <t>CHECKPOINT</t>
  </si>
  <si>
    <t>BEEWARE</t>
  </si>
  <si>
    <t>HDS</t>
  </si>
  <si>
    <t>NETASQ</t>
  </si>
  <si>
    <t>U70</t>
  </si>
  <si>
    <t>FORTIANALYZER 2000B</t>
  </si>
  <si>
    <t>R34</t>
  </si>
  <si>
    <t>X3550 M3 HMC</t>
  </si>
  <si>
    <t>NAS</t>
  </si>
  <si>
    <t>P7 DAT 7226-1U3</t>
  </si>
  <si>
    <t>FUJITSU</t>
  </si>
  <si>
    <t>SMC NETWORKS</t>
  </si>
  <si>
    <t>EZ1016DT</t>
  </si>
  <si>
    <t>SYMMETRIX VMAX 40</t>
  </si>
  <si>
    <t>C2960S</t>
  </si>
  <si>
    <t>VSS</t>
  </si>
  <si>
    <t>BROCADE/IBM</t>
  </si>
  <si>
    <t>PE R320</t>
  </si>
  <si>
    <t>MCAFEE</t>
  </si>
  <si>
    <t>R16</t>
  </si>
  <si>
    <t>VPLEX MODULE</t>
  </si>
  <si>
    <t>P7 DRAWER FC5802</t>
  </si>
  <si>
    <t>NX 5548</t>
  </si>
  <si>
    <t>NX 2232</t>
  </si>
  <si>
    <t>NX 2248</t>
  </si>
  <si>
    <t>SAN768B</t>
  </si>
  <si>
    <t>BigIP 2000s</t>
  </si>
  <si>
    <t>P7 DRAWER 78C0 MT9117MMD</t>
  </si>
  <si>
    <t>MAG 6610</t>
  </si>
  <si>
    <t>AV2400</t>
  </si>
  <si>
    <t>SG900-45</t>
  </si>
  <si>
    <t>BigIP 10200V</t>
  </si>
  <si>
    <t>ASR 1002-X</t>
  </si>
  <si>
    <t>CP 12600</t>
  </si>
  <si>
    <t>Z10 - 2097</t>
  </si>
  <si>
    <t>PROLIANT DL360 G7</t>
  </si>
  <si>
    <t>KX2-132</t>
  </si>
  <si>
    <t>GIGAMON</t>
  </si>
  <si>
    <t>GIGAVUE-TA1</t>
  </si>
  <si>
    <t>ASA 5585</t>
  </si>
  <si>
    <t>IBOX 5200</t>
  </si>
  <si>
    <t>BigIP 4200v</t>
  </si>
  <si>
    <t>NX 2248TP</t>
  </si>
  <si>
    <t>VSM5</t>
  </si>
  <si>
    <t>x3200 M2 HMC</t>
  </si>
  <si>
    <t>R15</t>
  </si>
  <si>
    <t>MDS 9148</t>
  </si>
  <si>
    <t>NX 2232PP</t>
  </si>
  <si>
    <t>R43</t>
  </si>
  <si>
    <t>FORTIGATE 3140</t>
  </si>
  <si>
    <t>FAS 6240</t>
  </si>
  <si>
    <t>ETERNUS CONSOLE RC25</t>
  </si>
  <si>
    <t>ETERNUS IDP INTEGR. DEVICE CPU</t>
  </si>
  <si>
    <t>ETERNUS ICP INTEGR. CHANNEL CPU</t>
  </si>
  <si>
    <t>ETERNUS VLP VIRT. LIB CPU</t>
  </si>
  <si>
    <t>ETERNUS SAS</t>
  </si>
  <si>
    <t>ETERNUS TBP TIE BREAK. CPU</t>
  </si>
  <si>
    <t>ETERNUS CNSW16</t>
  </si>
  <si>
    <t>ETERNUS FC SAN SW</t>
  </si>
  <si>
    <t>ETERNUS FC SAN SWITCH</t>
  </si>
  <si>
    <t>ETERNUS LN24S C2960S</t>
  </si>
  <si>
    <t>ETERNUS LN24S LNSW</t>
  </si>
  <si>
    <t>ETERNUS RDST BASE SAS</t>
  </si>
  <si>
    <t>ETERNUS TVC BASE NL-SAS</t>
  </si>
  <si>
    <t>ETERNUS TVC EXT NL-SAS</t>
  </si>
  <si>
    <t>BigIP 1600</t>
  </si>
  <si>
    <t>P7 DRAWER FC5877</t>
  </si>
  <si>
    <t>DS6510B</t>
  </si>
  <si>
    <t>TS1-BFN-SONDE-10G</t>
  </si>
  <si>
    <t/>
  </si>
  <si>
    <t>id</t>
  </si>
  <si>
    <t>X3550 M4 HMC</t>
  </si>
  <si>
    <t>CIBLE</t>
  </si>
  <si>
    <t>C2960G-48TC</t>
  </si>
  <si>
    <t>SS1/AD22</t>
  </si>
  <si>
    <t>F43</t>
  </si>
  <si>
    <t>SS1-AD22-STETCORE-SW_106</t>
  </si>
  <si>
    <t>C3750G-24TS-S1U</t>
  </si>
  <si>
    <t>SS1-AD22-STETCORE-SW_107</t>
  </si>
  <si>
    <t>H.P KVM</t>
  </si>
  <si>
    <t>CP03VS1</t>
  </si>
  <si>
    <t>EX2200</t>
  </si>
  <si>
    <t>SS1/AD23</t>
  </si>
  <si>
    <t>R30</t>
  </si>
  <si>
    <t>CP03VS2</t>
  </si>
  <si>
    <t>R29</t>
  </si>
  <si>
    <t>CP03VPN2</t>
  </si>
  <si>
    <t>STONESOFT</t>
  </si>
  <si>
    <t>FW-315</t>
  </si>
  <si>
    <t>CP03VPN1</t>
  </si>
  <si>
    <t>SS1-BFN-SW-MATRIX</t>
  </si>
  <si>
    <t>ACI-3072</t>
  </si>
  <si>
    <t>SS1/AX21</t>
  </si>
  <si>
    <t>SS1-OOB-SW</t>
  </si>
  <si>
    <t>C2960G-24TC</t>
  </si>
  <si>
    <t>F42</t>
  </si>
  <si>
    <t>SS1-DIS-GTM1</t>
  </si>
  <si>
    <t>SS1-DIS-LTM1</t>
  </si>
  <si>
    <t>VIPRION 2400</t>
  </si>
  <si>
    <t>SS1-OOB-IOLAN1</t>
  </si>
  <si>
    <t>IOLAN SCS32C</t>
  </si>
  <si>
    <t>SS1-ACC-DMZ</t>
  </si>
  <si>
    <t>SS1/AX22</t>
  </si>
  <si>
    <t>SS1-DC-NX</t>
  </si>
  <si>
    <t>NX 7010</t>
  </si>
  <si>
    <t>F8</t>
  </si>
  <si>
    <t>SS1-BFN-FAL</t>
  </si>
  <si>
    <t>SS1-AX22-TAP</t>
  </si>
  <si>
    <t>VSS SONDE TAP</t>
  </si>
  <si>
    <t>SS1-NX-BFN</t>
  </si>
  <si>
    <t>SS1/AX23</t>
  </si>
  <si>
    <t>SS1-AX23-TAP</t>
  </si>
  <si>
    <t>SS1-BQ21-N5K-45</t>
  </si>
  <si>
    <t>SS1/BQ21</t>
  </si>
  <si>
    <t>R4</t>
  </si>
  <si>
    <t>SS1-BQ21-N5K-46</t>
  </si>
  <si>
    <t>R7</t>
  </si>
  <si>
    <t>SS1-BQ33-N2K-1-45</t>
  </si>
  <si>
    <t>SS1/BQ33</t>
  </si>
  <si>
    <t>R41</t>
  </si>
  <si>
    <t>SS1-BQ33-N2K-2-46</t>
  </si>
  <si>
    <t>SS1-BQ34-SW-104</t>
  </si>
  <si>
    <t>SS1/BQ34</t>
  </si>
  <si>
    <t>R12</t>
  </si>
  <si>
    <t>SS1-BQ34-N2K-1-46</t>
  </si>
  <si>
    <t>SS1-BQ34-N2K-1-45</t>
  </si>
  <si>
    <t>R6</t>
  </si>
  <si>
    <t>SW-SS1-RSA-02</t>
  </si>
  <si>
    <t>ALLIED TELESYN</t>
  </si>
  <si>
    <t>AT-9000/28</t>
  </si>
  <si>
    <t>SS1/BQ15</t>
  </si>
  <si>
    <t>SS1-BQ15-N5K-41</t>
  </si>
  <si>
    <t>R38</t>
  </si>
  <si>
    <t>SS1-BQ15-N5K-42</t>
  </si>
  <si>
    <t>SS1-BQ15-N2K-1-41</t>
  </si>
  <si>
    <t>R35</t>
  </si>
  <si>
    <t>SS1-BV22-N2K-RJ-1-43</t>
  </si>
  <si>
    <t>SS1/BV22</t>
  </si>
  <si>
    <t>SS1-BV22-N5K-44</t>
  </si>
  <si>
    <t>R33</t>
  </si>
  <si>
    <t>SS1-BV22-N5K-43</t>
  </si>
  <si>
    <t>SS1-BQ15-REPLIC-03</t>
  </si>
  <si>
    <t>SS1-BV16-N5K-60</t>
  </si>
  <si>
    <t>SS1/BV16</t>
  </si>
  <si>
    <t>SS1-BV16-N5K-59</t>
  </si>
  <si>
    <t>SS1-BV16-N5K-58</t>
  </si>
  <si>
    <t>SS1-BV16-N5K-57</t>
  </si>
  <si>
    <t>SS1-BV16-N2K-RJ-1-60</t>
  </si>
  <si>
    <t>SS1-BY15-N5K-54</t>
  </si>
  <si>
    <t>SS1/BY15</t>
  </si>
  <si>
    <t>SS1-BY15-N5K-53</t>
  </si>
  <si>
    <t>SS1-BY15-N5K-52</t>
  </si>
  <si>
    <t>SS1-BY15-N5K-51</t>
  </si>
  <si>
    <t>SS1-BY15-N2K-RJ-1-54</t>
  </si>
  <si>
    <t>AVOCENT</t>
  </si>
  <si>
    <t>DSR2010</t>
  </si>
  <si>
    <t>TS1/AD24</t>
  </si>
  <si>
    <t>TS1-BFN-SW-MATRIX</t>
  </si>
  <si>
    <t>TS1/AX21</t>
  </si>
  <si>
    <t>TS1-OOB-SW</t>
  </si>
  <si>
    <t>6509-TAX21</t>
  </si>
  <si>
    <t>C6509-E</t>
  </si>
  <si>
    <t>TS1-DIS-GTM1</t>
  </si>
  <si>
    <t>F44</t>
  </si>
  <si>
    <t>TS1-DIS-LTM1</t>
  </si>
  <si>
    <t>TOP-BFN-OOB-FW</t>
  </si>
  <si>
    <t>INFINITY STREAM 69XX</t>
  </si>
  <si>
    <t>TS1-OOB-IOLAN1</t>
  </si>
  <si>
    <t>TS1-DC-NX</t>
  </si>
  <si>
    <t>TS1/AX22</t>
  </si>
  <si>
    <t>TS1-ACC-DMZ</t>
  </si>
  <si>
    <t>TS1-ACC-FW</t>
  </si>
  <si>
    <t>TS1-AX22-TAP</t>
  </si>
  <si>
    <t>TS1-NX-BFN</t>
  </si>
  <si>
    <t>TS1/AX23</t>
  </si>
  <si>
    <t>TS1-AX23-TAP</t>
  </si>
  <si>
    <t>TS1-BQ21-N2K-1-50</t>
  </si>
  <si>
    <t>TS1/BQ21</t>
  </si>
  <si>
    <t>TS1-BQ21-N2K-1-49</t>
  </si>
  <si>
    <t>R36</t>
  </si>
  <si>
    <t>TS1-BQ21-N5K-49</t>
  </si>
  <si>
    <t>TS1-BQ21-N5K-50</t>
  </si>
  <si>
    <t>NETGEAR</t>
  </si>
  <si>
    <t>FS108</t>
  </si>
  <si>
    <t>TS1/BQ33</t>
  </si>
  <si>
    <t>R25</t>
  </si>
  <si>
    <t>TS1/BQ34</t>
  </si>
  <si>
    <t>TS1-BQ15-N2K-1-47</t>
  </si>
  <si>
    <t>TS1/BQ15</t>
  </si>
  <si>
    <t>TS1-BQ15-N5K-48</t>
  </si>
  <si>
    <t>TS1-BQ15-N5K-47</t>
  </si>
  <si>
    <t>TS1-BQ15-REPLIC-05</t>
  </si>
  <si>
    <t>P7 DAT 7216-1U2</t>
  </si>
  <si>
    <t>SS1/BQ22</t>
  </si>
  <si>
    <t>VSM52</t>
  </si>
  <si>
    <t>SS1/BQ23</t>
  </si>
  <si>
    <t>VSM51</t>
  </si>
  <si>
    <t>TS1/BQ25</t>
  </si>
  <si>
    <t>STATION STET</t>
  </si>
  <si>
    <t>9131-52A</t>
  </si>
  <si>
    <t>P740 MICA - WZSGZ1L</t>
  </si>
  <si>
    <t>P7 CPU 8205-E6B</t>
  </si>
  <si>
    <t>P770 NACRE - DBJP649</t>
  </si>
  <si>
    <t>F15</t>
  </si>
  <si>
    <t>P770 NACRE - DBJP487</t>
  </si>
  <si>
    <t>F11</t>
  </si>
  <si>
    <t>U5802-001-RCH91</t>
  </si>
  <si>
    <t>P770 NACRE - RCH8021</t>
  </si>
  <si>
    <t>U5877-001-RCH66</t>
  </si>
  <si>
    <t>P770 NACRE - RCH6397</t>
  </si>
  <si>
    <t>UE1TR097 - SIP4</t>
  </si>
  <si>
    <t>UE1TR099 - SIP2</t>
  </si>
  <si>
    <t>PROLIANT DL380 G4</t>
  </si>
  <si>
    <t>F16</t>
  </si>
  <si>
    <t>R610ALBSS1-1 (U</t>
  </si>
  <si>
    <t>R610ALBSS1-2 (U</t>
  </si>
  <si>
    <t>R710ALBSS1-1 (R</t>
  </si>
  <si>
    <t>PE R710</t>
  </si>
  <si>
    <t>RSA-LC1</t>
  </si>
  <si>
    <t>ENVISION</t>
  </si>
  <si>
    <t>RSA E02S</t>
  </si>
  <si>
    <t>RSA-DS1</t>
  </si>
  <si>
    <t>P770 JADE - DBJB528</t>
  </si>
  <si>
    <t>SS1/BV23</t>
  </si>
  <si>
    <t>P770 JADE - DBJB861</t>
  </si>
  <si>
    <t>P770 JADE - 9K8X864</t>
  </si>
  <si>
    <t>P770 JADE - 9K80880</t>
  </si>
  <si>
    <t>P770 JADE - 9K81758</t>
  </si>
  <si>
    <t>RUBIS FR1</t>
  </si>
  <si>
    <t>P795 FR1</t>
  </si>
  <si>
    <t>SS1/BV24</t>
  </si>
  <si>
    <t>M7</t>
  </si>
  <si>
    <t>TS1/AD31</t>
  </si>
  <si>
    <t>M3</t>
  </si>
  <si>
    <t>TS1/AD35</t>
  </si>
  <si>
    <t>P740 QUARTZ - RCH7915</t>
  </si>
  <si>
    <t>P740 QUARTZ - RCH6403</t>
  </si>
  <si>
    <t>P770 AMBRE - RCH6685</t>
  </si>
  <si>
    <t>P770 AMBRE - RCH9127</t>
  </si>
  <si>
    <t>P740 QUARTZ - WZSGX0A</t>
  </si>
  <si>
    <t>P770 AMBRE - DBJP280</t>
  </si>
  <si>
    <t>P770 AMBRE - DBJP650</t>
  </si>
  <si>
    <t>UE1TR097 - SIP1</t>
  </si>
  <si>
    <t>UE1TR098 - SIP3</t>
  </si>
  <si>
    <t>HP DL360 G7 SIP7</t>
  </si>
  <si>
    <t>TS1-DISPATCH1 IP0/PFE</t>
  </si>
  <si>
    <t>HP DL360 G7 SIP5</t>
  </si>
  <si>
    <t>UP0TR099</t>
  </si>
  <si>
    <t>UP2TR097</t>
  </si>
  <si>
    <t>DELL R710-2</t>
  </si>
  <si>
    <t>P770 ONYX - DBJB859</t>
  </si>
  <si>
    <t>TS1/BV23</t>
  </si>
  <si>
    <t>P770 ONYX - DBJB866</t>
  </si>
  <si>
    <t>P770 ONYX - 9K81492</t>
  </si>
  <si>
    <t>P770 ONYX - 9K81712</t>
  </si>
  <si>
    <t>P770 ONYX - 9K81595</t>
  </si>
  <si>
    <t>OPALE FR2</t>
  </si>
  <si>
    <t>P795 FR2</t>
  </si>
  <si>
    <t>TS1/BV24</t>
  </si>
  <si>
    <t>MDSSAE01</t>
  </si>
  <si>
    <t>R9</t>
  </si>
  <si>
    <t>MDSSAB01</t>
  </si>
  <si>
    <t>MDS 9506</t>
  </si>
  <si>
    <t>SS1/BQ14</t>
  </si>
  <si>
    <t>MDSSAE02</t>
  </si>
  <si>
    <t>MDSSAE05</t>
  </si>
  <si>
    <t>MDSSAE06</t>
  </si>
  <si>
    <t>R19</t>
  </si>
  <si>
    <t>MDSSAE03</t>
  </si>
  <si>
    <t>R23</t>
  </si>
  <si>
    <t>MDSSAE04</t>
  </si>
  <si>
    <t>R21</t>
  </si>
  <si>
    <t>MDSSAC01</t>
  </si>
  <si>
    <t>SS1/BV04</t>
  </si>
  <si>
    <t>MDSSAC02</t>
  </si>
  <si>
    <t>SS1/BY03</t>
  </si>
  <si>
    <t>MDSTOE01</t>
  </si>
  <si>
    <t>MDSTOB02</t>
  </si>
  <si>
    <t>TS1/BQ14</t>
  </si>
  <si>
    <t>R5</t>
  </si>
  <si>
    <t>MDSTOE02</t>
  </si>
  <si>
    <t>MDSTOC01</t>
  </si>
  <si>
    <t>TS1/BV04</t>
  </si>
  <si>
    <t>VSP B4</t>
  </si>
  <si>
    <t>VSP</t>
  </si>
  <si>
    <t>SS1/BQ29</t>
  </si>
  <si>
    <t>SS1/BQ30</t>
  </si>
  <si>
    <t>SS1/BQ31</t>
  </si>
  <si>
    <t>DS2246</t>
  </si>
  <si>
    <t>SS1/BQ03</t>
  </si>
  <si>
    <t>F09</t>
  </si>
  <si>
    <t>VSP B5</t>
  </si>
  <si>
    <t>TS1/BQ29</t>
  </si>
  <si>
    <t>TS1/BQ30</t>
  </si>
  <si>
    <t>TS1/BQ31</t>
  </si>
  <si>
    <t>TS1/BQ03</t>
  </si>
  <si>
    <t>TS1/BQ06</t>
  </si>
  <si>
    <t>DS4243</t>
  </si>
  <si>
    <t>TS1/BY11/F2/C01</t>
  </si>
  <si>
    <t>TS1/BY11</t>
  </si>
  <si>
    <t>TS1/BY11/F12/C02</t>
  </si>
  <si>
    <t>TS1/BY11/F22/C03</t>
  </si>
  <si>
    <t>TS1/BV11/F2/C01</t>
  </si>
  <si>
    <t>TS1/BV11</t>
  </si>
  <si>
    <t>TS1/BV11/F12/C02</t>
  </si>
  <si>
    <t>TS1/BV11/F22/C03</t>
  </si>
  <si>
    <t>TS1/BV12/F2/C01</t>
  </si>
  <si>
    <t>TS1/BV12</t>
  </si>
  <si>
    <t>SS1/BY07/F12/C02</t>
  </si>
  <si>
    <t>SS1/BY07</t>
  </si>
  <si>
    <t>SS1/BY07/F22/C03</t>
  </si>
  <si>
    <t>SS1/BY09/F2/C01</t>
  </si>
  <si>
    <t>SS1/BY09</t>
  </si>
  <si>
    <t>SS1/BY09/F12/C02</t>
  </si>
  <si>
    <t>SS1/BY09/F22/C03</t>
  </si>
  <si>
    <t>SS1/BY10/F2/C01</t>
  </si>
  <si>
    <t>SS1/BY10</t>
  </si>
  <si>
    <t>SS1/BY10/F12/C02</t>
  </si>
  <si>
    <t>SS1/BY10/F22/C03</t>
  </si>
  <si>
    <t>SS1/BY11/F2/C01</t>
  </si>
  <si>
    <t>SS1/BY11</t>
  </si>
  <si>
    <t>SS1/BY11/F12/C02</t>
  </si>
  <si>
    <t>SS1/BY11/F22/C03</t>
  </si>
  <si>
    <t>SS1/BY13/F2/C01</t>
  </si>
  <si>
    <t>SS1/BY13</t>
  </si>
  <si>
    <t>SS1/BY13/F12/C02</t>
  </si>
  <si>
    <t>SS1/BY14/F2/C01</t>
  </si>
  <si>
    <t>SS1/BY14</t>
  </si>
  <si>
    <t>SS1/BY14/F12/C02</t>
  </si>
  <si>
    <t>SS1/BV11/F2/C01</t>
  </si>
  <si>
    <t>SS1/BV11</t>
  </si>
  <si>
    <t>SS1/BV11/F12/C02</t>
  </si>
  <si>
    <t>SS1/BV11/F22/C03</t>
  </si>
  <si>
    <t>SS1/BV12/F2/C01</t>
  </si>
  <si>
    <t>SS1/BV12</t>
  </si>
  <si>
    <t>SS1/BV12/F12/C02</t>
  </si>
  <si>
    <t>SS1/BV12/F22/C03</t>
  </si>
  <si>
    <t>SS1/BV14/F2/C01</t>
  </si>
  <si>
    <t>SS1/BV14</t>
  </si>
  <si>
    <t>SS1/BV15/F2/C01</t>
  </si>
  <si>
    <t>SS1/BV15</t>
  </si>
  <si>
    <t>TS1/BV10/F2/C01</t>
  </si>
  <si>
    <t>TS1/BV10</t>
  </si>
  <si>
    <t>SS1/BY06/F2/C01</t>
  </si>
  <si>
    <t>SS1/BY06</t>
  </si>
  <si>
    <t>SS1/BY06/F12/C02</t>
  </si>
  <si>
    <t>F112</t>
  </si>
  <si>
    <t>SS1/BY13/F22/C03</t>
  </si>
  <si>
    <t>SS1/BY14/F22/C03</t>
  </si>
  <si>
    <t>SS1/BV10/F2/C01</t>
  </si>
  <si>
    <t>SS1/BV10</t>
  </si>
  <si>
    <t>SS1/BV15/F12/C02</t>
  </si>
  <si>
    <t>TS1-AX21-SW2-MANPILOTAGE</t>
  </si>
  <si>
    <t>C3750</t>
  </si>
  <si>
    <t>TS1-AX21-FW2-MANPILOTAGE</t>
  </si>
  <si>
    <t>SSG 140</t>
  </si>
  <si>
    <t>SS1-AX21-SW1-MANPILOTAGE</t>
  </si>
  <si>
    <t>SS1-AX21-FW1-MANPILOTAGE</t>
  </si>
  <si>
    <t>P-SS1-IRES1</t>
  </si>
  <si>
    <t>SS1/AX33</t>
  </si>
  <si>
    <t>P-SS1-DRES1</t>
  </si>
  <si>
    <t>SS1/AX30</t>
  </si>
  <si>
    <t>P-SS1-OSW1</t>
  </si>
  <si>
    <t>CAT 4500</t>
  </si>
  <si>
    <t>P-SS1-IRET1</t>
  </si>
  <si>
    <t>A-SS1-DSW154</t>
  </si>
  <si>
    <t>SS1/AX34</t>
  </si>
  <si>
    <t>A-SS1-DSW151</t>
  </si>
  <si>
    <t>A-SS1-DSW153</t>
  </si>
  <si>
    <t>P-SS1-ISSL1</t>
  </si>
  <si>
    <t>P-SS1-DWAF1</t>
  </si>
  <si>
    <t>P-SS1-DFW1</t>
  </si>
  <si>
    <t>P-DIS-PROXY1</t>
  </si>
  <si>
    <t>P-SS1-PRXAV1</t>
  </si>
  <si>
    <t>P-SS1-ISW123</t>
  </si>
  <si>
    <t>F-SS1-FW1</t>
  </si>
  <si>
    <t>T140</t>
  </si>
  <si>
    <t>P-SS1-ILTMRE1</t>
  </si>
  <si>
    <t>P-SS1-ILTMCL1</t>
  </si>
  <si>
    <t>P-SS1-DLTM1</t>
  </si>
  <si>
    <t>P-SS1-IGTM1</t>
  </si>
  <si>
    <t>P-SS1-IFW1</t>
  </si>
  <si>
    <t>P-SS1-DSW101</t>
  </si>
  <si>
    <t>P-SS1-PRX1</t>
  </si>
  <si>
    <t>TS1-DIS-FILTWEB</t>
  </si>
  <si>
    <t>SR2625</t>
  </si>
  <si>
    <t>TS1/AX30</t>
  </si>
  <si>
    <t>F-TS1-FW1</t>
  </si>
  <si>
    <t>P-TS1-ILTMRE1</t>
  </si>
  <si>
    <t>TS1/AX33</t>
  </si>
  <si>
    <t>P-TS1-ISW123</t>
  </si>
  <si>
    <t>P-TS1-DSW101</t>
  </si>
  <si>
    <t>A-TS1-DSW154</t>
  </si>
  <si>
    <t>TS1/AX34</t>
  </si>
  <si>
    <t>A-TS1-DSW153</t>
  </si>
  <si>
    <t>A-TS1-DSW151</t>
  </si>
  <si>
    <t>P-TS1-OSW1</t>
  </si>
  <si>
    <t>P-TS1-ILTMCL1</t>
  </si>
  <si>
    <t>P-TS1-DFW1</t>
  </si>
  <si>
    <t>P-TS1-IFW1</t>
  </si>
  <si>
    <t>P230</t>
  </si>
  <si>
    <t>P-TS1-DLTM1</t>
  </si>
  <si>
    <t>P-TS1-IGTM1</t>
  </si>
  <si>
    <t>P-TS1-IRT1</t>
  </si>
  <si>
    <t>TS1-DIS-PROXY1</t>
  </si>
  <si>
    <t>P-TS1-PRX1</t>
  </si>
  <si>
    <t>P-TS1-PRXAV1</t>
  </si>
  <si>
    <t>P-TS1-IRES1</t>
  </si>
  <si>
    <t>NX 5596UP</t>
  </si>
  <si>
    <t>P-TS1-DRES1</t>
  </si>
  <si>
    <t>SS1-DISFILTWEB1</t>
  </si>
  <si>
    <t>P-SS1-ORT1</t>
  </si>
  <si>
    <t>HMC UP1HC016</t>
  </si>
  <si>
    <t>P7 7042-CR6 HMC</t>
  </si>
  <si>
    <t>HMC M7</t>
  </si>
  <si>
    <t>15R7803 HMC</t>
  </si>
  <si>
    <t>HMC WEB1</t>
  </si>
  <si>
    <t>45D2471 HMC</t>
  </si>
  <si>
    <t>F10G</t>
  </si>
  <si>
    <t>HMC WEB3</t>
  </si>
  <si>
    <t>F10D</t>
  </si>
  <si>
    <t>HMC M6</t>
  </si>
  <si>
    <t>HMC WEB 4</t>
  </si>
  <si>
    <t>F7G</t>
  </si>
  <si>
    <t>HMC WEB 2</t>
  </si>
  <si>
    <t>F7D</t>
  </si>
  <si>
    <t>P7 7316-TF3 HMC</t>
  </si>
  <si>
    <t>DC04098 KVM</t>
  </si>
  <si>
    <t>DC04090 KVM</t>
  </si>
  <si>
    <t>DC04009 KVM</t>
  </si>
  <si>
    <t>HMC UP1HC010</t>
  </si>
  <si>
    <t>P740 MICA - SPARE</t>
  </si>
  <si>
    <t>P-TS1-DWAF1</t>
  </si>
  <si>
    <t>PE R820</t>
  </si>
  <si>
    <t>P-TS1-IDNS2</t>
  </si>
  <si>
    <t>P-SS1-IDNS2</t>
  </si>
  <si>
    <t>FD02</t>
  </si>
  <si>
    <t>FD04</t>
  </si>
  <si>
    <t>FD03</t>
  </si>
  <si>
    <t>TS1/BQ22</t>
  </si>
  <si>
    <t>FD01</t>
  </si>
  <si>
    <t>S12/BF31/F12/C02</t>
  </si>
  <si>
    <t>S12/BF31/F22/C03</t>
  </si>
  <si>
    <t>S12/BI31/F12/C02</t>
  </si>
  <si>
    <t>S12/BI31/F22/C03</t>
  </si>
  <si>
    <t>SS1/BY07/F2/C01</t>
  </si>
  <si>
    <t>SS1/BV14/F12/C02</t>
  </si>
  <si>
    <t>CMDB ASSET TEST</t>
  </si>
  <si>
    <t>P-SS1-IDNS1</t>
  </si>
  <si>
    <t>P-TS1-IDNS1</t>
  </si>
  <si>
    <t>P-TS1-IWAF1</t>
  </si>
  <si>
    <t>P-TS1-IWAF2</t>
  </si>
  <si>
    <t>P-SS1-IWAF1</t>
  </si>
  <si>
    <t>P795 RUBIS - 9SS04TP</t>
  </si>
  <si>
    <t>P7 DRAWER FC5803</t>
  </si>
  <si>
    <t>P795 RUBIS - 9SS04TN</t>
  </si>
  <si>
    <t>P795 RUBIS - 9SS04TV</t>
  </si>
  <si>
    <t>P770 ONYX - DAT</t>
  </si>
  <si>
    <t>P770 JADE - DAT</t>
  </si>
  <si>
    <t>P770 AMBRE - DAT</t>
  </si>
  <si>
    <t>P770 NACRE - DAT</t>
  </si>
  <si>
    <t>P795 OPALE - 9SS04RX</t>
  </si>
  <si>
    <t>P795 OPALE - 9SS04RY</t>
  </si>
  <si>
    <t>P795 OPALE - 9SS04VA</t>
  </si>
  <si>
    <t>SS1-BV22-N2K-RJ-2-44</t>
  </si>
  <si>
    <t>F46</t>
  </si>
  <si>
    <t>F45</t>
  </si>
  <si>
    <t>P770 AMBRE - INCONNU</t>
  </si>
  <si>
    <t>R1</t>
  </si>
  <si>
    <t>SS1-BV22-N2K-3-44</t>
  </si>
  <si>
    <t>SS1-BV22-N2K-1-44</t>
  </si>
  <si>
    <t>NO URBA - NO INST</t>
  </si>
  <si>
    <t>SS1-BV22-N2K-3-43</t>
  </si>
  <si>
    <t>SS1-ACC-FW</t>
  </si>
  <si>
    <t>TS1-BQ15-N2K-RJ-2-47</t>
  </si>
  <si>
    <t>TS1-BQ21-N2K-RJ-4-49</t>
  </si>
  <si>
    <t>R31</t>
  </si>
  <si>
    <t>SS1-BQ15-N2K-RJ-2-41</t>
  </si>
  <si>
    <t>R28</t>
  </si>
  <si>
    <t>SS1-BQ21-N2K-RJ-4-45</t>
  </si>
  <si>
    <t>R11</t>
  </si>
  <si>
    <t>SS1/STOCK</t>
  </si>
  <si>
    <t>TS1-BV22-N2K-RJ-2-71</t>
  </si>
  <si>
    <t>TS1/BV22</t>
  </si>
  <si>
    <t>TS1-BV22-N5K-72</t>
  </si>
  <si>
    <t>TS1-BV22-N5K-71</t>
  </si>
  <si>
    <t>TS1-BV22-N2K-1-71</t>
  </si>
  <si>
    <t>TS1-BV16-N5K-70</t>
  </si>
  <si>
    <t>TS1/BV16</t>
  </si>
  <si>
    <t>TS1-BV16-N5K-69</t>
  </si>
  <si>
    <t>TS1-BV16-N5K-68</t>
  </si>
  <si>
    <t>TS1-BV16-N5K-67</t>
  </si>
  <si>
    <t>TS1-BV16-N2K-RJ-1-70</t>
  </si>
  <si>
    <t>TS1-BY15-N5K-64</t>
  </si>
  <si>
    <t>TS1/BY15</t>
  </si>
  <si>
    <t>TS1-BY15-N5K-63</t>
  </si>
  <si>
    <t>TS1-BY15-N5K-62</t>
  </si>
  <si>
    <t>TS1-BY15-N5K-61</t>
  </si>
  <si>
    <t>TS1-BY15-N2K-RJ-1-64</t>
  </si>
  <si>
    <t>RUBIS FR2</t>
  </si>
  <si>
    <t>SS1/BV26</t>
  </si>
  <si>
    <t>OPALE FR1</t>
  </si>
  <si>
    <t>TS1/BV26</t>
  </si>
  <si>
    <t>TS1/BV15</t>
  </si>
  <si>
    <t>MDSTOE03</t>
  </si>
  <si>
    <t>MDSTOE04</t>
  </si>
  <si>
    <t>MDSTOC02</t>
  </si>
  <si>
    <t>TS1/BY03</t>
  </si>
  <si>
    <t>BAY 1A</t>
  </si>
  <si>
    <t>SS1/BQ10</t>
  </si>
  <si>
    <t>SS1/BQ11</t>
  </si>
  <si>
    <t>BAY 1B</t>
  </si>
  <si>
    <t>SS1/BQ12</t>
  </si>
  <si>
    <t>TS1/BQ10</t>
  </si>
  <si>
    <t>TS1/BQ11</t>
  </si>
  <si>
    <t>TS1/BQ12</t>
  </si>
  <si>
    <t>TS1/BY10</t>
  </si>
  <si>
    <t>TS1/BY07/F12/C02</t>
  </si>
  <si>
    <t>TS1/BY07</t>
  </si>
  <si>
    <t>TS1/BY07/F22/C03</t>
  </si>
  <si>
    <t>TS1/BY09/F12/C02</t>
  </si>
  <si>
    <t>TS1/BY09</t>
  </si>
  <si>
    <t>TS1/BY09/F22/C03</t>
  </si>
  <si>
    <t>TS1/BY10/F12/C02</t>
  </si>
  <si>
    <t>TS1/BY10/F22/C03</t>
  </si>
  <si>
    <t>TS1/BY13/F2/C01</t>
  </si>
  <si>
    <t>TS1/BY13</t>
  </si>
  <si>
    <t>TS1/BY13/F12/C02</t>
  </si>
  <si>
    <t>TS1/BY14/F2/C01</t>
  </si>
  <si>
    <t>TS1/BY14</t>
  </si>
  <si>
    <t>TS1/BY14/F12/C02</t>
  </si>
  <si>
    <t>TS1/BV12/F12/C02</t>
  </si>
  <si>
    <t>TS1/BV12/F22/C03</t>
  </si>
  <si>
    <t>TS1/BV14/F2/C01</t>
  </si>
  <si>
    <t>TS1/BV14</t>
  </si>
  <si>
    <t>TS1/BV15/F2/C01</t>
  </si>
  <si>
    <t>TS1/BY06/F2/C01</t>
  </si>
  <si>
    <t>TS1/BY06</t>
  </si>
  <si>
    <t>TS1/BY06/F12/C02</t>
  </si>
  <si>
    <t>TS1/BY14/F22/C03</t>
  </si>
  <si>
    <t>TS1/BV15/F12/C02</t>
  </si>
  <si>
    <t>TS1/BV14/F12/C02</t>
  </si>
  <si>
    <t>TS1/BY13/F22/C03</t>
  </si>
  <si>
    <t>A-SS1-DRES1</t>
  </si>
  <si>
    <t>SS1/AX31</t>
  </si>
  <si>
    <t>A-SS1-DSW152</t>
  </si>
  <si>
    <t>A-SS1-DIRECTOR1</t>
  </si>
  <si>
    <t>DIRECTOR 510</t>
  </si>
  <si>
    <t>A-TS1-FW1</t>
  </si>
  <si>
    <t>NG 1000A</t>
  </si>
  <si>
    <t>TS1/AX31</t>
  </si>
  <si>
    <t>A-TS1-DSW152</t>
  </si>
  <si>
    <t>A-TS1-DRES1</t>
  </si>
  <si>
    <t>A-SS1-FW1</t>
  </si>
  <si>
    <t>A-SS1-TTY1</t>
  </si>
  <si>
    <t>A-TS1-TTY1</t>
  </si>
  <si>
    <t>A-TS1-KVM1</t>
  </si>
  <si>
    <t>A-SS1-KVM1</t>
  </si>
  <si>
    <t>P795 RUBIS - 9SS04TW</t>
  </si>
  <si>
    <t>A-SS1-DSYS1</t>
  </si>
  <si>
    <t>A-TS1-DSYS1</t>
  </si>
  <si>
    <t>MDSTOE05</t>
  </si>
  <si>
    <t>MDSTOE06</t>
  </si>
  <si>
    <t>TS1/BY10/F2/C01</t>
  </si>
  <si>
    <t>TS1/BY09/F2/C01</t>
  </si>
  <si>
    <t>TS1/BY07/F2/C01</t>
  </si>
  <si>
    <t>SS1-TBP RX300 S7</t>
  </si>
  <si>
    <t>SS1/AD25</t>
  </si>
  <si>
    <t>SS1-VLP_0 RX300 S7</t>
  </si>
  <si>
    <t>SS1-LANSW_0</t>
  </si>
  <si>
    <t>SS1-LANSW_2</t>
  </si>
  <si>
    <t>SS1-ICP_0 RX300 S7</t>
  </si>
  <si>
    <t>SS1-IDP_0 RX300 S7</t>
  </si>
  <si>
    <t>SS1-KVM-01</t>
  </si>
  <si>
    <t>R22</t>
  </si>
  <si>
    <t>SS1-CONSOLE-01</t>
  </si>
  <si>
    <t>TS1-VLP_1 RX300 S7</t>
  </si>
  <si>
    <t>TS1/AD25</t>
  </si>
  <si>
    <t>TS1-LANSW_1</t>
  </si>
  <si>
    <t>TS1-LANSW_3</t>
  </si>
  <si>
    <t>TS1-ICP_1 RX300 S7</t>
  </si>
  <si>
    <t>TS1-IDP_1 RX300 S7</t>
  </si>
  <si>
    <t>TS1-KVM-01</t>
  </si>
  <si>
    <t>TS1-CONSOLE-01</t>
  </si>
  <si>
    <t>SS1-FCSW_0</t>
  </si>
  <si>
    <t>R24</t>
  </si>
  <si>
    <t>SS1-FCSW_2</t>
  </si>
  <si>
    <t>TS1-FCSW_1</t>
  </si>
  <si>
    <t>TS1-FCSW_3</t>
  </si>
  <si>
    <t>SS1-SAS_0 RX300 S7</t>
  </si>
  <si>
    <t>SS1-TVC_2 DX90-S2 CE0</t>
  </si>
  <si>
    <t>SS1/AD26</t>
  </si>
  <si>
    <t>SS1-TVC_2 DX90-S2 DE1</t>
  </si>
  <si>
    <t>ETERNUS TVC EXT SAS</t>
  </si>
  <si>
    <t>SS1-TVC_4 DX90-S2 CE0</t>
  </si>
  <si>
    <t>SS1-TVC_4 DX90-S2 DE1</t>
  </si>
  <si>
    <t>TS1-SAS_1 RX300 S7</t>
  </si>
  <si>
    <t>TS1-TVC_1 DX90-S2 CE0</t>
  </si>
  <si>
    <t>TS1/AD26</t>
  </si>
  <si>
    <t>TS1-TVC_1 DX90-S2 DE1</t>
  </si>
  <si>
    <t>TS1-TVC_3 DX90-S2 CE0</t>
  </si>
  <si>
    <t>TS1-TVC_3 DX90-S2 DE1</t>
  </si>
  <si>
    <t>SS1/BV35</t>
  </si>
  <si>
    <t>ALCATEL LUCENT</t>
  </si>
  <si>
    <t>7750-SR7</t>
  </si>
  <si>
    <t>7210-SAS-M</t>
  </si>
  <si>
    <t>NS113462302</t>
  </si>
  <si>
    <t>SIR-PE1-BBG</t>
  </si>
  <si>
    <t>S11/RES004</t>
  </si>
  <si>
    <t>NS113462298</t>
  </si>
  <si>
    <t>SIR-PE2-BBG</t>
  </si>
  <si>
    <t>S14/RES014</t>
  </si>
  <si>
    <t>NS1145C0530</t>
  </si>
  <si>
    <t>SIR-VE5-BBG</t>
  </si>
  <si>
    <t>NS1146C1788</t>
  </si>
  <si>
    <t>SIR-VE6-BBG</t>
  </si>
  <si>
    <t>P795 RUBIS - 9SS04TR</t>
  </si>
  <si>
    <t>P795 OPALE - 9SS04T0</t>
  </si>
  <si>
    <t>P795 OPALE - 9SS04RZ</t>
  </si>
  <si>
    <t>CENTERA - SIP-1/F1</t>
  </si>
  <si>
    <t>100-580-053</t>
  </si>
  <si>
    <t>CENTERA - SIP-1/F2</t>
  </si>
  <si>
    <t>R2</t>
  </si>
  <si>
    <t>CENTERA - SIP-1/F3</t>
  </si>
  <si>
    <t>CENTERA - SIP-1/F4</t>
  </si>
  <si>
    <t>CENTERA - SIP-1/F8</t>
  </si>
  <si>
    <t>CENTERA - SIP-1/F9</t>
  </si>
  <si>
    <t>CENTERA - SIP-1/F10</t>
  </si>
  <si>
    <t>CENTERA - SIP-1/F11</t>
  </si>
  <si>
    <t>CENTERA - SIP-1/F5</t>
  </si>
  <si>
    <t>AT-9924T</t>
  </si>
  <si>
    <t>CENTERA - SIP-1/F7</t>
  </si>
  <si>
    <t>CENTERA - SIP-1/F40</t>
  </si>
  <si>
    <t>AT-FS708</t>
  </si>
  <si>
    <t>R40</t>
  </si>
  <si>
    <t>TS1-AH21-N2K-RJ-3-49</t>
  </si>
  <si>
    <t>TS1/AH21</t>
  </si>
  <si>
    <t>TS1-AH21-N2K-RJ-3-50</t>
  </si>
  <si>
    <t>TS1-AH21-N2K-RJ-2-49</t>
  </si>
  <si>
    <t>TS1-AH21-N2K-RJ-2-50</t>
  </si>
  <si>
    <t>UNISPHER 3</t>
  </si>
  <si>
    <t>AS400 CEC2</t>
  </si>
  <si>
    <t>IBM GENERIQUE</t>
  </si>
  <si>
    <t>TS1/AH23</t>
  </si>
  <si>
    <t>AS400 CEC1</t>
  </si>
  <si>
    <t>AS400 HMC</t>
  </si>
  <si>
    <t>AS400 KVM</t>
  </si>
  <si>
    <t>7316-TF3</t>
  </si>
  <si>
    <t>AS400 5877-1</t>
  </si>
  <si>
    <t>AS400 5877-2</t>
  </si>
  <si>
    <t>AS400 5877-3</t>
  </si>
  <si>
    <t>AS400 5877-4</t>
  </si>
  <si>
    <t>TS1-BV22-N2K-RJ-2-72</t>
  </si>
  <si>
    <t>0031NKA1</t>
  </si>
  <si>
    <t>1800</t>
  </si>
  <si>
    <t>S11/RES002</t>
  </si>
  <si>
    <t>BS48</t>
  </si>
  <si>
    <t>BS47</t>
  </si>
  <si>
    <t>TS1-BV22-N2K-1-72</t>
  </si>
  <si>
    <t>TS1-BV22-N2K-3-71</t>
  </si>
  <si>
    <t>MCS3/B4/F12/C02</t>
  </si>
  <si>
    <t>MCS3/B4/F22/C03</t>
  </si>
  <si>
    <t>MCS3/B4/F2/C01</t>
  </si>
  <si>
    <t>C3750G</t>
  </si>
  <si>
    <t>SS1-AD22-SW-100#1</t>
  </si>
  <si>
    <t>SS1-AD22-SW-100#2</t>
  </si>
  <si>
    <t>TS1-AD22-SW-101#2</t>
  </si>
  <si>
    <t>TS1-AD22-SW-101#1</t>
  </si>
  <si>
    <t>TS1-BQ34-SW-105#2</t>
  </si>
  <si>
    <t>TS1-BQ34-SW-105#1</t>
  </si>
  <si>
    <t>NETAPP DISK</t>
  </si>
  <si>
    <t>FAS43B_06282 - CTL2</t>
  </si>
  <si>
    <t>FAS43A_06270 - CTL1</t>
  </si>
  <si>
    <t>FAS44A_08022 - CTL1</t>
  </si>
  <si>
    <t>FAS44B_08034 - CTL2</t>
  </si>
  <si>
    <t>FAS49B_52976 - CTL2</t>
  </si>
  <si>
    <t>FAS 6280</t>
  </si>
  <si>
    <t>FAS49A_52964 - CTL1</t>
  </si>
  <si>
    <t>RMX4000_DC_ALB_NODE_2</t>
  </si>
  <si>
    <t>POLYCOM</t>
  </si>
  <si>
    <t>RMX 4000</t>
  </si>
  <si>
    <t>SS1/AX25</t>
  </si>
  <si>
    <t>RM_DC_ALB_NODE_2</t>
  </si>
  <si>
    <t>RESSOURCE MANAGER</t>
  </si>
  <si>
    <t>RPAD_DC_ALB_NODE_2</t>
  </si>
  <si>
    <t>RPAD</t>
  </si>
  <si>
    <t>DMA7000_DC_ALB_PRE_PROD</t>
  </si>
  <si>
    <t>DMA 7000</t>
  </si>
  <si>
    <t>SS1-OOB-SW-RH2-1 #1</t>
  </si>
  <si>
    <t>SS1-OOB-SW-RH2-1 #2</t>
  </si>
  <si>
    <t>TS1-OOB-SW-RH2-1 #2</t>
  </si>
  <si>
    <t>TS1-OOB-SW-RH2-1 #1</t>
  </si>
  <si>
    <t>UP0TE014</t>
  </si>
  <si>
    <t>UP0TE015</t>
  </si>
  <si>
    <t>RPA03_46</t>
  </si>
  <si>
    <t>RPA03_66</t>
  </si>
  <si>
    <t>RPA03_0045</t>
  </si>
  <si>
    <t>RPA03_0059</t>
  </si>
  <si>
    <t>TS1-ACSLS-VTL</t>
  </si>
  <si>
    <t>SUN</t>
  </si>
  <si>
    <t>SUNFIRE X4170</t>
  </si>
  <si>
    <t>SS1-VMAX-40K-SAP-SYS-223</t>
  </si>
  <si>
    <t>TS1-VMAX-40K-SAP-SYS-220</t>
  </si>
  <si>
    <t>SS1-BV22-N2K-RJ-4-43</t>
  </si>
  <si>
    <t>SS1-BV22-N2K-RJ-4-44</t>
  </si>
  <si>
    <t>TS1-BV22-N2K-RJ-4-71</t>
  </si>
  <si>
    <t>TS1-BV22-N2K-RJ-4-72</t>
  </si>
  <si>
    <t>tel</t>
  </si>
  <si>
    <t>mail</t>
  </si>
  <si>
    <t>dpt</t>
  </si>
  <si>
    <t>Laurent.GAUTIER@i-bp.fr</t>
  </si>
  <si>
    <t>Philippe.COMBECAVE@i-bp.fr</t>
  </si>
  <si>
    <t>Frederic.NICOLA@albiant-it.bpce.fr</t>
  </si>
  <si>
    <t>ALB STI</t>
  </si>
  <si>
    <t>IT-CE DC</t>
  </si>
  <si>
    <t>IT-CE RDF</t>
  </si>
  <si>
    <t>IT-CE UIX</t>
  </si>
  <si>
    <t>IT-CE RWL</t>
  </si>
  <si>
    <t>IT-CE PIL</t>
  </si>
  <si>
    <t>IT-CE SEV</t>
  </si>
  <si>
    <t>IT-CE ISC</t>
  </si>
  <si>
    <t>ALB BBG</t>
  </si>
  <si>
    <t>IT-CE TIT</t>
  </si>
  <si>
    <t>ALB URBA</t>
  </si>
  <si>
    <t>IDENTIF</t>
  </si>
  <si>
    <t>04 78 97 66 29</t>
  </si>
  <si>
    <t>09 84 98 30 12</t>
  </si>
  <si>
    <t>09 84 98 30 13</t>
  </si>
  <si>
    <t>06 31 91 01 56</t>
  </si>
  <si>
    <t>09 84 98 30 07</t>
  </si>
  <si>
    <t>09 84 98 30 08</t>
  </si>
  <si>
    <t>09 84 98 30 05</t>
  </si>
  <si>
    <t>01 58 32 07 70</t>
  </si>
  <si>
    <t>Didier.crouy@natixis.com</t>
  </si>
  <si>
    <t>06 89 87 63 61</t>
  </si>
  <si>
    <t xml:space="preserve"> 01 58 19 27 24</t>
  </si>
  <si>
    <t>S12 GID</t>
  </si>
  <si>
    <t>sebastien.champagne@it-ce.fr</t>
  </si>
  <si>
    <t>sylvain.danvy@it-ce.fr</t>
  </si>
  <si>
    <t>matthieu.duchenoy@it-ce.fr</t>
  </si>
  <si>
    <t>06 38 95 66 71</t>
  </si>
  <si>
    <t>gaelle.rudler@it-ce.fr</t>
  </si>
  <si>
    <t>jocelyne.hostettler@it-ce.fr</t>
  </si>
  <si>
    <t>06 24 73 01 84</t>
  </si>
  <si>
    <t>david.gosselin@it-ce.fr</t>
  </si>
  <si>
    <t>06 61 82 00 88</t>
  </si>
  <si>
    <t>claude.pavageau@it-ce.fr</t>
  </si>
  <si>
    <t>IT-CE ISW</t>
  </si>
  <si>
    <t>michel.lebourg@albiant-it.bpce.fr</t>
  </si>
  <si>
    <t>sisp-dti-dtc-gid-sirius@natixis.com</t>
  </si>
  <si>
    <t>Michael.LEGRAND_ssii@i-bp.fr</t>
  </si>
  <si>
    <t>rachid.mlih-ext@natixis.com</t>
  </si>
  <si>
    <t>Robert.ETIENNE@i-bp.fr</t>
  </si>
  <si>
    <t>Christophe.LIBOUROUX@i-bp.fr</t>
  </si>
  <si>
    <t>philippe.robert@it-ce.fr</t>
  </si>
  <si>
    <t>mohamed.douili.prestataire@it-ce.fr</t>
  </si>
  <si>
    <t>christian.tosoni.prestataire@it-ce.fr</t>
  </si>
  <si>
    <t>jean.tarakdjian@it-ce.fr</t>
  </si>
  <si>
    <t>laurent.magne@it-ce.fr</t>
  </si>
  <si>
    <t>mathieu.castaing@it-ce.fr</t>
  </si>
  <si>
    <t>pierre.claveau@it-ce.fr</t>
  </si>
  <si>
    <t>vinicius.dossantos.prestataire@it-ce.fr</t>
  </si>
  <si>
    <t>jean-pierre.tavelet@it-ce.fr</t>
  </si>
  <si>
    <t>patrice.hanot@it-ce.fr</t>
  </si>
  <si>
    <t>jean-marc.hautefeuille@it-ce.fr</t>
  </si>
  <si>
    <t>pascal.boucheron@it-ce.fr</t>
  </si>
  <si>
    <t>bernard.bensiam@it-ce.fr</t>
  </si>
  <si>
    <t>jean-christophe.carlier@it-ce.fr</t>
  </si>
  <si>
    <t>pierre.cardon.prestataire@it-ce.fr</t>
  </si>
  <si>
    <t>philippe.poutrel@it-ce.fr</t>
  </si>
  <si>
    <t>frederic.masson@it-ce.fr</t>
  </si>
  <si>
    <t>jean-luc.riou@it-ce.fr</t>
  </si>
  <si>
    <t>didier.thibaut@it-ce.fr</t>
  </si>
  <si>
    <t>jean-francois.colas@it-ce.fr</t>
  </si>
  <si>
    <t>philippe.graff@it-ce.fr</t>
  </si>
  <si>
    <t>gilles.slama.prestataire@it-ce.fr</t>
  </si>
  <si>
    <t>jacques.legentil@it-ce.fr</t>
  </si>
  <si>
    <t>olivier.carminati@it-ce.fr</t>
  </si>
  <si>
    <t>michel.moll@it-ce.fr</t>
  </si>
  <si>
    <t>norbert.bohm@it-ce.fr</t>
  </si>
  <si>
    <t>stephane.gesrel@it-ce.fr</t>
  </si>
  <si>
    <t>vincent.bergamasco@it-ce.fr</t>
  </si>
  <si>
    <t>nicolas.viard@it-ce.fr</t>
  </si>
  <si>
    <t>isabelle.buchs-taleb@it-ce.fr</t>
  </si>
  <si>
    <t>sebastien.lustig@it-ce.fr</t>
  </si>
  <si>
    <t>Lea.BENSAID@i-bp.fr</t>
  </si>
  <si>
    <t>jean-luc.carle@it-ce.fr</t>
  </si>
  <si>
    <t>bruno.biglione@it-ce.fr</t>
  </si>
  <si>
    <t>bruno.rancesi@it-ce.fr</t>
  </si>
  <si>
    <t>IT-CE OSM</t>
  </si>
  <si>
    <t>IT-CE RCI</t>
  </si>
  <si>
    <t>IT-CE ATI-SOP</t>
  </si>
  <si>
    <t>aurelien.rousselet.prestataire@it-ce.fr</t>
  </si>
  <si>
    <t>A</t>
  </si>
  <si>
    <t>PRENOM</t>
  </si>
  <si>
    <t>STI</t>
  </si>
  <si>
    <t>ALB</t>
  </si>
  <si>
    <t>GID</t>
  </si>
  <si>
    <t>Valeur utilisable en REF A et B</t>
  </si>
  <si>
    <t>Nomenclature :</t>
  </si>
  <si>
    <t>Non utilisable en REF A et B</t>
  </si>
  <si>
    <t>AVANT</t>
  </si>
  <si>
    <t>ARRIERE</t>
  </si>
  <si>
    <t>L</t>
  </si>
  <si>
    <t>R</t>
  </si>
  <si>
    <t>SI(CALEPI&lt;&gt;"";SI(ESTNA(SI(ET(SUBSTITUE([@L];"F";"";1)&gt;CALCPOSITION;X52&lt;CALCOCCUP);".";SI(ET(X52&gt;=CALCPOSITION;X52&lt;CALCOCCUP);".";"")));"";SI(ET(X52&gt;CALCPOSITION;X52&lt;CALCOCCUP);".";SI(ET(X52&gt;=CALCPOSITION;X52&lt;CALCOCCUP);".";"")));"")</t>
  </si>
  <si>
    <t>SI(ESTNA(CALEPI&amp;"/"&amp;[@L]=INDEX(INVDC;EQUIV(CALEPI&amp;"/"&amp;[@L];INVDC[CIBLE];0);10));"no exist";"OK")</t>
  </si>
  <si>
    <t>TAILLE</t>
  </si>
  <si>
    <t>UP1HC015</t>
  </si>
  <si>
    <t>UP1HC011</t>
  </si>
  <si>
    <t>R18</t>
  </si>
  <si>
    <t>VPLX-RPHW-G5T</t>
  </si>
  <si>
    <t>VPLEX-SAP</t>
  </si>
  <si>
    <t>UP1HC019</t>
  </si>
  <si>
    <t>7042-CR7 - HMC</t>
  </si>
  <si>
    <t>DC03978 KVM</t>
  </si>
  <si>
    <t>DC04000 KVM</t>
  </si>
  <si>
    <t>VPLEX-TOP</t>
  </si>
  <si>
    <t>UP1HC020</t>
  </si>
  <si>
    <t>DC03972 KVM</t>
  </si>
  <si>
    <t>APNQ-NETSCOUT PM-7VDFNZ1</t>
  </si>
  <si>
    <t>NQ2UX16</t>
  </si>
  <si>
    <t>TS1/BV10/F12/C02</t>
  </si>
  <si>
    <t>SS1-BFN-SONDE-10G</t>
  </si>
  <si>
    <t>INFINITY STREAM 6995</t>
  </si>
  <si>
    <t>TA1-ALB-SS1</t>
  </si>
  <si>
    <t>RMX1500_DC_ALB_PRE_PROD</t>
  </si>
  <si>
    <t>RMX 1500</t>
  </si>
  <si>
    <t>DMA7000_DC_ALB_NODE_2</t>
  </si>
  <si>
    <t>Tableau des équipements DC :</t>
  </si>
  <si>
    <t>S12</t>
  </si>
  <si>
    <t>++ DDI_DPS_ASD_SDP (GRP-DPR_STI_Albireo@i-bp.fr)</t>
  </si>
  <si>
    <t>SS1-AD22-STETCO#1</t>
  </si>
  <si>
    <t>SS1-AD22-STETCO#2</t>
  </si>
  <si>
    <t>BAIE</t>
  </si>
  <si>
    <t>CODE</t>
  </si>
  <si>
    <t>IT04130</t>
  </si>
  <si>
    <t>IT04131</t>
  </si>
  <si>
    <t>IT04132</t>
  </si>
  <si>
    <t>IT04133</t>
  </si>
  <si>
    <t>IT04123</t>
  </si>
  <si>
    <t>IT04122</t>
  </si>
  <si>
    <t>IT04127</t>
  </si>
  <si>
    <t>IT04128</t>
  </si>
  <si>
    <t>IT04148</t>
  </si>
  <si>
    <t>IT04147</t>
  </si>
  <si>
    <t>IT03968</t>
  </si>
  <si>
    <t>IT03967</t>
  </si>
  <si>
    <t>IT04149</t>
  </si>
  <si>
    <t>IT04150</t>
  </si>
  <si>
    <t>IT04146</t>
  </si>
  <si>
    <t>IT04143</t>
  </si>
  <si>
    <t>IT04141</t>
  </si>
  <si>
    <t>IT04145</t>
  </si>
  <si>
    <t>IT04142</t>
  </si>
  <si>
    <t>IT04140</t>
  </si>
  <si>
    <t>IT04139</t>
  </si>
  <si>
    <t>IT04101</t>
  </si>
  <si>
    <t>IT04102</t>
  </si>
  <si>
    <t>IT04078</t>
  </si>
  <si>
    <t>IT04079</t>
  </si>
  <si>
    <t>IT04077</t>
  </si>
  <si>
    <t>IT04075</t>
  </si>
  <si>
    <t>IT04076</t>
  </si>
  <si>
    <t>IT03938</t>
  </si>
  <si>
    <t>IT04116</t>
  </si>
  <si>
    <t>IT04117</t>
  </si>
  <si>
    <t>IT04114</t>
  </si>
  <si>
    <t>IT03964</t>
  </si>
  <si>
    <t>IT04072</t>
  </si>
  <si>
    <t>IT04073</t>
  </si>
  <si>
    <t>IT08526</t>
  </si>
  <si>
    <t>IT08527</t>
  </si>
  <si>
    <t>IT08528</t>
  </si>
  <si>
    <t>IT08529</t>
  </si>
  <si>
    <t>IT08530</t>
  </si>
  <si>
    <t>IT08531</t>
  </si>
  <si>
    <t>IT08877</t>
  </si>
  <si>
    <t>IT08522</t>
  </si>
  <si>
    <t>IT08523</t>
  </si>
  <si>
    <t>IT08524</t>
  </si>
  <si>
    <t>IT08525</t>
  </si>
  <si>
    <t>IT08876</t>
  </si>
  <si>
    <t>IT04051</t>
  </si>
  <si>
    <t>IT04046</t>
  </si>
  <si>
    <t>IT04047</t>
  </si>
  <si>
    <t>IT04050</t>
  </si>
  <si>
    <t>IT04045</t>
  </si>
  <si>
    <t>IT04066</t>
  </si>
  <si>
    <t>IT04069</t>
  </si>
  <si>
    <t>IT04063</t>
  </si>
  <si>
    <t>IT04070</t>
  </si>
  <si>
    <t>IT04067</t>
  </si>
  <si>
    <t>IT04056</t>
  </si>
  <si>
    <t>IT04065</t>
  </si>
  <si>
    <t>IT04068</t>
  </si>
  <si>
    <t>IT04059</t>
  </si>
  <si>
    <t>IT04061</t>
  </si>
  <si>
    <t>IT04060</t>
  </si>
  <si>
    <t>IT04062</t>
  </si>
  <si>
    <t>IT04057</t>
  </si>
  <si>
    <t>IT04058</t>
  </si>
  <si>
    <t>IT04019</t>
  </si>
  <si>
    <t>IT04020</t>
  </si>
  <si>
    <t>IT04021</t>
  </si>
  <si>
    <t>IT04022</t>
  </si>
  <si>
    <t>IT03992</t>
  </si>
  <si>
    <t>IT03999</t>
  </si>
  <si>
    <t>IT03998</t>
  </si>
  <si>
    <t>IT03985</t>
  </si>
  <si>
    <t>IT04043</t>
  </si>
  <si>
    <t>IT03963</t>
  </si>
  <si>
    <t>IT08544</t>
  </si>
  <si>
    <t>IT08543</t>
  </si>
  <si>
    <t>IT08874</t>
  </si>
  <si>
    <t>IT08534</t>
  </si>
  <si>
    <t>IT08535</t>
  </si>
  <si>
    <t>IT08536</t>
  </si>
  <si>
    <t>IT08537</t>
  </si>
  <si>
    <t>IT08538</t>
  </si>
  <si>
    <t>IT08875</t>
  </si>
  <si>
    <t>IT08539</t>
  </si>
  <si>
    <t>IT08540</t>
  </si>
  <si>
    <t>IT08541</t>
  </si>
  <si>
    <t>IT08542</t>
  </si>
  <si>
    <t>IT08873</t>
  </si>
  <si>
    <t>IT04091</t>
  </si>
  <si>
    <t>IT04074</t>
  </si>
  <si>
    <t>IT04015</t>
  </si>
  <si>
    <t>IT04002</t>
  </si>
  <si>
    <t>IT04124</t>
  </si>
  <si>
    <t>IT04098</t>
  </si>
  <si>
    <t>IT04090</t>
  </si>
  <si>
    <t>IT04089</t>
  </si>
  <si>
    <t>IT04100</t>
  </si>
  <si>
    <t>IT04095</t>
  </si>
  <si>
    <t>IT04099</t>
  </si>
  <si>
    <t>IT04094</t>
  </si>
  <si>
    <t>IT04096</t>
  </si>
  <si>
    <t>IT04092</t>
  </si>
  <si>
    <t>IT04083</t>
  </si>
  <si>
    <t>IT04084</t>
  </si>
  <si>
    <t>IT04080</t>
  </si>
  <si>
    <t>IT04081</t>
  </si>
  <si>
    <t>IT04082</t>
  </si>
  <si>
    <t>IT03936</t>
  </si>
  <si>
    <t>IT03937</t>
  </si>
  <si>
    <t>IT03946</t>
  </si>
  <si>
    <t>IT03979</t>
  </si>
  <si>
    <t>IT03978</t>
  </si>
  <si>
    <t>IT03983</t>
  </si>
  <si>
    <t>IT03982</t>
  </si>
  <si>
    <t>IT03981</t>
  </si>
  <si>
    <t>IT03984</t>
  </si>
  <si>
    <t>IT03969</t>
  </si>
  <si>
    <t>IT04049</t>
  </si>
  <si>
    <t>IT04048</t>
  </si>
  <si>
    <t>IT04011</t>
  </si>
  <si>
    <t>IT04010</t>
  </si>
  <si>
    <t>IT04007</t>
  </si>
  <si>
    <t>IT04006</t>
  </si>
  <si>
    <t>IT04009</t>
  </si>
  <si>
    <t>IT04001</t>
  </si>
  <si>
    <t>IT04000</t>
  </si>
  <si>
    <t>IT03993</t>
  </si>
  <si>
    <t>IT03994</t>
  </si>
  <si>
    <t>IT03989</t>
  </si>
  <si>
    <t>IT03962</t>
  </si>
  <si>
    <t>IT03988</t>
  </si>
  <si>
    <t>IT03997</t>
  </si>
  <si>
    <t>IT03996</t>
  </si>
  <si>
    <t>IT03995</t>
  </si>
  <si>
    <t>IT03973</t>
  </si>
  <si>
    <t>IT03972</t>
  </si>
  <si>
    <t>IT03977</t>
  </si>
  <si>
    <t>IT03976</t>
  </si>
  <si>
    <t>IT03975</t>
  </si>
  <si>
    <t>IT03970</t>
  </si>
  <si>
    <t>IT03971</t>
  </si>
  <si>
    <t>IT04103</t>
  </si>
  <si>
    <t>IT04118</t>
  </si>
  <si>
    <t>IT04115</t>
  </si>
  <si>
    <t>IT00323</t>
  </si>
  <si>
    <t>IT01561</t>
  </si>
  <si>
    <t>IT03955</t>
  </si>
  <si>
    <t>IT03956</t>
  </si>
  <si>
    <t>IT04105</t>
  </si>
  <si>
    <t>IT04119</t>
  </si>
  <si>
    <t>IT04018</t>
  </si>
  <si>
    <t>IT04040</t>
  </si>
  <si>
    <t>IT04041</t>
  </si>
  <si>
    <t>IT03953</t>
  </si>
  <si>
    <t>IT03954</t>
  </si>
  <si>
    <t>IT04023</t>
  </si>
  <si>
    <t>IT04044</t>
  </si>
  <si>
    <t>IT04088</t>
  </si>
  <si>
    <t>IT04087</t>
  </si>
  <si>
    <t>IT04086</t>
  </si>
  <si>
    <t>IT04111</t>
  </si>
  <si>
    <t>IT04112</t>
  </si>
  <si>
    <t>IT04113</t>
  </si>
  <si>
    <t>IT04108</t>
  </si>
  <si>
    <t>IT04107</t>
  </si>
  <si>
    <t>IT04106</t>
  </si>
  <si>
    <t>IT04109</t>
  </si>
  <si>
    <t>IT04110</t>
  </si>
  <si>
    <t>IT03952</t>
  </si>
  <si>
    <t>IT03951</t>
  </si>
  <si>
    <t>IT03950</t>
  </si>
  <si>
    <t>IT04014</t>
  </si>
  <si>
    <t>IT04013</t>
  </si>
  <si>
    <t>IT04012</t>
  </si>
  <si>
    <t>IT04027</t>
  </si>
  <si>
    <t>IT04028</t>
  </si>
  <si>
    <t>IT04039</t>
  </si>
  <si>
    <t>IT04035</t>
  </si>
  <si>
    <t>IT04033</t>
  </si>
  <si>
    <t>IT03949</t>
  </si>
  <si>
    <t>IT03948</t>
  </si>
  <si>
    <t>IT03947</t>
  </si>
  <si>
    <t>IT10300</t>
  </si>
  <si>
    <t>IT10368</t>
  </si>
  <si>
    <t>IT10283</t>
  </si>
  <si>
    <t>IT10334</t>
  </si>
  <si>
    <t>IT10385</t>
  </si>
  <si>
    <t>IT10808</t>
  </si>
  <si>
    <t>IT08469</t>
  </si>
  <si>
    <t>IT10317</t>
  </si>
  <si>
    <t>IT10825</t>
  </si>
  <si>
    <t>IT08757</t>
  </si>
  <si>
    <t>IT10351</t>
  </si>
  <si>
    <t>IT10803</t>
  </si>
  <si>
    <t>IT10402</t>
  </si>
  <si>
    <t>IT08750</t>
  </si>
  <si>
    <t>IT08731</t>
  </si>
  <si>
    <t>IT10842</t>
  </si>
  <si>
    <t>IT08688</t>
  </si>
  <si>
    <t>IT08689</t>
  </si>
  <si>
    <t>IT08690</t>
  </si>
  <si>
    <t>IT08713</t>
  </si>
  <si>
    <t>IT08707</t>
  </si>
  <si>
    <t>IT10606</t>
  </si>
  <si>
    <t>IT10572</t>
  </si>
  <si>
    <t>IT08451</t>
  </si>
  <si>
    <t>IT10657</t>
  </si>
  <si>
    <t>IT10555</t>
  </si>
  <si>
    <t>IT08434</t>
  </si>
  <si>
    <t>IT10623</t>
  </si>
  <si>
    <t>IT10856</t>
  </si>
  <si>
    <t>IT08400</t>
  </si>
  <si>
    <t>IT10589</t>
  </si>
  <si>
    <t>IT10873</t>
  </si>
  <si>
    <t>IT08383</t>
  </si>
  <si>
    <t>IT10674</t>
  </si>
  <si>
    <t>IT10851</t>
  </si>
  <si>
    <t>IT10640</t>
  </si>
  <si>
    <t>IT08951</t>
  </si>
  <si>
    <t>IT08365</t>
  </si>
  <si>
    <t>IT08364</t>
  </si>
  <si>
    <t>IT08339</t>
  </si>
  <si>
    <t>IT08338</t>
  </si>
  <si>
    <t>IT08337</t>
  </si>
  <si>
    <t>IT08318</t>
  </si>
  <si>
    <t>IT08335</t>
  </si>
  <si>
    <t>IT08675</t>
  </si>
  <si>
    <t>IT08666</t>
  </si>
  <si>
    <t>IT08620</t>
  </si>
  <si>
    <t>IT08646</t>
  </si>
  <si>
    <t>IT08595</t>
  </si>
  <si>
    <t>IT08604</t>
  </si>
  <si>
    <t>IT08579</t>
  </si>
  <si>
    <t>IT08578</t>
  </si>
  <si>
    <t>IT09003</t>
  </si>
  <si>
    <t>IT08556</t>
  </si>
  <si>
    <t>IT08978</t>
  </si>
  <si>
    <t>IT08968</t>
  </si>
  <si>
    <t>IT08659</t>
  </si>
  <si>
    <t>IT03980</t>
  </si>
  <si>
    <t>IT03974</t>
  </si>
  <si>
    <t>IT03966</t>
  </si>
  <si>
    <t>IT03965</t>
  </si>
  <si>
    <t>IT03957</t>
  </si>
  <si>
    <t>IT03958</t>
  </si>
  <si>
    <t>IT03959</t>
  </si>
  <si>
    <t>IT03960</t>
  </si>
  <si>
    <t>IT08939</t>
  </si>
  <si>
    <t>IT08937</t>
  </si>
  <si>
    <t>IT08936</t>
  </si>
  <si>
    <t>IT08935</t>
  </si>
  <si>
    <t>IT08934</t>
  </si>
  <si>
    <t>IT08932</t>
  </si>
  <si>
    <t>IT08931</t>
  </si>
  <si>
    <t>IT08930</t>
  </si>
  <si>
    <t>IT08929</t>
  </si>
  <si>
    <t>IT08928</t>
  </si>
  <si>
    <t>IT08927</t>
  </si>
  <si>
    <t>IT08925</t>
  </si>
  <si>
    <t>IT08924</t>
  </si>
  <si>
    <t>IT08923</t>
  </si>
  <si>
    <t>IT08922</t>
  </si>
  <si>
    <t>IT08921</t>
  </si>
  <si>
    <t>IT08920</t>
  </si>
  <si>
    <t>IT08919</t>
  </si>
  <si>
    <t>IT08917</t>
  </si>
  <si>
    <t>IT08916</t>
  </si>
  <si>
    <t>IT08914</t>
  </si>
  <si>
    <t>IT08912</t>
  </si>
  <si>
    <t>IT08911</t>
  </si>
  <si>
    <t>IT08910</t>
  </si>
  <si>
    <t>IT08906</t>
  </si>
  <si>
    <t>IT08909</t>
  </si>
  <si>
    <t>IT08908</t>
  </si>
  <si>
    <t>IT08907</t>
  </si>
  <si>
    <t>IT08904</t>
  </si>
  <si>
    <t>IT08903</t>
  </si>
  <si>
    <t>IT08902</t>
  </si>
  <si>
    <t>IT08901</t>
  </si>
  <si>
    <t>IT08900</t>
  </si>
  <si>
    <t>IT08899</t>
  </si>
  <si>
    <t>IT08898</t>
  </si>
  <si>
    <t>IT08897</t>
  </si>
  <si>
    <t>IT08896</t>
  </si>
  <si>
    <t>IT08894</t>
  </si>
  <si>
    <t>IT08893</t>
  </si>
  <si>
    <t>IT08892</t>
  </si>
  <si>
    <t>IT08891</t>
  </si>
  <si>
    <t>IT08890</t>
  </si>
  <si>
    <t>IT08889</t>
  </si>
  <si>
    <t>IT08888</t>
  </si>
  <si>
    <t>IT08886</t>
  </si>
  <si>
    <t>IT08885</t>
  </si>
  <si>
    <t>IT08884</t>
  </si>
  <si>
    <t>IT08883</t>
  </si>
  <si>
    <t>IT08882</t>
  </si>
  <si>
    <t>IT08918</t>
  </si>
  <si>
    <t>IT08915</t>
  </si>
  <si>
    <t>IT08881</t>
  </si>
  <si>
    <t>IT08879</t>
  </si>
  <si>
    <t>IT08878</t>
  </si>
  <si>
    <t>IT04135</t>
  </si>
  <si>
    <t>IT04134</t>
  </si>
  <si>
    <t>IT04004</t>
  </si>
  <si>
    <t>IT04003</t>
  </si>
  <si>
    <t>IT04054</t>
  </si>
  <si>
    <t>IT04053</t>
  </si>
  <si>
    <t>IT04052</t>
  </si>
  <si>
    <t>IT04138</t>
  </si>
  <si>
    <t>IT04137</t>
  </si>
  <si>
    <t>IT04136</t>
  </si>
  <si>
    <t>IT04097</t>
  </si>
  <si>
    <t>IT04093</t>
  </si>
  <si>
    <t>IT04008</t>
  </si>
  <si>
    <t>IT04005</t>
  </si>
  <si>
    <t>IT03945</t>
  </si>
  <si>
    <t>IT03885</t>
  </si>
  <si>
    <t>IT03880</t>
  </si>
  <si>
    <t>IT08887</t>
  </si>
  <si>
    <t>IT08863</t>
  </si>
  <si>
    <t>IT08865</t>
  </si>
  <si>
    <t>IT03925</t>
  </si>
  <si>
    <t>IT03930</t>
  </si>
  <si>
    <t>IT04104</t>
  </si>
  <si>
    <t>IT04085</t>
  </si>
  <si>
    <t>IT04016</t>
  </si>
  <si>
    <t>IT04017</t>
  </si>
  <si>
    <t>IT03924</t>
  </si>
  <si>
    <t>IT03923</t>
  </si>
  <si>
    <t>IT00277</t>
  </si>
  <si>
    <t>IT00479</t>
  </si>
  <si>
    <t>IT00734</t>
  </si>
  <si>
    <t>IT08130</t>
  </si>
  <si>
    <t>IT08124</t>
  </si>
  <si>
    <t>IT08125</t>
  </si>
  <si>
    <t>IT08129</t>
  </si>
  <si>
    <t>IT08452</t>
  </si>
  <si>
    <t>IT08470</t>
  </si>
  <si>
    <t>IT08471</t>
  </si>
  <si>
    <t>IT08520</t>
  </si>
  <si>
    <t>IT08969</t>
  </si>
  <si>
    <t>IT07836</t>
  </si>
  <si>
    <t>IT07834</t>
  </si>
  <si>
    <t>IT07825</t>
  </si>
  <si>
    <t>IT07824</t>
  </si>
  <si>
    <t>IT07833</t>
  </si>
  <si>
    <t>IT07832</t>
  </si>
  <si>
    <t>IT07822</t>
  </si>
  <si>
    <t>IT07827</t>
  </si>
  <si>
    <t>IT03906</t>
  </si>
  <si>
    <t>IT03901</t>
  </si>
  <si>
    <t>IT03902</t>
  </si>
  <si>
    <t>IT03907</t>
  </si>
  <si>
    <t>IT03908</t>
  </si>
  <si>
    <t>IT03904</t>
  </si>
  <si>
    <t>IT03909</t>
  </si>
  <si>
    <t>IT07826</t>
  </si>
  <si>
    <t>IT07823</t>
  </si>
  <si>
    <t>IT03910</t>
  </si>
  <si>
    <t>IT03903</t>
  </si>
  <si>
    <t>IT07835</t>
  </si>
  <si>
    <t>IT07828</t>
  </si>
  <si>
    <t>IT07829</t>
  </si>
  <si>
    <t>IT07830</t>
  </si>
  <si>
    <t>IT07831</t>
  </si>
  <si>
    <t>IT03905</t>
  </si>
  <si>
    <t>IT03911</t>
  </si>
  <si>
    <t>IT03912</t>
  </si>
  <si>
    <t>IT03913</t>
  </si>
  <si>
    <t>IT03914</t>
  </si>
  <si>
    <t>IT0002</t>
  </si>
  <si>
    <t>IT08862</t>
  </si>
  <si>
    <t>IT08864</t>
  </si>
  <si>
    <t>IT08895</t>
  </si>
  <si>
    <t>IT08913</t>
  </si>
  <si>
    <t>IT08926</t>
  </si>
  <si>
    <t>IT03881</t>
  </si>
  <si>
    <t>IT03883</t>
  </si>
  <si>
    <t>IT03884</t>
  </si>
  <si>
    <t>IT03882</t>
  </si>
  <si>
    <t>IT03879</t>
  </si>
  <si>
    <t>IT03878</t>
  </si>
  <si>
    <t>IT03877</t>
  </si>
  <si>
    <t>IT03876</t>
  </si>
  <si>
    <t>IT03875</t>
  </si>
  <si>
    <t>IT07821</t>
  </si>
  <si>
    <t>IT07820</t>
  </si>
  <si>
    <t>IT07819</t>
  </si>
  <si>
    <t>IT07817</t>
  </si>
  <si>
    <t>IT07815</t>
  </si>
  <si>
    <t>IT07814</t>
  </si>
  <si>
    <t>IT07813</t>
  </si>
  <si>
    <t>IT07812</t>
  </si>
  <si>
    <t>IT07818</t>
  </si>
  <si>
    <t>IT07816</t>
  </si>
  <si>
    <t>IT07811</t>
  </si>
  <si>
    <t>IT03899</t>
  </si>
  <si>
    <t>IT03898</t>
  </si>
  <si>
    <t>IT03897</t>
  </si>
  <si>
    <t>IT03896</t>
  </si>
  <si>
    <t>IT03900</t>
  </si>
  <si>
    <t>IT03895</t>
  </si>
  <si>
    <t>IT03894</t>
  </si>
  <si>
    <t>IT03893</t>
  </si>
  <si>
    <t>IT03892</t>
  </si>
  <si>
    <t>IT03891</t>
  </si>
  <si>
    <t>IT03890</t>
  </si>
  <si>
    <t>IT03889</t>
  </si>
  <si>
    <t>IT03888</t>
  </si>
  <si>
    <t>IT03857</t>
  </si>
  <si>
    <t>IT03858</t>
  </si>
  <si>
    <t>IT07797</t>
  </si>
  <si>
    <t>IT07798</t>
  </si>
  <si>
    <t>IT07796</t>
  </si>
  <si>
    <t>IT07799</t>
  </si>
  <si>
    <t>IT07800</t>
  </si>
  <si>
    <t>IT07801</t>
  </si>
  <si>
    <t>IT07808</t>
  </si>
  <si>
    <t>IT03886</t>
  </si>
  <si>
    <t>IT03887</t>
  </si>
  <si>
    <t>IT08521</t>
  </si>
  <si>
    <t>IT07809</t>
  </si>
  <si>
    <t>IT08532</t>
  </si>
  <si>
    <t>IT07781</t>
  </si>
  <si>
    <t>IT07782</t>
  </si>
  <si>
    <t>IT07783</t>
  </si>
  <si>
    <t>IT07803</t>
  </si>
  <si>
    <t>IT07804</t>
  </si>
  <si>
    <t>IT07805</t>
  </si>
  <si>
    <t>IT07806</t>
  </si>
  <si>
    <t>IT07786</t>
  </si>
  <si>
    <t>IT07787</t>
  </si>
  <si>
    <t>IT07788</t>
  </si>
  <si>
    <t>IT07802</t>
  </si>
  <si>
    <t>IT08533</t>
  </si>
  <si>
    <t>IT07771</t>
  </si>
  <si>
    <t>IT07795</t>
  </si>
  <si>
    <t>IT07793</t>
  </si>
  <si>
    <t>IT07794</t>
  </si>
  <si>
    <t>IT07792</t>
  </si>
  <si>
    <t>IT07789</t>
  </si>
  <si>
    <t>IT07790</t>
  </si>
  <si>
    <t>IT07791</t>
  </si>
  <si>
    <t>IT03182</t>
  </si>
  <si>
    <t>IT01806</t>
  </si>
  <si>
    <t>RT</t>
  </si>
  <si>
    <t>IT04147  SS1-OOB-SW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</si>
</sst>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$&quot;* #,##0.00_);_(&quot;$&quot;* \(#,##0.00\);_(&quot;$&quot;* &quot;-&quot;??_);_(@_)"/>
    <numFmt numFmtId="165" formatCode="0#&quot; &quot;##&quot; &quot;##&quot; &quot;##&quot; &quot;##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0"/>
      <name val="Helv"/>
      <charset val="204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Calibri"/>
      <family val="2"/>
      <scheme val="minor"/>
    </font>
    <font>
      <sz val="9"/>
      <color theme="1"/>
      <name val="Arial"/>
      <family val="2"/>
    </font>
    <font>
      <sz val="11"/>
      <color theme="0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u/>
      <sz val="11"/>
      <color rgb="FF00206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</borders>
  <cellStyleXfs count="349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6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20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1" borderId="1" applyNumberFormat="0" applyAlignment="0" applyProtection="0"/>
    <xf numFmtId="0" fontId="9" fillId="21" borderId="1" applyNumberFormat="0" applyAlignment="0" applyProtection="0"/>
    <xf numFmtId="0" fontId="9" fillId="21" borderId="1" applyNumberFormat="0" applyAlignment="0" applyProtection="0"/>
    <xf numFmtId="0" fontId="10" fillId="0" borderId="2" applyNumberFormat="0" applyFill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11" fillId="8" borderId="1" applyNumberFormat="0" applyAlignment="0" applyProtection="0"/>
    <xf numFmtId="0" fontId="11" fillId="8" borderId="1" applyNumberFormat="0" applyAlignment="0" applyProtection="0"/>
    <xf numFmtId="0" fontId="11" fillId="8" borderId="1" applyNumberFormat="0" applyAlignment="0" applyProtection="0"/>
    <xf numFmtId="0" fontId="4" fillId="0" borderId="0" applyFont="0" applyFill="0" applyBorder="0" applyAlignment="0" applyProtection="0"/>
    <xf numFmtId="0" fontId="12" fillId="4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5" fillId="23" borderId="0" applyNumberFormat="0" applyBorder="0" applyAlignment="0" applyProtection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7" fillId="5" borderId="0" applyNumberFormat="0" applyBorder="0" applyAlignment="0" applyProtection="0"/>
    <xf numFmtId="0" fontId="18" fillId="21" borderId="4" applyNumberFormat="0" applyAlignment="0" applyProtection="0"/>
    <xf numFmtId="0" fontId="18" fillId="21" borderId="4" applyNumberFormat="0" applyAlignment="0" applyProtection="0"/>
    <xf numFmtId="0" fontId="18" fillId="21" borderId="4" applyNumberFormat="0" applyAlignment="0" applyProtection="0"/>
    <xf numFmtId="0" fontId="19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6" fillId="24" borderId="9" applyNumberFormat="0" applyAlignment="0" applyProtection="0"/>
    <xf numFmtId="164" fontId="4" fillId="0" borderId="0" applyFont="0" applyFill="0" applyBorder="0" applyAlignment="0" applyProtection="0"/>
    <xf numFmtId="0" fontId="28" fillId="0" borderId="0"/>
    <xf numFmtId="0" fontId="18" fillId="21" borderId="17" applyNumberFormat="0" applyAlignment="0" applyProtection="0"/>
    <xf numFmtId="0" fontId="11" fillId="8" borderId="15" applyNumberFormat="0" applyAlignment="0" applyProtection="0"/>
    <xf numFmtId="0" fontId="4" fillId="22" borderId="16" applyNumberFormat="0" applyFont="0" applyAlignment="0" applyProtection="0"/>
    <xf numFmtId="0" fontId="4" fillId="22" borderId="16" applyNumberFormat="0" applyFont="0" applyAlignment="0" applyProtection="0"/>
    <xf numFmtId="0" fontId="9" fillId="21" borderId="15" applyNumberFormat="0" applyAlignment="0" applyProtection="0"/>
    <xf numFmtId="0" fontId="24" fillId="0" borderId="19" applyNumberFormat="0" applyFill="0" applyAlignment="0" applyProtection="0"/>
    <xf numFmtId="0" fontId="24" fillId="0" borderId="14" applyNumberFormat="0" applyFill="0" applyAlignment="0" applyProtection="0"/>
    <xf numFmtId="0" fontId="25" fillId="0" borderId="18" applyNumberFormat="0" applyFill="0" applyAlignment="0" applyProtection="0"/>
    <xf numFmtId="0" fontId="9" fillId="21" borderId="15" applyNumberFormat="0" applyAlignment="0" applyProtection="0"/>
    <xf numFmtId="0" fontId="9" fillId="21" borderId="10" applyNumberFormat="0" applyAlignment="0" applyProtection="0"/>
    <xf numFmtId="0" fontId="4" fillId="22" borderId="11" applyNumberFormat="0" applyFont="0" applyAlignment="0" applyProtection="0"/>
    <xf numFmtId="0" fontId="4" fillId="22" borderId="11" applyNumberFormat="0" applyFont="0" applyAlignment="0" applyProtection="0"/>
    <xf numFmtId="0" fontId="11" fillId="8" borderId="10" applyNumberFormat="0" applyAlignment="0" applyProtection="0"/>
    <xf numFmtId="0" fontId="11" fillId="8" borderId="15" applyNumberFormat="0" applyAlignment="0" applyProtection="0"/>
    <xf numFmtId="0" fontId="18" fillId="21" borderId="12" applyNumberFormat="0" applyAlignment="0" applyProtection="0"/>
    <xf numFmtId="0" fontId="25" fillId="0" borderId="13" applyNumberFormat="0" applyFill="0" applyAlignment="0" applyProtection="0"/>
    <xf numFmtId="0" fontId="4" fillId="22" borderId="16" applyNumberFormat="0" applyFont="0" applyAlignment="0" applyProtection="0"/>
    <xf numFmtId="0" fontId="9" fillId="21" borderId="10" applyNumberFormat="0" applyAlignment="0" applyProtection="0"/>
    <xf numFmtId="0" fontId="4" fillId="22" borderId="11" applyNumberFormat="0" applyFont="0" applyAlignment="0" applyProtection="0"/>
    <xf numFmtId="0" fontId="4" fillId="22" borderId="11" applyNumberFormat="0" applyFont="0" applyAlignment="0" applyProtection="0"/>
    <xf numFmtId="0" fontId="11" fillId="8" borderId="10" applyNumberFormat="0" applyAlignment="0" applyProtection="0"/>
    <xf numFmtId="0" fontId="4" fillId="22" borderId="16" applyNumberFormat="0" applyFont="0" applyAlignment="0" applyProtection="0"/>
    <xf numFmtId="0" fontId="18" fillId="21" borderId="12" applyNumberFormat="0" applyAlignment="0" applyProtection="0"/>
    <xf numFmtId="0" fontId="25" fillId="0" borderId="13" applyNumberFormat="0" applyFill="0" applyAlignment="0" applyProtection="0"/>
    <xf numFmtId="0" fontId="18" fillId="21" borderId="17" applyNumberFormat="0" applyAlignment="0" applyProtection="0"/>
    <xf numFmtId="0" fontId="25" fillId="0" borderId="18" applyNumberFormat="0" applyFill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29" fillId="0" borderId="0" xfId="0" applyFont="1"/>
    <xf numFmtId="0" fontId="0" fillId="25" borderId="0" xfId="0" applyFill="1" applyAlignment="1">
      <alignment horizontal="center" vertical="center"/>
    </xf>
    <xf numFmtId="0" fontId="0" fillId="25" borderId="0" xfId="0" applyNumberFormat="1" applyFill="1" applyAlignment="1">
      <alignment horizontal="center" vertical="center"/>
    </xf>
    <xf numFmtId="165" fontId="0" fillId="0" borderId="0" xfId="0" applyNumberFormat="1"/>
    <xf numFmtId="0" fontId="0" fillId="0" borderId="0" xfId="0" applyProtection="1">
      <protection hidden="1"/>
    </xf>
    <xf numFmtId="0" fontId="0" fillId="0" borderId="0" xfId="0" applyNumberFormat="1" applyProtection="1">
      <protection hidden="1"/>
    </xf>
    <xf numFmtId="0" fontId="5" fillId="2" borderId="0" xfId="4" applyFill="1" applyAlignment="1" applyProtection="1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0" fillId="25" borderId="0" xfId="0" applyFill="1"/>
    <xf numFmtId="0" fontId="30" fillId="27" borderId="0" xfId="0" applyFont="1" applyFill="1"/>
    <xf numFmtId="0" fontId="30" fillId="0" borderId="0" xfId="0" applyFont="1"/>
    <xf numFmtId="0" fontId="30" fillId="26" borderId="0" xfId="0" applyFont="1" applyFill="1" applyAlignment="1">
      <alignment vertical="center"/>
    </xf>
    <xf numFmtId="0" fontId="32" fillId="0" borderId="0" xfId="0" applyFont="1" applyFill="1" applyAlignment="1">
      <alignment vertical="center"/>
    </xf>
    <xf numFmtId="0" fontId="30" fillId="28" borderId="0" xfId="0" applyFont="1" applyFill="1" applyAlignment="1">
      <alignment horizontal="center" vertical="center"/>
    </xf>
    <xf numFmtId="0" fontId="31" fillId="28" borderId="0" xfId="0" applyFont="1" applyFill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7" fillId="0" borderId="20" xfId="0" applyFont="1" applyFill="1" applyBorder="1" applyAlignment="1">
      <alignment horizontal="center" vertical="center"/>
    </xf>
    <xf numFmtId="0" fontId="33" fillId="29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34" fillId="0" borderId="0" xfId="0" applyFont="1"/>
    <xf numFmtId="0" fontId="0" fillId="0" borderId="0" xfId="0" applyNumberFormat="1"/>
    <xf numFmtId="0" fontId="33" fillId="29" borderId="0" xfId="0" applyFont="1" applyFill="1" applyAlignment="1">
      <alignment horizontal="left" vertical="center" wrapText="1"/>
    </xf>
  </cellXfs>
  <cellStyles count="349">
    <cellStyle name="%" xfId="5"/>
    <cellStyle name="% 2" xfId="6"/>
    <cellStyle name="% 3" xfId="7"/>
    <cellStyle name="%_AUC_D3_sfa_1108_v0.3" xfId="8"/>
    <cellStyle name="%_AUC_D3_sfa_1108_v0.3 2" xfId="9"/>
    <cellStyle name="%_AUC_D3_sfa_1108_v0.3 3" xfId="10"/>
    <cellStyle name="%_SFRSC-PLA-024" xfId="11"/>
    <cellStyle name="%_SFRSC-PLA-024 2" xfId="12"/>
    <cellStyle name="%_SFRSC-PLA-024 2 2" xfId="13"/>
    <cellStyle name="%_SFRSC-PLA-024 2 3" xfId="14"/>
    <cellStyle name="%_SFRSC-PLA-024 3" xfId="15"/>
    <cellStyle name="%_SFRSC-PLA-024 3 2" xfId="16"/>
    <cellStyle name="%_SFRSC-PLA-024 3 3" xfId="17"/>
    <cellStyle name="%_SFRSC-PLA-024 4" xfId="18"/>
    <cellStyle name="%_SFRSC-PLA-024 5" xfId="19"/>
    <cellStyle name="20 % - Accent1 2" xfId="20"/>
    <cellStyle name="20 % - Accent2 2" xfId="21"/>
    <cellStyle name="20 % - Accent3 2" xfId="22"/>
    <cellStyle name="20 % - Accent3 2 2" xfId="23"/>
    <cellStyle name="20 % - Accent4 2" xfId="24"/>
    <cellStyle name="20 % - Accent5 2" xfId="25"/>
    <cellStyle name="20 % - Accent6 2" xfId="26"/>
    <cellStyle name="40 % - Accent1 2" xfId="27"/>
    <cellStyle name="40 % - Accent2 2" xfId="28"/>
    <cellStyle name="40 % - Accent3 2" xfId="29"/>
    <cellStyle name="40 % - Accent4 2" xfId="30"/>
    <cellStyle name="40 % - Accent5 2" xfId="31"/>
    <cellStyle name="40 % - Accent6 2" xfId="32"/>
    <cellStyle name="60 % - Accent1 2" xfId="33"/>
    <cellStyle name="60 % - Accent2 2" xfId="34"/>
    <cellStyle name="60 % - Accent3 2" xfId="35"/>
    <cellStyle name="60 % - Accent4 2" xfId="36"/>
    <cellStyle name="60 % - Accent5 2" xfId="37"/>
    <cellStyle name="60 % - Accent6 2" xfId="38"/>
    <cellStyle name="Accent1 2" xfId="39"/>
    <cellStyle name="Accent2 2" xfId="40"/>
    <cellStyle name="Accent3 2" xfId="41"/>
    <cellStyle name="Accent4 2" xfId="42"/>
    <cellStyle name="Accent5 2" xfId="43"/>
    <cellStyle name="Accent6 2" xfId="44"/>
    <cellStyle name="Avertissement 2" xfId="45"/>
    <cellStyle name="Calcul 2" xfId="46"/>
    <cellStyle name="Calcul 2 2" xfId="47"/>
    <cellStyle name="Calcul 2 2 2" xfId="48"/>
    <cellStyle name="Calcul 2 2 2 2" xfId="340"/>
    <cellStyle name="Calcul 2 2 2 3" xfId="327"/>
    <cellStyle name="Calcul 2 2 3" xfId="332"/>
    <cellStyle name="Calcul 2 2 4" xfId="331"/>
    <cellStyle name="Cellule liée 2" xfId="49"/>
    <cellStyle name="Commentaire 2" xfId="50"/>
    <cellStyle name="Commentaire 2 2" xfId="51"/>
    <cellStyle name="Commentaire 2 2 2" xfId="52"/>
    <cellStyle name="Commentaire 2 2 2 2" xfId="53"/>
    <cellStyle name="Commentaire 2 2 2 2 2" xfId="342"/>
    <cellStyle name="Commentaire 2 2 2 2 3" xfId="325"/>
    <cellStyle name="Commentaire 2 2 2 3" xfId="334"/>
    <cellStyle name="Commentaire 2 2 2 4" xfId="344"/>
    <cellStyle name="Commentaire 2 3" xfId="54"/>
    <cellStyle name="Commentaire 2 3 2" xfId="55"/>
    <cellStyle name="Commentaire 2 3 2 2" xfId="341"/>
    <cellStyle name="Commentaire 2 3 2 3" xfId="326"/>
    <cellStyle name="Commentaire 2 3 3" xfId="333"/>
    <cellStyle name="Commentaire 2 3 4" xfId="339"/>
    <cellStyle name="Entrée 2" xfId="56"/>
    <cellStyle name="Entrée 2 2" xfId="57"/>
    <cellStyle name="Entrée 2 2 2" xfId="58"/>
    <cellStyle name="Entrée 2 2 2 2" xfId="343"/>
    <cellStyle name="Entrée 2 2 2 3" xfId="324"/>
    <cellStyle name="Entrée 2 2 3" xfId="335"/>
    <cellStyle name="Entrée 2 2 4" xfId="336"/>
    <cellStyle name="Euro" xfId="59"/>
    <cellStyle name="Insatisfaisant 2" xfId="60"/>
    <cellStyle name="Lien hypertexte" xfId="4" builtinId="8"/>
    <cellStyle name="Lien hypertexte 10" xfId="61"/>
    <cellStyle name="Lien hypertexte 2" xfId="62"/>
    <cellStyle name="Lien hypertexte 2 2" xfId="63"/>
    <cellStyle name="Lien hypertexte 2 3" xfId="64"/>
    <cellStyle name="Lien hypertexte 2 4" xfId="65"/>
    <cellStyle name="Lien hypertexte 2 5" xfId="66"/>
    <cellStyle name="Lien hypertexte 3" xfId="67"/>
    <cellStyle name="Lien hypertexte 4" xfId="68"/>
    <cellStyle name="Lien hypertexte 5" xfId="69"/>
    <cellStyle name="Lien hypertexte 6" xfId="70"/>
    <cellStyle name="Lien hypertexte 7" xfId="71"/>
    <cellStyle name="Lien hypertexte 8" xfId="72"/>
    <cellStyle name="Lien hypertexte 9" xfId="2"/>
    <cellStyle name="Lien hypertexte 9 2" xfId="73"/>
    <cellStyle name="Neutre 2" xfId="74"/>
    <cellStyle name="Normal" xfId="0" builtinId="0"/>
    <cellStyle name="Normal 10" xfId="75"/>
    <cellStyle name="Normal 11" xfId="76"/>
    <cellStyle name="Normal 11 2" xfId="77"/>
    <cellStyle name="Normal 11 2 2" xfId="78"/>
    <cellStyle name="Normal 11 2 2 2" xfId="79"/>
    <cellStyle name="Normal 11 2 3" xfId="80"/>
    <cellStyle name="Normal 11 3" xfId="81"/>
    <cellStyle name="Normal 11 3 2" xfId="82"/>
    <cellStyle name="Normal 11 4" xfId="83"/>
    <cellStyle name="Normal 12" xfId="84"/>
    <cellStyle name="Normal 12 2" xfId="85"/>
    <cellStyle name="Normal 13" xfId="86"/>
    <cellStyle name="Normal 13 2" xfId="87"/>
    <cellStyle name="Normal 13 2 2" xfId="88"/>
    <cellStyle name="Normal 13 3" xfId="89"/>
    <cellStyle name="Normal 14" xfId="90"/>
    <cellStyle name="Normal 14 2" xfId="91"/>
    <cellStyle name="Normal 14 2 2" xfId="92"/>
    <cellStyle name="Normal 14 3" xfId="93"/>
    <cellStyle name="Normal 15" xfId="94"/>
    <cellStyle name="Normal 16" xfId="95"/>
    <cellStyle name="Normal 17" xfId="96"/>
    <cellStyle name="Normal 18" xfId="97"/>
    <cellStyle name="Normal 19" xfId="98"/>
    <cellStyle name="Normal 2" xfId="99"/>
    <cellStyle name="Normal 2 2" xfId="100"/>
    <cellStyle name="Normal 2 2 2" xfId="101"/>
    <cellStyle name="Normal 2 2 3" xfId="102"/>
    <cellStyle name="Normal 2 3" xfId="103"/>
    <cellStyle name="Normal 2 3 2" xfId="104"/>
    <cellStyle name="Normal 2 3 3" xfId="105"/>
    <cellStyle name="Normal 2 4" xfId="106"/>
    <cellStyle name="Normal 2 5" xfId="107"/>
    <cellStyle name="Normal 2 6" xfId="108"/>
    <cellStyle name="Normal 20" xfId="109"/>
    <cellStyle name="Normal 20 2" xfId="110"/>
    <cellStyle name="Normal 20 2 2" xfId="111"/>
    <cellStyle name="Normal 20 3" xfId="112"/>
    <cellStyle name="Normal 21" xfId="113"/>
    <cellStyle name="Normal 21 2" xfId="114"/>
    <cellStyle name="Normal 21 2 2" xfId="115"/>
    <cellStyle name="Normal 21 3" xfId="116"/>
    <cellStyle name="Normal 22" xfId="117"/>
    <cellStyle name="Normal 22 2" xfId="118"/>
    <cellStyle name="Normal 22 2 2" xfId="119"/>
    <cellStyle name="Normal 22 3" xfId="120"/>
    <cellStyle name="Normal 23" xfId="121"/>
    <cellStyle name="Normal 23 2" xfId="122"/>
    <cellStyle name="Normal 23 2 2" xfId="123"/>
    <cellStyle name="Normal 23 3" xfId="124"/>
    <cellStyle name="Normal 24" xfId="125"/>
    <cellStyle name="Normal 24 2" xfId="126"/>
    <cellStyle name="Normal 24 2 2" xfId="127"/>
    <cellStyle name="Normal 24 3" xfId="128"/>
    <cellStyle name="Normal 25" xfId="129"/>
    <cellStyle name="Normal 25 2" xfId="130"/>
    <cellStyle name="Normal 25 2 2" xfId="131"/>
    <cellStyle name="Normal 25 3" xfId="132"/>
    <cellStyle name="Normal 26" xfId="133"/>
    <cellStyle name="Normal 27" xfId="134"/>
    <cellStyle name="Normal 27 2" xfId="135"/>
    <cellStyle name="Normal 27 2 2" xfId="136"/>
    <cellStyle name="Normal 27 3" xfId="137"/>
    <cellStyle name="Normal 28" xfId="138"/>
    <cellStyle name="Normal 28 2" xfId="139"/>
    <cellStyle name="Normal 28 2 2" xfId="140"/>
    <cellStyle name="Normal 28 3" xfId="141"/>
    <cellStyle name="Normal 29" xfId="142"/>
    <cellStyle name="Normal 29 2" xfId="143"/>
    <cellStyle name="Normal 29 2 2" xfId="144"/>
    <cellStyle name="Normal 29 3" xfId="145"/>
    <cellStyle name="Normal 29 3 2" xfId="146"/>
    <cellStyle name="Normal 29 4" xfId="147"/>
    <cellStyle name="Normal 29 5" xfId="1"/>
    <cellStyle name="Normal 3" xfId="148"/>
    <cellStyle name="Normal 3 2" xfId="149"/>
    <cellStyle name="Normal 3 2 2" xfId="150"/>
    <cellStyle name="Normal 3 2 3" xfId="151"/>
    <cellStyle name="Normal 3 3" xfId="152"/>
    <cellStyle name="Normal 3 3 2" xfId="153"/>
    <cellStyle name="Normal 3 3 3" xfId="154"/>
    <cellStyle name="Normal 3 4" xfId="155"/>
    <cellStyle name="Normal 3 5" xfId="156"/>
    <cellStyle name="Normal 3 6" xfId="157"/>
    <cellStyle name="Normal 3 6 2" xfId="158"/>
    <cellStyle name="Normal 30" xfId="159"/>
    <cellStyle name="Normal 30 2" xfId="160"/>
    <cellStyle name="Normal 30 2 2" xfId="161"/>
    <cellStyle name="Normal 30 3" xfId="162"/>
    <cellStyle name="Normal 31" xfId="163"/>
    <cellStyle name="Normal 31 2" xfId="164"/>
    <cellStyle name="Normal 31 2 2" xfId="165"/>
    <cellStyle name="Normal 31 3" xfId="166"/>
    <cellStyle name="Normal 32" xfId="167"/>
    <cellStyle name="Normal 33" xfId="168"/>
    <cellStyle name="Normal 34" xfId="169"/>
    <cellStyle name="Normal 34 2" xfId="170"/>
    <cellStyle name="Normal 35" xfId="171"/>
    <cellStyle name="Normal 35 2" xfId="172"/>
    <cellStyle name="Normal 36" xfId="173"/>
    <cellStyle name="Normal 37" xfId="322"/>
    <cellStyle name="Normal 4" xfId="174"/>
    <cellStyle name="Normal 4 10" xfId="175"/>
    <cellStyle name="Normal 4 11" xfId="176"/>
    <cellStyle name="Normal 4 12" xfId="177"/>
    <cellStyle name="Normal 4 2" xfId="178"/>
    <cellStyle name="Normal 4 2 2" xfId="179"/>
    <cellStyle name="Normal 4 2 2 2" xfId="180"/>
    <cellStyle name="Normal 4 2 2 2 2" xfId="181"/>
    <cellStyle name="Normal 4 2 2 2 2 2" xfId="182"/>
    <cellStyle name="Normal 4 2 2 2 2 2 2" xfId="183"/>
    <cellStyle name="Normal 4 2 2 2 2 3" xfId="184"/>
    <cellStyle name="Normal 4 2 2 2 3" xfId="185"/>
    <cellStyle name="Normal 4 2 2 2 3 2" xfId="186"/>
    <cellStyle name="Normal 4 2 2 2 4" xfId="187"/>
    <cellStyle name="Normal 4 2 2 3" xfId="188"/>
    <cellStyle name="Normal 4 2 2 3 2" xfId="189"/>
    <cellStyle name="Normal 4 2 2 3 2 2" xfId="190"/>
    <cellStyle name="Normal 4 2 2 3 2 2 2" xfId="191"/>
    <cellStyle name="Normal 4 2 2 3 2 3" xfId="192"/>
    <cellStyle name="Normal 4 2 2 3 3" xfId="193"/>
    <cellStyle name="Normal 4 2 2 3 3 2" xfId="194"/>
    <cellStyle name="Normal 4 2 2 3 4" xfId="195"/>
    <cellStyle name="Normal 4 2 2 4" xfId="196"/>
    <cellStyle name="Normal 4 2 2 4 2" xfId="197"/>
    <cellStyle name="Normal 4 2 2 4 2 2" xfId="198"/>
    <cellStyle name="Normal 4 2 2 4 3" xfId="199"/>
    <cellStyle name="Normal 4 2 2 5" xfId="200"/>
    <cellStyle name="Normal 4 2 2 5 2" xfId="201"/>
    <cellStyle name="Normal 4 2 2 5 2 2" xfId="202"/>
    <cellStyle name="Normal 4 2 2 5 3" xfId="203"/>
    <cellStyle name="Normal 4 2 2 6" xfId="204"/>
    <cellStyle name="Normal 4 2 2 6 2" xfId="205"/>
    <cellStyle name="Normal 4 2 2 7" xfId="206"/>
    <cellStyle name="Normal 4 2 3" xfId="207"/>
    <cellStyle name="Normal 4 2 3 2" xfId="208"/>
    <cellStyle name="Normal 4 2 3 2 2" xfId="209"/>
    <cellStyle name="Normal 4 2 3 2 2 2" xfId="210"/>
    <cellStyle name="Normal 4 2 3 2 3" xfId="211"/>
    <cellStyle name="Normal 4 2 3 3" xfId="212"/>
    <cellStyle name="Normal 4 2 3 3 2" xfId="213"/>
    <cellStyle name="Normal 4 2 3 4" xfId="214"/>
    <cellStyle name="Normal 4 2 4" xfId="215"/>
    <cellStyle name="Normal 4 2 4 2" xfId="216"/>
    <cellStyle name="Normal 4 2 4 2 2" xfId="217"/>
    <cellStyle name="Normal 4 2 4 2 2 2" xfId="218"/>
    <cellStyle name="Normal 4 2 4 2 3" xfId="219"/>
    <cellStyle name="Normal 4 2 4 3" xfId="220"/>
    <cellStyle name="Normal 4 2 4 3 2" xfId="221"/>
    <cellStyle name="Normal 4 2 4 4" xfId="222"/>
    <cellStyle name="Normal 4 2 5" xfId="223"/>
    <cellStyle name="Normal 4 2 5 2" xfId="224"/>
    <cellStyle name="Normal 4 2 5 2 2" xfId="225"/>
    <cellStyle name="Normal 4 2 5 3" xfId="226"/>
    <cellStyle name="Normal 4 2 6" xfId="227"/>
    <cellStyle name="Normal 4 2 6 2" xfId="228"/>
    <cellStyle name="Normal 4 2 6 2 2" xfId="229"/>
    <cellStyle name="Normal 4 2 6 3" xfId="230"/>
    <cellStyle name="Normal 4 2 7" xfId="231"/>
    <cellStyle name="Normal 4 2 7 2" xfId="232"/>
    <cellStyle name="Normal 4 2 8" xfId="233"/>
    <cellStyle name="Normal 4 2_ALB-ITCE-Carnet CFA-Réseau-serveurs_20120320" xfId="234"/>
    <cellStyle name="Normal 4 3" xfId="235"/>
    <cellStyle name="Normal 4 3 2" xfId="236"/>
    <cellStyle name="Normal 4 3 3" xfId="237"/>
    <cellStyle name="Normal 4 4" xfId="238"/>
    <cellStyle name="Normal 4 4 2" xfId="239"/>
    <cellStyle name="Normal 4 4 3" xfId="240"/>
    <cellStyle name="Normal 4 5" xfId="241"/>
    <cellStyle name="Normal 4 5 2" xfId="242"/>
    <cellStyle name="Normal 4 5 2 2" xfId="243"/>
    <cellStyle name="Normal 4 5 2 2 2" xfId="244"/>
    <cellStyle name="Normal 4 5 2 2 2 2" xfId="245"/>
    <cellStyle name="Normal 4 5 2 2 3" xfId="246"/>
    <cellStyle name="Normal 4 5 2 3" xfId="247"/>
    <cellStyle name="Normal 4 5 2 3 2" xfId="248"/>
    <cellStyle name="Normal 4 5 2 4" xfId="249"/>
    <cellStyle name="Normal 4 5 3" xfId="250"/>
    <cellStyle name="Normal 4 5 3 2" xfId="251"/>
    <cellStyle name="Normal 4 5 3 2 2" xfId="252"/>
    <cellStyle name="Normal 4 5 3 2 2 2" xfId="253"/>
    <cellStyle name="Normal 4 5 3 2 3" xfId="254"/>
    <cellStyle name="Normal 4 5 3 3" xfId="255"/>
    <cellStyle name="Normal 4 5 3 3 2" xfId="256"/>
    <cellStyle name="Normal 4 5 3 4" xfId="257"/>
    <cellStyle name="Normal 4 5 4" xfId="258"/>
    <cellStyle name="Normal 4 5 4 2" xfId="259"/>
    <cellStyle name="Normal 4 5 4 2 2" xfId="260"/>
    <cellStyle name="Normal 4 5 4 3" xfId="261"/>
    <cellStyle name="Normal 4 5 5" xfId="262"/>
    <cellStyle name="Normal 4 5 5 2" xfId="263"/>
    <cellStyle name="Normal 4 5 5 2 2" xfId="264"/>
    <cellStyle name="Normal 4 5 5 3" xfId="265"/>
    <cellStyle name="Normal 4 5 6" xfId="266"/>
    <cellStyle name="Normal 4 5 6 2" xfId="267"/>
    <cellStyle name="Normal 4 5 7" xfId="268"/>
    <cellStyle name="Normal 4 6" xfId="269"/>
    <cellStyle name="Normal 4 7" xfId="270"/>
    <cellStyle name="Normal 4 8" xfId="271"/>
    <cellStyle name="Normal 4 9" xfId="272"/>
    <cellStyle name="Normal 5" xfId="273"/>
    <cellStyle name="Normal 5 2" xfId="274"/>
    <cellStyle name="Normal 5 2 2" xfId="275"/>
    <cellStyle name="Normal 5 2 3" xfId="276"/>
    <cellStyle name="Normal 5 3" xfId="277"/>
    <cellStyle name="Normal 5 3 2" xfId="278"/>
    <cellStyle name="Normal 5 3 2 2" xfId="279"/>
    <cellStyle name="Normal 5 3 3" xfId="280"/>
    <cellStyle name="Normal 5 4" xfId="281"/>
    <cellStyle name="Normal 5 5" xfId="282"/>
    <cellStyle name="Normal 5 5 2" xfId="283"/>
    <cellStyle name="Normal 5 5 2 2" xfId="284"/>
    <cellStyle name="Normal 5 5 3" xfId="285"/>
    <cellStyle name="Normal 5 6" xfId="286"/>
    <cellStyle name="Normal 5 7" xfId="3"/>
    <cellStyle name="Normal 5 7 2" xfId="287"/>
    <cellStyle name="Normal 5 8" xfId="288"/>
    <cellStyle name="Normal 5 8 2" xfId="289"/>
    <cellStyle name="Normal 6" xfId="290"/>
    <cellStyle name="Normal 6 2" xfId="291"/>
    <cellStyle name="Normal 6 2 2" xfId="292"/>
    <cellStyle name="Normal 6 2 2 2" xfId="293"/>
    <cellStyle name="Normal 6 2 3" xfId="294"/>
    <cellStyle name="Normal 6 3" xfId="295"/>
    <cellStyle name="Normal 6 4" xfId="296"/>
    <cellStyle name="Normal 6 5" xfId="297"/>
    <cellStyle name="Normal 6 6" xfId="298"/>
    <cellStyle name="Normal 6 6 2" xfId="299"/>
    <cellStyle name="Normal 6 7" xfId="300"/>
    <cellStyle name="Normal 6 8" xfId="301"/>
    <cellStyle name="Normal 7" xfId="302"/>
    <cellStyle name="Normal 8" xfId="303"/>
    <cellStyle name="Normal 9" xfId="304"/>
    <cellStyle name="Satisfaisant 2" xfId="305"/>
    <cellStyle name="Sortie 2" xfId="306"/>
    <cellStyle name="Sortie 2 2" xfId="307"/>
    <cellStyle name="Sortie 2 2 2" xfId="308"/>
    <cellStyle name="Sortie 2 2 2 2" xfId="345"/>
    <cellStyle name="Sortie 2 2 2 3" xfId="347"/>
    <cellStyle name="Sortie 2 2 3" xfId="337"/>
    <cellStyle name="Sortie 2 2 4" xfId="323"/>
    <cellStyle name="Style 1" xfId="309"/>
    <cellStyle name="Texte explicatif 2" xfId="310"/>
    <cellStyle name="Titre 2" xfId="311"/>
    <cellStyle name="Titre 1 2" xfId="312"/>
    <cellStyle name="Titre 2 2" xfId="313"/>
    <cellStyle name="Titre 3 2" xfId="314"/>
    <cellStyle name="Titre 3 2 2" xfId="315"/>
    <cellStyle name="Titre 3 2 2 2" xfId="328"/>
    <cellStyle name="Titre 3 2 3" xfId="329"/>
    <cellStyle name="Titre 4 2" xfId="316"/>
    <cellStyle name="Total 2" xfId="317"/>
    <cellStyle name="Total 2 2" xfId="318"/>
    <cellStyle name="Total 2 2 2" xfId="319"/>
    <cellStyle name="Total 2 2 2 2" xfId="346"/>
    <cellStyle name="Total 2 2 2 3" xfId="348"/>
    <cellStyle name="Total 2 2 3" xfId="338"/>
    <cellStyle name="Total 2 2 4" xfId="330"/>
    <cellStyle name="Vérification 2" xfId="320"/>
    <cellStyle name="Währung" xfId="321"/>
  </cellStyles>
  <dxfs count="81">
    <dxf>
      <fill>
        <patternFill>
          <bgColor rgb="FFFFC000"/>
        </patternFill>
      </fill>
      <border>
        <bottom style="dashed">
          <color auto="1"/>
        </bottom>
        <vertical/>
        <horizontal/>
      </border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000"/>
        </patternFill>
      </fill>
      <border>
        <bottom style="dashed">
          <color auto="1"/>
        </bottom>
        <vertical/>
        <horizontal/>
      </border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000"/>
        </patternFill>
      </fill>
      <border>
        <bottom style="dashed">
          <color auto="1"/>
        </bottom>
        <vertical/>
        <horizontal/>
      </border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0000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0000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79998168889431442"/>
        </patternFill>
      </fill>
    </dxf>
    <dxf>
      <numFmt numFmtId="165" formatCode="0#&quot; &quot;##&quot; &quot;##&quot; &quot;##&quot; &quot;##"/>
    </dxf>
    <dxf>
      <numFmt numFmtId="0" formatCode="General"/>
      <protection locked="1" hidden="1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38100</xdr:rowOff>
    </xdr:from>
    <xdr:to>
      <xdr:col>5</xdr:col>
      <xdr:colOff>800100</xdr:colOff>
      <xdr:row>3</xdr:row>
      <xdr:rowOff>173589</xdr:rowOff>
    </xdr:to>
    <xdr:sp macro="" textlink="">
      <xdr:nvSpPr>
        <xdr:cNvPr id="2" name="Flèche droite 1"/>
        <xdr:cNvSpPr/>
      </xdr:nvSpPr>
      <xdr:spPr>
        <a:xfrm>
          <a:off x="0" y="228600"/>
          <a:ext cx="2085975" cy="516489"/>
        </a:xfrm>
        <a:prstGeom prst="rightArrow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effectLst/>
            </a:rPr>
            <a:t>SASIR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NOM</a:t>
          </a:r>
          <a:endParaRPr lang="fr-FR" sz="1100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</xdr:col>
      <xdr:colOff>1200150</xdr:colOff>
      <xdr:row>69</xdr:row>
      <xdr:rowOff>57150</xdr:rowOff>
    </xdr:from>
    <xdr:to>
      <xdr:col>6</xdr:col>
      <xdr:colOff>190500</xdr:colOff>
      <xdr:row>90</xdr:row>
      <xdr:rowOff>133351</xdr:rowOff>
    </xdr:to>
    <xdr:sp macro="" textlink="">
      <xdr:nvSpPr>
        <xdr:cNvPr id="3" name="Flèche vers le haut 2"/>
        <xdr:cNvSpPr/>
      </xdr:nvSpPr>
      <xdr:spPr>
        <a:xfrm>
          <a:off x="2457450" y="13963650"/>
          <a:ext cx="2105025" cy="407670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1400" b="1"/>
            <a:t>Lignes qui doivent se colorer</a:t>
          </a:r>
          <a:r>
            <a:rPr lang="fr-FR" sz="1400" b="1" baseline="0"/>
            <a:t> d'autant de lignes inidquées  en  feuilleA colonne J "taille" à partir dela ligne  contenant la valeur trouvée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38100</xdr:rowOff>
    </xdr:from>
    <xdr:to>
      <xdr:col>5</xdr:col>
      <xdr:colOff>800100</xdr:colOff>
      <xdr:row>3</xdr:row>
      <xdr:rowOff>173589</xdr:rowOff>
    </xdr:to>
    <xdr:sp macro="" textlink="">
      <xdr:nvSpPr>
        <xdr:cNvPr id="2" name="Flèche droite 1"/>
        <xdr:cNvSpPr/>
      </xdr:nvSpPr>
      <xdr:spPr>
        <a:xfrm>
          <a:off x="0" y="228600"/>
          <a:ext cx="2057400" cy="516489"/>
        </a:xfrm>
        <a:prstGeom prst="rightArrow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effectLst/>
            </a:rPr>
            <a:t>SASIR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NOM</a:t>
          </a:r>
          <a:endParaRPr lang="fr-FR" sz="1100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</xdr:col>
      <xdr:colOff>1200150</xdr:colOff>
      <xdr:row>69</xdr:row>
      <xdr:rowOff>57150</xdr:rowOff>
    </xdr:from>
    <xdr:to>
      <xdr:col>6</xdr:col>
      <xdr:colOff>190500</xdr:colOff>
      <xdr:row>90</xdr:row>
      <xdr:rowOff>133351</xdr:rowOff>
    </xdr:to>
    <xdr:sp macro="" textlink="">
      <xdr:nvSpPr>
        <xdr:cNvPr id="3" name="Flèche vers le haut 2"/>
        <xdr:cNvSpPr/>
      </xdr:nvSpPr>
      <xdr:spPr>
        <a:xfrm>
          <a:off x="2457450" y="13963650"/>
          <a:ext cx="2105025" cy="407670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1400" b="1"/>
            <a:t>Lignes qui doivent se colorer</a:t>
          </a:r>
          <a:r>
            <a:rPr lang="fr-FR" sz="1400" b="1" baseline="0"/>
            <a:t> d'autant de lignes inidquées  en  feuilleA colonne J "taille" à partir dela ligne  contenant la valeur trouvée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INVDC" displayName="INVDC" ref="A10:K468" totalsRowShown="0" headerRowDxfId="77">
  <autoFilter ref="A10:K468"/>
  <tableColumns count="11">
    <tableColumn id="2" name="id" dataDxfId="76"/>
    <tableColumn id="14" name="CODE" dataDxfId="75"/>
    <tableColumn id="15" name="SERIAL" dataDxfId="74"/>
    <tableColumn id="16" name="NOM" dataDxfId="73"/>
    <tableColumn id="25" name="CONSTRUCTEUR" dataDxfId="72"/>
    <tableColumn id="26" name="MODELE" dataDxfId="71"/>
    <tableColumn id="17" name="DC CLASSE" dataDxfId="70"/>
    <tableColumn id="28" name="BAIE" dataDxfId="69"/>
    <tableColumn id="10" name="POSITION" dataDxfId="68"/>
    <tableColumn id="1" name="TAILLE" dataDxfId="67"/>
    <tableColumn id="24" name="CIBLE" dataDxfId="66">
      <calculatedColumnFormula>INVDC[[#This Row],[BAIE]]&amp;"/"&amp;INVDC[[#This Row],[POSITION]]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Mycont" displayName="Mycont" ref="S10:X64" totalsRowShown="0" headerRowDxfId="65">
  <autoFilter ref="S10:X64"/>
  <sortState ref="U11:X53">
    <sortCondition ref="X11:X53"/>
    <sortCondition ref="U11:U53"/>
  </sortState>
  <tableColumns count="6">
    <tableColumn id="5" name="IDENTIF"/>
    <tableColumn id="6" name="NOM" dataDxfId="64">
      <calculatedColumnFormula>SUBSTITUTE(SUBSTITUTE(SUBSTITUTE(SUBSTITUTE(UPPER(IFERROR(LEFT(Mycont[[#This Row],[mail]],FIND(".",Mycont[[#This Row],[mail]],1)-1),Mycont[[#This Row],[mail]])),"."," "),"PRESTATAIRE",""),"_SSII",""),"-EXT","")</calculatedColumnFormula>
    </tableColumn>
    <tableColumn id="1" name="PRENOM" dataDxfId="63">
      <calculatedColumnFormula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calculatedColumnFormula>
    </tableColumn>
    <tableColumn id="2" name="tel" dataDxfId="62"/>
    <tableColumn id="3" name="mail" dataDxfId="61"/>
    <tableColumn id="4" name="dpt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7" name="FRU" displayName="FRU" ref="E4:G52" totalsRowShown="0" headerRowDxfId="60" dataDxfId="59">
  <tableColumns count="3">
    <tableColumn id="1" name="L" dataDxfId="58">
      <calculatedColumnFormula>CHOOSE(IFERROR(IF(CALEPI="","1",IF(VUE="","1",IF(AND(CALEPI&lt;&gt;"",VUE="AVANT"),"2",IF(AND(CALEPI&lt;&gt;"",VUE="ARRIERE"),"3","")))),"4"),"",IF(A5&lt;=0,"D"&amp;A5,"F"&amp;A5),IF(A5&lt;=0,"D"&amp;A5,"R"&amp;A5),"")</calculatedColumnFormula>
    </tableColumn>
    <tableColumn id="2" name="AVANT" dataDxfId="57">
      <calculatedColumnFormula>IF(ISNA(AND(ABSOLPOSITION&gt;ABSOLRU,ASSETOCCUP&lt;ABSOLRU)),"",ASSETNOM )</calculatedColumnFormula>
    </tableColumn>
    <tableColumn id="3" name="R" dataDxfId="56">
      <calculatedColumnFormula>E5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11" name="RACKB" displayName="RACKB" ref="O4:Q52" totalsRowShown="0" headerRowDxfId="55" dataDxfId="54">
  <tableColumns count="3">
    <tableColumn id="1" name="L" dataDxfId="53">
      <calculatedColumnFormula>CHOOSE(IFERROR(IF(CALEPI="","1",IF(VUE="","1",IF(AND(CALEPI&lt;&gt;"",VUE="AVANT"),"2",IF(AND(CALEPI&lt;&gt;"",VUE="ARRIERE"),"3","")))),"4"),"",IF(A5&lt;=0,"D"&amp;A5,"R"&amp;A5),IF(A5&lt;=0,"D"&amp;A5,"F"&amp;A5),"")</calculatedColumnFormula>
    </tableColumn>
    <tableColumn id="2" name="ARRIERE" dataDxfId="52">
      <calculatedColumnFormula>IFERROR(IF(CALEPI&lt;&gt;"",index1[](INVDC[],MATCH(CALEPI&amp;"/"&amp;RACKB[[#This Row],[L]],INVDC[CIBLE],0),2)&amp;"  "&amp;index1[](INVDC[],MATCH(CALEPI&amp;"/"&amp;RACKB[[#This Row],[L]],INVDC[CIBLE],0),4),"NO REF"),"vide")</calculatedColumnFormula>
    </tableColumn>
    <tableColumn id="3" name="R" dataDxfId="51">
      <calculatedColumnFormula>O5</calculatedColumnFormula>
    </tableColumn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3" name="index1" displayName="index1" ref="AI9:AI109" totalsRowShown="0">
  <autoFilter ref="AI9:AI109"/>
  <tableColumns count="1">
    <tableColumn id="1" name="BAIE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4" name="FRU_5" displayName="FRU_5" ref="E4:G52" totalsRowShown="0" headerRowDxfId="46" dataDxfId="45">
  <tableColumns count="3">
    <tableColumn id="1" name="L" dataDxfId="44">
      <calculatedColumnFormula>CHOOSE(IFERROR(IF(CALEPI="","1",IF(VUE="","1",IF(AND(CALEPI&lt;&gt;"",VUE="AVANT"),"2",IF(AND(CALEPI&lt;&gt;"",VUE="ARRIERE"),"3","")))),"4"),"",IF(A5&lt;=0,"D"&amp;A5,"F"&amp;A5),IF(A5&lt;=0,"D"&amp;A5,"R"&amp;A5),"")</calculatedColumnFormula>
    </tableColumn>
    <tableColumn id="2" name="AVANT" dataDxfId="43">
      <calculatedColumnFormula>IF(ISNA(AND(ABSOLPOSITION&gt;ABSOLRU,ASSETOCCUP&lt;ABSOLRU)),"",ASSETNOM )</calculatedColumnFormula>
    </tableColumn>
    <tableColumn id="3" name="R" dataDxfId="42">
      <calculatedColumnFormula>E5</calculatedColumnFormula>
    </tableColumn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5" name="RACKB6" displayName="RACKB6" ref="P4:R52" totalsRowShown="0" headerRowDxfId="41" dataDxfId="40">
  <tableColumns count="3">
    <tableColumn id="1" name="L" dataDxfId="39">
      <calculatedColumnFormula>CHOOSE(IFERROR(IF(CALEPI="","1",IF(VUE="","1",IF(AND(CALEPI&lt;&gt;"",VUE="AVANT"),"2",IF(AND(CALEPI&lt;&gt;"",VUE="ARRIERE"),"3","")))),"4"),"",IF(A5&lt;=0,"D"&amp;A5,"R"&amp;A5),IF(A5&lt;=0,"D"&amp;A5,"F"&amp;A5),"")</calculatedColumnFormula>
    </tableColumn>
    <tableColumn id="2" name="ARRIERE" dataDxfId="38">
      <calculatedColumnFormula>IFERROR(IF(CALEPI&lt;&gt;"",INDEX(INVDC[],MATCH(CALEPI&amp;"/"&amp;RACKB6[[#This Row],[L]],INVDC[CIBLE],0),2)&amp;"  "&amp;INDEX(INVDC[],MATCH(CALEPI&amp;"/"&amp;RACKB6[[#This Row],[L]],INVDC[CIBLE],0),4),"NO REF"),"vide")</calculatedColumnFormula>
    </tableColumn>
    <tableColumn id="3" name="R" dataDxfId="37">
      <calculatedColumnFormula>P5</calculatedColumnFormula>
    </tableColumn>
  </tableColumns>
  <tableStyleInfo name="TableStyleLight3" showFirstColumn="0" showLastColumn="0" showRowStripes="1" showColumnStripes="0"/>
</table>
</file>

<file path=xl/tables/table8.xml><?xml version="1.0" encoding="utf-8"?>
<table xmlns="http://schemas.openxmlformats.org/spreadsheetml/2006/main" id="6" name="index7" displayName="index7" ref="AJ9:AJ109" totalsRowShown="0">
  <autoFilter ref="AJ9:AJ109"/>
  <tableColumns count="1">
    <tableColumn id="1" name="BAI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rachid.mlih-ext@natixis.com" TargetMode="External"/><Relationship Id="rId7" Type="http://schemas.openxmlformats.org/officeDocument/2006/relationships/hyperlink" Target="mailto:philippe.robert@it-ce.fr" TargetMode="External"/><Relationship Id="rId2" Type="http://schemas.openxmlformats.org/officeDocument/2006/relationships/hyperlink" Target="mailto:Michael.LEGRAND_ssii@i-bp.fr" TargetMode="External"/><Relationship Id="rId1" Type="http://schemas.openxmlformats.org/officeDocument/2006/relationships/hyperlink" Target="mailto:sisp-dti-dtc-gid-sirius@natixis.com" TargetMode="External"/><Relationship Id="rId6" Type="http://schemas.openxmlformats.org/officeDocument/2006/relationships/hyperlink" Target="mailto:Christophe.LIBOUROUX@i-bp.fr" TargetMode="External"/><Relationship Id="rId5" Type="http://schemas.openxmlformats.org/officeDocument/2006/relationships/hyperlink" Target="mailto:Philippe.COMBECAVE@i-bp.fr" TargetMode="External"/><Relationship Id="rId4" Type="http://schemas.openxmlformats.org/officeDocument/2006/relationships/hyperlink" Target="mailto:Robert.ETIENNE@i-bp.fr" TargetMode="Externa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</sheetPr>
  <dimension ref="A1:X550"/>
  <sheetViews>
    <sheetView showGridLines="0" topLeftCell="A529" workbookViewId="0">
      <selection activeCell="O11" sqref="O11:O550"/>
    </sheetView>
  </sheetViews>
  <sheetFormatPr baseColWidth="10" defaultRowHeight="15"/>
  <cols>
    <col min="1" max="1" width="6" bestFit="1" customWidth="1"/>
    <col min="2" max="2" width="12.5703125" bestFit="1" customWidth="1"/>
    <col min="3" max="3" width="30.85546875" bestFit="1" customWidth="1"/>
    <col min="4" max="4" width="31.42578125" customWidth="1"/>
    <col min="5" max="5" width="21.85546875" bestFit="1" customWidth="1"/>
    <col min="6" max="6" width="31" customWidth="1"/>
    <col min="7" max="7" width="14.7109375" bestFit="1" customWidth="1"/>
    <col min="8" max="9" width="20.42578125" bestFit="1" customWidth="1"/>
    <col min="10" max="10" width="20.42578125" customWidth="1"/>
    <col min="11" max="11" width="24.42578125" bestFit="1" customWidth="1"/>
    <col min="12" max="12" width="8.85546875" bestFit="1" customWidth="1"/>
    <col min="13" max="13" width="10.28515625" bestFit="1" customWidth="1"/>
    <col min="14" max="17" width="10.28515625" customWidth="1"/>
    <col min="18" max="18" width="25.7109375" bestFit="1" customWidth="1"/>
    <col min="19" max="19" width="12.42578125" bestFit="1" customWidth="1"/>
    <col min="20" max="20" width="32" bestFit="1" customWidth="1"/>
    <col min="21" max="21" width="22.140625" customWidth="1"/>
    <col min="22" max="22" width="13.140625" bestFit="1" customWidth="1"/>
    <col min="23" max="23" width="36" bestFit="1" customWidth="1"/>
    <col min="24" max="24" width="14.7109375" bestFit="1" customWidth="1"/>
    <col min="25" max="25" width="21.85546875" bestFit="1" customWidth="1"/>
    <col min="26" max="26" width="34.42578125" bestFit="1" customWidth="1"/>
    <col min="27" max="27" width="16.42578125" bestFit="1" customWidth="1"/>
    <col min="28" max="28" width="20.42578125" customWidth="1"/>
    <col min="29" max="29" width="16.7109375" bestFit="1" customWidth="1"/>
    <col min="30" max="30" width="7.7109375" bestFit="1" customWidth="1"/>
    <col min="31" max="31" width="9.140625" bestFit="1" customWidth="1"/>
    <col min="32" max="32" width="81.140625" bestFit="1" customWidth="1"/>
  </cols>
  <sheetData>
    <row r="1" spans="1:24" ht="15" customHeight="1">
      <c r="B1" t="s">
        <v>879</v>
      </c>
      <c r="D1" s="28"/>
      <c r="E1" s="16"/>
      <c r="F1" s="15"/>
      <c r="G1" s="15"/>
      <c r="H1" s="28"/>
      <c r="I1" s="28"/>
      <c r="J1" s="23"/>
      <c r="K1" s="28"/>
    </row>
    <row r="2" spans="1:24">
      <c r="B2" s="12" t="s">
        <v>878</v>
      </c>
      <c r="C2" s="12"/>
      <c r="D2" s="28"/>
      <c r="E2" s="16"/>
      <c r="F2" s="15"/>
      <c r="G2" s="15"/>
      <c r="H2" s="28"/>
      <c r="I2" s="28"/>
      <c r="J2" s="23"/>
      <c r="K2" s="28"/>
    </row>
    <row r="3" spans="1:24">
      <c r="B3" s="13" t="s">
        <v>880</v>
      </c>
      <c r="C3" s="13"/>
      <c r="D3" s="28"/>
      <c r="E3" s="16"/>
      <c r="F3" s="15"/>
      <c r="G3" s="15"/>
      <c r="H3" s="28"/>
      <c r="I3" s="28"/>
      <c r="J3" s="23"/>
      <c r="K3" s="28"/>
    </row>
    <row r="4" spans="1:24">
      <c r="D4" s="28"/>
      <c r="E4" s="16"/>
      <c r="F4" s="15"/>
      <c r="G4" s="15"/>
      <c r="H4" s="28"/>
      <c r="I4" s="28"/>
      <c r="J4" s="23"/>
      <c r="K4" s="28"/>
    </row>
    <row r="6" spans="1:24">
      <c r="B6" s="26" t="s">
        <v>909</v>
      </c>
    </row>
    <row r="8" spans="1:24" s="3" customFormat="1">
      <c r="A8" s="2">
        <v>1</v>
      </c>
      <c r="B8" s="2">
        <v>2</v>
      </c>
      <c r="C8" s="2">
        <v>3</v>
      </c>
      <c r="D8" s="2">
        <v>4</v>
      </c>
      <c r="E8" s="2">
        <v>5</v>
      </c>
      <c r="F8" s="2">
        <v>6</v>
      </c>
      <c r="G8" s="2">
        <v>7</v>
      </c>
      <c r="H8" s="2">
        <v>8</v>
      </c>
      <c r="I8" s="2">
        <v>9</v>
      </c>
      <c r="J8" s="2">
        <v>10</v>
      </c>
      <c r="K8" s="2">
        <v>11</v>
      </c>
      <c r="L8" s="2"/>
      <c r="M8" s="2">
        <f>LEN(O11)</f>
        <v>25</v>
      </c>
      <c r="N8" s="2"/>
      <c r="O8" s="2"/>
      <c r="P8" s="2">
        <f>LEN(Q20)</f>
        <v>19</v>
      </c>
      <c r="Q8" s="2"/>
      <c r="R8" s="2"/>
      <c r="S8" s="2">
        <v>15</v>
      </c>
      <c r="T8" s="2">
        <v>16</v>
      </c>
    </row>
    <row r="10" spans="1:24">
      <c r="A10" s="1" t="s">
        <v>150</v>
      </c>
      <c r="B10" s="1" t="s">
        <v>915</v>
      </c>
      <c r="C10" s="1" t="s">
        <v>7</v>
      </c>
      <c r="D10" s="1" t="s">
        <v>0</v>
      </c>
      <c r="E10" s="1" t="s">
        <v>9</v>
      </c>
      <c r="F10" s="1" t="s">
        <v>10</v>
      </c>
      <c r="G10" s="1" t="s">
        <v>8</v>
      </c>
      <c r="H10" s="1" t="s">
        <v>914</v>
      </c>
      <c r="I10" s="1" t="s">
        <v>11</v>
      </c>
      <c r="J10" s="1" t="s">
        <v>887</v>
      </c>
      <c r="K10" s="1" t="s">
        <v>152</v>
      </c>
      <c r="P10" s="1"/>
      <c r="Q10" s="1"/>
      <c r="S10" s="1" t="s">
        <v>804</v>
      </c>
      <c r="T10" s="1" t="s">
        <v>0</v>
      </c>
      <c r="U10" s="1" t="s">
        <v>874</v>
      </c>
      <c r="V10" s="1" t="s">
        <v>787</v>
      </c>
      <c r="W10" s="11" t="s">
        <v>788</v>
      </c>
      <c r="X10" s="1" t="s">
        <v>789</v>
      </c>
    </row>
    <row r="11" spans="1:24">
      <c r="A11" s="4">
        <v>796</v>
      </c>
      <c r="B11" s="4" t="s">
        <v>916</v>
      </c>
      <c r="C11" s="4"/>
      <c r="D11" s="4" t="s">
        <v>744</v>
      </c>
      <c r="E11" s="1" t="s">
        <v>14</v>
      </c>
      <c r="F11" s="1" t="s">
        <v>153</v>
      </c>
      <c r="G11" s="1" t="s">
        <v>12</v>
      </c>
      <c r="H11" s="1" t="s">
        <v>154</v>
      </c>
      <c r="I11" s="1" t="s">
        <v>155</v>
      </c>
      <c r="J11" s="1">
        <v>1</v>
      </c>
      <c r="K11" s="5" t="str">
        <f>INVDC[[#This Row],[BAIE]]&amp;"/"&amp;INVDC[[#This Row],[POSITION]]</f>
        <v>SS1/AD22/F43</v>
      </c>
      <c r="M11" s="1" t="str">
        <f>CONCATENATE(INVDC[[#This Row],[CODE]]," ",INVDC[[#This Row],[NOM]])</f>
        <v>IT04130 SS1-AD22-SW-100#1</v>
      </c>
      <c r="N11" s="1"/>
      <c r="O11" s="1" t="str">
        <f>M11</f>
        <v>IT04130 SS1-AD22-SW-100#1</v>
      </c>
      <c r="P11" s="1"/>
      <c r="Q11" s="1"/>
      <c r="T11" t="str">
        <f>SUBSTITUTE(SUBSTITUTE(SUBSTITUTE(SUBSTITUTE(UPPER(IFERROR(LEFT(Mycont[[#This Row],[mail]],FIND(".",Mycont[[#This Row],[mail]],1)-1),Mycont[[#This Row],[mail]])),"."," "),"PRESTATAIRE",""),"_SSII",""),"-EXT","")</f>
        <v>MICHAEL</v>
      </c>
      <c r="U1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LEGRAND</v>
      </c>
      <c r="V11" s="6">
        <v>563376764</v>
      </c>
      <c r="W11" s="9" t="s">
        <v>830</v>
      </c>
      <c r="X11" t="s">
        <v>803</v>
      </c>
    </row>
    <row r="12" spans="1:24">
      <c r="A12" s="4">
        <v>797</v>
      </c>
      <c r="B12" s="4" t="s">
        <v>917</v>
      </c>
      <c r="C12" s="4"/>
      <c r="D12" s="4" t="s">
        <v>745</v>
      </c>
      <c r="E12" s="1" t="s">
        <v>14</v>
      </c>
      <c r="F12" s="1" t="s">
        <v>153</v>
      </c>
      <c r="G12" s="1" t="s">
        <v>12</v>
      </c>
      <c r="H12" s="1" t="s">
        <v>154</v>
      </c>
      <c r="I12" s="1" t="s">
        <v>21</v>
      </c>
      <c r="J12" s="1">
        <v>1</v>
      </c>
      <c r="K12" s="5" t="str">
        <f>INVDC[[#This Row],[BAIE]]&amp;"/"&amp;INVDC[[#This Row],[POSITION]]</f>
        <v>SS1/AD22/F41</v>
      </c>
      <c r="M12" s="1" t="str">
        <f>CONCATENATE(INVDC[[#This Row],[CODE]]," ",INVDC[[#This Row],[NOM]])</f>
        <v>IT04131 SS1-AD22-SW-100#2</v>
      </c>
      <c r="N12" s="1"/>
      <c r="O12" s="1" t="str">
        <f t="shared" ref="O12:O75" si="0">M12</f>
        <v>IT04131 SS1-AD22-SW-100#2</v>
      </c>
      <c r="P12" s="1"/>
      <c r="Q12" s="1"/>
      <c r="T12" t="str">
        <f>SUBSTITUTE(SUBSTITUTE(SUBSTITUTE(SUBSTITUTE(UPPER(IFERROR(LEFT(Mycont[[#This Row],[mail]],FIND(".",Mycont[[#This Row],[mail]],1)-1),Mycont[[#This Row],[mail]])),"."," "),"PRESTATAIRE",""),"_SSII",""),"-EXT","")</f>
        <v>RACHID</v>
      </c>
      <c r="U1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MLIH</v>
      </c>
      <c r="V12" s="6" t="s">
        <v>812</v>
      </c>
      <c r="W12" s="9" t="s">
        <v>831</v>
      </c>
      <c r="X12" t="s">
        <v>801</v>
      </c>
    </row>
    <row r="13" spans="1:24">
      <c r="A13" s="4">
        <v>798</v>
      </c>
      <c r="B13" s="4" t="s">
        <v>918</v>
      </c>
      <c r="C13" s="4"/>
      <c r="D13" s="4" t="s">
        <v>156</v>
      </c>
      <c r="E13" s="1" t="s">
        <v>14</v>
      </c>
      <c r="F13" s="1" t="s">
        <v>743</v>
      </c>
      <c r="G13" s="1" t="s">
        <v>12</v>
      </c>
      <c r="H13" s="1" t="s">
        <v>154</v>
      </c>
      <c r="I13" s="1" t="s">
        <v>20</v>
      </c>
      <c r="J13" s="1">
        <v>1</v>
      </c>
      <c r="K13" s="5" t="str">
        <f>INVDC[[#This Row],[BAIE]]&amp;"/"&amp;INVDC[[#This Row],[POSITION]]</f>
        <v>SS1/AD22/F39</v>
      </c>
      <c r="M13" s="1" t="str">
        <f>CONCATENATE(INVDC[[#This Row],[CODE]]," ",INVDC[[#This Row],[NOM]])</f>
        <v>IT04132 SS1-AD22-STETCORE-SW_106</v>
      </c>
      <c r="N13" s="1"/>
      <c r="O13" s="1" t="str">
        <f t="shared" si="0"/>
        <v>IT04132 SS1-AD22-STETCORE-SW_106</v>
      </c>
      <c r="P13" s="1"/>
      <c r="Q13" s="1"/>
      <c r="T13" t="str">
        <f>SUBSTITUTE(SUBSTITUTE(SUBSTITUTE(SUBSTITUTE(UPPER(IFERROR(LEFT(Mycont[[#This Row],[mail]],FIND(".",Mycont[[#This Row],[mail]],1)-1),Mycont[[#This Row],[mail]])),"."," "),"PRESTATAIRE",""),"_SSII",""),"-EXT","")</f>
        <v>LAURENT</v>
      </c>
      <c r="U1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GAUTIER</v>
      </c>
      <c r="V13" s="6" t="s">
        <v>811</v>
      </c>
      <c r="W13" s="10" t="s">
        <v>790</v>
      </c>
      <c r="X13" t="s">
        <v>793</v>
      </c>
    </row>
    <row r="14" spans="1:24">
      <c r="A14" s="4">
        <v>799</v>
      </c>
      <c r="B14" s="4" t="s">
        <v>919</v>
      </c>
      <c r="C14" s="4"/>
      <c r="D14" s="4" t="s">
        <v>158</v>
      </c>
      <c r="E14" s="1" t="s">
        <v>14</v>
      </c>
      <c r="F14" s="1" t="s">
        <v>157</v>
      </c>
      <c r="G14" s="1" t="s">
        <v>12</v>
      </c>
      <c r="H14" s="1" t="s">
        <v>154</v>
      </c>
      <c r="I14" s="1" t="s">
        <v>40</v>
      </c>
      <c r="J14" s="1">
        <v>1</v>
      </c>
      <c r="K14" s="4" t="str">
        <f>INVDC[[#This Row],[BAIE]]&amp;"/"&amp;INVDC[[#This Row],[POSITION]]</f>
        <v>SS1/AD22/F37</v>
      </c>
      <c r="M14" s="1" t="str">
        <f>CONCATENATE(INVDC[[#This Row],[CODE]]," ",INVDC[[#This Row],[NOM]])</f>
        <v>IT04133 SS1-AD22-STETCORE-SW_107</v>
      </c>
      <c r="N14" s="1"/>
      <c r="O14" s="1" t="str">
        <f t="shared" si="0"/>
        <v>IT04133 SS1-AD22-STETCORE-SW_107</v>
      </c>
      <c r="P14" s="1"/>
      <c r="Q14" s="1"/>
      <c r="T14" t="str">
        <f>SUBSTITUTE(SUBSTITUTE(SUBSTITUTE(SUBSTITUTE(UPPER(IFERROR(LEFT(Mycont[[#This Row],[mail]],FIND(".",Mycont[[#This Row],[mail]],1)-1),Mycont[[#This Row],[mail]])),"."," "),"PRESTATAIRE",""),"_SSII",""),"-EXT","")</f>
        <v>ROBERT</v>
      </c>
      <c r="U1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ETIENNE</v>
      </c>
      <c r="V14" s="6" t="s">
        <v>810</v>
      </c>
      <c r="W14" s="9" t="s">
        <v>832</v>
      </c>
      <c r="X14" t="s">
        <v>793</v>
      </c>
    </row>
    <row r="15" spans="1:24">
      <c r="A15" s="4">
        <v>801</v>
      </c>
      <c r="B15" s="4" t="s">
        <v>920</v>
      </c>
      <c r="C15" s="4"/>
      <c r="D15" s="4" t="s">
        <v>160</v>
      </c>
      <c r="E15" s="1" t="s">
        <v>34</v>
      </c>
      <c r="F15" s="1" t="s">
        <v>161</v>
      </c>
      <c r="G15" s="1" t="s">
        <v>12</v>
      </c>
      <c r="H15" s="1" t="s">
        <v>162</v>
      </c>
      <c r="I15" s="1" t="s">
        <v>163</v>
      </c>
      <c r="J15" s="1">
        <v>1</v>
      </c>
      <c r="K15" s="4" t="str">
        <f>INVDC[[#This Row],[BAIE]]&amp;"/"&amp;INVDC[[#This Row],[POSITION]]</f>
        <v>SS1/AD23/R30</v>
      </c>
      <c r="M15" s="1" t="str">
        <f>CONCATENATE(INVDC[[#This Row],[CODE]]," ",INVDC[[#This Row],[NOM]])</f>
        <v>IT04123 CP03VS1</v>
      </c>
      <c r="N15" s="1"/>
      <c r="O15" s="1" t="str">
        <f t="shared" si="0"/>
        <v>IT04123 CP03VS1</v>
      </c>
      <c r="P15" s="1"/>
      <c r="Q15" s="1"/>
      <c r="T15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1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COMBECAVE</v>
      </c>
      <c r="V15" s="6" t="s">
        <v>809</v>
      </c>
      <c r="W15" s="9" t="s">
        <v>791</v>
      </c>
      <c r="X15" t="s">
        <v>793</v>
      </c>
    </row>
    <row r="16" spans="1:24">
      <c r="A16" s="4">
        <v>802</v>
      </c>
      <c r="B16" s="4" t="s">
        <v>921</v>
      </c>
      <c r="C16" s="4"/>
      <c r="D16" s="4" t="s">
        <v>164</v>
      </c>
      <c r="E16" s="1" t="s">
        <v>34</v>
      </c>
      <c r="F16" s="1" t="s">
        <v>161</v>
      </c>
      <c r="G16" s="1" t="s">
        <v>12</v>
      </c>
      <c r="H16" s="1" t="s">
        <v>162</v>
      </c>
      <c r="I16" s="1" t="s">
        <v>165</v>
      </c>
      <c r="J16" s="1">
        <v>1</v>
      </c>
      <c r="K16" s="4" t="str">
        <f>INVDC[[#This Row],[BAIE]]&amp;"/"&amp;INVDC[[#This Row],[POSITION]]</f>
        <v>SS1/AD23/R29</v>
      </c>
      <c r="M16" s="1" t="str">
        <f>CONCATENATE(INVDC[[#This Row],[CODE]]," ",INVDC[[#This Row],[NOM]])</f>
        <v>IT04122 CP03VS2</v>
      </c>
      <c r="N16" s="1"/>
      <c r="O16" s="1" t="str">
        <f t="shared" si="0"/>
        <v>IT04122 CP03VS2</v>
      </c>
      <c r="P16" s="1"/>
      <c r="Q16" s="1"/>
      <c r="T16" t="str">
        <f>SUBSTITUTE(SUBSTITUTE(SUBSTITUTE(SUBSTITUTE(UPPER(IFERROR(LEFT(Mycont[[#This Row],[mail]],FIND(".",Mycont[[#This Row],[mail]],1)-1),Mycont[[#This Row],[mail]])),"."," "),"PRESTATAIRE",""),"_SSII",""),"-EXT","")</f>
        <v>CHRISTOPHE</v>
      </c>
      <c r="U1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LIBOUROUX</v>
      </c>
      <c r="V16" s="6" t="s">
        <v>806</v>
      </c>
      <c r="W16" s="9" t="s">
        <v>833</v>
      </c>
      <c r="X16" t="s">
        <v>793</v>
      </c>
    </row>
    <row r="17" spans="1:24">
      <c r="A17" s="4">
        <v>803</v>
      </c>
      <c r="B17" s="4" t="s">
        <v>922</v>
      </c>
      <c r="C17" s="4"/>
      <c r="D17" s="4" t="s">
        <v>166</v>
      </c>
      <c r="E17" s="1" t="s">
        <v>167</v>
      </c>
      <c r="F17" s="1" t="s">
        <v>168</v>
      </c>
      <c r="G17" s="1" t="s">
        <v>12</v>
      </c>
      <c r="H17" s="1" t="s">
        <v>162</v>
      </c>
      <c r="I17" s="1" t="s">
        <v>19</v>
      </c>
      <c r="J17" s="1">
        <v>1</v>
      </c>
      <c r="K17" s="4" t="str">
        <f>INVDC[[#This Row],[BAIE]]&amp;"/"&amp;INVDC[[#This Row],[POSITION]]</f>
        <v>SS1/AD23/F32</v>
      </c>
      <c r="M17" s="1" t="str">
        <f>CONCATENATE(INVDC[[#This Row],[CODE]]," ",INVDC[[#This Row],[NOM]])</f>
        <v>IT04127 CP03VPN2</v>
      </c>
      <c r="N17" s="1"/>
      <c r="O17" s="1" t="str">
        <f t="shared" si="0"/>
        <v>IT04127 CP03VPN2</v>
      </c>
      <c r="P17" s="1"/>
      <c r="Q17" s="1"/>
      <c r="T17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1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ROBERT</v>
      </c>
      <c r="V17" s="6">
        <v>299845892</v>
      </c>
      <c r="W17" s="9" t="s">
        <v>834</v>
      </c>
      <c r="X17" t="s">
        <v>793</v>
      </c>
    </row>
    <row r="18" spans="1:24">
      <c r="A18" s="4">
        <v>804</v>
      </c>
      <c r="B18" s="4" t="s">
        <v>923</v>
      </c>
      <c r="C18" s="4"/>
      <c r="D18" s="4" t="s">
        <v>169</v>
      </c>
      <c r="E18" s="1" t="s">
        <v>167</v>
      </c>
      <c r="F18" s="1" t="s">
        <v>168</v>
      </c>
      <c r="G18" s="1" t="s">
        <v>12</v>
      </c>
      <c r="H18" s="1" t="s">
        <v>162</v>
      </c>
      <c r="I18" s="1" t="s">
        <v>53</v>
      </c>
      <c r="J18" s="1">
        <v>1</v>
      </c>
      <c r="K18" s="4" t="str">
        <f>INVDC[[#This Row],[BAIE]]&amp;"/"&amp;INVDC[[#This Row],[POSITION]]</f>
        <v>SS1/AD23/F33</v>
      </c>
      <c r="M18" s="1" t="str">
        <f>CONCATENATE(INVDC[[#This Row],[CODE]]," ",INVDC[[#This Row],[NOM]])</f>
        <v>IT04128 CP03VPN1</v>
      </c>
      <c r="N18" s="1"/>
      <c r="O18" s="1" t="str">
        <f t="shared" si="0"/>
        <v>IT04128 CP03VPN1</v>
      </c>
      <c r="P18" s="1"/>
      <c r="Q18" s="1"/>
      <c r="T18" t="str">
        <f>SUBSTITUTE(SUBSTITUTE(SUBSTITUTE(SUBSTITUTE(UPPER(IFERROR(LEFT(Mycont[[#This Row],[mail]],FIND(".",Mycont[[#This Row],[mail]],1)-1),Mycont[[#This Row],[mail]])),"."," "),"PRESTATAIRE",""),"_SSII",""),"-EXT","")</f>
        <v>FREDERIC</v>
      </c>
      <c r="U1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NICOLA</v>
      </c>
      <c r="V18" s="6">
        <v>984983015</v>
      </c>
      <c r="W18" s="10" t="s">
        <v>792</v>
      </c>
      <c r="X18" t="s">
        <v>803</v>
      </c>
    </row>
    <row r="19" spans="1:24">
      <c r="A19" s="4">
        <v>805</v>
      </c>
      <c r="B19" s="4" t="s">
        <v>924</v>
      </c>
      <c r="C19" s="4"/>
      <c r="D19" s="4" t="s">
        <v>170</v>
      </c>
      <c r="E19" s="1" t="s">
        <v>17</v>
      </c>
      <c r="F19" s="1" t="s">
        <v>171</v>
      </c>
      <c r="G19" s="1" t="s">
        <v>12</v>
      </c>
      <c r="H19" s="1" t="s">
        <v>172</v>
      </c>
      <c r="I19" s="1" t="s">
        <v>19</v>
      </c>
      <c r="J19" s="1">
        <v>2</v>
      </c>
      <c r="K19" s="4" t="str">
        <f>INVDC[[#This Row],[BAIE]]&amp;"/"&amp;INVDC[[#This Row],[POSITION]]</f>
        <v>SS1/AX21/F32</v>
      </c>
      <c r="M19" s="1" t="str">
        <f>CONCATENATE(INVDC[[#This Row],[CODE]]," ",INVDC[[#This Row],[NOM]])</f>
        <v>IT04148 SS1-BFN-SW-MATRIX</v>
      </c>
      <c r="N19" s="1"/>
      <c r="O19" s="1" t="str">
        <f t="shared" si="0"/>
        <v>IT04148 SS1-BFN-SW-MATRIX</v>
      </c>
      <c r="P19" s="1"/>
      <c r="Q19" s="1"/>
      <c r="T19" t="str">
        <f>SUBSTITUTE(SUBSTITUTE(SUBSTITUTE(SUBSTITUTE(UPPER(IFERROR(LEFT(Mycont[[#This Row],[mail]],FIND(".",Mycont[[#This Row],[mail]],1)-1),Mycont[[#This Row],[mail]])),"."," "),"PRESTATAIRE",""),"_SSII",""),"-EXT","")</f>
        <v>MOHAMED</v>
      </c>
      <c r="U1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DOUILI </v>
      </c>
      <c r="V19" s="6">
        <v>158402325</v>
      </c>
      <c r="W19" s="10" t="s">
        <v>835</v>
      </c>
      <c r="X19" t="s">
        <v>794</v>
      </c>
    </row>
    <row r="20" spans="1:24">
      <c r="A20" s="4">
        <v>806</v>
      </c>
      <c r="B20" s="4" t="s">
        <v>925</v>
      </c>
      <c r="C20" s="4"/>
      <c r="D20" s="4" t="s">
        <v>173</v>
      </c>
      <c r="E20" s="1" t="s">
        <v>14</v>
      </c>
      <c r="F20" s="1" t="s">
        <v>174</v>
      </c>
      <c r="G20" s="1" t="s">
        <v>12</v>
      </c>
      <c r="H20" s="1" t="s">
        <v>172</v>
      </c>
      <c r="I20" s="1" t="s">
        <v>175</v>
      </c>
      <c r="J20" s="1">
        <v>1</v>
      </c>
      <c r="K20" s="4" t="str">
        <f>INVDC[[#This Row],[BAIE]]&amp;"/"&amp;INVDC[[#This Row],[POSITION]]</f>
        <v>SS1/AX21/F42</v>
      </c>
      <c r="M20" s="1" t="str">
        <f>CONCATENATE(INVDC[[#This Row],[CODE]]," ",INVDC[[#This Row],[NOM]])</f>
        <v>IT04147 SS1-OOB-SW</v>
      </c>
      <c r="N20" s="1"/>
      <c r="O20" s="1" t="str">
        <f t="shared" si="0"/>
        <v>IT04147 SS1-OOB-SW</v>
      </c>
      <c r="P20" s="1"/>
      <c r="Q20" t="s">
        <v>1364</v>
      </c>
      <c r="T20" t="str">
        <f>SUBSTITUTE(SUBSTITUTE(SUBSTITUTE(SUBSTITUTE(UPPER(IFERROR(LEFT(Mycont[[#This Row],[mail]],FIND(".",Mycont[[#This Row],[mail]],1)-1),Mycont[[#This Row],[mail]])),"."," "),"PRESTATAIRE",""),"_SSII",""),"-EXT","")</f>
        <v>CHRISTIAN</v>
      </c>
      <c r="U2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TOSONI </v>
      </c>
      <c r="V20" s="6">
        <v>158402623</v>
      </c>
      <c r="W20" s="10" t="s">
        <v>836</v>
      </c>
      <c r="X20" t="s">
        <v>794</v>
      </c>
    </row>
    <row r="21" spans="1:24">
      <c r="A21" s="4">
        <v>807</v>
      </c>
      <c r="B21" s="4" t="s">
        <v>926</v>
      </c>
      <c r="C21" s="4"/>
      <c r="D21" s="4" t="s">
        <v>768</v>
      </c>
      <c r="E21" s="1" t="s">
        <v>14</v>
      </c>
      <c r="F21" s="1" t="s">
        <v>94</v>
      </c>
      <c r="G21" s="1" t="s">
        <v>12</v>
      </c>
      <c r="H21" s="1" t="s">
        <v>172</v>
      </c>
      <c r="I21" s="1" t="s">
        <v>62</v>
      </c>
      <c r="J21" s="1">
        <v>1</v>
      </c>
      <c r="K21" s="4" t="str">
        <f>INVDC[[#This Row],[BAIE]]&amp;"/"&amp;INVDC[[#This Row],[POSITION]]</f>
        <v>SS1/AX21/F30</v>
      </c>
      <c r="M21" s="1" t="str">
        <f>CONCATENATE(INVDC[[#This Row],[CODE]]," ",INVDC[[#This Row],[NOM]])</f>
        <v>IT03968 SS1-OOB-SW-RH2-1 #1</v>
      </c>
      <c r="N21" s="1"/>
      <c r="O21" s="1" t="str">
        <f t="shared" si="0"/>
        <v>IT03968 SS1-OOB-SW-RH2-1 #1</v>
      </c>
      <c r="P21" s="1"/>
      <c r="Q21" s="1"/>
      <c r="T21" t="str">
        <f>SUBSTITUTE(SUBSTITUTE(SUBSTITUTE(SUBSTITUTE(UPPER(IFERROR(LEFT(Mycont[[#This Row],[mail]],FIND(".",Mycont[[#This Row],[mail]],1)-1),Mycont[[#This Row],[mail]])),"."," "),"PRESTATAIRE",""),"_SSII",""),"-EXT","")</f>
        <v>JEAN</v>
      </c>
      <c r="U2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TARAKDJIAN</v>
      </c>
      <c r="V21" s="6">
        <v>158402698</v>
      </c>
      <c r="W21" s="10" t="s">
        <v>837</v>
      </c>
      <c r="X21" t="s">
        <v>794</v>
      </c>
    </row>
    <row r="22" spans="1:24">
      <c r="A22" s="4">
        <v>808</v>
      </c>
      <c r="B22" s="4" t="s">
        <v>927</v>
      </c>
      <c r="C22" s="4"/>
      <c r="D22" s="4" t="s">
        <v>769</v>
      </c>
      <c r="E22" s="1" t="s">
        <v>14</v>
      </c>
      <c r="F22" s="1" t="s">
        <v>94</v>
      </c>
      <c r="G22" s="1" t="s">
        <v>12</v>
      </c>
      <c r="H22" s="1" t="s">
        <v>172</v>
      </c>
      <c r="I22" s="1" t="s">
        <v>16</v>
      </c>
      <c r="J22" s="1">
        <v>1</v>
      </c>
      <c r="K22" s="4" t="str">
        <f>INVDC[[#This Row],[BAIE]]&amp;"/"&amp;INVDC[[#This Row],[POSITION]]</f>
        <v>SS1/AX21/F29</v>
      </c>
      <c r="M22" s="1" t="str">
        <f>CONCATENATE(INVDC[[#This Row],[CODE]]," ",INVDC[[#This Row],[NOM]])</f>
        <v>IT03967 SS1-OOB-SW-RH2-1 #2</v>
      </c>
      <c r="N22" s="1"/>
      <c r="O22" s="1" t="str">
        <f t="shared" si="0"/>
        <v>IT03967 SS1-OOB-SW-RH2-1 #2</v>
      </c>
      <c r="P22" s="1"/>
      <c r="Q22" s="1"/>
      <c r="T22" t="str">
        <f>SUBSTITUTE(SUBSTITUTE(SUBSTITUTE(SUBSTITUTE(UPPER(IFERROR(LEFT(Mycont[[#This Row],[mail]],FIND(".",Mycont[[#This Row],[mail]],1)-1),Mycont[[#This Row],[mail]])),"."," "),"PRESTATAIRE",""),"_SSII",""),"-EXT","")</f>
        <v>LAURENT</v>
      </c>
      <c r="U2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MAGNE</v>
      </c>
      <c r="V22" s="6">
        <v>158402162</v>
      </c>
      <c r="W22" s="10" t="s">
        <v>838</v>
      </c>
      <c r="X22" t="s">
        <v>794</v>
      </c>
    </row>
    <row r="23" spans="1:24">
      <c r="A23" s="4">
        <v>809</v>
      </c>
      <c r="B23" s="4" t="s">
        <v>928</v>
      </c>
      <c r="C23" s="4"/>
      <c r="D23" s="4" t="s">
        <v>176</v>
      </c>
      <c r="E23" s="1" t="s">
        <v>41</v>
      </c>
      <c r="F23" s="1" t="s">
        <v>145</v>
      </c>
      <c r="G23" s="1" t="s">
        <v>12</v>
      </c>
      <c r="H23" s="1" t="s">
        <v>172</v>
      </c>
      <c r="I23" s="1" t="s">
        <v>38</v>
      </c>
      <c r="J23" s="1">
        <v>1</v>
      </c>
      <c r="K23" s="4" t="str">
        <f>INVDC[[#This Row],[BAIE]]&amp;"/"&amp;INVDC[[#This Row],[POSITION]]</f>
        <v>SS1/AX21/F34</v>
      </c>
      <c r="M23" s="1" t="str">
        <f>CONCATENATE(INVDC[[#This Row],[CODE]]," ",INVDC[[#This Row],[NOM]])</f>
        <v>IT04149 SS1-DIS-GTM1</v>
      </c>
      <c r="N23" s="1"/>
      <c r="O23" s="1" t="str">
        <f t="shared" si="0"/>
        <v>IT04149 SS1-DIS-GTM1</v>
      </c>
      <c r="P23" s="1"/>
      <c r="Q23" s="1"/>
      <c r="T23" t="str">
        <f>SUBSTITUTE(SUBSTITUTE(SUBSTITUTE(SUBSTITUTE(UPPER(IFERROR(LEFT(Mycont[[#This Row],[mail]],FIND(".",Mycont[[#This Row],[mail]],1)-1),Mycont[[#This Row],[mail]])),"."," "),"PRESTATAIRE",""),"_SSII",""),"-EXT","")</f>
        <v>MATHIEU</v>
      </c>
      <c r="U2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CASTAING</v>
      </c>
      <c r="V23" s="6">
        <v>671221052</v>
      </c>
      <c r="W23" s="10" t="s">
        <v>839</v>
      </c>
      <c r="X23" t="s">
        <v>794</v>
      </c>
    </row>
    <row r="24" spans="1:24">
      <c r="A24" s="4">
        <v>810</v>
      </c>
      <c r="B24" s="4" t="s">
        <v>929</v>
      </c>
      <c r="C24" s="4"/>
      <c r="D24" s="4" t="s">
        <v>177</v>
      </c>
      <c r="E24" s="1" t="s">
        <v>41</v>
      </c>
      <c r="F24" s="1" t="s">
        <v>178</v>
      </c>
      <c r="G24" s="1" t="s">
        <v>12</v>
      </c>
      <c r="H24" s="1" t="s">
        <v>172</v>
      </c>
      <c r="I24" s="1" t="s">
        <v>54</v>
      </c>
      <c r="J24" s="1">
        <v>4</v>
      </c>
      <c r="K24" s="4" t="str">
        <f>INVDC[[#This Row],[BAIE]]&amp;"/"&amp;INVDC[[#This Row],[POSITION]]</f>
        <v>SS1/AX21/F35</v>
      </c>
      <c r="M24" s="1" t="str">
        <f>CONCATENATE(INVDC[[#This Row],[CODE]]," ",INVDC[[#This Row],[NOM]])</f>
        <v>IT04150 SS1-DIS-LTM1</v>
      </c>
      <c r="N24" s="1"/>
      <c r="O24" s="1" t="str">
        <f t="shared" si="0"/>
        <v>IT04150 SS1-DIS-LTM1</v>
      </c>
      <c r="P24" s="1"/>
      <c r="Q24" s="1"/>
      <c r="T24" t="str">
        <f>SUBSTITUTE(SUBSTITUTE(SUBSTITUTE(SUBSTITUTE(UPPER(IFERROR(LEFT(Mycont[[#This Row],[mail]],FIND(".",Mycont[[#This Row],[mail]],1)-1),Mycont[[#This Row],[mail]])),"."," "),"PRESTATAIRE",""),"_SSII",""),"-EXT","")</f>
        <v>PIERRE</v>
      </c>
      <c r="U2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CLAVEAU</v>
      </c>
      <c r="V24" s="6">
        <v>158402516</v>
      </c>
      <c r="W24" s="10" t="s">
        <v>840</v>
      </c>
      <c r="X24" t="s">
        <v>794</v>
      </c>
    </row>
    <row r="25" spans="1:24">
      <c r="A25" s="4">
        <v>811</v>
      </c>
      <c r="B25" s="4" t="s">
        <v>930</v>
      </c>
      <c r="C25" s="4"/>
      <c r="D25" s="4" t="s">
        <v>179</v>
      </c>
      <c r="E25" s="1" t="s">
        <v>13</v>
      </c>
      <c r="F25" s="1" t="s">
        <v>180</v>
      </c>
      <c r="G25" s="1" t="s">
        <v>12</v>
      </c>
      <c r="H25" s="1" t="s">
        <v>172</v>
      </c>
      <c r="I25" s="1" t="s">
        <v>21</v>
      </c>
      <c r="J25" s="1">
        <v>1</v>
      </c>
      <c r="K25" s="4" t="str">
        <f>INVDC[[#This Row],[BAIE]]&amp;"/"&amp;INVDC[[#This Row],[POSITION]]</f>
        <v>SS1/AX21/F41</v>
      </c>
      <c r="M25" s="1" t="str">
        <f>CONCATENATE(INVDC[[#This Row],[CODE]]," ",INVDC[[#This Row],[NOM]])</f>
        <v>IT04146 SS1-OOB-IOLAN1</v>
      </c>
      <c r="N25" s="1"/>
      <c r="O25" s="1" t="str">
        <f t="shared" si="0"/>
        <v>IT04146 SS1-OOB-IOLAN1</v>
      </c>
      <c r="P25" s="1"/>
      <c r="Q25" s="1"/>
      <c r="T25" t="str">
        <f>SUBSTITUTE(SUBSTITUTE(SUBSTITUTE(SUBSTITUTE(UPPER(IFERROR(LEFT(Mycont[[#This Row],[mail]],FIND(".",Mycont[[#This Row],[mail]],1)-1),Mycont[[#This Row],[mail]])),"."," "),"PRESTATAIRE",""),"_SSII",""),"-EXT","")</f>
        <v>VINICIUS</v>
      </c>
      <c r="U2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DOSSANTOS </v>
      </c>
      <c r="V25" s="6" t="s">
        <v>808</v>
      </c>
      <c r="W25" s="10" t="s">
        <v>841</v>
      </c>
      <c r="X25" t="s">
        <v>794</v>
      </c>
    </row>
    <row r="26" spans="1:24">
      <c r="A26" s="4">
        <v>812</v>
      </c>
      <c r="B26" s="4" t="s">
        <v>931</v>
      </c>
      <c r="C26" s="4"/>
      <c r="D26" s="4" t="s">
        <v>181</v>
      </c>
      <c r="E26" s="1" t="s">
        <v>14</v>
      </c>
      <c r="F26" s="1" t="s">
        <v>102</v>
      </c>
      <c r="G26" s="1" t="s">
        <v>12</v>
      </c>
      <c r="H26" s="1" t="s">
        <v>182</v>
      </c>
      <c r="I26" s="1" t="s">
        <v>21</v>
      </c>
      <c r="J26" s="1">
        <v>1</v>
      </c>
      <c r="K26" s="4" t="str">
        <f>INVDC[[#This Row],[BAIE]]&amp;"/"&amp;INVDC[[#This Row],[POSITION]]</f>
        <v>SS1/AX22/F41</v>
      </c>
      <c r="M26" s="1" t="str">
        <f>CONCATENATE(INVDC[[#This Row],[CODE]]," ",INVDC[[#This Row],[NOM]])</f>
        <v>IT04143 SS1-ACC-DMZ</v>
      </c>
      <c r="N26" s="1"/>
      <c r="O26" s="1" t="str">
        <f t="shared" si="0"/>
        <v>IT04143 SS1-ACC-DMZ</v>
      </c>
      <c r="P26" s="1"/>
      <c r="Q26" s="1"/>
      <c r="T26" t="str">
        <f>SUBSTITUTE(SUBSTITUTE(SUBSTITUTE(SUBSTITUTE(UPPER(IFERROR(LEFT(Mycont[[#This Row],[mail]],FIND(".",Mycont[[#This Row],[mail]],1)-1),Mycont[[#This Row],[mail]])),"."," "),"PRESTATAIRE",""),"_SSII",""),"-EXT","")</f>
        <v>JEAN-PIERRE</v>
      </c>
      <c r="U2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TAVELET</v>
      </c>
      <c r="V26" s="6">
        <v>629735820</v>
      </c>
      <c r="W26" s="10" t="s">
        <v>842</v>
      </c>
      <c r="X26" t="s">
        <v>794</v>
      </c>
    </row>
    <row r="27" spans="1:24">
      <c r="A27" s="4">
        <v>813</v>
      </c>
      <c r="B27" s="4" t="s">
        <v>932</v>
      </c>
      <c r="C27" s="4"/>
      <c r="D27" s="4" t="s">
        <v>183</v>
      </c>
      <c r="E27" s="1" t="s">
        <v>14</v>
      </c>
      <c r="F27" s="1" t="s">
        <v>184</v>
      </c>
      <c r="G27" s="1" t="s">
        <v>12</v>
      </c>
      <c r="H27" s="1" t="s">
        <v>182</v>
      </c>
      <c r="I27" s="1" t="s">
        <v>185</v>
      </c>
      <c r="J27" s="1">
        <v>21</v>
      </c>
      <c r="K27" s="4" t="str">
        <f>INVDC[[#This Row],[BAIE]]&amp;"/"&amp;INVDC[[#This Row],[POSITION]]</f>
        <v>SS1/AX22/F8</v>
      </c>
      <c r="M27" s="1" t="str">
        <f>CONCATENATE(INVDC[[#This Row],[CODE]]," ",INVDC[[#This Row],[NOM]])</f>
        <v>IT04141 SS1-DC-NX</v>
      </c>
      <c r="N27" s="1"/>
      <c r="O27" s="1" t="str">
        <f t="shared" si="0"/>
        <v>IT04141 SS1-DC-NX</v>
      </c>
      <c r="P27" s="1"/>
      <c r="Q27" s="1"/>
      <c r="T27" t="str">
        <f>SUBSTITUTE(SUBSTITUTE(SUBSTITUTE(SUBSTITUTE(UPPER(IFERROR(LEFT(Mycont[[#This Row],[mail]],FIND(".",Mycont[[#This Row],[mail]],1)-1),Mycont[[#This Row],[mail]])),"."," "),"PRESTATAIRE",""),"_SSII",""),"-EXT","")</f>
        <v>PATRICE</v>
      </c>
      <c r="U2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HANOT</v>
      </c>
      <c r="V27" s="6">
        <v>478976563</v>
      </c>
      <c r="W27" s="10" t="s">
        <v>843</v>
      </c>
      <c r="X27" t="s">
        <v>800</v>
      </c>
    </row>
    <row r="28" spans="1:24">
      <c r="A28" s="4">
        <v>814</v>
      </c>
      <c r="B28" s="4" t="s">
        <v>933</v>
      </c>
      <c r="C28" s="4"/>
      <c r="D28" s="4" t="s">
        <v>186</v>
      </c>
      <c r="E28" s="1" t="s">
        <v>75</v>
      </c>
      <c r="F28" s="1" t="s">
        <v>85</v>
      </c>
      <c r="G28" s="1" t="s">
        <v>12</v>
      </c>
      <c r="H28" s="1" t="s">
        <v>182</v>
      </c>
      <c r="I28" s="1" t="s">
        <v>53</v>
      </c>
      <c r="J28" s="1">
        <v>2</v>
      </c>
      <c r="K28" s="4" t="str">
        <f>INVDC[[#This Row],[BAIE]]&amp;"/"&amp;INVDC[[#This Row],[POSITION]]</f>
        <v>SS1/AX22/F33</v>
      </c>
      <c r="M28" s="1" t="str">
        <f>CONCATENATE(INVDC[[#This Row],[CODE]]," ",INVDC[[#This Row],[NOM]])</f>
        <v>IT04145 SS1-BFN-FAL</v>
      </c>
      <c r="N28" s="1"/>
      <c r="O28" s="1" t="str">
        <f t="shared" si="0"/>
        <v>IT04145 SS1-BFN-FAL</v>
      </c>
      <c r="P28" s="1"/>
      <c r="Q28" s="1"/>
      <c r="T28" t="str">
        <f>SUBSTITUTE(SUBSTITUTE(SUBSTITUTE(SUBSTITUTE(UPPER(IFERROR(LEFT(Mycont[[#This Row],[mail]],FIND(".",Mycont[[#This Row],[mail]],1)-1),Mycont[[#This Row],[mail]])),"."," "),"PRESTATAIRE",""),"_SSII",""),"-EXT","")</f>
        <v>JEAN-MARC</v>
      </c>
      <c r="U2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HAUTEFEUILLE</v>
      </c>
      <c r="V28" s="6">
        <v>320966188</v>
      </c>
      <c r="W28" s="10" t="s">
        <v>844</v>
      </c>
      <c r="X28" t="s">
        <v>800</v>
      </c>
    </row>
    <row r="29" spans="1:24">
      <c r="A29" s="4">
        <v>816</v>
      </c>
      <c r="B29" s="4" t="s">
        <v>934</v>
      </c>
      <c r="C29" s="4"/>
      <c r="D29" s="4" t="s">
        <v>187</v>
      </c>
      <c r="E29" s="1" t="s">
        <v>95</v>
      </c>
      <c r="F29" s="1" t="s">
        <v>188</v>
      </c>
      <c r="G29" s="1" t="s">
        <v>12</v>
      </c>
      <c r="H29" s="1" t="s">
        <v>182</v>
      </c>
      <c r="I29" s="1" t="s">
        <v>155</v>
      </c>
      <c r="J29" s="1">
        <v>1</v>
      </c>
      <c r="K29" s="4" t="str">
        <f>INVDC[[#This Row],[BAIE]]&amp;"/"&amp;INVDC[[#This Row],[POSITION]]</f>
        <v>SS1/AX22/F43</v>
      </c>
      <c r="M29" s="1" t="str">
        <f>CONCATENATE(INVDC[[#This Row],[CODE]]," ",INVDC[[#This Row],[NOM]])</f>
        <v>IT04142 SS1-AX22-TAP</v>
      </c>
      <c r="N29" s="1"/>
      <c r="O29" s="1" t="str">
        <f t="shared" si="0"/>
        <v>IT04142 SS1-AX22-TAP</v>
      </c>
      <c r="P29" s="1"/>
      <c r="Q29" s="1"/>
      <c r="T29" t="str">
        <f>SUBSTITUTE(SUBSTITUTE(SUBSTITUTE(SUBSTITUTE(UPPER(IFERROR(LEFT(Mycont[[#This Row],[mail]],FIND(".",Mycont[[#This Row],[mail]],1)-1),Mycont[[#This Row],[mail]])),"."," "),"PRESTATAIRE",""),"_SSII",""),"-EXT","")</f>
        <v>PASCAL</v>
      </c>
      <c r="U2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BOUCHERON</v>
      </c>
      <c r="V29" s="6">
        <v>158402031</v>
      </c>
      <c r="W29" s="10" t="s">
        <v>845</v>
      </c>
      <c r="X29" t="s">
        <v>798</v>
      </c>
    </row>
    <row r="30" spans="1:24">
      <c r="A30" s="4">
        <v>817</v>
      </c>
      <c r="B30" s="4" t="s">
        <v>935</v>
      </c>
      <c r="C30" s="4"/>
      <c r="D30" s="4" t="s">
        <v>189</v>
      </c>
      <c r="E30" s="1" t="s">
        <v>14</v>
      </c>
      <c r="F30" s="1" t="s">
        <v>184</v>
      </c>
      <c r="G30" s="1" t="s">
        <v>12</v>
      </c>
      <c r="H30" s="1" t="s">
        <v>190</v>
      </c>
      <c r="I30" s="1" t="s">
        <v>185</v>
      </c>
      <c r="J30" s="1">
        <v>21</v>
      </c>
      <c r="K30" s="4" t="str">
        <f>INVDC[[#This Row],[BAIE]]&amp;"/"&amp;INVDC[[#This Row],[POSITION]]</f>
        <v>SS1/AX23/F8</v>
      </c>
      <c r="M30" s="1" t="str">
        <f>CONCATENATE(INVDC[[#This Row],[CODE]]," ",INVDC[[#This Row],[NOM]])</f>
        <v>IT04140 SS1-NX-BFN</v>
      </c>
      <c r="N30" s="1"/>
      <c r="O30" s="1" t="str">
        <f t="shared" si="0"/>
        <v>IT04140 SS1-NX-BFN</v>
      </c>
      <c r="P30" s="1"/>
      <c r="Q30" s="1"/>
      <c r="T30" t="str">
        <f>SUBSTITUTE(SUBSTITUTE(SUBSTITUTE(SUBSTITUTE(UPPER(IFERROR(LEFT(Mycont[[#This Row],[mail]],FIND(".",Mycont[[#This Row],[mail]],1)-1),Mycont[[#This Row],[mail]])),"."," "),"PRESTATAIRE",""),"_SSII",""),"-EXT","")</f>
        <v>BERNARD</v>
      </c>
      <c r="U3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BENSIAM</v>
      </c>
      <c r="V30" s="6">
        <v>158402289</v>
      </c>
      <c r="W30" s="10" t="s">
        <v>846</v>
      </c>
      <c r="X30" t="s">
        <v>798</v>
      </c>
    </row>
    <row r="31" spans="1:24">
      <c r="A31" s="4">
        <v>818</v>
      </c>
      <c r="B31" s="4" t="s">
        <v>936</v>
      </c>
      <c r="C31" s="4"/>
      <c r="D31" s="4" t="s">
        <v>191</v>
      </c>
      <c r="E31" s="1" t="s">
        <v>95</v>
      </c>
      <c r="F31" s="1" t="s">
        <v>188</v>
      </c>
      <c r="G31" s="1" t="s">
        <v>12</v>
      </c>
      <c r="H31" s="1" t="s">
        <v>190</v>
      </c>
      <c r="I31" s="1" t="s">
        <v>155</v>
      </c>
      <c r="J31" s="1">
        <v>1</v>
      </c>
      <c r="K31" s="4" t="str">
        <f>INVDC[[#This Row],[BAIE]]&amp;"/"&amp;INVDC[[#This Row],[POSITION]]</f>
        <v>SS1/AX23/F43</v>
      </c>
      <c r="M31" s="1" t="str">
        <f>CONCATENATE(INVDC[[#This Row],[CODE]]," ",INVDC[[#This Row],[NOM]])</f>
        <v>IT04139 SS1-AX23-TAP</v>
      </c>
      <c r="N31" s="1"/>
      <c r="O31" s="1" t="str">
        <f t="shared" si="0"/>
        <v>IT04139 SS1-AX23-TAP</v>
      </c>
      <c r="P31" s="1"/>
      <c r="Q31" s="1"/>
      <c r="T31" t="str">
        <f>SUBSTITUTE(SUBSTITUTE(SUBSTITUTE(SUBSTITUTE(UPPER(IFERROR(LEFT(Mycont[[#This Row],[mail]],FIND(".",Mycont[[#This Row],[mail]],1)-1),Mycont[[#This Row],[mail]])),"."," "),"PRESTATAIRE",""),"_SSII",""),"-EXT","")</f>
        <v>JEAN-CHRISTOPHE</v>
      </c>
      <c r="U3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CARLIER</v>
      </c>
      <c r="V31" s="6">
        <v>320966272</v>
      </c>
      <c r="W31" s="10" t="s">
        <v>847</v>
      </c>
      <c r="X31" t="s">
        <v>798</v>
      </c>
    </row>
    <row r="32" spans="1:24">
      <c r="A32" s="4">
        <v>819</v>
      </c>
      <c r="B32" s="4" t="s">
        <v>937</v>
      </c>
      <c r="C32" s="4"/>
      <c r="D32" s="4" t="s">
        <v>192</v>
      </c>
      <c r="E32" s="1" t="s">
        <v>14</v>
      </c>
      <c r="F32" s="1" t="s">
        <v>74</v>
      </c>
      <c r="G32" s="1" t="s">
        <v>12</v>
      </c>
      <c r="H32" s="1" t="s">
        <v>193</v>
      </c>
      <c r="I32" s="1" t="s">
        <v>194</v>
      </c>
      <c r="J32" s="1">
        <v>2</v>
      </c>
      <c r="K32" s="4" t="str">
        <f>INVDC[[#This Row],[BAIE]]&amp;"/"&amp;INVDC[[#This Row],[POSITION]]</f>
        <v>SS1/BQ21/R4</v>
      </c>
      <c r="M32" s="1" t="str">
        <f>CONCATENATE(INVDC[[#This Row],[CODE]]," ",INVDC[[#This Row],[NOM]])</f>
        <v>IT04101 SS1-BQ21-N5K-45</v>
      </c>
      <c r="N32" s="1"/>
      <c r="O32" s="1" t="str">
        <f t="shared" si="0"/>
        <v>IT04101 SS1-BQ21-N5K-45</v>
      </c>
      <c r="P32" s="1"/>
      <c r="Q32" s="1"/>
      <c r="T32" t="str">
        <f>SUBSTITUTE(SUBSTITUTE(SUBSTITUTE(SUBSTITUTE(UPPER(IFERROR(LEFT(Mycont[[#This Row],[mail]],FIND(".",Mycont[[#This Row],[mail]],1)-1),Mycont[[#This Row],[mail]])),"."," "),"PRESTATAIRE",""),"_SSII",""),"-EXT","")</f>
        <v>PIERRE</v>
      </c>
      <c r="U3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CARDON </v>
      </c>
      <c r="V32" s="6">
        <v>170235034</v>
      </c>
      <c r="W32" s="10" t="s">
        <v>848</v>
      </c>
      <c r="X32" t="s">
        <v>795</v>
      </c>
    </row>
    <row r="33" spans="1:24">
      <c r="A33" s="4">
        <v>820</v>
      </c>
      <c r="B33" s="4" t="s">
        <v>938</v>
      </c>
      <c r="C33" s="4"/>
      <c r="D33" s="4" t="s">
        <v>195</v>
      </c>
      <c r="E33" s="1" t="s">
        <v>14</v>
      </c>
      <c r="F33" s="1" t="s">
        <v>74</v>
      </c>
      <c r="G33" s="1" t="s">
        <v>12</v>
      </c>
      <c r="H33" s="1" t="s">
        <v>193</v>
      </c>
      <c r="I33" s="1" t="s">
        <v>196</v>
      </c>
      <c r="J33" s="1">
        <v>2</v>
      </c>
      <c r="K33" s="4" t="str">
        <f>INVDC[[#This Row],[BAIE]]&amp;"/"&amp;INVDC[[#This Row],[POSITION]]</f>
        <v>SS1/BQ21/R7</v>
      </c>
      <c r="M33" s="1" t="str">
        <f>CONCATENATE(INVDC[[#This Row],[CODE]]," ",INVDC[[#This Row],[NOM]])</f>
        <v>IT04102 SS1-BQ21-N5K-46</v>
      </c>
      <c r="N33" s="1"/>
      <c r="O33" s="1" t="str">
        <f t="shared" si="0"/>
        <v>IT04102 SS1-BQ21-N5K-46</v>
      </c>
      <c r="P33" s="1"/>
      <c r="Q33" s="1"/>
      <c r="T33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3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POUTREL</v>
      </c>
      <c r="V33" s="6">
        <v>158402226</v>
      </c>
      <c r="W33" s="10" t="s">
        <v>849</v>
      </c>
      <c r="X33" t="s">
        <v>795</v>
      </c>
    </row>
    <row r="34" spans="1:24">
      <c r="A34" s="4">
        <v>821</v>
      </c>
      <c r="B34" s="4" t="s">
        <v>939</v>
      </c>
      <c r="C34" s="4"/>
      <c r="D34" s="4" t="s">
        <v>197</v>
      </c>
      <c r="E34" s="1" t="s">
        <v>14</v>
      </c>
      <c r="F34" s="1" t="s">
        <v>103</v>
      </c>
      <c r="G34" s="1" t="s">
        <v>12</v>
      </c>
      <c r="H34" s="1" t="s">
        <v>198</v>
      </c>
      <c r="I34" s="1" t="s">
        <v>199</v>
      </c>
      <c r="J34" s="1">
        <v>1</v>
      </c>
      <c r="K34" s="4" t="str">
        <f>INVDC[[#This Row],[BAIE]]&amp;"/"&amp;INVDC[[#This Row],[POSITION]]</f>
        <v>SS1/BQ33/R41</v>
      </c>
      <c r="M34" s="1" t="str">
        <f>CONCATENATE(INVDC[[#This Row],[CODE]]," ",INVDC[[#This Row],[NOM]])</f>
        <v>IT04078 SS1-BQ33-N2K-1-45</v>
      </c>
      <c r="N34" s="1"/>
      <c r="O34" s="1" t="str">
        <f t="shared" si="0"/>
        <v>IT04078 SS1-BQ33-N2K-1-45</v>
      </c>
      <c r="P34" s="1"/>
      <c r="Q34" s="1"/>
      <c r="T34" t="str">
        <f>SUBSTITUTE(SUBSTITUTE(SUBSTITUTE(SUBSTITUTE(UPPER(IFERROR(LEFT(Mycont[[#This Row],[mail]],FIND(".",Mycont[[#This Row],[mail]],1)-1),Mycont[[#This Row],[mail]])),"."," "),"PRESTATAIRE",""),"_SSII",""),"-EXT","")</f>
        <v>FREDERIC</v>
      </c>
      <c r="U3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MASSON</v>
      </c>
      <c r="V34" s="6">
        <v>607897777</v>
      </c>
      <c r="W34" s="10" t="s">
        <v>850</v>
      </c>
      <c r="X34" t="s">
        <v>795</v>
      </c>
    </row>
    <row r="35" spans="1:24">
      <c r="A35" s="4">
        <v>822</v>
      </c>
      <c r="B35" s="4" t="s">
        <v>940</v>
      </c>
      <c r="C35" s="4"/>
      <c r="D35" s="4" t="s">
        <v>200</v>
      </c>
      <c r="E35" s="1" t="s">
        <v>14</v>
      </c>
      <c r="F35" s="1" t="s">
        <v>103</v>
      </c>
      <c r="G35" s="1" t="s">
        <v>12</v>
      </c>
      <c r="H35" s="1" t="s">
        <v>198</v>
      </c>
      <c r="I35" s="1" t="s">
        <v>128</v>
      </c>
      <c r="J35" s="1">
        <v>1</v>
      </c>
      <c r="K35" s="4" t="str">
        <f>INVDC[[#This Row],[BAIE]]&amp;"/"&amp;INVDC[[#This Row],[POSITION]]</f>
        <v>SS1/BQ33/R43</v>
      </c>
      <c r="M35" s="1" t="str">
        <f>CONCATENATE(INVDC[[#This Row],[CODE]]," ",INVDC[[#This Row],[NOM]])</f>
        <v>IT04079 SS1-BQ33-N2K-2-46</v>
      </c>
      <c r="N35" s="1"/>
      <c r="O35" s="1" t="str">
        <f t="shared" si="0"/>
        <v>IT04079 SS1-BQ33-N2K-2-46</v>
      </c>
      <c r="P35" s="1"/>
      <c r="Q35" s="1"/>
      <c r="T35" t="str">
        <f>SUBSTITUTE(SUBSTITUTE(SUBSTITUTE(SUBSTITUTE(UPPER(IFERROR(LEFT(Mycont[[#This Row],[mail]],FIND(".",Mycont[[#This Row],[mail]],1)-1),Mycont[[#This Row],[mail]])),"."," "),"PRESTATAIRE",""),"_SSII",""),"-EXT","")</f>
        <v>JEAN-LUC</v>
      </c>
      <c r="U3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RIOU</v>
      </c>
      <c r="V35" s="6">
        <v>158402109</v>
      </c>
      <c r="W35" s="10" t="s">
        <v>851</v>
      </c>
      <c r="X35" t="s">
        <v>795</v>
      </c>
    </row>
    <row r="36" spans="1:24">
      <c r="A36" s="4">
        <v>823</v>
      </c>
      <c r="B36" s="4" t="s">
        <v>941</v>
      </c>
      <c r="C36" s="4"/>
      <c r="D36" s="4" t="s">
        <v>201</v>
      </c>
      <c r="E36" s="1" t="s">
        <v>14</v>
      </c>
      <c r="F36" s="1" t="s">
        <v>153</v>
      </c>
      <c r="G36" s="1" t="s">
        <v>12</v>
      </c>
      <c r="H36" s="1" t="s">
        <v>202</v>
      </c>
      <c r="I36" s="1" t="s">
        <v>203</v>
      </c>
      <c r="J36" s="1">
        <v>1</v>
      </c>
      <c r="K36" s="4" t="str">
        <f>INVDC[[#This Row],[BAIE]]&amp;"/"&amp;INVDC[[#This Row],[POSITION]]</f>
        <v>SS1/BQ34/R12</v>
      </c>
      <c r="M36" s="1" t="str">
        <f>CONCATENATE(INVDC[[#This Row],[CODE]]," ",INVDC[[#This Row],[NOM]])</f>
        <v>IT04077 SS1-BQ34-SW-104</v>
      </c>
      <c r="N36" s="1"/>
      <c r="O36" s="1" t="str">
        <f t="shared" si="0"/>
        <v>IT04077 SS1-BQ34-SW-104</v>
      </c>
      <c r="P36" s="1"/>
      <c r="Q36" s="1"/>
      <c r="T36" t="str">
        <f>SUBSTITUTE(SUBSTITUTE(SUBSTITUTE(SUBSTITUTE(UPPER(IFERROR(LEFT(Mycont[[#This Row],[mail]],FIND(".",Mycont[[#This Row],[mail]],1)-1),Mycont[[#This Row],[mail]])),"."," "),"PRESTATAIRE",""),"_SSII",""),"-EXT","")</f>
        <v>DIDIER</v>
      </c>
      <c r="U3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THIBAUT</v>
      </c>
      <c r="V36" s="6">
        <v>671259842</v>
      </c>
      <c r="W36" s="10" t="s">
        <v>852</v>
      </c>
      <c r="X36" t="s">
        <v>797</v>
      </c>
    </row>
    <row r="37" spans="1:24">
      <c r="A37" s="4">
        <v>824</v>
      </c>
      <c r="B37" s="4" t="s">
        <v>942</v>
      </c>
      <c r="C37" s="4"/>
      <c r="D37" s="4" t="s">
        <v>204</v>
      </c>
      <c r="E37" s="1" t="s">
        <v>14</v>
      </c>
      <c r="F37" s="1" t="s">
        <v>103</v>
      </c>
      <c r="G37" s="1" t="s">
        <v>12</v>
      </c>
      <c r="H37" s="1" t="s">
        <v>202</v>
      </c>
      <c r="I37" s="1" t="s">
        <v>194</v>
      </c>
      <c r="J37" s="1">
        <v>1</v>
      </c>
      <c r="K37" s="4" t="str">
        <f>INVDC[[#This Row],[BAIE]]&amp;"/"&amp;INVDC[[#This Row],[POSITION]]</f>
        <v>SS1/BQ34/R4</v>
      </c>
      <c r="M37" s="1" t="str">
        <f>CONCATENATE(INVDC[[#This Row],[CODE]]," ",INVDC[[#This Row],[NOM]])</f>
        <v>IT04075 SS1-BQ34-N2K-1-46</v>
      </c>
      <c r="N37" s="1"/>
      <c r="O37" s="1" t="str">
        <f t="shared" si="0"/>
        <v>IT04075 SS1-BQ34-N2K-1-46</v>
      </c>
      <c r="P37" s="1"/>
      <c r="Q37" s="1"/>
      <c r="T37" t="str">
        <f>SUBSTITUTE(SUBSTITUTE(SUBSTITUTE(SUBSTITUTE(UPPER(IFERROR(LEFT(Mycont[[#This Row],[mail]],FIND(".",Mycont[[#This Row],[mail]],1)-1),Mycont[[#This Row],[mail]])),"."," "),"PRESTATAIRE",""),"_SSII",""),"-EXT","")</f>
        <v>JEAN-FRANCOIS</v>
      </c>
      <c r="U3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COLAS</v>
      </c>
      <c r="V37" s="6">
        <v>637278761</v>
      </c>
      <c r="W37" s="10" t="s">
        <v>853</v>
      </c>
      <c r="X37" t="s">
        <v>797</v>
      </c>
    </row>
    <row r="38" spans="1:24">
      <c r="A38" s="4">
        <v>825</v>
      </c>
      <c r="B38" s="4" t="s">
        <v>943</v>
      </c>
      <c r="C38" s="4"/>
      <c r="D38" s="4" t="s">
        <v>205</v>
      </c>
      <c r="E38" s="1" t="s">
        <v>14</v>
      </c>
      <c r="F38" s="1" t="s">
        <v>103</v>
      </c>
      <c r="G38" s="1" t="s">
        <v>12</v>
      </c>
      <c r="H38" s="1" t="s">
        <v>202</v>
      </c>
      <c r="I38" s="1" t="s">
        <v>206</v>
      </c>
      <c r="J38" s="1">
        <v>1</v>
      </c>
      <c r="K38" s="4" t="str">
        <f>INVDC[[#This Row],[BAIE]]&amp;"/"&amp;INVDC[[#This Row],[POSITION]]</f>
        <v>SS1/BQ34/R6</v>
      </c>
      <c r="M38" s="1" t="str">
        <f>CONCATENATE(INVDC[[#This Row],[CODE]]," ",INVDC[[#This Row],[NOM]])</f>
        <v>IT04076 SS1-BQ34-N2K-1-45</v>
      </c>
      <c r="N38" s="1"/>
      <c r="O38" s="1" t="str">
        <f t="shared" si="0"/>
        <v>IT04076 SS1-BQ34-N2K-1-45</v>
      </c>
      <c r="P38" s="1"/>
      <c r="Q38" s="1"/>
      <c r="T38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3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GRAFF</v>
      </c>
      <c r="V38" s="6">
        <v>158402029</v>
      </c>
      <c r="W38" s="10" t="s">
        <v>854</v>
      </c>
      <c r="X38" t="s">
        <v>799</v>
      </c>
    </row>
    <row r="39" spans="1:24">
      <c r="A39" s="4">
        <v>826</v>
      </c>
      <c r="B39" s="4" t="s">
        <v>944</v>
      </c>
      <c r="C39" s="4"/>
      <c r="D39" s="4" t="s">
        <v>207</v>
      </c>
      <c r="E39" s="1" t="s">
        <v>208</v>
      </c>
      <c r="F39" s="1" t="s">
        <v>209</v>
      </c>
      <c r="G39" s="1" t="s">
        <v>12</v>
      </c>
      <c r="H39" s="1" t="s">
        <v>210</v>
      </c>
      <c r="I39" s="1" t="s">
        <v>125</v>
      </c>
      <c r="J39" s="1">
        <v>1</v>
      </c>
      <c r="K39" s="4" t="str">
        <f>INVDC[[#This Row],[BAIE]]&amp;"/"&amp;INVDC[[#This Row],[POSITION]]</f>
        <v>SS1/BQ15/R15</v>
      </c>
      <c r="M39" s="1" t="str">
        <f>CONCATENATE(INVDC[[#This Row],[CODE]]," ",INVDC[[#This Row],[NOM]])</f>
        <v>IT03938 SW-SS1-RSA-02</v>
      </c>
      <c r="N39" s="1"/>
      <c r="O39" s="1" t="str">
        <f t="shared" si="0"/>
        <v>IT03938 SW-SS1-RSA-02</v>
      </c>
      <c r="P39" s="1"/>
      <c r="Q39" s="1"/>
      <c r="T39" t="str">
        <f>SUBSTITUTE(SUBSTITUTE(SUBSTITUTE(SUBSTITUTE(UPPER(IFERROR(LEFT(Mycont[[#This Row],[mail]],FIND(".",Mycont[[#This Row],[mail]],1)-1),Mycont[[#This Row],[mail]])),"."," "),"PRESTATAIRE",""),"_SSII",""),"-EXT","")</f>
        <v>GILLES</v>
      </c>
      <c r="U3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SLAMA </v>
      </c>
      <c r="V39" s="6">
        <v>176536905</v>
      </c>
      <c r="W39" s="10" t="s">
        <v>855</v>
      </c>
      <c r="X39" t="s">
        <v>799</v>
      </c>
    </row>
    <row r="40" spans="1:24">
      <c r="A40" s="4">
        <v>827</v>
      </c>
      <c r="B40" s="4" t="s">
        <v>945</v>
      </c>
      <c r="C40" s="4"/>
      <c r="D40" s="4" t="s">
        <v>211</v>
      </c>
      <c r="E40" s="1" t="s">
        <v>14</v>
      </c>
      <c r="F40" s="1" t="s">
        <v>74</v>
      </c>
      <c r="G40" s="1" t="s">
        <v>12</v>
      </c>
      <c r="H40" s="1" t="s">
        <v>210</v>
      </c>
      <c r="I40" s="1" t="s">
        <v>212</v>
      </c>
      <c r="J40" s="1">
        <v>2</v>
      </c>
      <c r="K40" s="4" t="str">
        <f>INVDC[[#This Row],[BAIE]]&amp;"/"&amp;INVDC[[#This Row],[POSITION]]</f>
        <v>SS1/BQ15/R38</v>
      </c>
      <c r="M40" s="1" t="str">
        <f>CONCATENATE(INVDC[[#This Row],[CODE]]," ",INVDC[[#This Row],[NOM]])</f>
        <v>IT04116 SS1-BQ15-N5K-41</v>
      </c>
      <c r="N40" s="1"/>
      <c r="O40" s="1" t="str">
        <f t="shared" si="0"/>
        <v>IT04116 SS1-BQ15-N5K-41</v>
      </c>
      <c r="P40" s="1"/>
      <c r="Q40" s="1"/>
      <c r="T40" t="str">
        <f>SUBSTITUTE(SUBSTITUTE(SUBSTITUTE(SUBSTITUTE(UPPER(IFERROR(LEFT(Mycont[[#This Row],[mail]],FIND(".",Mycont[[#This Row],[mail]],1)-1),Mycont[[#This Row],[mail]])),"."," "),"PRESTATAIRE",""),"_SSII",""),"-EXT","")</f>
        <v>JACQUES</v>
      </c>
      <c r="U4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LEGENTIL</v>
      </c>
      <c r="V40" s="6">
        <v>678546370</v>
      </c>
      <c r="W40" s="10" t="s">
        <v>856</v>
      </c>
      <c r="X40" t="s">
        <v>799</v>
      </c>
    </row>
    <row r="41" spans="1:24">
      <c r="A41" s="4">
        <v>828</v>
      </c>
      <c r="B41" s="4" t="s">
        <v>946</v>
      </c>
      <c r="C41" s="4"/>
      <c r="D41" s="4" t="s">
        <v>213</v>
      </c>
      <c r="E41" s="1" t="s">
        <v>14</v>
      </c>
      <c r="F41" s="1" t="s">
        <v>74</v>
      </c>
      <c r="G41" s="1" t="s">
        <v>12</v>
      </c>
      <c r="H41" s="1" t="s">
        <v>210</v>
      </c>
      <c r="I41" s="1" t="s">
        <v>199</v>
      </c>
      <c r="J41" s="1">
        <v>2</v>
      </c>
      <c r="K41" s="4" t="str">
        <f>INVDC[[#This Row],[BAIE]]&amp;"/"&amp;INVDC[[#This Row],[POSITION]]</f>
        <v>SS1/BQ15/R41</v>
      </c>
      <c r="M41" s="1" t="str">
        <f>CONCATENATE(INVDC[[#This Row],[CODE]]," ",INVDC[[#This Row],[NOM]])</f>
        <v>IT04117 SS1-BQ15-N5K-42</v>
      </c>
      <c r="N41" s="1"/>
      <c r="O41" s="1" t="str">
        <f t="shared" si="0"/>
        <v>IT04117 SS1-BQ15-N5K-42</v>
      </c>
      <c r="P41" s="1"/>
      <c r="Q41" s="1"/>
      <c r="T41" t="str">
        <f>SUBSTITUTE(SUBSTITUTE(SUBSTITUTE(SUBSTITUTE(UPPER(IFERROR(LEFT(Mycont[[#This Row],[mail]],FIND(".",Mycont[[#This Row],[mail]],1)-1),Mycont[[#This Row],[mail]])),"."," "),"PRESTATAIRE",""),"_SSII",""),"-EXT","")</f>
        <v>OLIVIER</v>
      </c>
      <c r="U4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CARMINATI</v>
      </c>
      <c r="V41" s="6">
        <v>158402134</v>
      </c>
      <c r="W41" s="10" t="s">
        <v>857</v>
      </c>
      <c r="X41" t="s">
        <v>799</v>
      </c>
    </row>
    <row r="42" spans="1:24">
      <c r="A42" s="4">
        <v>829</v>
      </c>
      <c r="B42" s="4" t="s">
        <v>947</v>
      </c>
      <c r="C42" s="4"/>
      <c r="D42" s="4" t="s">
        <v>214</v>
      </c>
      <c r="E42" s="1" t="s">
        <v>14</v>
      </c>
      <c r="F42" s="1" t="s">
        <v>103</v>
      </c>
      <c r="G42" s="1" t="s">
        <v>12</v>
      </c>
      <c r="H42" s="1" t="s">
        <v>210</v>
      </c>
      <c r="I42" s="1" t="s">
        <v>215</v>
      </c>
      <c r="J42" s="1">
        <v>1</v>
      </c>
      <c r="K42" s="4" t="str">
        <f>INVDC[[#This Row],[BAIE]]&amp;"/"&amp;INVDC[[#This Row],[POSITION]]</f>
        <v>SS1/BQ15/R35</v>
      </c>
      <c r="M42" s="1" t="str">
        <f>CONCATENATE(INVDC[[#This Row],[CODE]]," ",INVDC[[#This Row],[NOM]])</f>
        <v>IT04114 SS1-BQ15-N2K-1-41</v>
      </c>
      <c r="N42" s="1"/>
      <c r="O42" s="1" t="str">
        <f t="shared" si="0"/>
        <v>IT04114 SS1-BQ15-N2K-1-41</v>
      </c>
      <c r="P42" s="1"/>
      <c r="Q42" s="1"/>
      <c r="T42" t="str">
        <f>SUBSTITUTE(SUBSTITUTE(SUBSTITUTE(SUBSTITUTE(UPPER(IFERROR(LEFT(Mycont[[#This Row],[mail]],FIND(".",Mycont[[#This Row],[mail]],1)-1),Mycont[[#This Row],[mail]])),"."," "),"PRESTATAIRE",""),"_SSII",""),"-EXT","")</f>
        <v>MICHEL</v>
      </c>
      <c r="U4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MOLL</v>
      </c>
      <c r="V42" s="6">
        <v>478976670</v>
      </c>
      <c r="W42" s="10" t="s">
        <v>858</v>
      </c>
      <c r="X42" t="s">
        <v>799</v>
      </c>
    </row>
    <row r="43" spans="1:24">
      <c r="A43" s="4">
        <v>830</v>
      </c>
      <c r="B43" s="4" t="s">
        <v>948</v>
      </c>
      <c r="C43" s="4"/>
      <c r="D43" s="4" t="s">
        <v>216</v>
      </c>
      <c r="E43" s="1" t="s">
        <v>14</v>
      </c>
      <c r="F43" s="1" t="s">
        <v>104</v>
      </c>
      <c r="G43" s="1" t="s">
        <v>12</v>
      </c>
      <c r="H43" s="1" t="s">
        <v>217</v>
      </c>
      <c r="I43" s="1" t="s">
        <v>203</v>
      </c>
      <c r="J43" s="1">
        <v>1</v>
      </c>
      <c r="K43" s="4" t="str">
        <f>INVDC[[#This Row],[BAIE]]&amp;"/"&amp;INVDC[[#This Row],[POSITION]]</f>
        <v>SS1/BV22/R12</v>
      </c>
      <c r="M43" s="1" t="str">
        <f>CONCATENATE(INVDC[[#This Row],[CODE]]," ",INVDC[[#This Row],[NOM]])</f>
        <v>IT03964 SS1-BV22-N2K-RJ-1-43</v>
      </c>
      <c r="N43" s="1"/>
      <c r="O43" s="1" t="str">
        <f t="shared" si="0"/>
        <v>IT03964 SS1-BV22-N2K-RJ-1-43</v>
      </c>
      <c r="P43" s="1"/>
      <c r="Q43" s="1"/>
      <c r="T43" t="str">
        <f>SUBSTITUTE(SUBSTITUTE(SUBSTITUTE(SUBSTITUTE(UPPER(IFERROR(LEFT(Mycont[[#This Row],[mail]],FIND(".",Mycont[[#This Row],[mail]],1)-1),Mycont[[#This Row],[mail]])),"."," "),"PRESTATAIRE",""),"_SSII",""),"-EXT","")</f>
        <v>NORBERT</v>
      </c>
      <c r="U4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BOHM</v>
      </c>
      <c r="V43" s="6">
        <v>688998739</v>
      </c>
      <c r="W43" s="10" t="s">
        <v>859</v>
      </c>
      <c r="X43" t="s">
        <v>799</v>
      </c>
    </row>
    <row r="44" spans="1:24">
      <c r="A44" s="4">
        <v>831</v>
      </c>
      <c r="B44" s="4" t="s">
        <v>949</v>
      </c>
      <c r="C44" s="4"/>
      <c r="D44" s="4" t="s">
        <v>218</v>
      </c>
      <c r="E44" s="1" t="s">
        <v>14</v>
      </c>
      <c r="F44" s="1" t="s">
        <v>74</v>
      </c>
      <c r="G44" s="1" t="s">
        <v>12</v>
      </c>
      <c r="H44" s="1" t="s">
        <v>217</v>
      </c>
      <c r="I44" s="1" t="s">
        <v>219</v>
      </c>
      <c r="J44" s="1">
        <v>2</v>
      </c>
      <c r="K44" s="4" t="str">
        <f>INVDC[[#This Row],[BAIE]]&amp;"/"&amp;INVDC[[#This Row],[POSITION]]</f>
        <v>SS1/BV22/R33</v>
      </c>
      <c r="M44" s="1" t="str">
        <f>CONCATENATE(INVDC[[#This Row],[CODE]]," ",INVDC[[#This Row],[NOM]])</f>
        <v>IT04072 SS1-BV22-N5K-44</v>
      </c>
      <c r="N44" s="1"/>
      <c r="O44" s="1" t="str">
        <f t="shared" si="0"/>
        <v>IT04072 SS1-BV22-N5K-44</v>
      </c>
      <c r="P44" s="1"/>
      <c r="Q44" s="1"/>
      <c r="T44" t="str">
        <f>SUBSTITUTE(SUBSTITUTE(SUBSTITUTE(SUBSTITUTE(UPPER(IFERROR(LEFT(Mycont[[#This Row],[mail]],FIND(".",Mycont[[#This Row],[mail]],1)-1),Mycont[[#This Row],[mail]])),"."," "),"PRESTATAIRE",""),"_SSII",""),"-EXT","")</f>
        <v>STEPHANE</v>
      </c>
      <c r="U4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GESREL</v>
      </c>
      <c r="V44" s="6">
        <v>158402033</v>
      </c>
      <c r="W44" s="10" t="s">
        <v>860</v>
      </c>
      <c r="X44" t="s">
        <v>799</v>
      </c>
    </row>
    <row r="45" spans="1:24">
      <c r="A45" s="4">
        <v>832</v>
      </c>
      <c r="B45" s="4" t="s">
        <v>950</v>
      </c>
      <c r="C45" s="4"/>
      <c r="D45" s="4" t="s">
        <v>220</v>
      </c>
      <c r="E45" s="1" t="s">
        <v>14</v>
      </c>
      <c r="F45" s="1" t="s">
        <v>74</v>
      </c>
      <c r="G45" s="1" t="s">
        <v>12</v>
      </c>
      <c r="H45" s="1" t="s">
        <v>217</v>
      </c>
      <c r="I45" s="1" t="s">
        <v>215</v>
      </c>
      <c r="J45" s="1">
        <v>2</v>
      </c>
      <c r="K45" s="4" t="str">
        <f>INVDC[[#This Row],[BAIE]]&amp;"/"&amp;INVDC[[#This Row],[POSITION]]</f>
        <v>SS1/BV22/R35</v>
      </c>
      <c r="M45" s="1" t="str">
        <f>CONCATENATE(INVDC[[#This Row],[CODE]]," ",INVDC[[#This Row],[NOM]])</f>
        <v>IT04073 SS1-BV22-N5K-43</v>
      </c>
      <c r="N45" s="1"/>
      <c r="O45" s="1" t="str">
        <f t="shared" si="0"/>
        <v>IT04073 SS1-BV22-N5K-43</v>
      </c>
      <c r="P45" s="1"/>
      <c r="Q45" s="1"/>
      <c r="T45" t="str">
        <f>SUBSTITUTE(SUBSTITUTE(SUBSTITUTE(SUBSTITUTE(UPPER(IFERROR(LEFT(Mycont[[#This Row],[mail]],FIND(".",Mycont[[#This Row],[mail]],1)-1),Mycont[[#This Row],[mail]])),"."," "),"PRESTATAIRE",""),"_SSII",""),"-EXT","")</f>
        <v>VINCENT</v>
      </c>
      <c r="U4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BERGAMASCO</v>
      </c>
      <c r="V45" s="6" t="s">
        <v>805</v>
      </c>
      <c r="W45" s="10" t="s">
        <v>861</v>
      </c>
      <c r="X45" t="s">
        <v>802</v>
      </c>
    </row>
    <row r="46" spans="1:24">
      <c r="A46" s="4">
        <v>833</v>
      </c>
      <c r="B46" s="4" t="s">
        <v>951</v>
      </c>
      <c r="C46" s="4"/>
      <c r="D46" s="4" t="s">
        <v>221</v>
      </c>
      <c r="E46" s="1" t="s">
        <v>14</v>
      </c>
      <c r="F46" s="1" t="s">
        <v>74</v>
      </c>
      <c r="G46" s="1" t="s">
        <v>12</v>
      </c>
      <c r="H46" s="1" t="s">
        <v>210</v>
      </c>
      <c r="I46" s="1" t="s">
        <v>219</v>
      </c>
      <c r="J46" s="1">
        <v>2</v>
      </c>
      <c r="K46" s="4" t="str">
        <f>INVDC[[#This Row],[BAIE]]&amp;"/"&amp;INVDC[[#This Row],[POSITION]]</f>
        <v>SS1/BQ15/R33</v>
      </c>
      <c r="M46" s="1" t="str">
        <f>CONCATENATE(INVDC[[#This Row],[CODE]]," ",INVDC[[#This Row],[NOM]])</f>
        <v>IT08526 SS1-BQ15-REPLIC-03</v>
      </c>
      <c r="N46" s="1"/>
      <c r="O46" s="1" t="str">
        <f t="shared" si="0"/>
        <v>IT08526 SS1-BQ15-REPLIC-03</v>
      </c>
      <c r="P46" s="1"/>
      <c r="Q46" s="1"/>
      <c r="T46" t="str">
        <f>SUBSTITUTE(SUBSTITUTE(SUBSTITUTE(SUBSTITUTE(UPPER(IFERROR(LEFT(Mycont[[#This Row],[mail]],FIND(".",Mycont[[#This Row],[mail]],1)-1),Mycont[[#This Row],[mail]])),"."," "),"PRESTATAIRE",""),"_SSII",""),"-EXT","")</f>
        <v>NICOLAS</v>
      </c>
      <c r="U4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VIARD</v>
      </c>
      <c r="V46" s="6">
        <v>158402136</v>
      </c>
      <c r="W46" s="10" t="s">
        <v>862</v>
      </c>
      <c r="X46" t="s">
        <v>796</v>
      </c>
    </row>
    <row r="47" spans="1:24">
      <c r="A47" s="4">
        <v>834</v>
      </c>
      <c r="B47" s="4" t="s">
        <v>952</v>
      </c>
      <c r="C47" s="4"/>
      <c r="D47" s="4" t="s">
        <v>551</v>
      </c>
      <c r="E47" s="1" t="s">
        <v>14</v>
      </c>
      <c r="F47" s="1" t="s">
        <v>74</v>
      </c>
      <c r="G47" s="1" t="s">
        <v>12</v>
      </c>
      <c r="H47" s="1" t="s">
        <v>561</v>
      </c>
      <c r="I47" s="1" t="s">
        <v>33</v>
      </c>
      <c r="J47" s="1">
        <v>2</v>
      </c>
      <c r="K47" s="4" t="str">
        <f>INVDC[[#This Row],[BAIE]]&amp;"/"&amp;INVDC[[#This Row],[POSITION]]</f>
        <v>SS1/STOCK/D0</v>
      </c>
      <c r="M47" s="1" t="str">
        <f>CONCATENATE(INVDC[[#This Row],[CODE]]," ",INVDC[[#This Row],[NOM]])</f>
        <v>IT08527 NO URBA - NO INST</v>
      </c>
      <c r="N47" s="1"/>
      <c r="O47" s="1" t="str">
        <f t="shared" si="0"/>
        <v>IT08527 NO URBA - NO INST</v>
      </c>
      <c r="P47" s="1"/>
      <c r="Q47" s="1"/>
      <c r="T47" t="str">
        <f>SUBSTITUTE(SUBSTITUTE(SUBSTITUTE(SUBSTITUTE(UPPER(IFERROR(LEFT(Mycont[[#This Row],[mail]],FIND(".",Mycont[[#This Row],[mail]],1)-1),Mycont[[#This Row],[mail]])),"."," "),"PRESTATAIRE",""),"_SSII",""),"-EXT","")</f>
        <v>ISABELLE</v>
      </c>
      <c r="U4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BUCHS-TALEB</v>
      </c>
      <c r="V47" s="6">
        <v>390418135</v>
      </c>
      <c r="W47" s="10" t="s">
        <v>863</v>
      </c>
      <c r="X47" t="s">
        <v>827</v>
      </c>
    </row>
    <row r="48" spans="1:24">
      <c r="A48" s="4">
        <v>835</v>
      </c>
      <c r="B48" s="4" t="s">
        <v>953</v>
      </c>
      <c r="C48" s="4"/>
      <c r="D48" s="4" t="s">
        <v>222</v>
      </c>
      <c r="E48" s="1" t="s">
        <v>14</v>
      </c>
      <c r="F48" s="1" t="s">
        <v>74</v>
      </c>
      <c r="G48" s="1" t="s">
        <v>12</v>
      </c>
      <c r="H48" s="1" t="s">
        <v>223</v>
      </c>
      <c r="I48" s="1" t="s">
        <v>73</v>
      </c>
      <c r="J48" s="1">
        <v>2</v>
      </c>
      <c r="K48" s="4" t="str">
        <f>INVDC[[#This Row],[BAIE]]&amp;"/"&amp;INVDC[[#This Row],[POSITION]]</f>
        <v>SS1/BV16/R32</v>
      </c>
      <c r="M48" s="1" t="str">
        <f>CONCATENATE(INVDC[[#This Row],[CODE]]," ",INVDC[[#This Row],[NOM]])</f>
        <v>IT08528 SS1-BV16-N5K-60</v>
      </c>
      <c r="N48" s="1"/>
      <c r="O48" s="1" t="str">
        <f t="shared" si="0"/>
        <v>IT08528 SS1-BV16-N5K-60</v>
      </c>
      <c r="P48" s="1"/>
      <c r="Q48" s="1"/>
      <c r="T48" t="str">
        <f>SUBSTITUTE(SUBSTITUTE(SUBSTITUTE(SUBSTITUTE(UPPER(IFERROR(LEFT(Mycont[[#This Row],[mail]],FIND(".",Mycont[[#This Row],[mail]],1)-1),Mycont[[#This Row],[mail]])),"."," "),"PRESTATAIRE",""),"_SSII",""),"-EXT","")</f>
        <v>SEBASTIEN</v>
      </c>
      <c r="U4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LUSTIG</v>
      </c>
      <c r="V48" s="6">
        <v>390418139</v>
      </c>
      <c r="W48" s="10" t="s">
        <v>864</v>
      </c>
      <c r="X48" t="s">
        <v>827</v>
      </c>
    </row>
    <row r="49" spans="1:24">
      <c r="A49" s="4">
        <v>836</v>
      </c>
      <c r="B49" s="4" t="s">
        <v>954</v>
      </c>
      <c r="C49" s="4"/>
      <c r="D49" s="4" t="s">
        <v>224</v>
      </c>
      <c r="E49" s="1" t="s">
        <v>14</v>
      </c>
      <c r="F49" s="1" t="s">
        <v>74</v>
      </c>
      <c r="G49" s="1" t="s">
        <v>12</v>
      </c>
      <c r="H49" s="1" t="s">
        <v>223</v>
      </c>
      <c r="I49" s="1" t="s">
        <v>86</v>
      </c>
      <c r="J49" s="1">
        <v>2</v>
      </c>
      <c r="K49" s="4" t="str">
        <f>INVDC[[#This Row],[BAIE]]&amp;"/"&amp;INVDC[[#This Row],[POSITION]]</f>
        <v>SS1/BV16/R34</v>
      </c>
      <c r="M49" s="1" t="str">
        <f>CONCATENATE(INVDC[[#This Row],[CODE]]," ",INVDC[[#This Row],[NOM]])</f>
        <v>IT08529 SS1-BV16-N5K-59</v>
      </c>
      <c r="N49" s="1"/>
      <c r="O49" s="1" t="str">
        <f t="shared" si="0"/>
        <v>IT08529 SS1-BV16-N5K-59</v>
      </c>
      <c r="P49" s="1"/>
      <c r="Q49" s="1"/>
      <c r="T49" t="str">
        <f>SUBSTITUTE(SUBSTITUTE(SUBSTITUTE(SUBSTITUTE(UPPER(IFERROR(LEFT(Mycont[[#This Row],[mail]],FIND(".",Mycont[[#This Row],[mail]],1)-1),Mycont[[#This Row],[mail]])),"."," "),"PRESTATAIRE",""),"_SSII",""),"-EXT","")</f>
        <v>LEA</v>
      </c>
      <c r="U4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BENSAID</v>
      </c>
      <c r="V49" s="6" t="s">
        <v>807</v>
      </c>
      <c r="W49" s="10" t="s">
        <v>865</v>
      </c>
      <c r="X49" t="s">
        <v>793</v>
      </c>
    </row>
    <row r="50" spans="1:24">
      <c r="A50" s="4">
        <v>837</v>
      </c>
      <c r="B50" s="4" t="s">
        <v>955</v>
      </c>
      <c r="C50" s="4"/>
      <c r="D50" s="4" t="s">
        <v>225</v>
      </c>
      <c r="E50" s="1" t="s">
        <v>14</v>
      </c>
      <c r="F50" s="1" t="s">
        <v>74</v>
      </c>
      <c r="G50" s="1" t="s">
        <v>12</v>
      </c>
      <c r="H50" s="1" t="s">
        <v>223</v>
      </c>
      <c r="I50" s="1" t="s">
        <v>55</v>
      </c>
      <c r="J50" s="1">
        <v>2</v>
      </c>
      <c r="K50" s="4" t="str">
        <f>INVDC[[#This Row],[BAIE]]&amp;"/"&amp;INVDC[[#This Row],[POSITION]]</f>
        <v>SS1/BV16/R37</v>
      </c>
      <c r="M50" s="1" t="str">
        <f>CONCATENATE(INVDC[[#This Row],[CODE]]," ",INVDC[[#This Row],[NOM]])</f>
        <v>IT08530 SS1-BV16-N5K-58</v>
      </c>
      <c r="N50" s="1"/>
      <c r="O50" s="1" t="str">
        <f t="shared" si="0"/>
        <v>IT08530 SS1-BV16-N5K-58</v>
      </c>
      <c r="P50" s="1"/>
      <c r="Q50" s="1"/>
      <c r="T50" t="str">
        <f>SUBSTITUTE(SUBSTITUTE(SUBSTITUTE(SUBSTITUTE(UPPER(IFERROR(LEFT(Mycont[[#This Row],[mail]],FIND(".",Mycont[[#This Row],[mail]],1)-1),Mycont[[#This Row],[mail]])),"."," "),"PRESTATAIRE",""),"_SSII",""),"-EXT","")</f>
        <v>JEAN-LUC</v>
      </c>
      <c r="U5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CARLE</v>
      </c>
      <c r="V50" s="6">
        <v>671222746</v>
      </c>
      <c r="W50" s="10" t="s">
        <v>866</v>
      </c>
      <c r="X50" t="s">
        <v>871</v>
      </c>
    </row>
    <row r="51" spans="1:24">
      <c r="A51" s="4">
        <v>838</v>
      </c>
      <c r="B51" s="4" t="s">
        <v>956</v>
      </c>
      <c r="C51" s="4"/>
      <c r="D51" s="4" t="s">
        <v>226</v>
      </c>
      <c r="E51" s="1" t="s">
        <v>14</v>
      </c>
      <c r="F51" s="1" t="s">
        <v>74</v>
      </c>
      <c r="G51" s="1" t="s">
        <v>12</v>
      </c>
      <c r="H51" s="1" t="s">
        <v>223</v>
      </c>
      <c r="I51" s="1" t="s">
        <v>50</v>
      </c>
      <c r="J51" s="1">
        <v>2</v>
      </c>
      <c r="K51" s="4" t="str">
        <f>INVDC[[#This Row],[BAIE]]&amp;"/"&amp;INVDC[[#This Row],[POSITION]]</f>
        <v>SS1/BV16/R39</v>
      </c>
      <c r="M51" s="1" t="str">
        <f>CONCATENATE(INVDC[[#This Row],[CODE]]," ",INVDC[[#This Row],[NOM]])</f>
        <v>IT08531 SS1-BV16-N5K-57</v>
      </c>
      <c r="N51" s="1"/>
      <c r="O51" s="1" t="str">
        <f t="shared" si="0"/>
        <v>IT08531 SS1-BV16-N5K-57</v>
      </c>
      <c r="P51" s="1"/>
      <c r="Q51" s="1"/>
      <c r="T51" t="str">
        <f>SUBSTITUTE(SUBSTITUTE(SUBSTITUTE(SUBSTITUTE(UPPER(IFERROR(LEFT(Mycont[[#This Row],[mail]],FIND(".",Mycont[[#This Row],[mail]],1)-1),Mycont[[#This Row],[mail]])),"."," "),"PRESTATAIRE",""),"_SSII",""),"-EXT","")</f>
        <v>BRUNO</v>
      </c>
      <c r="U5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BIGLIONE</v>
      </c>
      <c r="V51" s="6">
        <v>158402389</v>
      </c>
      <c r="W51" s="10" t="s">
        <v>867</v>
      </c>
      <c r="X51" t="s">
        <v>799</v>
      </c>
    </row>
    <row r="52" spans="1:24">
      <c r="A52" s="4">
        <v>839</v>
      </c>
      <c r="B52" s="4" t="s">
        <v>957</v>
      </c>
      <c r="C52" s="4"/>
      <c r="D52" s="4" t="s">
        <v>227</v>
      </c>
      <c r="E52" s="1" t="s">
        <v>14</v>
      </c>
      <c r="F52" s="1" t="s">
        <v>104</v>
      </c>
      <c r="G52" s="1" t="s">
        <v>12</v>
      </c>
      <c r="H52" s="1" t="s">
        <v>223</v>
      </c>
      <c r="I52" s="1" t="s">
        <v>128</v>
      </c>
      <c r="J52" s="1">
        <v>1</v>
      </c>
      <c r="K52" s="4" t="str">
        <f>INVDC[[#This Row],[BAIE]]&amp;"/"&amp;INVDC[[#This Row],[POSITION]]</f>
        <v>SS1/BV16/R43</v>
      </c>
      <c r="M52" s="1" t="str">
        <f>CONCATENATE(INVDC[[#This Row],[CODE]]," ",INVDC[[#This Row],[NOM]])</f>
        <v>IT08877 SS1-BV16-N2K-RJ-1-60</v>
      </c>
      <c r="N52" s="1"/>
      <c r="O52" s="1" t="str">
        <f t="shared" si="0"/>
        <v>IT08877 SS1-BV16-N2K-RJ-1-60</v>
      </c>
      <c r="P52" s="1"/>
      <c r="Q52" s="1"/>
      <c r="T52" t="str">
        <f>SUBSTITUTE(SUBSTITUTE(SUBSTITUTE(SUBSTITUTE(UPPER(IFERROR(LEFT(Mycont[[#This Row],[mail]],FIND(".",Mycont[[#This Row],[mail]],1)-1),Mycont[[#This Row],[mail]])),"."," "),"PRESTATAIRE",""),"_SSII",""),"-EXT","")</f>
        <v>DIDIER</v>
      </c>
      <c r="U5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CROUY</v>
      </c>
      <c r="V52" s="6" t="s">
        <v>814</v>
      </c>
      <c r="W52" s="10" t="s">
        <v>813</v>
      </c>
      <c r="X52" t="s">
        <v>816</v>
      </c>
    </row>
    <row r="53" spans="1:24">
      <c r="A53" s="4">
        <v>840</v>
      </c>
      <c r="B53" s="4" t="s">
        <v>958</v>
      </c>
      <c r="C53" s="4"/>
      <c r="D53" s="4" t="s">
        <v>228</v>
      </c>
      <c r="E53" s="1" t="s">
        <v>14</v>
      </c>
      <c r="F53" s="1" t="s">
        <v>74</v>
      </c>
      <c r="G53" s="1" t="s">
        <v>12</v>
      </c>
      <c r="H53" s="1" t="s">
        <v>229</v>
      </c>
      <c r="I53" s="1" t="s">
        <v>73</v>
      </c>
      <c r="J53" s="1">
        <v>2</v>
      </c>
      <c r="K53" s="4" t="str">
        <f>INVDC[[#This Row],[BAIE]]&amp;"/"&amp;INVDC[[#This Row],[POSITION]]</f>
        <v>SS1/BY15/R32</v>
      </c>
      <c r="M53" s="1" t="str">
        <f>CONCATENATE(INVDC[[#This Row],[CODE]]," ",INVDC[[#This Row],[NOM]])</f>
        <v>IT08522 SS1-BY15-N5K-54</v>
      </c>
      <c r="N53" s="1"/>
      <c r="O53" s="1" t="str">
        <f t="shared" si="0"/>
        <v>IT08522 SS1-BY15-N5K-54</v>
      </c>
      <c r="P53" s="1"/>
      <c r="Q53" s="1"/>
      <c r="T53" t="s">
        <v>910</v>
      </c>
      <c r="U53" s="7" t="s">
        <v>877</v>
      </c>
      <c r="V53" s="6" t="s">
        <v>815</v>
      </c>
      <c r="W53" s="9" t="s">
        <v>829</v>
      </c>
      <c r="X53" t="s">
        <v>816</v>
      </c>
    </row>
    <row r="54" spans="1:24">
      <c r="A54" s="4">
        <v>841</v>
      </c>
      <c r="B54" s="4" t="s">
        <v>959</v>
      </c>
      <c r="C54" s="4"/>
      <c r="D54" s="4" t="s">
        <v>230</v>
      </c>
      <c r="E54" s="1" t="s">
        <v>14</v>
      </c>
      <c r="F54" s="1" t="s">
        <v>74</v>
      </c>
      <c r="G54" s="1" t="s">
        <v>12</v>
      </c>
      <c r="H54" s="1" t="s">
        <v>229</v>
      </c>
      <c r="I54" s="1" t="s">
        <v>86</v>
      </c>
      <c r="J54" s="1">
        <v>2</v>
      </c>
      <c r="K54" s="4" t="str">
        <f>INVDC[[#This Row],[BAIE]]&amp;"/"&amp;INVDC[[#This Row],[POSITION]]</f>
        <v>SS1/BY15/R34</v>
      </c>
      <c r="M54" s="1" t="str">
        <f>CONCATENATE(INVDC[[#This Row],[CODE]]," ",INVDC[[#This Row],[NOM]])</f>
        <v>IT08523 SS1-BY15-N5K-53</v>
      </c>
      <c r="N54" s="1"/>
      <c r="O54" s="1" t="str">
        <f t="shared" si="0"/>
        <v>IT08523 SS1-BY15-N5K-53</v>
      </c>
      <c r="P54" s="1"/>
      <c r="Q54" s="1"/>
      <c r="T54" t="str">
        <f>SUBSTITUTE(SUBSTITUTE(SUBSTITUTE(SUBSTITUTE(UPPER(IFERROR(LEFT(Mycont[[#This Row],[mail]],FIND(".",Mycont[[#This Row],[mail]],1)-1),Mycont[[#This Row],[mail]])),"."," "),"PRESTATAIRE",""),"_SSII",""),"-EXT","")</f>
        <v>SEBASTIEN</v>
      </c>
      <c r="U5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CHAMPAGNE</v>
      </c>
      <c r="V54" s="6">
        <v>561773152</v>
      </c>
      <c r="W54" s="10" t="s">
        <v>817</v>
      </c>
      <c r="X54" t="s">
        <v>870</v>
      </c>
    </row>
    <row r="55" spans="1:24">
      <c r="A55" s="4">
        <v>842</v>
      </c>
      <c r="B55" s="4" t="s">
        <v>960</v>
      </c>
      <c r="C55" s="4"/>
      <c r="D55" s="4" t="s">
        <v>231</v>
      </c>
      <c r="E55" s="1" t="s">
        <v>14</v>
      </c>
      <c r="F55" s="1" t="s">
        <v>74</v>
      </c>
      <c r="G55" s="1" t="s">
        <v>12</v>
      </c>
      <c r="H55" s="1" t="s">
        <v>229</v>
      </c>
      <c r="I55" s="1" t="s">
        <v>55</v>
      </c>
      <c r="J55" s="1">
        <v>2</v>
      </c>
      <c r="K55" s="4" t="str">
        <f>INVDC[[#This Row],[BAIE]]&amp;"/"&amp;INVDC[[#This Row],[POSITION]]</f>
        <v>SS1/BY15/R37</v>
      </c>
      <c r="M55" s="1" t="str">
        <f>CONCATENATE(INVDC[[#This Row],[CODE]]," ",INVDC[[#This Row],[NOM]])</f>
        <v>IT08524 SS1-BY15-N5K-52</v>
      </c>
      <c r="N55" s="1"/>
      <c r="O55" s="1" t="str">
        <f t="shared" si="0"/>
        <v>IT08524 SS1-BY15-N5K-52</v>
      </c>
      <c r="P55" s="1"/>
      <c r="Q55" s="1"/>
      <c r="T55" t="str">
        <f>SUBSTITUTE(SUBSTITUTE(SUBSTITUTE(SUBSTITUTE(UPPER(IFERROR(LEFT(Mycont[[#This Row],[mail]],FIND(".",Mycont[[#This Row],[mail]],1)-1),Mycont[[#This Row],[mail]])),"."," "),"PRESTATAIRE",""),"_SSII",""),"-EXT","")</f>
        <v>SYLVAIN</v>
      </c>
      <c r="U5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DANVY</v>
      </c>
      <c r="V55" s="6">
        <v>556118090</v>
      </c>
      <c r="W55" s="10" t="s">
        <v>818</v>
      </c>
      <c r="X55" t="s">
        <v>796</v>
      </c>
    </row>
    <row r="56" spans="1:24">
      <c r="A56" s="4">
        <v>843</v>
      </c>
      <c r="B56" s="4" t="s">
        <v>961</v>
      </c>
      <c r="C56" s="4"/>
      <c r="D56" s="4" t="s">
        <v>232</v>
      </c>
      <c r="E56" s="1" t="s">
        <v>14</v>
      </c>
      <c r="F56" s="1" t="s">
        <v>74</v>
      </c>
      <c r="G56" s="1" t="s">
        <v>12</v>
      </c>
      <c r="H56" s="1" t="s">
        <v>229</v>
      </c>
      <c r="I56" s="1" t="s">
        <v>50</v>
      </c>
      <c r="J56" s="1">
        <v>2</v>
      </c>
      <c r="K56" s="4" t="str">
        <f>INVDC[[#This Row],[BAIE]]&amp;"/"&amp;INVDC[[#This Row],[POSITION]]</f>
        <v>SS1/BY15/R39</v>
      </c>
      <c r="M56" s="1" t="str">
        <f>CONCATENATE(INVDC[[#This Row],[CODE]]," ",INVDC[[#This Row],[NOM]])</f>
        <v>IT08525 SS1-BY15-N5K-51</v>
      </c>
      <c r="N56" s="1"/>
      <c r="O56" s="1" t="str">
        <f t="shared" si="0"/>
        <v>IT08525 SS1-BY15-N5K-51</v>
      </c>
      <c r="P56" s="1"/>
      <c r="Q56" s="1"/>
      <c r="T56" t="str">
        <f>SUBSTITUTE(SUBSTITUTE(SUBSTITUTE(SUBSTITUTE(UPPER(IFERROR(LEFT(Mycont[[#This Row],[mail]],FIND(".",Mycont[[#This Row],[mail]],1)-1),Mycont[[#This Row],[mail]])),"."," "),"PRESTATAIRE",""),"_SSII",""),"-EXT","")</f>
        <v>MATTHIEU</v>
      </c>
      <c r="U5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DUCHENOY</v>
      </c>
      <c r="V56" s="6" t="s">
        <v>820</v>
      </c>
      <c r="W56" s="10" t="s">
        <v>819</v>
      </c>
      <c r="X56" t="s">
        <v>870</v>
      </c>
    </row>
    <row r="57" spans="1:24">
      <c r="A57" s="4">
        <v>844</v>
      </c>
      <c r="B57" s="4" t="s">
        <v>962</v>
      </c>
      <c r="C57" s="4"/>
      <c r="D57" s="4" t="s">
        <v>233</v>
      </c>
      <c r="E57" s="1" t="s">
        <v>14</v>
      </c>
      <c r="F57" s="1" t="s">
        <v>104</v>
      </c>
      <c r="G57" s="1" t="s">
        <v>12</v>
      </c>
      <c r="H57" s="1" t="s">
        <v>229</v>
      </c>
      <c r="I57" s="1" t="s">
        <v>128</v>
      </c>
      <c r="J57" s="1">
        <v>1</v>
      </c>
      <c r="K57" s="4" t="str">
        <f>INVDC[[#This Row],[BAIE]]&amp;"/"&amp;INVDC[[#This Row],[POSITION]]</f>
        <v>SS1/BY15/R43</v>
      </c>
      <c r="M57" s="1" t="str">
        <f>CONCATENATE(INVDC[[#This Row],[CODE]]," ",INVDC[[#This Row],[NOM]])</f>
        <v>IT08876 SS1-BY15-N2K-RJ-1-54</v>
      </c>
      <c r="N57" s="1"/>
      <c r="O57" s="1" t="str">
        <f t="shared" si="0"/>
        <v>IT08876 SS1-BY15-N2K-RJ-1-54</v>
      </c>
      <c r="P57" s="1"/>
      <c r="Q57" s="1"/>
      <c r="T57" t="str">
        <f>SUBSTITUTE(SUBSTITUTE(SUBSTITUTE(SUBSTITUTE(UPPER(IFERROR(LEFT(Mycont[[#This Row],[mail]],FIND(".",Mycont[[#This Row],[mail]],1)-1),Mycont[[#This Row],[mail]])),"."," "),"PRESTATAIRE",""),"_SSII",""),"-EXT","")</f>
        <v>GAELLE</v>
      </c>
      <c r="U5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RUDLER</v>
      </c>
      <c r="V57" s="6">
        <v>390418143</v>
      </c>
      <c r="W57" s="10" t="s">
        <v>821</v>
      </c>
      <c r="X57" t="s">
        <v>827</v>
      </c>
    </row>
    <row r="58" spans="1:24">
      <c r="A58" s="4">
        <v>845</v>
      </c>
      <c r="B58" s="4" t="s">
        <v>963</v>
      </c>
      <c r="C58" s="4"/>
      <c r="D58" s="4" t="s">
        <v>873</v>
      </c>
      <c r="E58" s="1" t="s">
        <v>234</v>
      </c>
      <c r="F58" s="1" t="s">
        <v>235</v>
      </c>
      <c r="G58" s="1" t="s">
        <v>12</v>
      </c>
      <c r="H58" s="1" t="s">
        <v>236</v>
      </c>
      <c r="I58" s="1" t="s">
        <v>36</v>
      </c>
      <c r="J58" s="1">
        <v>1</v>
      </c>
      <c r="K58" s="4" t="str">
        <f>INVDC[[#This Row],[BAIE]]&amp;"/"&amp;INVDC[[#This Row],[POSITION]]</f>
        <v>TS1/AD24/F21</v>
      </c>
      <c r="M58" s="1" t="str">
        <f>CONCATENATE(INVDC[[#This Row],[CODE]]," ",INVDC[[#This Row],[NOM]])</f>
        <v>IT04051 A</v>
      </c>
      <c r="N58" s="1"/>
      <c r="O58" s="1" t="str">
        <f t="shared" si="0"/>
        <v>IT04051 A</v>
      </c>
      <c r="P58" s="1"/>
      <c r="Q58" s="1"/>
      <c r="T58" t="str">
        <f>SUBSTITUTE(SUBSTITUTE(SUBSTITUTE(SUBSTITUTE(UPPER(IFERROR(LEFT(Mycont[[#This Row],[mail]],FIND(".",Mycont[[#This Row],[mail]],1)-1),Mycont[[#This Row],[mail]])),"."," "),"PRESTATAIRE",""),"_SSII",""),"-EXT","")</f>
        <v>JOCELYNE</v>
      </c>
      <c r="U5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HOSTETTLER</v>
      </c>
      <c r="V58" s="6" t="s">
        <v>823</v>
      </c>
      <c r="W58" s="10" t="s">
        <v>822</v>
      </c>
      <c r="X58" t="s">
        <v>827</v>
      </c>
    </row>
    <row r="59" spans="1:24">
      <c r="A59" s="4">
        <v>846</v>
      </c>
      <c r="B59" s="4" t="s">
        <v>964</v>
      </c>
      <c r="C59" s="4"/>
      <c r="D59" s="4" t="s">
        <v>746</v>
      </c>
      <c r="E59" s="1" t="s">
        <v>14</v>
      </c>
      <c r="F59" s="1" t="s">
        <v>153</v>
      </c>
      <c r="G59" s="1" t="s">
        <v>12</v>
      </c>
      <c r="H59" s="1" t="s">
        <v>236</v>
      </c>
      <c r="I59" s="1" t="s">
        <v>199</v>
      </c>
      <c r="J59" s="1">
        <v>1</v>
      </c>
      <c r="K59" s="4" t="str">
        <f>INVDC[[#This Row],[BAIE]]&amp;"/"&amp;INVDC[[#This Row],[POSITION]]</f>
        <v>TS1/AD24/R41</v>
      </c>
      <c r="M59" s="1" t="str">
        <f>CONCATENATE(INVDC[[#This Row],[CODE]]," ",INVDC[[#This Row],[NOM]])</f>
        <v>IT04046 TS1-AD22-SW-101#2</v>
      </c>
      <c r="N59" s="1"/>
      <c r="O59" s="1" t="str">
        <f t="shared" si="0"/>
        <v>IT04046 TS1-AD22-SW-101#2</v>
      </c>
      <c r="P59" s="1"/>
      <c r="Q59" s="1"/>
      <c r="T59" t="str">
        <f>SUBSTITUTE(SUBSTITUTE(SUBSTITUTE(SUBSTITUTE(UPPER(IFERROR(LEFT(Mycont[[#This Row],[mail]],FIND(".",Mycont[[#This Row],[mail]],1)-1),Mycont[[#This Row],[mail]])),"."," "),"PRESTATAIRE",""),"_SSII",""),"-EXT","")</f>
        <v>DAVID</v>
      </c>
      <c r="U5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GOSSELIN</v>
      </c>
      <c r="V59" s="6" t="s">
        <v>825</v>
      </c>
      <c r="W59" s="10" t="s">
        <v>824</v>
      </c>
      <c r="X59" t="s">
        <v>827</v>
      </c>
    </row>
    <row r="60" spans="1:24">
      <c r="A60" s="4">
        <v>847</v>
      </c>
      <c r="B60" s="4" t="s">
        <v>965</v>
      </c>
      <c r="C60" s="4"/>
      <c r="D60" s="4" t="s">
        <v>747</v>
      </c>
      <c r="E60" s="1" t="s">
        <v>14</v>
      </c>
      <c r="F60" s="1" t="s">
        <v>153</v>
      </c>
      <c r="G60" s="1" t="s">
        <v>12</v>
      </c>
      <c r="H60" s="1" t="s">
        <v>236</v>
      </c>
      <c r="I60" s="1" t="s">
        <v>128</v>
      </c>
      <c r="J60" s="1">
        <v>1</v>
      </c>
      <c r="K60" s="4" t="str">
        <f>INVDC[[#This Row],[BAIE]]&amp;"/"&amp;INVDC[[#This Row],[POSITION]]</f>
        <v>TS1/AD24/R43</v>
      </c>
      <c r="M60" s="1" t="str">
        <f>CONCATENATE(INVDC[[#This Row],[CODE]]," ",INVDC[[#This Row],[NOM]])</f>
        <v>IT04047 TS1-AD22-SW-101#1</v>
      </c>
      <c r="N60" s="1"/>
      <c r="O60" s="1" t="str">
        <f t="shared" si="0"/>
        <v>IT04047 TS1-AD22-SW-101#1</v>
      </c>
      <c r="P60" s="1"/>
      <c r="Q60" s="1"/>
      <c r="T60" t="str">
        <f>SUBSTITUTE(SUBSTITUTE(SUBSTITUTE(SUBSTITUTE(UPPER(IFERROR(LEFT(Mycont[[#This Row],[mail]],FIND(".",Mycont[[#This Row],[mail]],1)-1),Mycont[[#This Row],[mail]])),"."," "),"PRESTATAIRE",""),"_SSII",""),"-EXT","")</f>
        <v>CLAUDE</v>
      </c>
      <c r="U6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PAVAGEAU</v>
      </c>
      <c r="V60" s="6">
        <v>685827443</v>
      </c>
      <c r="W60" s="10" t="s">
        <v>826</v>
      </c>
      <c r="X60" t="s">
        <v>869</v>
      </c>
    </row>
    <row r="61" spans="1:24">
      <c r="A61" s="4">
        <v>848</v>
      </c>
      <c r="B61" s="4" t="s">
        <v>966</v>
      </c>
      <c r="C61" s="4"/>
      <c r="D61" s="4" t="s">
        <v>2</v>
      </c>
      <c r="E61" s="1" t="s">
        <v>48</v>
      </c>
      <c r="F61" s="1" t="s">
        <v>159</v>
      </c>
      <c r="G61" s="1" t="s">
        <v>12</v>
      </c>
      <c r="H61" s="1" t="s">
        <v>236</v>
      </c>
      <c r="I61" s="1" t="s">
        <v>52</v>
      </c>
      <c r="J61" s="1">
        <v>1</v>
      </c>
      <c r="K61" s="4" t="str">
        <f>INVDC[[#This Row],[BAIE]]&amp;"/"&amp;INVDC[[#This Row],[POSITION]]</f>
        <v>TS1/AD24/F20</v>
      </c>
      <c r="M61" s="1" t="str">
        <f>CONCATENATE(INVDC[[#This Row],[CODE]]," ",INVDC[[#This Row],[NOM]])</f>
        <v>IT04050 BE</v>
      </c>
      <c r="N61" s="1"/>
      <c r="O61" s="1" t="str">
        <f t="shared" si="0"/>
        <v>IT04050 BE</v>
      </c>
      <c r="P61" s="1"/>
      <c r="Q61" s="1"/>
      <c r="T61" t="str">
        <f>SUBSTITUTE(SUBSTITUTE(SUBSTITUTE(SUBSTITUTE(UPPER(IFERROR(LEFT(Mycont[[#This Row],[mail]],FIND(".",Mycont[[#This Row],[mail]],1)-1),Mycont[[#This Row],[mail]])),"."," "),"PRESTATAIRE",""),"_SSII",""),"-EXT","")</f>
        <v>MICHEL</v>
      </c>
      <c r="U6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LEBOURG</v>
      </c>
      <c r="V61" s="6">
        <v>682815036</v>
      </c>
      <c r="W61" s="10" t="s">
        <v>828</v>
      </c>
      <c r="X61" t="s">
        <v>803</v>
      </c>
    </row>
    <row r="62" spans="1:24">
      <c r="A62" s="4">
        <v>849</v>
      </c>
      <c r="B62" s="4" t="s">
        <v>967</v>
      </c>
      <c r="C62" s="4"/>
      <c r="D62" s="4" t="s">
        <v>1</v>
      </c>
      <c r="E62" s="1" t="s">
        <v>91</v>
      </c>
      <c r="F62" s="1" t="s">
        <v>92</v>
      </c>
      <c r="G62" s="1" t="s">
        <v>12</v>
      </c>
      <c r="H62" s="1" t="s">
        <v>236</v>
      </c>
      <c r="I62" s="1" t="s">
        <v>18</v>
      </c>
      <c r="J62" s="1">
        <v>1</v>
      </c>
      <c r="K62" s="4" t="str">
        <f>INVDC[[#This Row],[BAIE]]&amp;"/"&amp;INVDC[[#This Row],[POSITION]]</f>
        <v>TS1/AD24/F3</v>
      </c>
      <c r="M62" s="1" t="str">
        <f>CONCATENATE(INVDC[[#This Row],[CODE]]," ",INVDC[[#This Row],[NOM]])</f>
        <v>IT04045 AE</v>
      </c>
      <c r="N62" s="1"/>
      <c r="O62" s="1" t="str">
        <f t="shared" si="0"/>
        <v>IT04045 AE</v>
      </c>
      <c r="P62" s="1"/>
      <c r="Q62" s="1"/>
      <c r="T62" t="str">
        <f>SUBSTITUTE(SUBSTITUTE(SUBSTITUTE(SUBSTITUTE(UPPER(IFERROR(LEFT(Mycont[[#This Row],[mail]],FIND(".",Mycont[[#This Row],[mail]],1)-1),Mycont[[#This Row],[mail]])),"."," "),"PRESTATAIRE",""),"_SSII",""),"-EXT","")</f>
        <v>BRUNO</v>
      </c>
      <c r="U62" s="8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RANCESI</v>
      </c>
      <c r="V62" s="6">
        <v>687718813</v>
      </c>
      <c r="W62" s="10" t="s">
        <v>868</v>
      </c>
      <c r="X62" t="s">
        <v>827</v>
      </c>
    </row>
    <row r="63" spans="1:24">
      <c r="A63" s="4">
        <v>850</v>
      </c>
      <c r="B63" s="4" t="s">
        <v>968</v>
      </c>
      <c r="C63" s="4"/>
      <c r="D63" s="4" t="s">
        <v>237</v>
      </c>
      <c r="E63" s="1" t="s">
        <v>17</v>
      </c>
      <c r="F63" s="1" t="s">
        <v>171</v>
      </c>
      <c r="G63" s="1" t="s">
        <v>12</v>
      </c>
      <c r="H63" s="1" t="s">
        <v>238</v>
      </c>
      <c r="I63" s="1" t="s">
        <v>53</v>
      </c>
      <c r="J63" s="1">
        <v>2</v>
      </c>
      <c r="K63" s="4" t="str">
        <f>INVDC[[#This Row],[BAIE]]&amp;"/"&amp;INVDC[[#This Row],[POSITION]]</f>
        <v>TS1/AX21/F33</v>
      </c>
      <c r="M63" s="1" t="str">
        <f>CONCATENATE(INVDC[[#This Row],[CODE]]," ",INVDC[[#This Row],[NOM]])</f>
        <v>IT04066 TS1-BFN-SW-MATRIX</v>
      </c>
      <c r="N63" s="1"/>
      <c r="O63" s="1" t="str">
        <f t="shared" si="0"/>
        <v>IT04066 TS1-BFN-SW-MATRIX</v>
      </c>
      <c r="P63" s="1"/>
      <c r="Q63" s="1"/>
      <c r="T63" t="str">
        <f>SUBSTITUTE(SUBSTITUTE(SUBSTITUTE(SUBSTITUTE(UPPER(IFERROR(LEFT(Mycont[[#This Row],[mail]],FIND(".",Mycont[[#This Row],[mail]],1)-1),Mycont[[#This Row],[mail]])),"."," "),"PRESTATAIRE",""),"_SSII",""),"-EXT","")</f>
        <v>AURELIEN</v>
      </c>
      <c r="U63" s="8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ROUSSELET </v>
      </c>
      <c r="V63" s="6">
        <v>664356622</v>
      </c>
      <c r="W63" s="10" t="s">
        <v>872</v>
      </c>
      <c r="X63" t="s">
        <v>794</v>
      </c>
    </row>
    <row r="64" spans="1:24">
      <c r="A64" s="4">
        <v>851</v>
      </c>
      <c r="B64" s="4" t="s">
        <v>969</v>
      </c>
      <c r="C64" s="4"/>
      <c r="D64" s="4" t="s">
        <v>239</v>
      </c>
      <c r="E64" s="1" t="s">
        <v>14</v>
      </c>
      <c r="F64" s="1" t="s">
        <v>153</v>
      </c>
      <c r="G64" s="1" t="s">
        <v>12</v>
      </c>
      <c r="H64" s="1" t="s">
        <v>238</v>
      </c>
      <c r="I64" s="1" t="s">
        <v>175</v>
      </c>
      <c r="J64" s="1">
        <v>1</v>
      </c>
      <c r="K64" s="4" t="str">
        <f>INVDC[[#This Row],[BAIE]]&amp;"/"&amp;INVDC[[#This Row],[POSITION]]</f>
        <v>TS1/AX21/F42</v>
      </c>
      <c r="M64" s="1" t="str">
        <f>CONCATENATE(INVDC[[#This Row],[CODE]]," ",INVDC[[#This Row],[NOM]])</f>
        <v>IT04069 TS1-OOB-SW</v>
      </c>
      <c r="N64" s="1"/>
      <c r="O64" s="1" t="str">
        <f t="shared" si="0"/>
        <v>IT04069 TS1-OOB-SW</v>
      </c>
      <c r="P64" s="1"/>
      <c r="Q64" s="1"/>
      <c r="T64" s="27" t="s">
        <v>876</v>
      </c>
      <c r="U64" s="8" t="s">
        <v>875</v>
      </c>
      <c r="V64" s="6"/>
      <c r="W64" s="10" t="s">
        <v>911</v>
      </c>
      <c r="X64" t="s">
        <v>793</v>
      </c>
    </row>
    <row r="65" spans="1:17">
      <c r="A65" s="4">
        <v>852</v>
      </c>
      <c r="B65" s="4" t="s">
        <v>970</v>
      </c>
      <c r="C65" s="4"/>
      <c r="D65" s="4" t="s">
        <v>240</v>
      </c>
      <c r="E65" s="1" t="s">
        <v>14</v>
      </c>
      <c r="F65" s="1" t="s">
        <v>241</v>
      </c>
      <c r="G65" s="1" t="s">
        <v>12</v>
      </c>
      <c r="H65" s="1" t="s">
        <v>238</v>
      </c>
      <c r="I65" s="1" t="s">
        <v>42</v>
      </c>
      <c r="J65" s="1">
        <v>14</v>
      </c>
      <c r="K65" s="4" t="str">
        <f>INVDC[[#This Row],[BAIE]]&amp;"/"&amp;INVDC[[#This Row],[POSITION]]</f>
        <v>TS1/AX21/F10</v>
      </c>
      <c r="M65" s="1" t="str">
        <f>CONCATENATE(INVDC[[#This Row],[CODE]]," ",INVDC[[#This Row],[NOM]])</f>
        <v>IT04063 6509-TAX21</v>
      </c>
      <c r="N65" s="1"/>
      <c r="O65" s="1" t="str">
        <f t="shared" si="0"/>
        <v>IT04063 6509-TAX21</v>
      </c>
      <c r="P65" s="1"/>
      <c r="Q65" s="1"/>
    </row>
    <row r="66" spans="1:17">
      <c r="A66" s="4">
        <v>853</v>
      </c>
      <c r="B66" s="4" t="s">
        <v>971</v>
      </c>
      <c r="C66" s="4"/>
      <c r="D66" s="4" t="s">
        <v>242</v>
      </c>
      <c r="E66" s="1" t="s">
        <v>41</v>
      </c>
      <c r="F66" s="1" t="s">
        <v>145</v>
      </c>
      <c r="G66" s="1" t="s">
        <v>12</v>
      </c>
      <c r="H66" s="1" t="s">
        <v>238</v>
      </c>
      <c r="I66" s="1" t="s">
        <v>243</v>
      </c>
      <c r="J66" s="1">
        <v>1</v>
      </c>
      <c r="K66" s="4" t="str">
        <f>INVDC[[#This Row],[BAIE]]&amp;"/"&amp;INVDC[[#This Row],[POSITION]]</f>
        <v>TS1/AX21/F44</v>
      </c>
      <c r="M66" s="1" t="str">
        <f>CONCATENATE(INVDC[[#This Row],[CODE]]," ",INVDC[[#This Row],[NOM]])</f>
        <v>IT04070 TS1-DIS-GTM1</v>
      </c>
      <c r="N66" s="1"/>
      <c r="O66" s="1" t="str">
        <f t="shared" si="0"/>
        <v>IT04070 TS1-DIS-GTM1</v>
      </c>
      <c r="P66" s="1"/>
      <c r="Q66" s="1"/>
    </row>
    <row r="67" spans="1:17">
      <c r="A67" s="4">
        <v>854</v>
      </c>
      <c r="B67" s="4" t="s">
        <v>972</v>
      </c>
      <c r="C67" s="4"/>
      <c r="D67" s="4" t="s">
        <v>244</v>
      </c>
      <c r="E67" s="1" t="s">
        <v>41</v>
      </c>
      <c r="F67" s="1" t="s">
        <v>178</v>
      </c>
      <c r="G67" s="1" t="s">
        <v>12</v>
      </c>
      <c r="H67" s="1" t="s">
        <v>238</v>
      </c>
      <c r="I67" s="1" t="s">
        <v>39</v>
      </c>
      <c r="J67" s="1">
        <v>4</v>
      </c>
      <c r="K67" s="4" t="str">
        <f>INVDC[[#This Row],[BAIE]]&amp;"/"&amp;INVDC[[#This Row],[POSITION]]</f>
        <v>TS1/AX21/F36</v>
      </c>
      <c r="M67" s="1" t="str">
        <f>CONCATENATE(INVDC[[#This Row],[CODE]]," ",INVDC[[#This Row],[NOM]])</f>
        <v>IT04067 TS1-DIS-LTM1</v>
      </c>
      <c r="N67" s="1"/>
      <c r="O67" s="1" t="str">
        <f t="shared" si="0"/>
        <v>IT04067 TS1-DIS-LTM1</v>
      </c>
      <c r="P67" s="1"/>
      <c r="Q67" s="1"/>
    </row>
    <row r="68" spans="1:17">
      <c r="A68" s="4">
        <v>855</v>
      </c>
      <c r="B68" s="4" t="s">
        <v>973</v>
      </c>
      <c r="C68" s="4"/>
      <c r="D68" s="4" t="s">
        <v>245</v>
      </c>
      <c r="E68" s="1" t="s">
        <v>83</v>
      </c>
      <c r="F68" s="1" t="s">
        <v>84</v>
      </c>
      <c r="G68" s="1" t="s">
        <v>12</v>
      </c>
      <c r="H68" s="1" t="s">
        <v>238</v>
      </c>
      <c r="I68" s="1" t="s">
        <v>215</v>
      </c>
      <c r="J68" s="1">
        <v>1</v>
      </c>
      <c r="K68" s="4" t="str">
        <f>INVDC[[#This Row],[BAIE]]&amp;"/"&amp;INVDC[[#This Row],[POSITION]]</f>
        <v>TS1/AX21/R35</v>
      </c>
      <c r="M68" s="1" t="str">
        <f>CONCATENATE(INVDC[[#This Row],[CODE]]," ",INVDC[[#This Row],[NOM]])</f>
        <v>IT04056 TOP-BFN-OOB-FW</v>
      </c>
      <c r="N68" s="1"/>
      <c r="O68" s="1" t="str">
        <f t="shared" si="0"/>
        <v>IT04056 TOP-BFN-OOB-FW</v>
      </c>
      <c r="P68" s="1"/>
      <c r="Q68" s="1"/>
    </row>
    <row r="69" spans="1:17">
      <c r="A69" s="4">
        <v>856</v>
      </c>
      <c r="B69" s="4" t="s">
        <v>974</v>
      </c>
      <c r="C69" s="4"/>
      <c r="D69" s="4" t="s">
        <v>148</v>
      </c>
      <c r="E69" s="1" t="s">
        <v>22</v>
      </c>
      <c r="F69" s="1" t="s">
        <v>246</v>
      </c>
      <c r="G69" s="1" t="s">
        <v>12</v>
      </c>
      <c r="H69" s="1" t="s">
        <v>238</v>
      </c>
      <c r="I69" s="1" t="s">
        <v>16</v>
      </c>
      <c r="J69" s="1">
        <v>3</v>
      </c>
      <c r="K69" s="4" t="str">
        <f>INVDC[[#This Row],[BAIE]]&amp;"/"&amp;INVDC[[#This Row],[POSITION]]</f>
        <v>TS1/AX21/F29</v>
      </c>
      <c r="M69" s="1" t="str">
        <f>CONCATENATE(INVDC[[#This Row],[CODE]]," ",INVDC[[#This Row],[NOM]])</f>
        <v>IT04065 TS1-BFN-SONDE-10G</v>
      </c>
      <c r="N69" s="1"/>
      <c r="O69" s="1" t="str">
        <f t="shared" si="0"/>
        <v>IT04065 TS1-BFN-SONDE-10G</v>
      </c>
      <c r="P69" s="1"/>
      <c r="Q69" s="1"/>
    </row>
    <row r="70" spans="1:17">
      <c r="A70" s="4">
        <v>858</v>
      </c>
      <c r="B70" s="4" t="s">
        <v>975</v>
      </c>
      <c r="C70" s="4"/>
      <c r="D70" s="4" t="s">
        <v>247</v>
      </c>
      <c r="E70" s="1" t="s">
        <v>13</v>
      </c>
      <c r="F70" s="1" t="s">
        <v>180</v>
      </c>
      <c r="G70" s="1" t="s">
        <v>12</v>
      </c>
      <c r="H70" s="1" t="s">
        <v>238</v>
      </c>
      <c r="I70" s="1" t="s">
        <v>21</v>
      </c>
      <c r="J70" s="1">
        <v>1</v>
      </c>
      <c r="K70" s="4" t="str">
        <f>INVDC[[#This Row],[BAIE]]&amp;"/"&amp;INVDC[[#This Row],[POSITION]]</f>
        <v>TS1/AX21/F41</v>
      </c>
      <c r="M70" s="1" t="str">
        <f>CONCATENATE(INVDC[[#This Row],[CODE]]," ",INVDC[[#This Row],[NOM]])</f>
        <v>IT04068 TS1-OOB-IOLAN1</v>
      </c>
      <c r="N70" s="1"/>
      <c r="O70" s="1" t="str">
        <f t="shared" si="0"/>
        <v>IT04068 TS1-OOB-IOLAN1</v>
      </c>
      <c r="P70" s="1"/>
      <c r="Q70" s="1"/>
    </row>
    <row r="71" spans="1:17">
      <c r="A71" s="4">
        <v>859</v>
      </c>
      <c r="B71" s="4" t="s">
        <v>976</v>
      </c>
      <c r="C71" s="4"/>
      <c r="D71" s="4" t="s">
        <v>248</v>
      </c>
      <c r="E71" s="1" t="s">
        <v>14</v>
      </c>
      <c r="F71" s="1" t="s">
        <v>184</v>
      </c>
      <c r="G71" s="1" t="s">
        <v>12</v>
      </c>
      <c r="H71" s="1" t="s">
        <v>249</v>
      </c>
      <c r="I71" s="1" t="s">
        <v>185</v>
      </c>
      <c r="J71" s="1">
        <v>21</v>
      </c>
      <c r="K71" s="4" t="str">
        <f>INVDC[[#This Row],[BAIE]]&amp;"/"&amp;INVDC[[#This Row],[POSITION]]</f>
        <v>TS1/AX22/F8</v>
      </c>
      <c r="M71" s="1" t="str">
        <f>CONCATENATE(INVDC[[#This Row],[CODE]]," ",INVDC[[#This Row],[NOM]])</f>
        <v>IT04059 TS1-DC-NX</v>
      </c>
      <c r="N71" s="1"/>
      <c r="O71" s="1" t="str">
        <f t="shared" si="0"/>
        <v>IT04059 TS1-DC-NX</v>
      </c>
      <c r="P71" s="1"/>
      <c r="Q71" s="1"/>
    </row>
    <row r="72" spans="1:17">
      <c r="A72" s="4">
        <v>860</v>
      </c>
      <c r="B72" s="4" t="s">
        <v>977</v>
      </c>
      <c r="C72" s="4"/>
      <c r="D72" s="4" t="s">
        <v>250</v>
      </c>
      <c r="E72" s="1" t="s">
        <v>14</v>
      </c>
      <c r="F72" s="1" t="s">
        <v>102</v>
      </c>
      <c r="G72" s="1" t="s">
        <v>12</v>
      </c>
      <c r="H72" s="1" t="s">
        <v>249</v>
      </c>
      <c r="I72" s="1" t="s">
        <v>21</v>
      </c>
      <c r="J72" s="1">
        <v>1</v>
      </c>
      <c r="K72" s="4" t="str">
        <f>INVDC[[#This Row],[BAIE]]&amp;"/"&amp;INVDC[[#This Row],[POSITION]]</f>
        <v>TS1/AX22/F41</v>
      </c>
      <c r="M72" s="1" t="str">
        <f>CONCATENATE(INVDC[[#This Row],[CODE]]," ",INVDC[[#This Row],[NOM]])</f>
        <v>IT04061 TS1-ACC-DMZ</v>
      </c>
      <c r="N72" s="1"/>
      <c r="O72" s="1" t="str">
        <f t="shared" si="0"/>
        <v>IT04061 TS1-ACC-DMZ</v>
      </c>
      <c r="P72" s="1"/>
      <c r="Q72" s="1"/>
    </row>
    <row r="73" spans="1:17">
      <c r="A73" s="4">
        <v>861</v>
      </c>
      <c r="B73" s="4" t="s">
        <v>978</v>
      </c>
      <c r="C73" s="4"/>
      <c r="D73" s="4" t="s">
        <v>251</v>
      </c>
      <c r="E73" s="1" t="s">
        <v>75</v>
      </c>
      <c r="F73" s="1" t="s">
        <v>129</v>
      </c>
      <c r="G73" s="1" t="s">
        <v>12</v>
      </c>
      <c r="H73" s="1" t="s">
        <v>249</v>
      </c>
      <c r="I73" s="1" t="s">
        <v>20</v>
      </c>
      <c r="J73" s="1">
        <v>2</v>
      </c>
      <c r="K73" s="4" t="str">
        <f>INVDC[[#This Row],[BAIE]]&amp;"/"&amp;INVDC[[#This Row],[POSITION]]</f>
        <v>TS1/AX22/F39</v>
      </c>
      <c r="M73" s="1" t="str">
        <f>CONCATENATE(INVDC[[#This Row],[CODE]]," ",INVDC[[#This Row],[NOM]])</f>
        <v>IT04060 TS1-ACC-FW</v>
      </c>
      <c r="N73" s="1"/>
      <c r="O73" s="1" t="str">
        <f t="shared" si="0"/>
        <v>IT04060 TS1-ACC-FW</v>
      </c>
      <c r="P73" s="1"/>
      <c r="Q73" s="1"/>
    </row>
    <row r="74" spans="1:17">
      <c r="A74" s="4">
        <v>862</v>
      </c>
      <c r="B74" s="4" t="s">
        <v>979</v>
      </c>
      <c r="C74" s="4"/>
      <c r="D74" s="4" t="s">
        <v>252</v>
      </c>
      <c r="E74" s="1" t="s">
        <v>95</v>
      </c>
      <c r="F74" s="1" t="s">
        <v>188</v>
      </c>
      <c r="G74" s="1" t="s">
        <v>12</v>
      </c>
      <c r="H74" s="1" t="s">
        <v>249</v>
      </c>
      <c r="I74" s="1" t="s">
        <v>155</v>
      </c>
      <c r="J74" s="1">
        <v>1</v>
      </c>
      <c r="K74" s="4" t="str">
        <f>INVDC[[#This Row],[BAIE]]&amp;"/"&amp;INVDC[[#This Row],[POSITION]]</f>
        <v>TS1/AX22/F43</v>
      </c>
      <c r="M74" s="1" t="str">
        <f>CONCATENATE(INVDC[[#This Row],[CODE]]," ",INVDC[[#This Row],[NOM]])</f>
        <v>IT04062 TS1-AX22-TAP</v>
      </c>
      <c r="N74" s="1"/>
      <c r="O74" s="1" t="str">
        <f t="shared" si="0"/>
        <v>IT04062 TS1-AX22-TAP</v>
      </c>
      <c r="P74" s="1"/>
      <c r="Q74" s="1"/>
    </row>
    <row r="75" spans="1:17">
      <c r="A75" s="4">
        <v>863</v>
      </c>
      <c r="B75" s="4" t="s">
        <v>980</v>
      </c>
      <c r="C75" s="4"/>
      <c r="D75" s="4" t="s">
        <v>253</v>
      </c>
      <c r="E75" s="1" t="s">
        <v>14</v>
      </c>
      <c r="F75" s="1" t="s">
        <v>184</v>
      </c>
      <c r="G75" s="1" t="s">
        <v>12</v>
      </c>
      <c r="H75" s="1" t="s">
        <v>254</v>
      </c>
      <c r="I75" s="1" t="s">
        <v>185</v>
      </c>
      <c r="J75" s="1">
        <v>21</v>
      </c>
      <c r="K75" s="4" t="str">
        <f>INVDC[[#This Row],[BAIE]]&amp;"/"&amp;INVDC[[#This Row],[POSITION]]</f>
        <v>TS1/AX23/F8</v>
      </c>
      <c r="M75" s="1" t="str">
        <f>CONCATENATE(INVDC[[#This Row],[CODE]]," ",INVDC[[#This Row],[NOM]])</f>
        <v>IT04057 TS1-NX-BFN</v>
      </c>
      <c r="N75" s="1"/>
      <c r="O75" s="1" t="str">
        <f t="shared" si="0"/>
        <v>IT04057 TS1-NX-BFN</v>
      </c>
      <c r="P75" s="1"/>
      <c r="Q75" s="1"/>
    </row>
    <row r="76" spans="1:17">
      <c r="A76" s="4">
        <v>864</v>
      </c>
      <c r="B76" s="4" t="s">
        <v>981</v>
      </c>
      <c r="C76" s="4"/>
      <c r="D76" s="4" t="s">
        <v>255</v>
      </c>
      <c r="E76" s="1" t="s">
        <v>95</v>
      </c>
      <c r="F76" s="1" t="s">
        <v>188</v>
      </c>
      <c r="G76" s="1" t="s">
        <v>12</v>
      </c>
      <c r="H76" s="1" t="s">
        <v>254</v>
      </c>
      <c r="I76" s="1" t="s">
        <v>155</v>
      </c>
      <c r="J76" s="1">
        <v>1</v>
      </c>
      <c r="K76" s="4" t="str">
        <f>INVDC[[#This Row],[BAIE]]&amp;"/"&amp;INVDC[[#This Row],[POSITION]]</f>
        <v>TS1/AX23/F43</v>
      </c>
      <c r="M76" s="1" t="str">
        <f>CONCATENATE(INVDC[[#This Row],[CODE]]," ",INVDC[[#This Row],[NOM]])</f>
        <v>IT04058 TS1-AX23-TAP</v>
      </c>
      <c r="N76" s="1"/>
      <c r="O76" s="1" t="str">
        <f t="shared" ref="O76:O139" si="1">M76</f>
        <v>IT04058 TS1-AX23-TAP</v>
      </c>
      <c r="P76" s="1"/>
      <c r="Q76" s="1"/>
    </row>
    <row r="77" spans="1:17">
      <c r="A77" s="4">
        <v>865</v>
      </c>
      <c r="B77" s="4" t="s">
        <v>982</v>
      </c>
      <c r="C77" s="4"/>
      <c r="D77" s="4" t="s">
        <v>256</v>
      </c>
      <c r="E77" s="1" t="s">
        <v>14</v>
      </c>
      <c r="F77" s="1" t="s">
        <v>103</v>
      </c>
      <c r="G77" s="1" t="s">
        <v>12</v>
      </c>
      <c r="H77" s="1" t="s">
        <v>257</v>
      </c>
      <c r="I77" s="1" t="s">
        <v>86</v>
      </c>
      <c r="J77" s="1">
        <v>1</v>
      </c>
      <c r="K77" s="4" t="str">
        <f>INVDC[[#This Row],[BAIE]]&amp;"/"&amp;INVDC[[#This Row],[POSITION]]</f>
        <v>TS1/BQ21/R34</v>
      </c>
      <c r="M77" s="1" t="str">
        <f>CONCATENATE(INVDC[[#This Row],[CODE]]," ",INVDC[[#This Row],[NOM]])</f>
        <v>IT04019 TS1-BQ21-N2K-1-50</v>
      </c>
      <c r="N77" s="1"/>
      <c r="O77" s="1" t="str">
        <f t="shared" si="1"/>
        <v>IT04019 TS1-BQ21-N2K-1-50</v>
      </c>
      <c r="P77" s="1"/>
      <c r="Q77" s="1"/>
    </row>
    <row r="78" spans="1:17">
      <c r="A78" s="4">
        <v>866</v>
      </c>
      <c r="B78" s="4" t="s">
        <v>983</v>
      </c>
      <c r="C78" s="4"/>
      <c r="D78" s="4" t="s">
        <v>258</v>
      </c>
      <c r="E78" s="1" t="s">
        <v>14</v>
      </c>
      <c r="F78" s="1" t="s">
        <v>103</v>
      </c>
      <c r="G78" s="1" t="s">
        <v>12</v>
      </c>
      <c r="H78" s="1" t="s">
        <v>257</v>
      </c>
      <c r="I78" s="1" t="s">
        <v>259</v>
      </c>
      <c r="J78" s="1">
        <v>1</v>
      </c>
      <c r="K78" s="4" t="str">
        <f>INVDC[[#This Row],[BAIE]]&amp;"/"&amp;INVDC[[#This Row],[POSITION]]</f>
        <v>TS1/BQ21/R36</v>
      </c>
      <c r="M78" s="1" t="str">
        <f>CONCATENATE(INVDC[[#This Row],[CODE]]," ",INVDC[[#This Row],[NOM]])</f>
        <v>IT04020 TS1-BQ21-N2K-1-49</v>
      </c>
      <c r="N78" s="1"/>
      <c r="O78" s="1" t="str">
        <f t="shared" si="1"/>
        <v>IT04020 TS1-BQ21-N2K-1-49</v>
      </c>
      <c r="P78" s="1"/>
      <c r="Q78" s="1"/>
    </row>
    <row r="79" spans="1:17">
      <c r="A79" s="4">
        <v>867</v>
      </c>
      <c r="B79" s="4" t="s">
        <v>984</v>
      </c>
      <c r="C79" s="4"/>
      <c r="D79" s="4" t="s">
        <v>260</v>
      </c>
      <c r="E79" s="1" t="s">
        <v>14</v>
      </c>
      <c r="F79" s="1" t="s">
        <v>74</v>
      </c>
      <c r="G79" s="1" t="s">
        <v>12</v>
      </c>
      <c r="H79" s="1" t="s">
        <v>257</v>
      </c>
      <c r="I79" s="1" t="s">
        <v>212</v>
      </c>
      <c r="J79" s="1">
        <v>2</v>
      </c>
      <c r="K79" s="4" t="str">
        <f>INVDC[[#This Row],[BAIE]]&amp;"/"&amp;INVDC[[#This Row],[POSITION]]</f>
        <v>TS1/BQ21/R38</v>
      </c>
      <c r="M79" s="1" t="str">
        <f>CONCATENATE(INVDC[[#This Row],[CODE]]," ",INVDC[[#This Row],[NOM]])</f>
        <v>IT04021 TS1-BQ21-N5K-49</v>
      </c>
      <c r="N79" s="1"/>
      <c r="O79" s="1" t="str">
        <f t="shared" si="1"/>
        <v>IT04021 TS1-BQ21-N5K-49</v>
      </c>
      <c r="P79" s="1"/>
      <c r="Q79" s="1"/>
    </row>
    <row r="80" spans="1:17">
      <c r="A80" s="4">
        <v>868</v>
      </c>
      <c r="B80" s="4" t="s">
        <v>985</v>
      </c>
      <c r="C80" s="4"/>
      <c r="D80" s="4" t="s">
        <v>261</v>
      </c>
      <c r="E80" s="1" t="s">
        <v>14</v>
      </c>
      <c r="F80" s="1" t="s">
        <v>74</v>
      </c>
      <c r="G80" s="1" t="s">
        <v>12</v>
      </c>
      <c r="H80" s="1" t="s">
        <v>257</v>
      </c>
      <c r="I80" s="1" t="s">
        <v>199</v>
      </c>
      <c r="J80" s="1">
        <v>2</v>
      </c>
      <c r="K80" s="4" t="str">
        <f>INVDC[[#This Row],[BAIE]]&amp;"/"&amp;INVDC[[#This Row],[POSITION]]</f>
        <v>TS1/BQ21/R41</v>
      </c>
      <c r="M80" s="1" t="str">
        <f>CONCATENATE(INVDC[[#This Row],[CODE]]," ",INVDC[[#This Row],[NOM]])</f>
        <v>IT04022 TS1-BQ21-N5K-50</v>
      </c>
      <c r="N80" s="1"/>
      <c r="O80" s="1" t="str">
        <f t="shared" si="1"/>
        <v>IT04022 TS1-BQ21-N5K-50</v>
      </c>
      <c r="P80" s="1"/>
      <c r="Q80" s="1"/>
    </row>
    <row r="81" spans="1:17">
      <c r="A81" s="4">
        <v>869</v>
      </c>
      <c r="B81" s="4" t="s">
        <v>986</v>
      </c>
      <c r="C81" s="4"/>
      <c r="D81" s="4" t="s">
        <v>1363</v>
      </c>
      <c r="E81" s="1" t="s">
        <v>262</v>
      </c>
      <c r="F81" s="1" t="s">
        <v>263</v>
      </c>
      <c r="G81" s="1" t="s">
        <v>12</v>
      </c>
      <c r="H81" s="1" t="s">
        <v>264</v>
      </c>
      <c r="I81" s="1" t="s">
        <v>265</v>
      </c>
      <c r="J81" s="1">
        <v>1</v>
      </c>
      <c r="K81" s="4" t="str">
        <f>INVDC[[#This Row],[BAIE]]&amp;"/"&amp;INVDC[[#This Row],[POSITION]]</f>
        <v>TS1/BQ33/R25</v>
      </c>
      <c r="M81" s="1" t="str">
        <f>CONCATENATE(INVDC[[#This Row],[CODE]]," ",INVDC[[#This Row],[NOM]])</f>
        <v>IT03992 RT</v>
      </c>
      <c r="N81" s="1"/>
      <c r="O81" s="1" t="str">
        <f t="shared" si="1"/>
        <v>IT03992 RT</v>
      </c>
      <c r="P81" s="1"/>
      <c r="Q81" s="1"/>
    </row>
    <row r="82" spans="1:17">
      <c r="A82" s="4">
        <v>870</v>
      </c>
      <c r="B82" s="4" t="s">
        <v>987</v>
      </c>
      <c r="C82" s="4"/>
      <c r="D82" s="4" t="s">
        <v>748</v>
      </c>
      <c r="E82" s="1" t="s">
        <v>14</v>
      </c>
      <c r="F82" s="1" t="s">
        <v>153</v>
      </c>
      <c r="G82" s="1" t="s">
        <v>12</v>
      </c>
      <c r="H82" s="1" t="s">
        <v>266</v>
      </c>
      <c r="I82" s="1" t="s">
        <v>56</v>
      </c>
      <c r="J82" s="1">
        <v>1</v>
      </c>
      <c r="K82" s="4" t="str">
        <f>INVDC[[#This Row],[BAIE]]&amp;"/"&amp;INVDC[[#This Row],[POSITION]]</f>
        <v>TS1/BQ34/F38</v>
      </c>
      <c r="M82" s="1" t="str">
        <f>CONCATENATE(INVDC[[#This Row],[CODE]]," ",INVDC[[#This Row],[NOM]])</f>
        <v>IT03999 TS1-BQ34-SW-105#2</v>
      </c>
      <c r="N82" s="1"/>
      <c r="O82" s="1" t="str">
        <f t="shared" si="1"/>
        <v>IT03999 TS1-BQ34-SW-105#2</v>
      </c>
      <c r="P82" s="1"/>
      <c r="Q82" s="1"/>
    </row>
    <row r="83" spans="1:17">
      <c r="A83" s="4">
        <v>871</v>
      </c>
      <c r="B83" s="4" t="s">
        <v>988</v>
      </c>
      <c r="C83" s="4"/>
      <c r="D83" s="4" t="s">
        <v>749</v>
      </c>
      <c r="E83" s="1" t="s">
        <v>14</v>
      </c>
      <c r="F83" s="1" t="s">
        <v>153</v>
      </c>
      <c r="G83" s="1" t="s">
        <v>12</v>
      </c>
      <c r="H83" s="1" t="s">
        <v>266</v>
      </c>
      <c r="I83" s="1" t="s">
        <v>39</v>
      </c>
      <c r="J83" s="1">
        <v>1</v>
      </c>
      <c r="K83" s="4" t="str">
        <f>INVDC[[#This Row],[BAIE]]&amp;"/"&amp;INVDC[[#This Row],[POSITION]]</f>
        <v>TS1/BQ34/F36</v>
      </c>
      <c r="M83" s="1" t="str">
        <f>CONCATENATE(INVDC[[#This Row],[CODE]]," ",INVDC[[#This Row],[NOM]])</f>
        <v>IT03998 TS1-BQ34-SW-105#1</v>
      </c>
      <c r="N83" s="1"/>
      <c r="O83" s="1" t="str">
        <f t="shared" si="1"/>
        <v>IT03998 TS1-BQ34-SW-105#1</v>
      </c>
      <c r="P83" s="1"/>
      <c r="Q83" s="1"/>
    </row>
    <row r="84" spans="1:17">
      <c r="A84" s="4">
        <v>872</v>
      </c>
      <c r="B84" s="4" t="s">
        <v>989</v>
      </c>
      <c r="C84" s="4"/>
      <c r="D84" s="4" t="s">
        <v>267</v>
      </c>
      <c r="E84" s="1" t="s">
        <v>14</v>
      </c>
      <c r="F84" s="1" t="s">
        <v>103</v>
      </c>
      <c r="G84" s="1" t="s">
        <v>12</v>
      </c>
      <c r="H84" s="1" t="s">
        <v>268</v>
      </c>
      <c r="I84" s="1" t="s">
        <v>215</v>
      </c>
      <c r="J84" s="1">
        <v>1</v>
      </c>
      <c r="K84" s="4" t="str">
        <f>INVDC[[#This Row],[BAIE]]&amp;"/"&amp;INVDC[[#This Row],[POSITION]]</f>
        <v>TS1/BQ15/R35</v>
      </c>
      <c r="M84" s="1" t="str">
        <f>CONCATENATE(INVDC[[#This Row],[CODE]]," ",INVDC[[#This Row],[NOM]])</f>
        <v>IT03985 TS1-BQ15-N2K-1-47</v>
      </c>
      <c r="N84" s="1"/>
      <c r="O84" s="1" t="str">
        <f t="shared" si="1"/>
        <v>IT03985 TS1-BQ15-N2K-1-47</v>
      </c>
      <c r="P84" s="1"/>
      <c r="Q84" s="1"/>
    </row>
    <row r="85" spans="1:17">
      <c r="A85" s="4">
        <v>873</v>
      </c>
      <c r="B85" s="4" t="s">
        <v>990</v>
      </c>
      <c r="C85" s="4"/>
      <c r="D85" s="4" t="s">
        <v>269</v>
      </c>
      <c r="E85" s="1" t="s">
        <v>14</v>
      </c>
      <c r="F85" s="1" t="s">
        <v>74</v>
      </c>
      <c r="G85" s="1" t="s">
        <v>12</v>
      </c>
      <c r="H85" s="1" t="s">
        <v>268</v>
      </c>
      <c r="I85" s="1" t="s">
        <v>21</v>
      </c>
      <c r="J85" s="1">
        <v>2</v>
      </c>
      <c r="K85" s="4" t="str">
        <f>INVDC[[#This Row],[BAIE]]&amp;"/"&amp;INVDC[[#This Row],[POSITION]]</f>
        <v>TS1/BQ15/F41</v>
      </c>
      <c r="M85" s="1" t="str">
        <f>CONCATENATE(INVDC[[#This Row],[CODE]]," ",INVDC[[#This Row],[NOM]])</f>
        <v>IT04043 TS1-BQ15-N5K-48</v>
      </c>
      <c r="N85" s="1"/>
      <c r="O85" s="1" t="str">
        <f t="shared" si="1"/>
        <v>IT04043 TS1-BQ15-N5K-48</v>
      </c>
      <c r="P85" s="1"/>
      <c r="Q85" s="1"/>
    </row>
    <row r="86" spans="1:17">
      <c r="A86" s="4">
        <v>875</v>
      </c>
      <c r="B86" s="4" t="s">
        <v>991</v>
      </c>
      <c r="C86" s="4"/>
      <c r="D86" s="4" t="s">
        <v>562</v>
      </c>
      <c r="E86" s="1" t="s">
        <v>14</v>
      </c>
      <c r="F86" s="1" t="s">
        <v>104</v>
      </c>
      <c r="G86" s="1" t="s">
        <v>12</v>
      </c>
      <c r="H86" s="1" t="s">
        <v>563</v>
      </c>
      <c r="I86" s="1" t="s">
        <v>203</v>
      </c>
      <c r="J86" s="1">
        <v>1</v>
      </c>
      <c r="K86" s="4" t="str">
        <f>INVDC[[#This Row],[BAIE]]&amp;"/"&amp;INVDC[[#This Row],[POSITION]]</f>
        <v>TS1/BV22/R12</v>
      </c>
      <c r="M86" s="1" t="str">
        <f>CONCATENATE(INVDC[[#This Row],[CODE]]," ",INVDC[[#This Row],[NOM]])</f>
        <v>IT03963 TS1-BV22-N2K-RJ-2-71</v>
      </c>
      <c r="N86" s="1"/>
      <c r="O86" s="1" t="str">
        <f t="shared" si="1"/>
        <v>IT03963 TS1-BV22-N2K-RJ-2-71</v>
      </c>
      <c r="P86" s="1"/>
      <c r="Q86" s="1"/>
    </row>
    <row r="87" spans="1:17">
      <c r="A87" s="4">
        <v>876</v>
      </c>
      <c r="B87" s="4" t="s">
        <v>992</v>
      </c>
      <c r="C87" s="4"/>
      <c r="D87" s="4" t="s">
        <v>564</v>
      </c>
      <c r="E87" s="1" t="s">
        <v>14</v>
      </c>
      <c r="F87" s="1" t="s">
        <v>74</v>
      </c>
      <c r="G87" s="1" t="s">
        <v>12</v>
      </c>
      <c r="H87" s="1" t="s">
        <v>563</v>
      </c>
      <c r="I87" s="1" t="s">
        <v>219</v>
      </c>
      <c r="J87" s="1">
        <v>1</v>
      </c>
      <c r="K87" s="4" t="str">
        <f>INVDC[[#This Row],[BAIE]]&amp;"/"&amp;INVDC[[#This Row],[POSITION]]</f>
        <v>TS1/BV22/R33</v>
      </c>
      <c r="M87" s="1" t="str">
        <f>CONCATENATE(INVDC[[#This Row],[CODE]]," ",INVDC[[#This Row],[NOM]])</f>
        <v>IT08544 TS1-BV22-N5K-72</v>
      </c>
      <c r="N87" s="1"/>
      <c r="O87" s="1" t="str">
        <f t="shared" si="1"/>
        <v>IT08544 TS1-BV22-N5K-72</v>
      </c>
      <c r="P87" s="1"/>
      <c r="Q87" s="1"/>
    </row>
    <row r="88" spans="1:17">
      <c r="A88" s="4">
        <v>877</v>
      </c>
      <c r="B88" s="4" t="s">
        <v>993</v>
      </c>
      <c r="C88" s="4"/>
      <c r="D88" s="4" t="s">
        <v>565</v>
      </c>
      <c r="E88" s="1" t="s">
        <v>14</v>
      </c>
      <c r="F88" s="1" t="s">
        <v>74</v>
      </c>
      <c r="G88" s="1" t="s">
        <v>12</v>
      </c>
      <c r="H88" s="1" t="s">
        <v>563</v>
      </c>
      <c r="I88" s="1" t="s">
        <v>215</v>
      </c>
      <c r="J88" s="1">
        <v>1</v>
      </c>
      <c r="K88" s="4" t="str">
        <f>INVDC[[#This Row],[BAIE]]&amp;"/"&amp;INVDC[[#This Row],[POSITION]]</f>
        <v>TS1/BV22/R35</v>
      </c>
      <c r="M88" s="1" t="str">
        <f>CONCATENATE(INVDC[[#This Row],[CODE]]," ",INVDC[[#This Row],[NOM]])</f>
        <v>IT08543 TS1-BV22-N5K-71</v>
      </c>
      <c r="N88" s="1"/>
      <c r="O88" s="1" t="str">
        <f t="shared" si="1"/>
        <v>IT08543 TS1-BV22-N5K-71</v>
      </c>
      <c r="P88" s="1"/>
      <c r="Q88" s="1"/>
    </row>
    <row r="89" spans="1:17">
      <c r="A89" s="4">
        <v>878</v>
      </c>
      <c r="B89" s="4" t="s">
        <v>994</v>
      </c>
      <c r="C89" s="4"/>
      <c r="D89" s="4" t="s">
        <v>566</v>
      </c>
      <c r="E89" s="1" t="s">
        <v>14</v>
      </c>
      <c r="F89" s="1" t="s">
        <v>127</v>
      </c>
      <c r="G89" s="1" t="s">
        <v>12</v>
      </c>
      <c r="H89" s="1" t="s">
        <v>563</v>
      </c>
      <c r="I89" s="1" t="s">
        <v>50</v>
      </c>
      <c r="J89" s="1">
        <v>1</v>
      </c>
      <c r="K89" s="4" t="str">
        <f>INVDC[[#This Row],[BAIE]]&amp;"/"&amp;INVDC[[#This Row],[POSITION]]</f>
        <v>TS1/BV22/R39</v>
      </c>
      <c r="M89" s="1" t="str">
        <f>CONCATENATE(INVDC[[#This Row],[CODE]]," ",INVDC[[#This Row],[NOM]])</f>
        <v>IT08874 TS1-BV22-N2K-1-71</v>
      </c>
      <c r="N89" s="1"/>
      <c r="O89" s="1" t="str">
        <f t="shared" si="1"/>
        <v>IT08874 TS1-BV22-N2K-1-71</v>
      </c>
      <c r="P89" s="1"/>
      <c r="Q89" s="1"/>
    </row>
    <row r="90" spans="1:17">
      <c r="A90" s="4">
        <v>880</v>
      </c>
      <c r="B90" s="4" t="s">
        <v>995</v>
      </c>
      <c r="C90" s="4"/>
      <c r="D90" s="4" t="s">
        <v>271</v>
      </c>
      <c r="E90" s="1" t="s">
        <v>14</v>
      </c>
      <c r="F90" s="1" t="s">
        <v>74</v>
      </c>
      <c r="G90" s="1" t="s">
        <v>12</v>
      </c>
      <c r="H90" s="1" t="s">
        <v>268</v>
      </c>
      <c r="I90" s="1" t="s">
        <v>53</v>
      </c>
      <c r="J90" s="1">
        <v>2</v>
      </c>
      <c r="K90" s="4" t="str">
        <f>INVDC[[#This Row],[BAIE]]&amp;"/"&amp;INVDC[[#This Row],[POSITION]]</f>
        <v>TS1/BQ15/F33</v>
      </c>
      <c r="M90" s="1" t="str">
        <f>CONCATENATE(INVDC[[#This Row],[CODE]]," ",INVDC[[#This Row],[NOM]])</f>
        <v>IT08534 TS1-BQ15-REPLIC-05</v>
      </c>
      <c r="N90" s="1"/>
      <c r="O90" s="1" t="str">
        <f t="shared" si="1"/>
        <v>IT08534 TS1-BQ15-REPLIC-05</v>
      </c>
      <c r="P90" s="1"/>
      <c r="Q90" s="1"/>
    </row>
    <row r="91" spans="1:17">
      <c r="A91" s="4">
        <v>881</v>
      </c>
      <c r="B91" s="4" t="s">
        <v>996</v>
      </c>
      <c r="C91" s="4"/>
      <c r="D91" s="4" t="s">
        <v>567</v>
      </c>
      <c r="E91" s="1" t="s">
        <v>14</v>
      </c>
      <c r="F91" s="1" t="s">
        <v>74</v>
      </c>
      <c r="G91" s="1" t="s">
        <v>12</v>
      </c>
      <c r="H91" s="1" t="s">
        <v>568</v>
      </c>
      <c r="I91" s="1" t="s">
        <v>19</v>
      </c>
      <c r="J91" s="1">
        <v>2</v>
      </c>
      <c r="K91" s="4" t="str">
        <f>INVDC[[#This Row],[BAIE]]&amp;"/"&amp;INVDC[[#This Row],[POSITION]]</f>
        <v>TS1/BV16/F32</v>
      </c>
      <c r="M91" s="1" t="str">
        <f>CONCATENATE(INVDC[[#This Row],[CODE]]," ",INVDC[[#This Row],[NOM]])</f>
        <v>IT08535 TS1-BV16-N5K-70</v>
      </c>
      <c r="N91" s="1"/>
      <c r="O91" s="1" t="str">
        <f t="shared" si="1"/>
        <v>IT08535 TS1-BV16-N5K-70</v>
      </c>
      <c r="P91" s="1"/>
      <c r="Q91" s="1"/>
    </row>
    <row r="92" spans="1:17">
      <c r="A92" s="4">
        <v>882</v>
      </c>
      <c r="B92" s="4" t="s">
        <v>997</v>
      </c>
      <c r="C92" s="4"/>
      <c r="D92" s="4" t="s">
        <v>569</v>
      </c>
      <c r="E92" s="1" t="s">
        <v>14</v>
      </c>
      <c r="F92" s="1" t="s">
        <v>74</v>
      </c>
      <c r="G92" s="1" t="s">
        <v>12</v>
      </c>
      <c r="H92" s="1" t="s">
        <v>568</v>
      </c>
      <c r="I92" s="1" t="s">
        <v>38</v>
      </c>
      <c r="J92" s="1">
        <v>2</v>
      </c>
      <c r="K92" s="4" t="str">
        <f>INVDC[[#This Row],[BAIE]]&amp;"/"&amp;INVDC[[#This Row],[POSITION]]</f>
        <v>TS1/BV16/F34</v>
      </c>
      <c r="M92" s="1" t="str">
        <f>CONCATENATE(INVDC[[#This Row],[CODE]]," ",INVDC[[#This Row],[NOM]])</f>
        <v>IT08536 TS1-BV16-N5K-69</v>
      </c>
      <c r="N92" s="1"/>
      <c r="O92" s="1" t="str">
        <f t="shared" si="1"/>
        <v>IT08536 TS1-BV16-N5K-69</v>
      </c>
      <c r="P92" s="1"/>
      <c r="Q92" s="1"/>
    </row>
    <row r="93" spans="1:17">
      <c r="A93" s="4">
        <v>883</v>
      </c>
      <c r="B93" s="4" t="s">
        <v>998</v>
      </c>
      <c r="C93" s="4"/>
      <c r="D93" s="4" t="s">
        <v>570</v>
      </c>
      <c r="E93" s="1" t="s">
        <v>14</v>
      </c>
      <c r="F93" s="1" t="s">
        <v>74</v>
      </c>
      <c r="G93" s="1" t="s">
        <v>12</v>
      </c>
      <c r="H93" s="1" t="s">
        <v>568</v>
      </c>
      <c r="I93" s="1" t="s">
        <v>40</v>
      </c>
      <c r="J93" s="1">
        <v>2</v>
      </c>
      <c r="K93" s="4" t="str">
        <f>INVDC[[#This Row],[BAIE]]&amp;"/"&amp;INVDC[[#This Row],[POSITION]]</f>
        <v>TS1/BV16/F37</v>
      </c>
      <c r="M93" s="1" t="str">
        <f>CONCATENATE(INVDC[[#This Row],[CODE]]," ",INVDC[[#This Row],[NOM]])</f>
        <v>IT08537 TS1-BV16-N5K-68</v>
      </c>
      <c r="N93" s="1"/>
      <c r="O93" s="1" t="str">
        <f t="shared" si="1"/>
        <v>IT08537 TS1-BV16-N5K-68</v>
      </c>
      <c r="P93" s="1"/>
      <c r="Q93" s="1"/>
    </row>
    <row r="94" spans="1:17">
      <c r="A94" s="4">
        <v>884</v>
      </c>
      <c r="B94" s="4" t="s">
        <v>999</v>
      </c>
      <c r="C94" s="4"/>
      <c r="D94" s="4" t="s">
        <v>571</v>
      </c>
      <c r="E94" s="1" t="s">
        <v>14</v>
      </c>
      <c r="F94" s="1" t="s">
        <v>74</v>
      </c>
      <c r="G94" s="1" t="s">
        <v>12</v>
      </c>
      <c r="H94" s="1" t="s">
        <v>568</v>
      </c>
      <c r="I94" s="1" t="s">
        <v>20</v>
      </c>
      <c r="J94" s="1">
        <v>2</v>
      </c>
      <c r="K94" s="4" t="str">
        <f>INVDC[[#This Row],[BAIE]]&amp;"/"&amp;INVDC[[#This Row],[POSITION]]</f>
        <v>TS1/BV16/F39</v>
      </c>
      <c r="M94" s="1" t="str">
        <f>CONCATENATE(INVDC[[#This Row],[CODE]]," ",INVDC[[#This Row],[NOM]])</f>
        <v>IT08538 TS1-BV16-N5K-67</v>
      </c>
      <c r="N94" s="1"/>
      <c r="O94" s="1" t="str">
        <f t="shared" si="1"/>
        <v>IT08538 TS1-BV16-N5K-67</v>
      </c>
      <c r="P94" s="1"/>
      <c r="Q94" s="1"/>
    </row>
    <row r="95" spans="1:17">
      <c r="A95" s="4">
        <v>885</v>
      </c>
      <c r="B95" s="4" t="s">
        <v>1000</v>
      </c>
      <c r="C95" s="4"/>
      <c r="D95" s="4" t="s">
        <v>572</v>
      </c>
      <c r="E95" s="1" t="s">
        <v>14</v>
      </c>
      <c r="F95" s="1" t="s">
        <v>104</v>
      </c>
      <c r="G95" s="1" t="s">
        <v>12</v>
      </c>
      <c r="H95" s="1" t="s">
        <v>568</v>
      </c>
      <c r="I95" s="1" t="s">
        <v>155</v>
      </c>
      <c r="J95" s="1">
        <v>1</v>
      </c>
      <c r="K95" s="4" t="str">
        <f>INVDC[[#This Row],[BAIE]]&amp;"/"&amp;INVDC[[#This Row],[POSITION]]</f>
        <v>TS1/BV16/F43</v>
      </c>
      <c r="M95" s="1" t="str">
        <f>CONCATENATE(INVDC[[#This Row],[CODE]]," ",INVDC[[#This Row],[NOM]])</f>
        <v>IT08875 TS1-BV16-N2K-RJ-1-70</v>
      </c>
      <c r="N95" s="1"/>
      <c r="O95" s="1" t="str">
        <f t="shared" si="1"/>
        <v>IT08875 TS1-BV16-N2K-RJ-1-70</v>
      </c>
      <c r="P95" s="1"/>
      <c r="Q95" s="1"/>
    </row>
    <row r="96" spans="1:17">
      <c r="A96" s="4">
        <v>886</v>
      </c>
      <c r="B96" s="4" t="s">
        <v>1001</v>
      </c>
      <c r="C96" s="4"/>
      <c r="D96" s="4" t="s">
        <v>573</v>
      </c>
      <c r="E96" s="1" t="s">
        <v>14</v>
      </c>
      <c r="F96" s="1" t="s">
        <v>74</v>
      </c>
      <c r="G96" s="1" t="s">
        <v>12</v>
      </c>
      <c r="H96" s="1" t="s">
        <v>574</v>
      </c>
      <c r="I96" s="1" t="s">
        <v>73</v>
      </c>
      <c r="J96" s="1">
        <v>2</v>
      </c>
      <c r="K96" s="4" t="str">
        <f>INVDC[[#This Row],[BAIE]]&amp;"/"&amp;INVDC[[#This Row],[POSITION]]</f>
        <v>TS1/BY15/R32</v>
      </c>
      <c r="M96" s="1" t="str">
        <f>CONCATENATE(INVDC[[#This Row],[CODE]]," ",INVDC[[#This Row],[NOM]])</f>
        <v>IT08539 TS1-BY15-N5K-64</v>
      </c>
      <c r="N96" s="1"/>
      <c r="O96" s="1" t="str">
        <f t="shared" si="1"/>
        <v>IT08539 TS1-BY15-N5K-64</v>
      </c>
      <c r="P96" s="1"/>
      <c r="Q96" s="1"/>
    </row>
    <row r="97" spans="1:17">
      <c r="A97" s="4">
        <v>887</v>
      </c>
      <c r="B97" s="4" t="s">
        <v>1002</v>
      </c>
      <c r="C97" s="4"/>
      <c r="D97" s="4" t="s">
        <v>575</v>
      </c>
      <c r="E97" s="1" t="s">
        <v>14</v>
      </c>
      <c r="F97" s="1" t="s">
        <v>74</v>
      </c>
      <c r="G97" s="1" t="s">
        <v>12</v>
      </c>
      <c r="H97" s="1" t="s">
        <v>574</v>
      </c>
      <c r="I97" s="1" t="s">
        <v>86</v>
      </c>
      <c r="J97" s="1">
        <v>2</v>
      </c>
      <c r="K97" s="4" t="str">
        <f>INVDC[[#This Row],[BAIE]]&amp;"/"&amp;INVDC[[#This Row],[POSITION]]</f>
        <v>TS1/BY15/R34</v>
      </c>
      <c r="M97" s="1" t="str">
        <f>CONCATENATE(INVDC[[#This Row],[CODE]]," ",INVDC[[#This Row],[NOM]])</f>
        <v>IT08540 TS1-BY15-N5K-63</v>
      </c>
      <c r="N97" s="1"/>
      <c r="O97" s="1" t="str">
        <f t="shared" si="1"/>
        <v>IT08540 TS1-BY15-N5K-63</v>
      </c>
      <c r="P97" s="1"/>
      <c r="Q97" s="1"/>
    </row>
    <row r="98" spans="1:17">
      <c r="A98" s="4">
        <v>888</v>
      </c>
      <c r="B98" s="4" t="s">
        <v>1003</v>
      </c>
      <c r="C98" s="4"/>
      <c r="D98" s="4" t="s">
        <v>576</v>
      </c>
      <c r="E98" s="1" t="s">
        <v>14</v>
      </c>
      <c r="F98" s="1" t="s">
        <v>74</v>
      </c>
      <c r="G98" s="1" t="s">
        <v>12</v>
      </c>
      <c r="H98" s="1" t="s">
        <v>574</v>
      </c>
      <c r="I98" s="1" t="s">
        <v>55</v>
      </c>
      <c r="J98" s="1">
        <v>2</v>
      </c>
      <c r="K98" s="4" t="str">
        <f>INVDC[[#This Row],[BAIE]]&amp;"/"&amp;INVDC[[#This Row],[POSITION]]</f>
        <v>TS1/BY15/R37</v>
      </c>
      <c r="M98" s="1" t="str">
        <f>CONCATENATE(INVDC[[#This Row],[CODE]]," ",INVDC[[#This Row],[NOM]])</f>
        <v>IT08541 TS1-BY15-N5K-62</v>
      </c>
      <c r="N98" s="1"/>
      <c r="O98" s="1" t="str">
        <f t="shared" si="1"/>
        <v>IT08541 TS1-BY15-N5K-62</v>
      </c>
      <c r="P98" s="1"/>
      <c r="Q98" s="1"/>
    </row>
    <row r="99" spans="1:17">
      <c r="A99" s="4">
        <v>889</v>
      </c>
      <c r="B99" s="4" t="s">
        <v>1004</v>
      </c>
      <c r="C99" s="4"/>
      <c r="D99" s="4" t="s">
        <v>577</v>
      </c>
      <c r="E99" s="1" t="s">
        <v>14</v>
      </c>
      <c r="F99" s="1" t="s">
        <v>74</v>
      </c>
      <c r="G99" s="1" t="s">
        <v>12</v>
      </c>
      <c r="H99" s="1" t="s">
        <v>574</v>
      </c>
      <c r="I99" s="1" t="s">
        <v>50</v>
      </c>
      <c r="J99" s="1">
        <v>2</v>
      </c>
      <c r="K99" s="4" t="str">
        <f>INVDC[[#This Row],[BAIE]]&amp;"/"&amp;INVDC[[#This Row],[POSITION]]</f>
        <v>TS1/BY15/R39</v>
      </c>
      <c r="M99" s="1" t="str">
        <f>CONCATENATE(INVDC[[#This Row],[CODE]]," ",INVDC[[#This Row],[NOM]])</f>
        <v>IT08542 TS1-BY15-N5K-61</v>
      </c>
      <c r="N99" s="1"/>
      <c r="O99" s="1" t="str">
        <f t="shared" si="1"/>
        <v>IT08542 TS1-BY15-N5K-61</v>
      </c>
      <c r="P99" s="1"/>
      <c r="Q99" s="1"/>
    </row>
    <row r="100" spans="1:17">
      <c r="A100" s="4">
        <v>890</v>
      </c>
      <c r="B100" s="4" t="s">
        <v>1005</v>
      </c>
      <c r="C100" s="4"/>
      <c r="D100" s="4" t="s">
        <v>578</v>
      </c>
      <c r="E100" s="1" t="s">
        <v>14</v>
      </c>
      <c r="F100" s="1" t="s">
        <v>104</v>
      </c>
      <c r="G100" s="1" t="s">
        <v>12</v>
      </c>
      <c r="H100" s="1" t="s">
        <v>574</v>
      </c>
      <c r="I100" s="1" t="s">
        <v>128</v>
      </c>
      <c r="J100" s="1">
        <v>1</v>
      </c>
      <c r="K100" s="4" t="str">
        <f>INVDC[[#This Row],[BAIE]]&amp;"/"&amp;INVDC[[#This Row],[POSITION]]</f>
        <v>TS1/BY15/R43</v>
      </c>
      <c r="M100" s="1" t="str">
        <f>CONCATENATE(INVDC[[#This Row],[CODE]]," ",INVDC[[#This Row],[NOM]])</f>
        <v>IT08873 TS1-BY15-N2K-RJ-1-64</v>
      </c>
      <c r="N100" s="1"/>
      <c r="O100" s="1" t="str">
        <f t="shared" si="1"/>
        <v>IT08873 TS1-BY15-N2K-RJ-1-64</v>
      </c>
      <c r="P100" s="1"/>
      <c r="Q100" s="1"/>
    </row>
    <row r="101" spans="1:17">
      <c r="A101" s="4">
        <v>1046</v>
      </c>
      <c r="B101" s="4" t="s">
        <v>1006</v>
      </c>
      <c r="C101" s="4"/>
      <c r="D101" s="4" t="s">
        <v>540</v>
      </c>
      <c r="E101" s="1" t="s">
        <v>32</v>
      </c>
      <c r="F101" s="1" t="s">
        <v>272</v>
      </c>
      <c r="G101" s="1" t="s">
        <v>30</v>
      </c>
      <c r="H101" s="1" t="s">
        <v>273</v>
      </c>
      <c r="I101" s="1" t="s">
        <v>57</v>
      </c>
      <c r="J101" s="1">
        <v>1</v>
      </c>
      <c r="K101" s="4" t="str">
        <f>INVDC[[#This Row],[BAIE]]&amp;"/"&amp;INVDC[[#This Row],[POSITION]]</f>
        <v>SS1/BQ22/F19</v>
      </c>
      <c r="M101" s="1" t="str">
        <f>CONCATENATE(INVDC[[#This Row],[CODE]]," ",INVDC[[#This Row],[NOM]])</f>
        <v>IT04091 P770 NACRE - DAT</v>
      </c>
      <c r="N101" s="1"/>
      <c r="O101" s="1" t="str">
        <f t="shared" si="1"/>
        <v>IT04091 P770 NACRE - DAT</v>
      </c>
      <c r="P101" s="1"/>
      <c r="Q101" s="1"/>
    </row>
    <row r="102" spans="1:17">
      <c r="A102" s="4">
        <v>1047</v>
      </c>
      <c r="B102" s="4" t="s">
        <v>1007</v>
      </c>
      <c r="C102" s="4"/>
      <c r="D102" s="4" t="s">
        <v>274</v>
      </c>
      <c r="E102" s="1" t="s">
        <v>51</v>
      </c>
      <c r="F102" s="1" t="s">
        <v>123</v>
      </c>
      <c r="G102" s="1" t="s">
        <v>30</v>
      </c>
      <c r="H102" s="1" t="s">
        <v>275</v>
      </c>
      <c r="I102" s="1" t="s">
        <v>33</v>
      </c>
      <c r="J102" s="1">
        <v>32</v>
      </c>
      <c r="K102" s="4" t="str">
        <f>INVDC[[#This Row],[BAIE]]&amp;"/"&amp;INVDC[[#This Row],[POSITION]]</f>
        <v>SS1/BQ23/D0</v>
      </c>
      <c r="M102" s="1" t="str">
        <f>CONCATENATE(INVDC[[#This Row],[CODE]]," ",INVDC[[#This Row],[NOM]])</f>
        <v>IT04074 VSM52</v>
      </c>
      <c r="N102" s="1"/>
      <c r="O102" s="1" t="str">
        <f t="shared" si="1"/>
        <v>IT04074 VSM52</v>
      </c>
      <c r="P102" s="1"/>
      <c r="Q102" s="1"/>
    </row>
    <row r="103" spans="1:17">
      <c r="A103" s="4">
        <v>1049</v>
      </c>
      <c r="B103" s="4" t="s">
        <v>1008</v>
      </c>
      <c r="C103" s="4"/>
      <c r="D103" s="4" t="s">
        <v>276</v>
      </c>
      <c r="E103" s="1" t="s">
        <v>51</v>
      </c>
      <c r="F103" s="1" t="s">
        <v>123</v>
      </c>
      <c r="G103" s="1" t="s">
        <v>30</v>
      </c>
      <c r="H103" s="1" t="s">
        <v>277</v>
      </c>
      <c r="I103" s="1" t="s">
        <v>33</v>
      </c>
      <c r="J103" s="1">
        <v>32</v>
      </c>
      <c r="K103" s="4" t="str">
        <f>INVDC[[#This Row],[BAIE]]&amp;"/"&amp;INVDC[[#This Row],[POSITION]]</f>
        <v>TS1/BQ25/D0</v>
      </c>
      <c r="M103" s="1" t="str">
        <f>CONCATENATE(INVDC[[#This Row],[CODE]]," ",INVDC[[#This Row],[NOM]])</f>
        <v>IT04015 VSM51</v>
      </c>
      <c r="N103" s="1"/>
      <c r="O103" s="1" t="str">
        <f t="shared" si="1"/>
        <v>IT04015 VSM51</v>
      </c>
      <c r="P103" s="1"/>
      <c r="Q103" s="1"/>
    </row>
    <row r="104" spans="1:17">
      <c r="A104" s="4">
        <v>1050</v>
      </c>
      <c r="B104" s="4" t="s">
        <v>1009</v>
      </c>
      <c r="C104" s="4"/>
      <c r="D104" s="4" t="s">
        <v>539</v>
      </c>
      <c r="E104" s="1" t="s">
        <v>32</v>
      </c>
      <c r="F104" s="1" t="s">
        <v>272</v>
      </c>
      <c r="G104" s="1" t="s">
        <v>30</v>
      </c>
      <c r="H104" s="1" t="s">
        <v>264</v>
      </c>
      <c r="I104" s="1" t="s">
        <v>57</v>
      </c>
      <c r="J104" s="1">
        <v>1</v>
      </c>
      <c r="K104" s="4" t="str">
        <f>INVDC[[#This Row],[BAIE]]&amp;"/"&amp;INVDC[[#This Row],[POSITION]]</f>
        <v>TS1/BQ33/F19</v>
      </c>
      <c r="M104" s="1" t="str">
        <f>CONCATENATE(INVDC[[#This Row],[CODE]]," ",INVDC[[#This Row],[NOM]])</f>
        <v>IT04002 P770 AMBRE - DAT</v>
      </c>
      <c r="N104" s="1"/>
      <c r="O104" s="1" t="str">
        <f t="shared" si="1"/>
        <v>IT04002 P770 AMBRE - DAT</v>
      </c>
      <c r="P104" s="1"/>
      <c r="Q104" s="1"/>
    </row>
    <row r="105" spans="1:17">
      <c r="A105" s="4">
        <v>1076</v>
      </c>
      <c r="B105" s="4" t="s">
        <v>1010</v>
      </c>
      <c r="C105" s="4"/>
      <c r="D105" s="4" t="s">
        <v>278</v>
      </c>
      <c r="E105" s="1" t="s">
        <v>32</v>
      </c>
      <c r="F105" s="1" t="s">
        <v>279</v>
      </c>
      <c r="G105" s="1" t="s">
        <v>24</v>
      </c>
      <c r="H105" s="1" t="s">
        <v>162</v>
      </c>
      <c r="I105" s="1" t="s">
        <v>15</v>
      </c>
      <c r="J105" s="1">
        <v>4</v>
      </c>
      <c r="K105" s="4" t="str">
        <f>INVDC[[#This Row],[BAIE]]&amp;"/"&amp;INVDC[[#This Row],[POSITION]]</f>
        <v>SS1/AD23/F17</v>
      </c>
      <c r="M105" s="1" t="str">
        <f>CONCATENATE(INVDC[[#This Row],[CODE]]," ",INVDC[[#This Row],[NOM]])</f>
        <v>IT04124 STATION STET</v>
      </c>
      <c r="N105" s="1"/>
      <c r="O105" s="1" t="str">
        <f t="shared" si="1"/>
        <v>IT04124 STATION STET</v>
      </c>
      <c r="P105" s="1"/>
      <c r="Q105" s="1"/>
    </row>
    <row r="106" spans="1:17">
      <c r="A106" s="4">
        <v>1079</v>
      </c>
      <c r="B106" s="4" t="s">
        <v>1011</v>
      </c>
      <c r="C106" s="4"/>
      <c r="D106" s="4" t="s">
        <v>280</v>
      </c>
      <c r="E106" s="1" t="s">
        <v>32</v>
      </c>
      <c r="F106" s="1" t="s">
        <v>281</v>
      </c>
      <c r="G106" s="1" t="s">
        <v>24</v>
      </c>
      <c r="H106" s="1" t="s">
        <v>273</v>
      </c>
      <c r="I106" s="1" t="s">
        <v>19</v>
      </c>
      <c r="J106" s="1">
        <v>4</v>
      </c>
      <c r="K106" s="4" t="str">
        <f>INVDC[[#This Row],[BAIE]]&amp;"/"&amp;INVDC[[#This Row],[POSITION]]</f>
        <v>SS1/BQ22/F32</v>
      </c>
      <c r="M106" s="1" t="str">
        <f>CONCATENATE(INVDC[[#This Row],[CODE]]," ",INVDC[[#This Row],[NOM]])</f>
        <v>IT04098 P740 MICA - WZSGZ1L</v>
      </c>
      <c r="N106" s="1"/>
      <c r="O106" s="1" t="str">
        <f t="shared" si="1"/>
        <v>IT04098 P740 MICA - WZSGZ1L</v>
      </c>
      <c r="P106" s="1"/>
      <c r="Q106" s="1"/>
    </row>
    <row r="107" spans="1:17">
      <c r="A107" s="4">
        <v>1080</v>
      </c>
      <c r="B107" s="4" t="s">
        <v>1012</v>
      </c>
      <c r="C107" s="4"/>
      <c r="D107" s="4" t="s">
        <v>282</v>
      </c>
      <c r="E107" s="1" t="s">
        <v>32</v>
      </c>
      <c r="F107" s="1" t="s">
        <v>107</v>
      </c>
      <c r="G107" s="1" t="s">
        <v>24</v>
      </c>
      <c r="H107" s="1" t="s">
        <v>273</v>
      </c>
      <c r="I107" s="1" t="s">
        <v>283</v>
      </c>
      <c r="J107" s="1">
        <v>4</v>
      </c>
      <c r="K107" s="4" t="str">
        <f>INVDC[[#This Row],[BAIE]]&amp;"/"&amp;INVDC[[#This Row],[POSITION]]</f>
        <v>SS1/BQ22/F15</v>
      </c>
      <c r="M107" s="1" t="str">
        <f>CONCATENATE(INVDC[[#This Row],[CODE]]," ",INVDC[[#This Row],[NOM]])</f>
        <v>IT04090 P770 NACRE - DBJP649</v>
      </c>
      <c r="N107" s="1"/>
      <c r="O107" s="1" t="str">
        <f t="shared" si="1"/>
        <v>IT04090 P770 NACRE - DBJP649</v>
      </c>
      <c r="P107" s="1"/>
      <c r="Q107" s="1"/>
    </row>
    <row r="108" spans="1:17">
      <c r="A108" s="4">
        <v>1081</v>
      </c>
      <c r="B108" s="4" t="s">
        <v>1013</v>
      </c>
      <c r="C108" s="4"/>
      <c r="D108" s="4" t="s">
        <v>284</v>
      </c>
      <c r="E108" s="1" t="s">
        <v>32</v>
      </c>
      <c r="F108" s="1" t="s">
        <v>107</v>
      </c>
      <c r="G108" s="1" t="s">
        <v>24</v>
      </c>
      <c r="H108" s="1" t="s">
        <v>273</v>
      </c>
      <c r="I108" s="1" t="s">
        <v>285</v>
      </c>
      <c r="J108" s="1">
        <v>4</v>
      </c>
      <c r="K108" s="4" t="str">
        <f>INVDC[[#This Row],[BAIE]]&amp;"/"&amp;INVDC[[#This Row],[POSITION]]</f>
        <v>SS1/BQ22/F11</v>
      </c>
      <c r="M108" s="1" t="str">
        <f>CONCATENATE(INVDC[[#This Row],[CODE]]," ",INVDC[[#This Row],[NOM]])</f>
        <v>IT04089 P770 NACRE - DBJP487</v>
      </c>
      <c r="N108" s="1"/>
      <c r="O108" s="1" t="str">
        <f t="shared" si="1"/>
        <v>IT04089 P770 NACRE - DBJP487</v>
      </c>
      <c r="P108" s="1"/>
      <c r="Q108" s="1"/>
    </row>
    <row r="109" spans="1:17">
      <c r="A109" s="4">
        <v>1082</v>
      </c>
      <c r="B109" s="4" t="s">
        <v>1014</v>
      </c>
      <c r="C109" s="4"/>
      <c r="D109" s="4" t="s">
        <v>286</v>
      </c>
      <c r="E109" s="1" t="s">
        <v>32</v>
      </c>
      <c r="F109" s="1" t="s">
        <v>101</v>
      </c>
      <c r="G109" s="1" t="s">
        <v>24</v>
      </c>
      <c r="H109" s="1" t="s">
        <v>273</v>
      </c>
      <c r="I109" s="1" t="s">
        <v>72</v>
      </c>
      <c r="J109" s="1">
        <v>4</v>
      </c>
      <c r="K109" s="4" t="str">
        <f>INVDC[[#This Row],[BAIE]]&amp;"/"&amp;INVDC[[#This Row],[POSITION]]</f>
        <v>SS1/BQ22/F40</v>
      </c>
      <c r="M109" s="1" t="str">
        <f>CONCATENATE(INVDC[[#This Row],[CODE]]," ",INVDC[[#This Row],[NOM]])</f>
        <v>IT04100 U5802-001-RCH91</v>
      </c>
      <c r="N109" s="1"/>
      <c r="O109" s="1" t="str">
        <f t="shared" si="1"/>
        <v>IT04100 U5802-001-RCH91</v>
      </c>
      <c r="P109" s="1"/>
      <c r="Q109" s="1"/>
    </row>
    <row r="110" spans="1:17">
      <c r="A110" s="4">
        <v>1083</v>
      </c>
      <c r="B110" s="4" t="s">
        <v>1015</v>
      </c>
      <c r="C110" s="4"/>
      <c r="D110" s="4" t="s">
        <v>287</v>
      </c>
      <c r="E110" s="1" t="s">
        <v>32</v>
      </c>
      <c r="F110" s="1" t="s">
        <v>101</v>
      </c>
      <c r="G110" s="1" t="s">
        <v>24</v>
      </c>
      <c r="H110" s="1" t="s">
        <v>273</v>
      </c>
      <c r="I110" s="1" t="s">
        <v>60</v>
      </c>
      <c r="J110" s="1">
        <v>4</v>
      </c>
      <c r="K110" s="4" t="str">
        <f>INVDC[[#This Row],[BAIE]]&amp;"/"&amp;INVDC[[#This Row],[POSITION]]</f>
        <v>SS1/BQ22/F26</v>
      </c>
      <c r="M110" s="1" t="str">
        <f>CONCATENATE(INVDC[[#This Row],[CODE]]," ",INVDC[[#This Row],[NOM]])</f>
        <v>IT04095 P770 NACRE - RCH8021</v>
      </c>
      <c r="N110" s="1"/>
      <c r="O110" s="1" t="str">
        <f t="shared" si="1"/>
        <v>IT04095 P770 NACRE - RCH8021</v>
      </c>
      <c r="P110" s="1"/>
      <c r="Q110" s="1"/>
    </row>
    <row r="111" spans="1:17">
      <c r="A111" s="4">
        <v>1084</v>
      </c>
      <c r="B111" s="4" t="s">
        <v>1016</v>
      </c>
      <c r="C111" s="4"/>
      <c r="D111" s="4" t="s">
        <v>288</v>
      </c>
      <c r="E111" s="1" t="s">
        <v>32</v>
      </c>
      <c r="F111" s="1" t="s">
        <v>146</v>
      </c>
      <c r="G111" s="1" t="s">
        <v>24</v>
      </c>
      <c r="H111" s="1" t="s">
        <v>273</v>
      </c>
      <c r="I111" s="1" t="s">
        <v>39</v>
      </c>
      <c r="J111" s="1">
        <v>4</v>
      </c>
      <c r="K111" s="4" t="str">
        <f>INVDC[[#This Row],[BAIE]]&amp;"/"&amp;INVDC[[#This Row],[POSITION]]</f>
        <v>SS1/BQ22/F36</v>
      </c>
      <c r="M111" s="1" t="str">
        <f>CONCATENATE(INVDC[[#This Row],[CODE]]," ",INVDC[[#This Row],[NOM]])</f>
        <v>IT04099 U5877-001-RCH66</v>
      </c>
      <c r="N111" s="1"/>
      <c r="O111" s="1" t="str">
        <f t="shared" si="1"/>
        <v>IT04099 U5877-001-RCH66</v>
      </c>
      <c r="P111" s="1"/>
      <c r="Q111" s="1"/>
    </row>
    <row r="112" spans="1:17">
      <c r="A112" s="4">
        <v>1085</v>
      </c>
      <c r="B112" s="4" t="s">
        <v>1017</v>
      </c>
      <c r="C112" s="4"/>
      <c r="D112" s="4" t="s">
        <v>289</v>
      </c>
      <c r="E112" s="1" t="s">
        <v>32</v>
      </c>
      <c r="F112" s="1" t="s">
        <v>146</v>
      </c>
      <c r="G112" s="1" t="s">
        <v>24</v>
      </c>
      <c r="H112" s="1" t="s">
        <v>273</v>
      </c>
      <c r="I112" s="1" t="s">
        <v>37</v>
      </c>
      <c r="J112" s="1">
        <v>4</v>
      </c>
      <c r="K112" s="4" t="str">
        <f>INVDC[[#This Row],[BAIE]]&amp;"/"&amp;INVDC[[#This Row],[POSITION]]</f>
        <v>SS1/BQ22/F22</v>
      </c>
      <c r="M112" s="1" t="str">
        <f>CONCATENATE(INVDC[[#This Row],[CODE]]," ",INVDC[[#This Row],[NOM]])</f>
        <v>IT04094 P770 NACRE - RCH6397</v>
      </c>
      <c r="N112" s="1"/>
      <c r="O112" s="1" t="str">
        <f t="shared" si="1"/>
        <v>IT04094 P770 NACRE - RCH6397</v>
      </c>
      <c r="P112" s="1"/>
      <c r="Q112" s="1"/>
    </row>
    <row r="113" spans="1:17">
      <c r="A113" s="4">
        <v>1086</v>
      </c>
      <c r="B113" s="4" t="s">
        <v>1018</v>
      </c>
      <c r="C113" s="4"/>
      <c r="D113" s="4" t="s">
        <v>888</v>
      </c>
      <c r="E113" s="1" t="s">
        <v>32</v>
      </c>
      <c r="F113" s="1" t="s">
        <v>87</v>
      </c>
      <c r="G113" s="1" t="s">
        <v>24</v>
      </c>
      <c r="H113" s="1" t="s">
        <v>273</v>
      </c>
      <c r="I113" s="1" t="s">
        <v>62</v>
      </c>
      <c r="J113" s="1">
        <v>1</v>
      </c>
      <c r="K113" s="4" t="str">
        <f>INVDC[[#This Row],[BAIE]]&amp;"/"&amp;INVDC[[#This Row],[POSITION]]</f>
        <v>SS1/BQ22/F30</v>
      </c>
      <c r="M113" s="1" t="str">
        <f>CONCATENATE(INVDC[[#This Row],[CODE]]," ",INVDC[[#This Row],[NOM]])</f>
        <v>IT04096 UP1HC015</v>
      </c>
      <c r="N113" s="1"/>
      <c r="O113" s="1" t="str">
        <f t="shared" si="1"/>
        <v>IT04096 UP1HC015</v>
      </c>
      <c r="P113" s="1"/>
      <c r="Q113" s="1"/>
    </row>
    <row r="114" spans="1:17">
      <c r="A114" s="4">
        <v>1087</v>
      </c>
      <c r="B114" s="4" t="s">
        <v>1019</v>
      </c>
      <c r="C114" s="4"/>
      <c r="D114" s="4" t="s">
        <v>889</v>
      </c>
      <c r="E114" s="1" t="s">
        <v>32</v>
      </c>
      <c r="F114" s="1" t="s">
        <v>87</v>
      </c>
      <c r="G114" s="1" t="s">
        <v>24</v>
      </c>
      <c r="H114" s="1" t="s">
        <v>273</v>
      </c>
      <c r="I114" s="1" t="s">
        <v>52</v>
      </c>
      <c r="J114" s="1">
        <v>1</v>
      </c>
      <c r="K114" s="4" t="str">
        <f>INVDC[[#This Row],[BAIE]]&amp;"/"&amp;INVDC[[#This Row],[POSITION]]</f>
        <v>SS1/BQ22/F20</v>
      </c>
      <c r="M114" s="1" t="str">
        <f>CONCATENATE(INVDC[[#This Row],[CODE]]," ",INVDC[[#This Row],[NOM]])</f>
        <v>IT04092 UP1HC011</v>
      </c>
      <c r="N114" s="1"/>
      <c r="O114" s="1" t="str">
        <f t="shared" si="1"/>
        <v>IT04092 UP1HC011</v>
      </c>
      <c r="P114" s="1"/>
      <c r="Q114" s="1"/>
    </row>
    <row r="115" spans="1:17">
      <c r="A115" s="4">
        <v>1088</v>
      </c>
      <c r="B115" s="4" t="s">
        <v>1020</v>
      </c>
      <c r="C115" s="4"/>
      <c r="D115" s="4" t="s">
        <v>290</v>
      </c>
      <c r="E115" s="1" t="s">
        <v>48</v>
      </c>
      <c r="F115" s="1" t="s">
        <v>115</v>
      </c>
      <c r="G115" s="1" t="s">
        <v>24</v>
      </c>
      <c r="H115" s="1" t="s">
        <v>198</v>
      </c>
      <c r="I115" s="1" t="s">
        <v>285</v>
      </c>
      <c r="J115" s="1">
        <v>1</v>
      </c>
      <c r="K115" s="4" t="str">
        <f>INVDC[[#This Row],[BAIE]]&amp;"/"&amp;INVDC[[#This Row],[POSITION]]</f>
        <v>SS1/BQ33/F11</v>
      </c>
      <c r="M115" s="1" t="str">
        <f>CONCATENATE(INVDC[[#This Row],[CODE]]," ",INVDC[[#This Row],[NOM]])</f>
        <v>IT04083 UE1TR097 - SIP4</v>
      </c>
      <c r="N115" s="1"/>
      <c r="O115" s="1" t="str">
        <f t="shared" si="1"/>
        <v>IT04083 UE1TR097 - SIP4</v>
      </c>
      <c r="P115" s="1"/>
      <c r="Q115" s="1"/>
    </row>
    <row r="116" spans="1:17">
      <c r="A116" s="4">
        <v>1089</v>
      </c>
      <c r="B116" s="4" t="s">
        <v>1021</v>
      </c>
      <c r="C116" s="4"/>
      <c r="D116" s="4" t="s">
        <v>291</v>
      </c>
      <c r="E116" s="1" t="s">
        <v>48</v>
      </c>
      <c r="F116" s="1" t="s">
        <v>292</v>
      </c>
      <c r="G116" s="1" t="s">
        <v>24</v>
      </c>
      <c r="H116" s="1" t="s">
        <v>198</v>
      </c>
      <c r="I116" s="1" t="s">
        <v>71</v>
      </c>
      <c r="J116" s="1">
        <v>2</v>
      </c>
      <c r="K116" s="4" t="str">
        <f>INVDC[[#This Row],[BAIE]]&amp;"/"&amp;INVDC[[#This Row],[POSITION]]</f>
        <v>SS1/BQ33/F12</v>
      </c>
      <c r="M116" s="1" t="str">
        <f>CONCATENATE(INVDC[[#This Row],[CODE]]," ",INVDC[[#This Row],[NOM]])</f>
        <v>IT04084 UE1TR099 - SIP2</v>
      </c>
      <c r="N116" s="1"/>
      <c r="O116" s="1" t="str">
        <f t="shared" si="1"/>
        <v>IT04084 UE1TR099 - SIP2</v>
      </c>
      <c r="P116" s="1"/>
      <c r="Q116" s="1"/>
    </row>
    <row r="117" spans="1:17">
      <c r="A117" s="4">
        <v>1093</v>
      </c>
      <c r="B117" s="4" t="s">
        <v>1022</v>
      </c>
      <c r="C117" s="4"/>
      <c r="D117" s="4" t="s">
        <v>294</v>
      </c>
      <c r="E117" s="1" t="s">
        <v>25</v>
      </c>
      <c r="F117" s="1" t="s">
        <v>58</v>
      </c>
      <c r="G117" s="1" t="s">
        <v>24</v>
      </c>
      <c r="H117" s="1" t="s">
        <v>198</v>
      </c>
      <c r="I117" s="1" t="s">
        <v>31</v>
      </c>
      <c r="J117" s="1">
        <v>1</v>
      </c>
      <c r="K117" s="4" t="str">
        <f>INVDC[[#This Row],[BAIE]]&amp;"/"&amp;INVDC[[#This Row],[POSITION]]</f>
        <v>SS1/BQ33/F7</v>
      </c>
      <c r="M117" s="1" t="str">
        <f>CONCATENATE(INVDC[[#This Row],[CODE]]," ",INVDC[[#This Row],[NOM]])</f>
        <v>IT04080 R610ALBSS1-1 (U</v>
      </c>
      <c r="N117" s="1"/>
      <c r="O117" s="1" t="str">
        <f t="shared" si="1"/>
        <v>IT04080 R610ALBSS1-1 (U</v>
      </c>
      <c r="P117" s="1"/>
      <c r="Q117" s="1"/>
    </row>
    <row r="118" spans="1:17">
      <c r="A118" s="4">
        <v>1094</v>
      </c>
      <c r="B118" s="4" t="s">
        <v>1023</v>
      </c>
      <c r="C118" s="4"/>
      <c r="D118" s="4" t="s">
        <v>295</v>
      </c>
      <c r="E118" s="1" t="s">
        <v>25</v>
      </c>
      <c r="F118" s="1" t="s">
        <v>58</v>
      </c>
      <c r="G118" s="1" t="s">
        <v>24</v>
      </c>
      <c r="H118" s="1" t="s">
        <v>198</v>
      </c>
      <c r="I118" s="1" t="s">
        <v>185</v>
      </c>
      <c r="J118" s="1">
        <v>1</v>
      </c>
      <c r="K118" s="4" t="str">
        <f>INVDC[[#This Row],[BAIE]]&amp;"/"&amp;INVDC[[#This Row],[POSITION]]</f>
        <v>SS1/BQ33/F8</v>
      </c>
      <c r="M118" s="1" t="str">
        <f>CONCATENATE(INVDC[[#This Row],[CODE]]," ",INVDC[[#This Row],[NOM]])</f>
        <v>IT04081 R610ALBSS1-2 (U</v>
      </c>
      <c r="N118" s="1"/>
      <c r="O118" s="1" t="str">
        <f t="shared" si="1"/>
        <v>IT04081 R610ALBSS1-2 (U</v>
      </c>
      <c r="P118" s="1"/>
      <c r="Q118" s="1"/>
    </row>
    <row r="119" spans="1:17">
      <c r="A119" s="4">
        <v>1095</v>
      </c>
      <c r="B119" s="4" t="s">
        <v>1024</v>
      </c>
      <c r="C119" s="4"/>
      <c r="D119" s="4" t="s">
        <v>296</v>
      </c>
      <c r="E119" s="1" t="s">
        <v>25</v>
      </c>
      <c r="F119" s="1" t="s">
        <v>297</v>
      </c>
      <c r="G119" s="1" t="s">
        <v>24</v>
      </c>
      <c r="H119" s="1" t="s">
        <v>198</v>
      </c>
      <c r="I119" s="1" t="s">
        <v>26</v>
      </c>
      <c r="J119" s="1">
        <v>2</v>
      </c>
      <c r="K119" s="4" t="str">
        <f>INVDC[[#This Row],[BAIE]]&amp;"/"&amp;INVDC[[#This Row],[POSITION]]</f>
        <v>SS1/BQ33/F9</v>
      </c>
      <c r="M119" s="1" t="str">
        <f>CONCATENATE(INVDC[[#This Row],[CODE]]," ",INVDC[[#This Row],[NOM]])</f>
        <v>IT04082 R710ALBSS1-1 (R</v>
      </c>
      <c r="N119" s="1"/>
      <c r="O119" s="1" t="str">
        <f t="shared" si="1"/>
        <v>IT04082 R710ALBSS1-1 (R</v>
      </c>
      <c r="P119" s="1"/>
      <c r="Q119" s="1"/>
    </row>
    <row r="120" spans="1:17">
      <c r="A120" s="4">
        <v>1096</v>
      </c>
      <c r="B120" s="4" t="s">
        <v>1025</v>
      </c>
      <c r="C120" s="4"/>
      <c r="D120" s="4" t="s">
        <v>298</v>
      </c>
      <c r="E120" s="1" t="s">
        <v>299</v>
      </c>
      <c r="F120" s="1" t="s">
        <v>300</v>
      </c>
      <c r="G120" s="1" t="s">
        <v>24</v>
      </c>
      <c r="H120" s="1" t="s">
        <v>210</v>
      </c>
      <c r="I120" s="1" t="s">
        <v>57</v>
      </c>
      <c r="J120" s="1">
        <v>2</v>
      </c>
      <c r="K120" s="4" t="str">
        <f>INVDC[[#This Row],[BAIE]]&amp;"/"&amp;INVDC[[#This Row],[POSITION]]</f>
        <v>SS1/BQ15/F19</v>
      </c>
      <c r="M120" s="1" t="str">
        <f>CONCATENATE(INVDC[[#This Row],[CODE]]," ",INVDC[[#This Row],[NOM]])</f>
        <v>IT03936 RSA-LC1</v>
      </c>
      <c r="N120" s="1"/>
      <c r="O120" s="1" t="str">
        <f t="shared" si="1"/>
        <v>IT03936 RSA-LC1</v>
      </c>
      <c r="P120" s="1"/>
      <c r="Q120" s="1"/>
    </row>
    <row r="121" spans="1:17">
      <c r="A121" s="4">
        <v>1097</v>
      </c>
      <c r="B121" s="4" t="s">
        <v>1026</v>
      </c>
      <c r="C121" s="4"/>
      <c r="D121" s="4" t="s">
        <v>301</v>
      </c>
      <c r="E121" s="1" t="s">
        <v>299</v>
      </c>
      <c r="F121" s="1" t="s">
        <v>300</v>
      </c>
      <c r="G121" s="1" t="s">
        <v>24</v>
      </c>
      <c r="H121" s="1" t="s">
        <v>210</v>
      </c>
      <c r="I121" s="1" t="s">
        <v>15</v>
      </c>
      <c r="J121" s="1">
        <v>2</v>
      </c>
      <c r="K121" s="4" t="str">
        <f>INVDC[[#This Row],[BAIE]]&amp;"/"&amp;INVDC[[#This Row],[POSITION]]</f>
        <v>SS1/BQ15/F17</v>
      </c>
      <c r="M121" s="1" t="str">
        <f>CONCATENATE(INVDC[[#This Row],[CODE]]," ",INVDC[[#This Row],[NOM]])</f>
        <v>IT03937 RSA-DS1</v>
      </c>
      <c r="N121" s="1"/>
      <c r="O121" s="1" t="str">
        <f t="shared" si="1"/>
        <v>IT03937 RSA-DS1</v>
      </c>
      <c r="P121" s="1"/>
      <c r="Q121" s="1"/>
    </row>
    <row r="122" spans="1:17">
      <c r="A122" s="4">
        <v>1098</v>
      </c>
      <c r="B122" s="4" t="s">
        <v>1027</v>
      </c>
      <c r="C122" s="4"/>
      <c r="D122" s="4" t="s">
        <v>772</v>
      </c>
      <c r="E122" s="1" t="s">
        <v>25</v>
      </c>
      <c r="F122" s="1" t="s">
        <v>97</v>
      </c>
      <c r="G122" s="1" t="s">
        <v>24</v>
      </c>
      <c r="H122" s="1" t="s">
        <v>210</v>
      </c>
      <c r="I122" s="1" t="s">
        <v>19</v>
      </c>
      <c r="J122" s="1">
        <v>1</v>
      </c>
      <c r="K122" s="4" t="str">
        <f>INVDC[[#This Row],[BAIE]]&amp;"/"&amp;INVDC[[#This Row],[POSITION]]</f>
        <v>SS1/BQ15/F32</v>
      </c>
      <c r="M122" s="1" t="str">
        <f>CONCATENATE(INVDC[[#This Row],[CODE]]," ",INVDC[[#This Row],[NOM]])</f>
        <v>IT03946 UP0TE014</v>
      </c>
      <c r="N122" s="1"/>
      <c r="O122" s="1" t="str">
        <f t="shared" si="1"/>
        <v>IT03946 UP0TE014</v>
      </c>
      <c r="P122" s="1"/>
      <c r="Q122" s="1"/>
    </row>
    <row r="123" spans="1:17">
      <c r="A123" s="4">
        <v>1099</v>
      </c>
      <c r="B123" s="4" t="s">
        <v>1028</v>
      </c>
      <c r="C123" s="4"/>
      <c r="D123" s="4" t="s">
        <v>302</v>
      </c>
      <c r="E123" s="1" t="s">
        <v>32</v>
      </c>
      <c r="F123" s="1" t="s">
        <v>107</v>
      </c>
      <c r="G123" s="1" t="s">
        <v>24</v>
      </c>
      <c r="H123" s="1" t="s">
        <v>303</v>
      </c>
      <c r="I123" s="1" t="s">
        <v>42</v>
      </c>
      <c r="J123" s="1">
        <v>4</v>
      </c>
      <c r="K123" s="4" t="str">
        <f>INVDC[[#This Row],[BAIE]]&amp;"/"&amp;INVDC[[#This Row],[POSITION]]</f>
        <v>SS1/BV23/F10</v>
      </c>
      <c r="M123" s="1" t="str">
        <f>CONCATENATE(INVDC[[#This Row],[CODE]]," ",INVDC[[#This Row],[NOM]])</f>
        <v>IT03979 P770 JADE - DBJB528</v>
      </c>
      <c r="N123" s="1"/>
      <c r="O123" s="1" t="str">
        <f t="shared" si="1"/>
        <v>IT03979 P770 JADE - DBJB528</v>
      </c>
      <c r="P123" s="1"/>
      <c r="Q123" s="1"/>
    </row>
    <row r="124" spans="1:17">
      <c r="A124" s="4">
        <v>1100</v>
      </c>
      <c r="B124" s="4" t="s">
        <v>1029</v>
      </c>
      <c r="C124" s="4"/>
      <c r="D124" s="4" t="s">
        <v>304</v>
      </c>
      <c r="E124" s="1" t="s">
        <v>32</v>
      </c>
      <c r="F124" s="1" t="s">
        <v>107</v>
      </c>
      <c r="G124" s="1" t="s">
        <v>24</v>
      </c>
      <c r="H124" s="1" t="s">
        <v>303</v>
      </c>
      <c r="I124" s="1" t="s">
        <v>43</v>
      </c>
      <c r="J124" s="1">
        <v>4</v>
      </c>
      <c r="K124" s="4" t="str">
        <f>INVDC[[#This Row],[BAIE]]&amp;"/"&amp;INVDC[[#This Row],[POSITION]]</f>
        <v>SS1/BV23/F14</v>
      </c>
      <c r="M124" s="1" t="str">
        <f>CONCATENATE(INVDC[[#This Row],[CODE]]," ",INVDC[[#This Row],[NOM]])</f>
        <v>IT03978 P770 JADE - DBJB861</v>
      </c>
      <c r="N124" s="1"/>
      <c r="O124" s="1" t="str">
        <f t="shared" si="1"/>
        <v>IT03978 P770 JADE - DBJB861</v>
      </c>
      <c r="P124" s="1"/>
      <c r="Q124" s="1"/>
    </row>
    <row r="125" spans="1:17">
      <c r="A125" s="4">
        <v>1101</v>
      </c>
      <c r="B125" s="4" t="s">
        <v>1030</v>
      </c>
      <c r="C125" s="4"/>
      <c r="D125" s="4" t="s">
        <v>305</v>
      </c>
      <c r="E125" s="1" t="s">
        <v>32</v>
      </c>
      <c r="F125" s="1" t="s">
        <v>101</v>
      </c>
      <c r="G125" s="1" t="s">
        <v>24</v>
      </c>
      <c r="H125" s="1" t="s">
        <v>303</v>
      </c>
      <c r="I125" s="1" t="s">
        <v>36</v>
      </c>
      <c r="J125" s="1">
        <v>4</v>
      </c>
      <c r="K125" s="4" t="str">
        <f>INVDC[[#This Row],[BAIE]]&amp;"/"&amp;INVDC[[#This Row],[POSITION]]</f>
        <v>SS1/BV23/F21</v>
      </c>
      <c r="M125" s="1" t="str">
        <f>CONCATENATE(INVDC[[#This Row],[CODE]]," ",INVDC[[#This Row],[NOM]])</f>
        <v>IT03983 P770 JADE - 9K8X864</v>
      </c>
      <c r="N125" s="1"/>
      <c r="O125" s="1" t="str">
        <f t="shared" si="1"/>
        <v>IT03983 P770 JADE - 9K8X864</v>
      </c>
      <c r="P125" s="1"/>
      <c r="Q125" s="1"/>
    </row>
    <row r="126" spans="1:17">
      <c r="A126" s="4">
        <v>1102</v>
      </c>
      <c r="B126" s="4" t="s">
        <v>1031</v>
      </c>
      <c r="C126" s="4"/>
      <c r="D126" s="4" t="s">
        <v>306</v>
      </c>
      <c r="E126" s="1" t="s">
        <v>32</v>
      </c>
      <c r="F126" s="1" t="s">
        <v>101</v>
      </c>
      <c r="G126" s="1" t="s">
        <v>24</v>
      </c>
      <c r="H126" s="1" t="s">
        <v>303</v>
      </c>
      <c r="I126" s="1" t="s">
        <v>67</v>
      </c>
      <c r="J126" s="1">
        <v>4</v>
      </c>
      <c r="K126" s="4" t="str">
        <f>INVDC[[#This Row],[BAIE]]&amp;"/"&amp;INVDC[[#This Row],[POSITION]]</f>
        <v>SS1/BV23/F25</v>
      </c>
      <c r="M126" s="1" t="str">
        <f>CONCATENATE(INVDC[[#This Row],[CODE]]," ",INVDC[[#This Row],[NOM]])</f>
        <v>IT03982 P770 JADE - 9K80880</v>
      </c>
      <c r="N126" s="1"/>
      <c r="O126" s="1" t="str">
        <f t="shared" si="1"/>
        <v>IT03982 P770 JADE - 9K80880</v>
      </c>
      <c r="P126" s="1"/>
      <c r="Q126" s="1"/>
    </row>
    <row r="127" spans="1:17">
      <c r="A127" s="4">
        <v>1103</v>
      </c>
      <c r="B127" s="4" t="s">
        <v>1032</v>
      </c>
      <c r="C127" s="4"/>
      <c r="D127" s="4" t="s">
        <v>307</v>
      </c>
      <c r="E127" s="1" t="s">
        <v>32</v>
      </c>
      <c r="F127" s="1" t="s">
        <v>101</v>
      </c>
      <c r="G127" s="1" t="s">
        <v>24</v>
      </c>
      <c r="H127" s="1" t="s">
        <v>303</v>
      </c>
      <c r="I127" s="1" t="s">
        <v>16</v>
      </c>
      <c r="J127" s="1">
        <v>4</v>
      </c>
      <c r="K127" s="4" t="str">
        <f>INVDC[[#This Row],[BAIE]]&amp;"/"&amp;INVDC[[#This Row],[POSITION]]</f>
        <v>SS1/BV23/F29</v>
      </c>
      <c r="M127" s="1" t="str">
        <f>CONCATENATE(INVDC[[#This Row],[CODE]]," ",INVDC[[#This Row],[NOM]])</f>
        <v>IT03981 P770 JADE - 9K81758</v>
      </c>
      <c r="N127" s="1"/>
      <c r="O127" s="1" t="str">
        <f t="shared" si="1"/>
        <v>IT03981 P770 JADE - 9K81758</v>
      </c>
      <c r="P127" s="1"/>
      <c r="Q127" s="1"/>
    </row>
    <row r="128" spans="1:17">
      <c r="A128" s="4">
        <v>1104</v>
      </c>
      <c r="B128" s="4" t="s">
        <v>1033</v>
      </c>
      <c r="C128" s="4"/>
      <c r="D128" s="4" t="s">
        <v>308</v>
      </c>
      <c r="E128" s="1" t="s">
        <v>32</v>
      </c>
      <c r="F128" s="1" t="s">
        <v>309</v>
      </c>
      <c r="G128" s="1" t="s">
        <v>24</v>
      </c>
      <c r="H128" s="1" t="s">
        <v>310</v>
      </c>
      <c r="I128" s="1" t="s">
        <v>33</v>
      </c>
      <c r="J128" s="1">
        <v>42</v>
      </c>
      <c r="K128" s="4" t="str">
        <f>INVDC[[#This Row],[BAIE]]&amp;"/"&amp;INVDC[[#This Row],[POSITION]]</f>
        <v>SS1/BV24/D0</v>
      </c>
      <c r="M128" s="1" t="str">
        <f>CONCATENATE(INVDC[[#This Row],[CODE]]," ",INVDC[[#This Row],[NOM]])</f>
        <v>IT03984 RUBIS FR1</v>
      </c>
      <c r="N128" s="1"/>
      <c r="O128" s="1" t="str">
        <f t="shared" si="1"/>
        <v>IT03984 RUBIS FR1</v>
      </c>
      <c r="P128" s="1"/>
      <c r="Q128" s="1"/>
    </row>
    <row r="129" spans="1:17">
      <c r="A129" s="4">
        <v>1105</v>
      </c>
      <c r="B129" s="4" t="s">
        <v>1034</v>
      </c>
      <c r="C129" s="4"/>
      <c r="D129" s="4" t="s">
        <v>579</v>
      </c>
      <c r="E129" s="1" t="s">
        <v>32</v>
      </c>
      <c r="F129" s="1" t="s">
        <v>337</v>
      </c>
      <c r="G129" s="1" t="s">
        <v>24</v>
      </c>
      <c r="H129" s="1" t="s">
        <v>580</v>
      </c>
      <c r="I129" s="1" t="s">
        <v>33</v>
      </c>
      <c r="J129" s="1">
        <v>42</v>
      </c>
      <c r="K129" s="4" t="str">
        <f>INVDC[[#This Row],[BAIE]]&amp;"/"&amp;INVDC[[#This Row],[POSITION]]</f>
        <v>SS1/BV26/D0</v>
      </c>
      <c r="M129" s="1" t="str">
        <f>CONCATENATE(INVDC[[#This Row],[CODE]]," ",INVDC[[#This Row],[NOM]])</f>
        <v>IT03969 RUBIS FR2</v>
      </c>
      <c r="N129" s="1"/>
      <c r="O129" s="1" t="str">
        <f t="shared" si="1"/>
        <v>IT03969 RUBIS FR2</v>
      </c>
      <c r="P129" s="1"/>
      <c r="Q129" s="1"/>
    </row>
    <row r="130" spans="1:17">
      <c r="A130" s="4">
        <v>1106</v>
      </c>
      <c r="B130" s="4" t="s">
        <v>1035</v>
      </c>
      <c r="C130" s="4"/>
      <c r="D130" s="4" t="s">
        <v>311</v>
      </c>
      <c r="E130" s="1" t="s">
        <v>32</v>
      </c>
      <c r="F130" s="1" t="s">
        <v>114</v>
      </c>
      <c r="G130" s="1" t="s">
        <v>24</v>
      </c>
      <c r="H130" s="1" t="s">
        <v>312</v>
      </c>
      <c r="I130" s="1" t="s">
        <v>175</v>
      </c>
      <c r="J130" s="1">
        <v>42</v>
      </c>
      <c r="K130" s="4" t="str">
        <f>INVDC[[#This Row],[BAIE]]&amp;"/"&amp;INVDC[[#This Row],[POSITION]]</f>
        <v>TS1/AD31/F42</v>
      </c>
      <c r="M130" s="1" t="str">
        <f>CONCATENATE(INVDC[[#This Row],[CODE]]," ",INVDC[[#This Row],[NOM]])</f>
        <v>IT04049 M7</v>
      </c>
      <c r="N130" s="1"/>
      <c r="O130" s="1" t="str">
        <f t="shared" si="1"/>
        <v>IT04049 M7</v>
      </c>
      <c r="P130" s="1"/>
      <c r="Q130" s="1"/>
    </row>
    <row r="131" spans="1:17">
      <c r="A131" s="4">
        <v>1107</v>
      </c>
      <c r="B131" s="4" t="s">
        <v>1036</v>
      </c>
      <c r="C131" s="4"/>
      <c r="D131" s="4" t="s">
        <v>313</v>
      </c>
      <c r="E131" s="1" t="s">
        <v>32</v>
      </c>
      <c r="F131" s="1" t="s">
        <v>114</v>
      </c>
      <c r="G131" s="1" t="s">
        <v>24</v>
      </c>
      <c r="H131" s="1" t="s">
        <v>314</v>
      </c>
      <c r="I131" s="1" t="s">
        <v>175</v>
      </c>
      <c r="J131" s="1">
        <v>42</v>
      </c>
      <c r="K131" s="4" t="str">
        <f>INVDC[[#This Row],[BAIE]]&amp;"/"&amp;INVDC[[#This Row],[POSITION]]</f>
        <v>TS1/AD35/F42</v>
      </c>
      <c r="M131" s="1" t="str">
        <f>CONCATENATE(INVDC[[#This Row],[CODE]]," ",INVDC[[#This Row],[NOM]])</f>
        <v>IT04048 M3</v>
      </c>
      <c r="N131" s="1"/>
      <c r="O131" s="1" t="str">
        <f t="shared" si="1"/>
        <v>IT04048 M3</v>
      </c>
      <c r="P131" s="1"/>
      <c r="Q131" s="1"/>
    </row>
    <row r="132" spans="1:17">
      <c r="A132" s="4">
        <v>1108</v>
      </c>
      <c r="B132" s="4" t="s">
        <v>1037</v>
      </c>
      <c r="C132" s="4"/>
      <c r="D132" s="4" t="s">
        <v>315</v>
      </c>
      <c r="E132" s="1" t="s">
        <v>32</v>
      </c>
      <c r="F132" s="1" t="s">
        <v>101</v>
      </c>
      <c r="G132" s="1" t="s">
        <v>24</v>
      </c>
      <c r="H132" s="1" t="s">
        <v>264</v>
      </c>
      <c r="I132" s="1" t="s">
        <v>72</v>
      </c>
      <c r="J132" s="1">
        <v>4</v>
      </c>
      <c r="K132" s="4" t="str">
        <f>INVDC[[#This Row],[BAIE]]&amp;"/"&amp;INVDC[[#This Row],[POSITION]]</f>
        <v>TS1/BQ33/F40</v>
      </c>
      <c r="M132" s="1" t="str">
        <f>CONCATENATE(INVDC[[#This Row],[CODE]]," ",INVDC[[#This Row],[NOM]])</f>
        <v>IT04011 P740 QUARTZ - RCH7915</v>
      </c>
      <c r="N132" s="1"/>
      <c r="O132" s="1" t="str">
        <f t="shared" si="1"/>
        <v>IT04011 P740 QUARTZ - RCH7915</v>
      </c>
      <c r="P132" s="1"/>
      <c r="Q132" s="1"/>
    </row>
    <row r="133" spans="1:17">
      <c r="A133" s="4">
        <v>1109</v>
      </c>
      <c r="B133" s="4" t="s">
        <v>1038</v>
      </c>
      <c r="C133" s="4"/>
      <c r="D133" s="4" t="s">
        <v>316</v>
      </c>
      <c r="E133" s="1" t="s">
        <v>32</v>
      </c>
      <c r="F133" s="1" t="s">
        <v>146</v>
      </c>
      <c r="G133" s="1" t="s">
        <v>24</v>
      </c>
      <c r="H133" s="1" t="s">
        <v>264</v>
      </c>
      <c r="I133" s="1" t="s">
        <v>39</v>
      </c>
      <c r="J133" s="1">
        <v>4</v>
      </c>
      <c r="K133" s="4" t="str">
        <f>INVDC[[#This Row],[BAIE]]&amp;"/"&amp;INVDC[[#This Row],[POSITION]]</f>
        <v>TS1/BQ33/F36</v>
      </c>
      <c r="M133" s="1" t="str">
        <f>CONCATENATE(INVDC[[#This Row],[CODE]]," ",INVDC[[#This Row],[NOM]])</f>
        <v>IT04010 P740 QUARTZ - RCH6403</v>
      </c>
      <c r="N133" s="1"/>
      <c r="O133" s="1" t="str">
        <f t="shared" si="1"/>
        <v>IT04010 P740 QUARTZ - RCH6403</v>
      </c>
      <c r="P133" s="1"/>
      <c r="Q133" s="1"/>
    </row>
    <row r="134" spans="1:17">
      <c r="A134" s="4">
        <v>1110</v>
      </c>
      <c r="B134" s="4" t="s">
        <v>1039</v>
      </c>
      <c r="C134" s="4"/>
      <c r="D134" s="4" t="s">
        <v>317</v>
      </c>
      <c r="E134" s="1" t="s">
        <v>32</v>
      </c>
      <c r="F134" s="1" t="s">
        <v>146</v>
      </c>
      <c r="G134" s="1" t="s">
        <v>24</v>
      </c>
      <c r="H134" s="1" t="s">
        <v>264</v>
      </c>
      <c r="I134" s="1" t="s">
        <v>37</v>
      </c>
      <c r="J134" s="1">
        <v>4</v>
      </c>
      <c r="K134" s="4" t="str">
        <f>INVDC[[#This Row],[BAIE]]&amp;"/"&amp;INVDC[[#This Row],[POSITION]]</f>
        <v>TS1/BQ33/F22</v>
      </c>
      <c r="M134" s="1" t="str">
        <f>CONCATENATE(INVDC[[#This Row],[CODE]]," ",INVDC[[#This Row],[NOM]])</f>
        <v>IT04007 P770 AMBRE - RCH6685</v>
      </c>
      <c r="N134" s="1"/>
      <c r="O134" s="1" t="str">
        <f t="shared" si="1"/>
        <v>IT04007 P770 AMBRE - RCH6685</v>
      </c>
      <c r="P134" s="1"/>
      <c r="Q134" s="1"/>
    </row>
    <row r="135" spans="1:17">
      <c r="A135" s="4">
        <v>1111</v>
      </c>
      <c r="B135" s="4" t="s">
        <v>1040</v>
      </c>
      <c r="C135" s="4"/>
      <c r="D135" s="4" t="s">
        <v>318</v>
      </c>
      <c r="E135" s="1" t="s">
        <v>32</v>
      </c>
      <c r="F135" s="1" t="s">
        <v>101</v>
      </c>
      <c r="G135" s="1" t="s">
        <v>24</v>
      </c>
      <c r="H135" s="1" t="s">
        <v>264</v>
      </c>
      <c r="I135" s="1" t="s">
        <v>60</v>
      </c>
      <c r="J135" s="1">
        <v>4</v>
      </c>
      <c r="K135" s="4" t="str">
        <f>INVDC[[#This Row],[BAIE]]&amp;"/"&amp;INVDC[[#This Row],[POSITION]]</f>
        <v>TS1/BQ33/F26</v>
      </c>
      <c r="M135" s="1" t="str">
        <f>CONCATENATE(INVDC[[#This Row],[CODE]]," ",INVDC[[#This Row],[NOM]])</f>
        <v>IT04006 P770 AMBRE - RCH9127</v>
      </c>
      <c r="N135" s="1"/>
      <c r="O135" s="1" t="str">
        <f t="shared" si="1"/>
        <v>IT04006 P770 AMBRE - RCH9127</v>
      </c>
      <c r="P135" s="1"/>
      <c r="Q135" s="1"/>
    </row>
    <row r="136" spans="1:17">
      <c r="A136" s="4">
        <v>1112</v>
      </c>
      <c r="B136" s="4" t="s">
        <v>1041</v>
      </c>
      <c r="C136" s="4"/>
      <c r="D136" s="4" t="s">
        <v>319</v>
      </c>
      <c r="E136" s="1" t="s">
        <v>32</v>
      </c>
      <c r="F136" s="1" t="s">
        <v>107</v>
      </c>
      <c r="G136" s="1" t="s">
        <v>24</v>
      </c>
      <c r="H136" s="1" t="s">
        <v>264</v>
      </c>
      <c r="I136" s="1" t="s">
        <v>19</v>
      </c>
      <c r="J136" s="1">
        <v>4</v>
      </c>
      <c r="K136" s="4" t="str">
        <f>INVDC[[#This Row],[BAIE]]&amp;"/"&amp;INVDC[[#This Row],[POSITION]]</f>
        <v>TS1/BQ33/F32</v>
      </c>
      <c r="M136" s="1" t="str">
        <f>CONCATENATE(INVDC[[#This Row],[CODE]]," ",INVDC[[#This Row],[NOM]])</f>
        <v>IT04009 P740 QUARTZ - WZSGX0A</v>
      </c>
      <c r="N136" s="1"/>
      <c r="O136" s="1" t="str">
        <f t="shared" si="1"/>
        <v>IT04009 P740 QUARTZ - WZSGX0A</v>
      </c>
      <c r="P136" s="1"/>
      <c r="Q136" s="1"/>
    </row>
    <row r="137" spans="1:17">
      <c r="A137" s="4">
        <v>1113</v>
      </c>
      <c r="B137" s="4" t="s">
        <v>1042</v>
      </c>
      <c r="C137" s="4"/>
      <c r="D137" s="4" t="s">
        <v>320</v>
      </c>
      <c r="E137" s="1" t="s">
        <v>32</v>
      </c>
      <c r="F137" s="1" t="s">
        <v>107</v>
      </c>
      <c r="G137" s="1" t="s">
        <v>24</v>
      </c>
      <c r="H137" s="1" t="s">
        <v>264</v>
      </c>
      <c r="I137" s="1" t="s">
        <v>283</v>
      </c>
      <c r="J137" s="1">
        <v>4</v>
      </c>
      <c r="K137" s="4" t="str">
        <f>INVDC[[#This Row],[BAIE]]&amp;"/"&amp;INVDC[[#This Row],[POSITION]]</f>
        <v>TS1/BQ33/F15</v>
      </c>
      <c r="M137" s="1" t="str">
        <f>CONCATENATE(INVDC[[#This Row],[CODE]]," ",INVDC[[#This Row],[NOM]])</f>
        <v>IT04001 P770 AMBRE - DBJP280</v>
      </c>
      <c r="N137" s="1"/>
      <c r="O137" s="1" t="str">
        <f t="shared" si="1"/>
        <v>IT04001 P770 AMBRE - DBJP280</v>
      </c>
      <c r="P137" s="1"/>
      <c r="Q137" s="1"/>
    </row>
    <row r="138" spans="1:17">
      <c r="A138" s="4">
        <v>1114</v>
      </c>
      <c r="B138" s="4" t="s">
        <v>1043</v>
      </c>
      <c r="C138" s="4"/>
      <c r="D138" s="4" t="s">
        <v>321</v>
      </c>
      <c r="E138" s="1" t="s">
        <v>32</v>
      </c>
      <c r="F138" s="1" t="s">
        <v>107</v>
      </c>
      <c r="G138" s="1" t="s">
        <v>24</v>
      </c>
      <c r="H138" s="1" t="s">
        <v>264</v>
      </c>
      <c r="I138" s="1" t="s">
        <v>285</v>
      </c>
      <c r="J138" s="1">
        <v>4</v>
      </c>
      <c r="K138" s="4" t="str">
        <f>INVDC[[#This Row],[BAIE]]&amp;"/"&amp;INVDC[[#This Row],[POSITION]]</f>
        <v>TS1/BQ33/F11</v>
      </c>
      <c r="M138" s="1" t="str">
        <f>CONCATENATE(INVDC[[#This Row],[CODE]]," ",INVDC[[#This Row],[NOM]])</f>
        <v>IT04000 P770 AMBRE - DBJP650</v>
      </c>
      <c r="N138" s="1"/>
      <c r="O138" s="1" t="str">
        <f t="shared" si="1"/>
        <v>IT04000 P770 AMBRE - DBJP650</v>
      </c>
      <c r="P138" s="1"/>
      <c r="Q138" s="1"/>
    </row>
    <row r="139" spans="1:17">
      <c r="A139" s="4">
        <v>1115</v>
      </c>
      <c r="B139" s="4" t="s">
        <v>1044</v>
      </c>
      <c r="C139" s="4"/>
      <c r="D139" s="4" t="s">
        <v>322</v>
      </c>
      <c r="E139" s="1" t="s">
        <v>48</v>
      </c>
      <c r="F139" s="1" t="s">
        <v>115</v>
      </c>
      <c r="G139" s="1" t="s">
        <v>24</v>
      </c>
      <c r="H139" s="1" t="s">
        <v>266</v>
      </c>
      <c r="I139" s="1" t="s">
        <v>42</v>
      </c>
      <c r="J139" s="1">
        <v>1</v>
      </c>
      <c r="K139" s="4" t="str">
        <f>INVDC[[#This Row],[BAIE]]&amp;"/"&amp;INVDC[[#This Row],[POSITION]]</f>
        <v>TS1/BQ34/F10</v>
      </c>
      <c r="M139" s="1" t="str">
        <f>CONCATENATE(INVDC[[#This Row],[CODE]]," ",INVDC[[#This Row],[NOM]])</f>
        <v>IT03993 UE1TR097 - SIP1</v>
      </c>
      <c r="N139" s="1"/>
      <c r="O139" s="1" t="str">
        <f t="shared" si="1"/>
        <v>IT03993 UE1TR097 - SIP1</v>
      </c>
      <c r="P139" s="1"/>
      <c r="Q139" s="1"/>
    </row>
    <row r="140" spans="1:17">
      <c r="A140" s="4">
        <v>1116</v>
      </c>
      <c r="B140" s="4" t="s">
        <v>1045</v>
      </c>
      <c r="C140" s="4"/>
      <c r="D140" s="4" t="s">
        <v>323</v>
      </c>
      <c r="E140" s="1" t="s">
        <v>48</v>
      </c>
      <c r="F140" s="1" t="s">
        <v>292</v>
      </c>
      <c r="G140" s="1" t="s">
        <v>24</v>
      </c>
      <c r="H140" s="1" t="s">
        <v>266</v>
      </c>
      <c r="I140" s="1" t="s">
        <v>285</v>
      </c>
      <c r="J140" s="1">
        <v>2</v>
      </c>
      <c r="K140" s="4" t="str">
        <f>INVDC[[#This Row],[BAIE]]&amp;"/"&amp;INVDC[[#This Row],[POSITION]]</f>
        <v>TS1/BQ34/F11</v>
      </c>
      <c r="M140" s="1" t="str">
        <f>CONCATENATE(INVDC[[#This Row],[CODE]]," ",INVDC[[#This Row],[NOM]])</f>
        <v>IT03994 UE1TR098 - SIP3</v>
      </c>
      <c r="N140" s="1"/>
      <c r="O140" s="1" t="str">
        <f t="shared" ref="O140:O203" si="2">M140</f>
        <v>IT03994 UE1TR098 - SIP3</v>
      </c>
      <c r="P140" s="1"/>
      <c r="Q140" s="1"/>
    </row>
    <row r="141" spans="1:17">
      <c r="A141" s="4">
        <v>1117</v>
      </c>
      <c r="B141" s="4" t="s">
        <v>1046</v>
      </c>
      <c r="C141" s="4"/>
      <c r="D141" s="4" t="s">
        <v>324</v>
      </c>
      <c r="E141" s="1" t="s">
        <v>48</v>
      </c>
      <c r="F141" s="1" t="s">
        <v>115</v>
      </c>
      <c r="G141" s="1" t="s">
        <v>24</v>
      </c>
      <c r="H141" s="1" t="s">
        <v>266</v>
      </c>
      <c r="I141" s="1" t="s">
        <v>15</v>
      </c>
      <c r="J141" s="1">
        <v>1</v>
      </c>
      <c r="K141" s="4" t="str">
        <f>INVDC[[#This Row],[BAIE]]&amp;"/"&amp;INVDC[[#This Row],[POSITION]]</f>
        <v>TS1/BQ34/F17</v>
      </c>
      <c r="M141" s="1" t="str">
        <f>CONCATENATE(INVDC[[#This Row],[CODE]]," ",INVDC[[#This Row],[NOM]])</f>
        <v>IT03989 HP DL360 G7 SIP7</v>
      </c>
      <c r="N141" s="1"/>
      <c r="O141" s="1" t="str">
        <f t="shared" si="2"/>
        <v>IT03989 HP DL360 G7 SIP7</v>
      </c>
      <c r="P141" s="1"/>
      <c r="Q141" s="1"/>
    </row>
    <row r="142" spans="1:17">
      <c r="A142" s="4">
        <v>1118</v>
      </c>
      <c r="B142" s="4" t="s">
        <v>1047</v>
      </c>
      <c r="C142" s="4"/>
      <c r="D142" s="4" t="s">
        <v>325</v>
      </c>
      <c r="E142" s="1" t="s">
        <v>48</v>
      </c>
      <c r="F142" s="1" t="s">
        <v>115</v>
      </c>
      <c r="G142" s="1" t="s">
        <v>24</v>
      </c>
      <c r="H142" s="1" t="s">
        <v>266</v>
      </c>
      <c r="I142" s="1" t="s">
        <v>57</v>
      </c>
      <c r="J142" s="1">
        <v>1</v>
      </c>
      <c r="K142" s="4" t="str">
        <f>INVDC[[#This Row],[BAIE]]&amp;"/"&amp;INVDC[[#This Row],[POSITION]]</f>
        <v>TS1/BQ34/F19</v>
      </c>
      <c r="M142" s="1" t="str">
        <f>CONCATENATE(INVDC[[#This Row],[CODE]]," ",INVDC[[#This Row],[NOM]])</f>
        <v>IT03962 TS1-DISPATCH1 IP0/PFE</v>
      </c>
      <c r="N142" s="1"/>
      <c r="O142" s="1" t="str">
        <f t="shared" si="2"/>
        <v>IT03962 TS1-DISPATCH1 IP0/PFE</v>
      </c>
      <c r="P142" s="1"/>
      <c r="Q142" s="1"/>
    </row>
    <row r="143" spans="1:17">
      <c r="A143" s="4">
        <v>1119</v>
      </c>
      <c r="B143" s="4" t="s">
        <v>1048</v>
      </c>
      <c r="C143" s="4"/>
      <c r="D143" s="4" t="s">
        <v>326</v>
      </c>
      <c r="E143" s="1" t="s">
        <v>48</v>
      </c>
      <c r="F143" s="1" t="s">
        <v>115</v>
      </c>
      <c r="G143" s="1" t="s">
        <v>24</v>
      </c>
      <c r="H143" s="1" t="s">
        <v>266</v>
      </c>
      <c r="I143" s="1" t="s">
        <v>35</v>
      </c>
      <c r="J143" s="1">
        <v>1</v>
      </c>
      <c r="K143" s="4" t="str">
        <f>INVDC[[#This Row],[BAIE]]&amp;"/"&amp;INVDC[[#This Row],[POSITION]]</f>
        <v>TS1/BQ34/F18</v>
      </c>
      <c r="M143" s="1" t="str">
        <f>CONCATENATE(INVDC[[#This Row],[CODE]]," ",INVDC[[#This Row],[NOM]])</f>
        <v>IT03988 HP DL360 G7 SIP5</v>
      </c>
      <c r="N143" s="1"/>
      <c r="O143" s="1" t="str">
        <f t="shared" si="2"/>
        <v>IT03988 HP DL360 G7 SIP5</v>
      </c>
      <c r="P143" s="1"/>
      <c r="Q143" s="1"/>
    </row>
    <row r="144" spans="1:17">
      <c r="A144" s="4">
        <v>1120</v>
      </c>
      <c r="B144" s="4" t="s">
        <v>1049</v>
      </c>
      <c r="C144" s="4"/>
      <c r="D144" s="4" t="s">
        <v>327</v>
      </c>
      <c r="E144" s="1" t="s">
        <v>25</v>
      </c>
      <c r="F144" s="1" t="s">
        <v>58</v>
      </c>
      <c r="G144" s="1" t="s">
        <v>24</v>
      </c>
      <c r="H144" s="1" t="s">
        <v>266</v>
      </c>
      <c r="I144" s="1" t="s">
        <v>293</v>
      </c>
      <c r="J144" s="1">
        <v>1</v>
      </c>
      <c r="K144" s="4" t="str">
        <f>INVDC[[#This Row],[BAIE]]&amp;"/"&amp;INVDC[[#This Row],[POSITION]]</f>
        <v>TS1/BQ34/F16</v>
      </c>
      <c r="M144" s="1" t="str">
        <f>CONCATENATE(INVDC[[#This Row],[CODE]]," ",INVDC[[#This Row],[NOM]])</f>
        <v>IT03997 UP0TR099</v>
      </c>
      <c r="N144" s="1"/>
      <c r="O144" s="1" t="str">
        <f t="shared" si="2"/>
        <v>IT03997 UP0TR099</v>
      </c>
      <c r="P144" s="1"/>
      <c r="Q144" s="1"/>
    </row>
    <row r="145" spans="1:17">
      <c r="A145" s="4">
        <v>1121</v>
      </c>
      <c r="B145" s="4" t="s">
        <v>1050</v>
      </c>
      <c r="C145" s="4"/>
      <c r="D145" s="4" t="s">
        <v>328</v>
      </c>
      <c r="E145" s="1" t="s">
        <v>25</v>
      </c>
      <c r="F145" s="1" t="s">
        <v>58</v>
      </c>
      <c r="G145" s="1" t="s">
        <v>24</v>
      </c>
      <c r="H145" s="1" t="s">
        <v>266</v>
      </c>
      <c r="I145" s="1" t="s">
        <v>283</v>
      </c>
      <c r="J145" s="1">
        <v>1</v>
      </c>
      <c r="K145" s="4" t="str">
        <f>INVDC[[#This Row],[BAIE]]&amp;"/"&amp;INVDC[[#This Row],[POSITION]]</f>
        <v>TS1/BQ34/F15</v>
      </c>
      <c r="M145" s="1" t="str">
        <f>CONCATENATE(INVDC[[#This Row],[CODE]]," ",INVDC[[#This Row],[NOM]])</f>
        <v>IT03996 UP2TR097</v>
      </c>
      <c r="N145" s="1"/>
      <c r="O145" s="1" t="str">
        <f t="shared" si="2"/>
        <v>IT03996 UP2TR097</v>
      </c>
      <c r="P145" s="1"/>
      <c r="Q145" s="1"/>
    </row>
    <row r="146" spans="1:17">
      <c r="A146" s="4">
        <v>1122</v>
      </c>
      <c r="B146" s="4" t="s">
        <v>1051</v>
      </c>
      <c r="C146" s="4"/>
      <c r="D146" s="4" t="s">
        <v>329</v>
      </c>
      <c r="E146" s="1" t="s">
        <v>25</v>
      </c>
      <c r="F146" s="1" t="s">
        <v>297</v>
      </c>
      <c r="G146" s="1" t="s">
        <v>24</v>
      </c>
      <c r="H146" s="1" t="s">
        <v>266</v>
      </c>
      <c r="I146" s="1" t="s">
        <v>47</v>
      </c>
      <c r="J146" s="1">
        <v>2</v>
      </c>
      <c r="K146" s="4" t="str">
        <f>INVDC[[#This Row],[BAIE]]&amp;"/"&amp;INVDC[[#This Row],[POSITION]]</f>
        <v>TS1/BQ34/F13</v>
      </c>
      <c r="M146" s="1" t="str">
        <f>CONCATENATE(INVDC[[#This Row],[CODE]]," ",INVDC[[#This Row],[NOM]])</f>
        <v>IT03995 DELL R710-2</v>
      </c>
      <c r="N146" s="1"/>
      <c r="O146" s="1" t="str">
        <f t="shared" si="2"/>
        <v>IT03995 DELL R710-2</v>
      </c>
      <c r="P146" s="1"/>
      <c r="Q146" s="1"/>
    </row>
    <row r="147" spans="1:17">
      <c r="A147" s="4">
        <v>1123</v>
      </c>
      <c r="B147" s="4" t="s">
        <v>1052</v>
      </c>
      <c r="C147" s="4"/>
      <c r="D147" s="4" t="s">
        <v>330</v>
      </c>
      <c r="E147" s="1" t="s">
        <v>32</v>
      </c>
      <c r="F147" s="1" t="s">
        <v>107</v>
      </c>
      <c r="G147" s="1" t="s">
        <v>24</v>
      </c>
      <c r="H147" s="1" t="s">
        <v>331</v>
      </c>
      <c r="I147" s="1" t="s">
        <v>42</v>
      </c>
      <c r="J147" s="1">
        <v>4</v>
      </c>
      <c r="K147" s="4" t="str">
        <f>INVDC[[#This Row],[BAIE]]&amp;"/"&amp;INVDC[[#This Row],[POSITION]]</f>
        <v>TS1/BV23/F10</v>
      </c>
      <c r="M147" s="1" t="str">
        <f>CONCATENATE(INVDC[[#This Row],[CODE]]," ",INVDC[[#This Row],[NOM]])</f>
        <v>IT03973 P770 ONYX - DBJB859</v>
      </c>
      <c r="N147" s="1"/>
      <c r="O147" s="1" t="str">
        <f t="shared" si="2"/>
        <v>IT03973 P770 ONYX - DBJB859</v>
      </c>
      <c r="P147" s="1"/>
      <c r="Q147" s="1"/>
    </row>
    <row r="148" spans="1:17">
      <c r="A148" s="4">
        <v>1124</v>
      </c>
      <c r="B148" s="4" t="s">
        <v>1053</v>
      </c>
      <c r="C148" s="4"/>
      <c r="D148" s="4" t="s">
        <v>332</v>
      </c>
      <c r="E148" s="1" t="s">
        <v>32</v>
      </c>
      <c r="F148" s="1" t="s">
        <v>107</v>
      </c>
      <c r="G148" s="1" t="s">
        <v>24</v>
      </c>
      <c r="H148" s="1" t="s">
        <v>331</v>
      </c>
      <c r="I148" s="1" t="s">
        <v>43</v>
      </c>
      <c r="J148" s="1">
        <v>4</v>
      </c>
      <c r="K148" s="4" t="str">
        <f>INVDC[[#This Row],[BAIE]]&amp;"/"&amp;INVDC[[#This Row],[POSITION]]</f>
        <v>TS1/BV23/F14</v>
      </c>
      <c r="M148" s="1" t="str">
        <f>CONCATENATE(INVDC[[#This Row],[CODE]]," ",INVDC[[#This Row],[NOM]])</f>
        <v>IT03972 P770 ONYX - DBJB866</v>
      </c>
      <c r="N148" s="1"/>
      <c r="O148" s="1" t="str">
        <f t="shared" si="2"/>
        <v>IT03972 P770 ONYX - DBJB866</v>
      </c>
      <c r="P148" s="1"/>
      <c r="Q148" s="1"/>
    </row>
    <row r="149" spans="1:17">
      <c r="A149" s="4">
        <v>1125</v>
      </c>
      <c r="B149" s="4" t="s">
        <v>1054</v>
      </c>
      <c r="C149" s="4"/>
      <c r="D149" s="4" t="s">
        <v>333</v>
      </c>
      <c r="E149" s="1" t="s">
        <v>32</v>
      </c>
      <c r="F149" s="1" t="s">
        <v>107</v>
      </c>
      <c r="G149" s="1" t="s">
        <v>24</v>
      </c>
      <c r="H149" s="1" t="s">
        <v>331</v>
      </c>
      <c r="I149" s="1" t="s">
        <v>36</v>
      </c>
      <c r="J149" s="1">
        <v>4</v>
      </c>
      <c r="K149" s="4" t="str">
        <f>INVDC[[#This Row],[BAIE]]&amp;"/"&amp;INVDC[[#This Row],[POSITION]]</f>
        <v>TS1/BV23/F21</v>
      </c>
      <c r="M149" s="1" t="str">
        <f>CONCATENATE(INVDC[[#This Row],[CODE]]," ",INVDC[[#This Row],[NOM]])</f>
        <v>IT03977 P770 ONYX - 9K81492</v>
      </c>
      <c r="N149" s="1"/>
      <c r="O149" s="1" t="str">
        <f t="shared" si="2"/>
        <v>IT03977 P770 ONYX - 9K81492</v>
      </c>
      <c r="P149" s="1"/>
      <c r="Q149" s="1"/>
    </row>
    <row r="150" spans="1:17">
      <c r="A150" s="4">
        <v>1126</v>
      </c>
      <c r="B150" s="4" t="s">
        <v>1055</v>
      </c>
      <c r="C150" s="4"/>
      <c r="D150" s="4" t="s">
        <v>334</v>
      </c>
      <c r="E150" s="1" t="s">
        <v>32</v>
      </c>
      <c r="F150" s="1" t="s">
        <v>101</v>
      </c>
      <c r="G150" s="1" t="s">
        <v>24</v>
      </c>
      <c r="H150" s="1" t="s">
        <v>331</v>
      </c>
      <c r="I150" s="1" t="s">
        <v>67</v>
      </c>
      <c r="J150" s="1">
        <v>4</v>
      </c>
      <c r="K150" s="4" t="str">
        <f>INVDC[[#This Row],[BAIE]]&amp;"/"&amp;INVDC[[#This Row],[POSITION]]</f>
        <v>TS1/BV23/F25</v>
      </c>
      <c r="M150" s="1" t="str">
        <f>CONCATENATE(INVDC[[#This Row],[CODE]]," ",INVDC[[#This Row],[NOM]])</f>
        <v>IT03976 P770 ONYX - 9K81712</v>
      </c>
      <c r="N150" s="1"/>
      <c r="O150" s="1" t="str">
        <f t="shared" si="2"/>
        <v>IT03976 P770 ONYX - 9K81712</v>
      </c>
      <c r="P150" s="1"/>
      <c r="Q150" s="1"/>
    </row>
    <row r="151" spans="1:17">
      <c r="A151" s="4">
        <v>1127</v>
      </c>
      <c r="B151" s="4" t="s">
        <v>1056</v>
      </c>
      <c r="C151" s="4"/>
      <c r="D151" s="4" t="s">
        <v>335</v>
      </c>
      <c r="E151" s="1" t="s">
        <v>32</v>
      </c>
      <c r="F151" s="1" t="s">
        <v>101</v>
      </c>
      <c r="G151" s="1" t="s">
        <v>24</v>
      </c>
      <c r="H151" s="1" t="s">
        <v>331</v>
      </c>
      <c r="I151" s="1" t="s">
        <v>16</v>
      </c>
      <c r="J151" s="1">
        <v>4</v>
      </c>
      <c r="K151" s="4" t="str">
        <f>INVDC[[#This Row],[BAIE]]&amp;"/"&amp;INVDC[[#This Row],[POSITION]]</f>
        <v>TS1/BV23/F29</v>
      </c>
      <c r="M151" s="1" t="str">
        <f>CONCATENATE(INVDC[[#This Row],[CODE]]," ",INVDC[[#This Row],[NOM]])</f>
        <v>IT03975 P770 ONYX - 9K81595</v>
      </c>
      <c r="N151" s="1"/>
      <c r="O151" s="1" t="str">
        <f t="shared" si="2"/>
        <v>IT03975 P770 ONYX - 9K81595</v>
      </c>
      <c r="P151" s="1"/>
      <c r="Q151" s="1"/>
    </row>
    <row r="152" spans="1:17">
      <c r="A152" s="4">
        <v>1128</v>
      </c>
      <c r="B152" s="4" t="s">
        <v>1057</v>
      </c>
      <c r="C152" s="4"/>
      <c r="D152" s="4" t="s">
        <v>336</v>
      </c>
      <c r="E152" s="1" t="s">
        <v>32</v>
      </c>
      <c r="F152" s="1" t="s">
        <v>337</v>
      </c>
      <c r="G152" s="1" t="s">
        <v>24</v>
      </c>
      <c r="H152" s="1" t="s">
        <v>338</v>
      </c>
      <c r="I152" s="1" t="s">
        <v>33</v>
      </c>
      <c r="J152" s="1">
        <v>42</v>
      </c>
      <c r="K152" s="4" t="str">
        <f>INVDC[[#This Row],[BAIE]]&amp;"/"&amp;INVDC[[#This Row],[POSITION]]</f>
        <v>TS1/BV24/D0</v>
      </c>
      <c r="M152" s="1" t="str">
        <f>CONCATENATE(INVDC[[#This Row],[CODE]]," ",INVDC[[#This Row],[NOM]])</f>
        <v>IT03970 OPALE FR2</v>
      </c>
      <c r="N152" s="1"/>
      <c r="O152" s="1" t="str">
        <f t="shared" si="2"/>
        <v>IT03970 OPALE FR2</v>
      </c>
      <c r="P152" s="1"/>
      <c r="Q152" s="1"/>
    </row>
    <row r="153" spans="1:17">
      <c r="A153" s="4">
        <v>1129</v>
      </c>
      <c r="B153" s="4" t="s">
        <v>1058</v>
      </c>
      <c r="C153" s="4"/>
      <c r="D153" s="4" t="s">
        <v>581</v>
      </c>
      <c r="E153" s="1" t="s">
        <v>32</v>
      </c>
      <c r="F153" s="1" t="s">
        <v>309</v>
      </c>
      <c r="G153" s="1" t="s">
        <v>24</v>
      </c>
      <c r="H153" s="1" t="s">
        <v>582</v>
      </c>
      <c r="I153" s="1" t="s">
        <v>33</v>
      </c>
      <c r="J153" s="1">
        <v>42</v>
      </c>
      <c r="K153" s="4" t="str">
        <f>INVDC[[#This Row],[BAIE]]&amp;"/"&amp;INVDC[[#This Row],[POSITION]]</f>
        <v>TS1/BV26/D0</v>
      </c>
      <c r="M153" s="1" t="str">
        <f>CONCATENATE(INVDC[[#This Row],[CODE]]," ",INVDC[[#This Row],[NOM]])</f>
        <v>IT03971 OPALE FR1</v>
      </c>
      <c r="N153" s="1"/>
      <c r="O153" s="1" t="str">
        <f t="shared" si="2"/>
        <v>IT03971 OPALE FR1</v>
      </c>
      <c r="P153" s="1"/>
      <c r="Q153" s="1"/>
    </row>
    <row r="154" spans="1:17">
      <c r="A154" s="4">
        <v>1163</v>
      </c>
      <c r="B154" s="4" t="s">
        <v>1059</v>
      </c>
      <c r="C154" s="4"/>
      <c r="D154" s="4" t="s">
        <v>339</v>
      </c>
      <c r="E154" s="1" t="s">
        <v>63</v>
      </c>
      <c r="F154" s="1" t="s">
        <v>126</v>
      </c>
      <c r="G154" s="1" t="s">
        <v>69</v>
      </c>
      <c r="H154" s="1" t="s">
        <v>193</v>
      </c>
      <c r="I154" s="1" t="s">
        <v>340</v>
      </c>
      <c r="J154" s="1">
        <v>1</v>
      </c>
      <c r="K154" s="4" t="str">
        <f>INVDC[[#This Row],[BAIE]]&amp;"/"&amp;INVDC[[#This Row],[POSITION]]</f>
        <v>SS1/BQ21/R9</v>
      </c>
      <c r="M154" s="1" t="str">
        <f>CONCATENATE(INVDC[[#This Row],[CODE]]," ",INVDC[[#This Row],[NOM]])</f>
        <v>IT04103 MDSSAE01</v>
      </c>
      <c r="N154" s="1"/>
      <c r="O154" s="1" t="str">
        <f t="shared" si="2"/>
        <v>IT04103 MDSSAE01</v>
      </c>
      <c r="P154" s="1"/>
      <c r="Q154" s="1"/>
    </row>
    <row r="155" spans="1:17">
      <c r="A155" s="4">
        <v>1164</v>
      </c>
      <c r="B155" s="4" t="s">
        <v>1060</v>
      </c>
      <c r="C155" s="4"/>
      <c r="D155" s="4" t="s">
        <v>341</v>
      </c>
      <c r="E155" s="1" t="s">
        <v>63</v>
      </c>
      <c r="F155" s="1" t="s">
        <v>342</v>
      </c>
      <c r="G155" s="1" t="s">
        <v>69</v>
      </c>
      <c r="H155" s="1" t="s">
        <v>343</v>
      </c>
      <c r="I155" s="1" t="s">
        <v>41</v>
      </c>
      <c r="J155" s="1">
        <v>7</v>
      </c>
      <c r="K155" s="4" t="str">
        <f>INVDC[[#This Row],[BAIE]]&amp;"/"&amp;INVDC[[#This Row],[POSITION]]</f>
        <v>SS1/BQ14/F5</v>
      </c>
      <c r="M155" s="1" t="str">
        <f>CONCATENATE(INVDC[[#This Row],[CODE]]," ",INVDC[[#This Row],[NOM]])</f>
        <v>IT04118 MDSSAB01</v>
      </c>
      <c r="N155" s="1"/>
      <c r="O155" s="1" t="str">
        <f t="shared" si="2"/>
        <v>IT04118 MDSSAB01</v>
      </c>
      <c r="P155" s="1"/>
      <c r="Q155" s="1"/>
    </row>
    <row r="156" spans="1:17">
      <c r="A156" s="4">
        <v>1165</v>
      </c>
      <c r="B156" s="4" t="s">
        <v>1061</v>
      </c>
      <c r="C156" s="4"/>
      <c r="D156" s="4" t="s">
        <v>344</v>
      </c>
      <c r="E156" s="1" t="s">
        <v>63</v>
      </c>
      <c r="F156" s="1" t="s">
        <v>126</v>
      </c>
      <c r="G156" s="1" t="s">
        <v>69</v>
      </c>
      <c r="H156" s="1" t="s">
        <v>210</v>
      </c>
      <c r="I156" s="1" t="s">
        <v>55</v>
      </c>
      <c r="J156" s="1">
        <v>1</v>
      </c>
      <c r="K156" s="4" t="str">
        <f>INVDC[[#This Row],[BAIE]]&amp;"/"&amp;INVDC[[#This Row],[POSITION]]</f>
        <v>SS1/BQ15/R37</v>
      </c>
      <c r="M156" s="1" t="str">
        <f>CONCATENATE(INVDC[[#This Row],[CODE]]," ",INVDC[[#This Row],[NOM]])</f>
        <v>IT04115 MDSSAE02</v>
      </c>
      <c r="N156" s="1"/>
      <c r="O156" s="1" t="str">
        <f t="shared" si="2"/>
        <v>IT04115 MDSSAE02</v>
      </c>
      <c r="P156" s="1"/>
      <c r="Q156" s="1"/>
    </row>
    <row r="157" spans="1:17">
      <c r="A157" s="4">
        <v>1166</v>
      </c>
      <c r="B157" s="4" t="s">
        <v>1062</v>
      </c>
      <c r="C157" s="4"/>
      <c r="D157" s="4" t="s">
        <v>345</v>
      </c>
      <c r="E157" s="1" t="s">
        <v>63</v>
      </c>
      <c r="F157" s="1" t="s">
        <v>126</v>
      </c>
      <c r="G157" s="1" t="s">
        <v>69</v>
      </c>
      <c r="H157" s="1" t="s">
        <v>217</v>
      </c>
      <c r="I157" s="1" t="s">
        <v>890</v>
      </c>
      <c r="J157" s="1">
        <v>1</v>
      </c>
      <c r="K157" s="4" t="str">
        <f>INVDC[[#This Row],[BAIE]]&amp;"/"&amp;INVDC[[#This Row],[POSITION]]</f>
        <v>SS1/BV22/R18</v>
      </c>
      <c r="M157" s="1" t="str">
        <f>CONCATENATE(INVDC[[#This Row],[CODE]]," ",INVDC[[#This Row],[NOM]])</f>
        <v>IT00323 MDSSAE05</v>
      </c>
      <c r="N157" s="1"/>
      <c r="O157" s="1" t="str">
        <f t="shared" si="2"/>
        <v>IT00323 MDSSAE05</v>
      </c>
      <c r="P157" s="1"/>
      <c r="Q157" s="1"/>
    </row>
    <row r="158" spans="1:17">
      <c r="A158" s="4">
        <v>1167</v>
      </c>
      <c r="B158" s="4" t="s">
        <v>1063</v>
      </c>
      <c r="C158" s="4"/>
      <c r="D158" s="4" t="s">
        <v>346</v>
      </c>
      <c r="E158" s="1" t="s">
        <v>63</v>
      </c>
      <c r="F158" s="1" t="s">
        <v>126</v>
      </c>
      <c r="G158" s="1" t="s">
        <v>69</v>
      </c>
      <c r="H158" s="1" t="s">
        <v>217</v>
      </c>
      <c r="I158" s="1" t="s">
        <v>347</v>
      </c>
      <c r="J158" s="1">
        <v>1</v>
      </c>
      <c r="K158" s="4" t="str">
        <f>INVDC[[#This Row],[BAIE]]&amp;"/"&amp;INVDC[[#This Row],[POSITION]]</f>
        <v>SS1/BV22/R19</v>
      </c>
      <c r="M158" s="1" t="str">
        <f>CONCATENATE(INVDC[[#This Row],[CODE]]," ",INVDC[[#This Row],[NOM]])</f>
        <v>IT01561 MDSSAE06</v>
      </c>
      <c r="N158" s="1"/>
      <c r="O158" s="1" t="str">
        <f t="shared" si="2"/>
        <v>IT01561 MDSSAE06</v>
      </c>
      <c r="P158" s="1"/>
      <c r="Q158" s="1"/>
    </row>
    <row r="159" spans="1:17">
      <c r="A159" s="4">
        <v>1168</v>
      </c>
      <c r="B159" s="4" t="s">
        <v>1064</v>
      </c>
      <c r="C159" s="4"/>
      <c r="D159" s="4" t="s">
        <v>348</v>
      </c>
      <c r="E159" s="1" t="s">
        <v>63</v>
      </c>
      <c r="F159" s="1" t="s">
        <v>126</v>
      </c>
      <c r="G159" s="1" t="s">
        <v>69</v>
      </c>
      <c r="H159" s="1" t="s">
        <v>217</v>
      </c>
      <c r="I159" s="1" t="s">
        <v>349</v>
      </c>
      <c r="J159" s="1">
        <v>1</v>
      </c>
      <c r="K159" s="4" t="str">
        <f>INVDC[[#This Row],[BAIE]]&amp;"/"&amp;INVDC[[#This Row],[POSITION]]</f>
        <v>SS1/BV22/R23</v>
      </c>
      <c r="M159" s="1" t="str">
        <f>CONCATENATE(INVDC[[#This Row],[CODE]]," ",INVDC[[#This Row],[NOM]])</f>
        <v>IT03955 MDSSAE03</v>
      </c>
      <c r="N159" s="1"/>
      <c r="O159" s="1" t="str">
        <f t="shared" si="2"/>
        <v>IT03955 MDSSAE03</v>
      </c>
      <c r="P159" s="1"/>
      <c r="Q159" s="1"/>
    </row>
    <row r="160" spans="1:17">
      <c r="A160" s="4">
        <v>1169</v>
      </c>
      <c r="B160" s="4" t="s">
        <v>1065</v>
      </c>
      <c r="C160" s="4"/>
      <c r="D160" s="4" t="s">
        <v>350</v>
      </c>
      <c r="E160" s="1" t="s">
        <v>63</v>
      </c>
      <c r="F160" s="1" t="s">
        <v>126</v>
      </c>
      <c r="G160" s="1" t="s">
        <v>69</v>
      </c>
      <c r="H160" s="1" t="s">
        <v>217</v>
      </c>
      <c r="I160" s="1" t="s">
        <v>351</v>
      </c>
      <c r="J160" s="1">
        <v>1</v>
      </c>
      <c r="K160" s="4" t="str">
        <f>INVDC[[#This Row],[BAIE]]&amp;"/"&amp;INVDC[[#This Row],[POSITION]]</f>
        <v>SS1/BV22/R21</v>
      </c>
      <c r="M160" s="1" t="str">
        <f>CONCATENATE(INVDC[[#This Row],[CODE]]," ",INVDC[[#This Row],[NOM]])</f>
        <v>IT03956 MDSSAE04</v>
      </c>
      <c r="N160" s="1"/>
      <c r="O160" s="1" t="str">
        <f t="shared" si="2"/>
        <v>IT03956 MDSSAE04</v>
      </c>
      <c r="P160" s="1"/>
      <c r="Q160" s="1"/>
    </row>
    <row r="161" spans="1:17">
      <c r="A161" s="4">
        <v>1170</v>
      </c>
      <c r="B161" s="4" t="s">
        <v>1066</v>
      </c>
      <c r="C161" s="4"/>
      <c r="D161" s="4" t="s">
        <v>352</v>
      </c>
      <c r="E161" s="1" t="s">
        <v>63</v>
      </c>
      <c r="F161" s="1" t="s">
        <v>70</v>
      </c>
      <c r="G161" s="1" t="s">
        <v>69</v>
      </c>
      <c r="H161" s="1" t="s">
        <v>353</v>
      </c>
      <c r="I161" s="1" t="s">
        <v>44</v>
      </c>
      <c r="J161" s="1">
        <v>14</v>
      </c>
      <c r="K161" s="4" t="str">
        <f>INVDC[[#This Row],[BAIE]]&amp;"/"&amp;INVDC[[#This Row],[POSITION]]</f>
        <v>SS1/BV04/F2</v>
      </c>
      <c r="M161" s="1" t="str">
        <f>CONCATENATE(INVDC[[#This Row],[CODE]]," ",INVDC[[#This Row],[NOM]])</f>
        <v>IT04105 MDSSAC01</v>
      </c>
      <c r="N161" s="1"/>
      <c r="O161" s="1" t="str">
        <f t="shared" si="2"/>
        <v>IT04105 MDSSAC01</v>
      </c>
      <c r="P161" s="1"/>
      <c r="Q161" s="1"/>
    </row>
    <row r="162" spans="1:17">
      <c r="A162" s="4">
        <v>1171</v>
      </c>
      <c r="B162" s="4" t="s">
        <v>1067</v>
      </c>
      <c r="C162" s="4"/>
      <c r="D162" s="4" t="s">
        <v>354</v>
      </c>
      <c r="E162" s="1" t="s">
        <v>63</v>
      </c>
      <c r="F162" s="1" t="s">
        <v>70</v>
      </c>
      <c r="G162" s="1" t="s">
        <v>69</v>
      </c>
      <c r="H162" s="1" t="s">
        <v>355</v>
      </c>
      <c r="I162" s="1" t="s">
        <v>44</v>
      </c>
      <c r="J162" s="1">
        <v>15</v>
      </c>
      <c r="K162" s="4" t="str">
        <f>INVDC[[#This Row],[BAIE]]&amp;"/"&amp;INVDC[[#This Row],[POSITION]]</f>
        <v>SS1/BY03/F2</v>
      </c>
      <c r="M162" s="1" t="str">
        <f>CONCATENATE(INVDC[[#This Row],[CODE]]," ",INVDC[[#This Row],[NOM]])</f>
        <v>IT04119 MDSSAC02</v>
      </c>
      <c r="N162" s="1"/>
      <c r="O162" s="1" t="str">
        <f t="shared" si="2"/>
        <v>IT04119 MDSSAC02</v>
      </c>
      <c r="P162" s="1"/>
      <c r="Q162" s="1"/>
    </row>
    <row r="163" spans="1:17">
      <c r="A163" s="4">
        <v>1172</v>
      </c>
      <c r="B163" s="4" t="s">
        <v>1068</v>
      </c>
      <c r="C163" s="4"/>
      <c r="D163" s="4" t="s">
        <v>356</v>
      </c>
      <c r="E163" s="1" t="s">
        <v>63</v>
      </c>
      <c r="F163" s="1" t="s">
        <v>126</v>
      </c>
      <c r="G163" s="1" t="s">
        <v>69</v>
      </c>
      <c r="H163" s="1" t="s">
        <v>257</v>
      </c>
      <c r="I163" s="1" t="s">
        <v>219</v>
      </c>
      <c r="J163" s="1">
        <v>1</v>
      </c>
      <c r="K163" s="4" t="str">
        <f>INVDC[[#This Row],[BAIE]]&amp;"/"&amp;INVDC[[#This Row],[POSITION]]</f>
        <v>TS1/BQ21/R33</v>
      </c>
      <c r="M163" s="1" t="str">
        <f>CONCATENATE(INVDC[[#This Row],[CODE]]," ",INVDC[[#This Row],[NOM]])</f>
        <v>IT04018 MDSTOE01</v>
      </c>
      <c r="N163" s="1"/>
      <c r="O163" s="1" t="str">
        <f t="shared" si="2"/>
        <v>IT04018 MDSTOE01</v>
      </c>
      <c r="P163" s="1"/>
      <c r="Q163" s="1"/>
    </row>
    <row r="164" spans="1:17">
      <c r="A164" s="4">
        <v>1173</v>
      </c>
      <c r="B164" s="4" t="s">
        <v>1069</v>
      </c>
      <c r="C164" s="4"/>
      <c r="D164" s="4" t="s">
        <v>357</v>
      </c>
      <c r="E164" s="1" t="s">
        <v>63</v>
      </c>
      <c r="F164" s="1" t="s">
        <v>342</v>
      </c>
      <c r="G164" s="1" t="s">
        <v>69</v>
      </c>
      <c r="H164" s="1" t="s">
        <v>358</v>
      </c>
      <c r="I164" s="1" t="s">
        <v>359</v>
      </c>
      <c r="J164" s="1">
        <v>7</v>
      </c>
      <c r="K164" s="4" t="str">
        <f>INVDC[[#This Row],[BAIE]]&amp;"/"&amp;INVDC[[#This Row],[POSITION]]</f>
        <v>TS1/BQ14/R5</v>
      </c>
      <c r="M164" s="1" t="str">
        <f>CONCATENATE(INVDC[[#This Row],[CODE]]," ",INVDC[[#This Row],[NOM]])</f>
        <v>IT04040 MDSTOB02</v>
      </c>
      <c r="N164" s="1"/>
      <c r="O164" s="1" t="str">
        <f t="shared" si="2"/>
        <v>IT04040 MDSTOB02</v>
      </c>
      <c r="P164" s="1"/>
      <c r="Q164" s="1"/>
    </row>
    <row r="165" spans="1:17">
      <c r="A165" s="4">
        <v>1174</v>
      </c>
      <c r="B165" s="4" t="s">
        <v>1070</v>
      </c>
      <c r="C165" s="4"/>
      <c r="D165" s="4" t="s">
        <v>360</v>
      </c>
      <c r="E165" s="1" t="s">
        <v>63</v>
      </c>
      <c r="F165" s="1" t="s">
        <v>126</v>
      </c>
      <c r="G165" s="1" t="s">
        <v>69</v>
      </c>
      <c r="H165" s="1" t="s">
        <v>268</v>
      </c>
      <c r="I165" s="1" t="s">
        <v>40</v>
      </c>
      <c r="J165" s="1">
        <v>1</v>
      </c>
      <c r="K165" s="4" t="str">
        <f>INVDC[[#This Row],[BAIE]]&amp;"/"&amp;INVDC[[#This Row],[POSITION]]</f>
        <v>TS1/BQ15/F37</v>
      </c>
      <c r="M165" s="1" t="str">
        <f>CONCATENATE(INVDC[[#This Row],[CODE]]," ",INVDC[[#This Row],[NOM]])</f>
        <v>IT04041 MDSTOE02</v>
      </c>
      <c r="N165" s="1"/>
      <c r="O165" s="1" t="str">
        <f t="shared" si="2"/>
        <v>IT04041 MDSTOE02</v>
      </c>
      <c r="P165" s="1"/>
      <c r="Q165" s="1"/>
    </row>
    <row r="166" spans="1:17">
      <c r="A166" s="4">
        <v>1175</v>
      </c>
      <c r="B166" s="4" t="s">
        <v>1071</v>
      </c>
      <c r="C166" s="4"/>
      <c r="D166" s="4" t="s">
        <v>584</v>
      </c>
      <c r="E166" s="1" t="s">
        <v>63</v>
      </c>
      <c r="F166" s="1" t="s">
        <v>126</v>
      </c>
      <c r="G166" s="1" t="s">
        <v>69</v>
      </c>
      <c r="H166" s="1" t="s">
        <v>563</v>
      </c>
      <c r="I166" s="1" t="s">
        <v>351</v>
      </c>
      <c r="J166" s="1">
        <v>1</v>
      </c>
      <c r="K166" s="4" t="str">
        <f>INVDC[[#This Row],[BAIE]]&amp;"/"&amp;INVDC[[#This Row],[POSITION]]</f>
        <v>TS1/BV22/R21</v>
      </c>
      <c r="M166" s="1" t="str">
        <f>CONCATENATE(INVDC[[#This Row],[CODE]]," ",INVDC[[#This Row],[NOM]])</f>
        <v>IT03953 MDSTOE03</v>
      </c>
      <c r="N166" s="1"/>
      <c r="O166" s="1" t="str">
        <f t="shared" si="2"/>
        <v>IT03953 MDSTOE03</v>
      </c>
      <c r="P166" s="1"/>
      <c r="Q166" s="1"/>
    </row>
    <row r="167" spans="1:17">
      <c r="A167" s="4">
        <v>1176</v>
      </c>
      <c r="B167" s="4" t="s">
        <v>1072</v>
      </c>
      <c r="C167" s="4"/>
      <c r="D167" s="4" t="s">
        <v>585</v>
      </c>
      <c r="E167" s="1" t="s">
        <v>63</v>
      </c>
      <c r="F167" s="1" t="s">
        <v>126</v>
      </c>
      <c r="G167" s="1" t="s">
        <v>69</v>
      </c>
      <c r="H167" s="1" t="s">
        <v>563</v>
      </c>
      <c r="I167" s="1" t="s">
        <v>349</v>
      </c>
      <c r="J167" s="1">
        <v>1</v>
      </c>
      <c r="K167" s="4" t="str">
        <f>INVDC[[#This Row],[BAIE]]&amp;"/"&amp;INVDC[[#This Row],[POSITION]]</f>
        <v>TS1/BV22/R23</v>
      </c>
      <c r="M167" s="1" t="str">
        <f>CONCATENATE(INVDC[[#This Row],[CODE]]," ",INVDC[[#This Row],[NOM]])</f>
        <v>IT03954 MDSTOE04</v>
      </c>
      <c r="N167" s="1"/>
      <c r="O167" s="1" t="str">
        <f t="shared" si="2"/>
        <v>IT03954 MDSTOE04</v>
      </c>
      <c r="P167" s="1"/>
      <c r="Q167" s="1"/>
    </row>
    <row r="168" spans="1:17">
      <c r="A168" s="4">
        <v>1177</v>
      </c>
      <c r="B168" s="4" t="s">
        <v>1073</v>
      </c>
      <c r="C168" s="4"/>
      <c r="D168" s="4" t="s">
        <v>361</v>
      </c>
      <c r="E168" s="1" t="s">
        <v>63</v>
      </c>
      <c r="F168" s="1" t="s">
        <v>70</v>
      </c>
      <c r="G168" s="1" t="s">
        <v>69</v>
      </c>
      <c r="H168" s="1" t="s">
        <v>362</v>
      </c>
      <c r="I168" s="1" t="s">
        <v>44</v>
      </c>
      <c r="J168" s="1">
        <v>14</v>
      </c>
      <c r="K168" s="4" t="str">
        <f>INVDC[[#This Row],[BAIE]]&amp;"/"&amp;INVDC[[#This Row],[POSITION]]</f>
        <v>TS1/BV04/F2</v>
      </c>
      <c r="M168" s="1" t="str">
        <f>CONCATENATE(INVDC[[#This Row],[CODE]]," ",INVDC[[#This Row],[NOM]])</f>
        <v>IT04023 MDSTOC01</v>
      </c>
      <c r="N168" s="1"/>
      <c r="O168" s="1" t="str">
        <f t="shared" si="2"/>
        <v>IT04023 MDSTOC01</v>
      </c>
      <c r="P168" s="1"/>
      <c r="Q168" s="1"/>
    </row>
    <row r="169" spans="1:17">
      <c r="A169" s="4">
        <v>1178</v>
      </c>
      <c r="B169" s="4" t="s">
        <v>1074</v>
      </c>
      <c r="C169" s="4"/>
      <c r="D169" s="4" t="s">
        <v>586</v>
      </c>
      <c r="E169" s="1" t="s">
        <v>63</v>
      </c>
      <c r="F169" s="1" t="s">
        <v>70</v>
      </c>
      <c r="G169" s="1" t="s">
        <v>69</v>
      </c>
      <c r="H169" s="1" t="s">
        <v>587</v>
      </c>
      <c r="I169" s="1" t="s">
        <v>44</v>
      </c>
      <c r="J169" s="1">
        <v>15</v>
      </c>
      <c r="K169" s="4" t="str">
        <f>INVDC[[#This Row],[BAIE]]&amp;"/"&amp;INVDC[[#This Row],[POSITION]]</f>
        <v>TS1/BY03/F2</v>
      </c>
      <c r="M169" s="1" t="str">
        <f>CONCATENATE(INVDC[[#This Row],[CODE]]," ",INVDC[[#This Row],[NOM]])</f>
        <v>IT04044 MDSTOC02</v>
      </c>
      <c r="N169" s="1"/>
      <c r="O169" s="1" t="str">
        <f t="shared" si="2"/>
        <v>IT04044 MDSTOC02</v>
      </c>
      <c r="P169" s="1"/>
      <c r="Q169" s="1"/>
    </row>
    <row r="170" spans="1:17">
      <c r="A170" s="4">
        <v>1204</v>
      </c>
      <c r="B170" s="4" t="s">
        <v>1075</v>
      </c>
      <c r="C170" s="4"/>
      <c r="D170" s="4" t="s">
        <v>363</v>
      </c>
      <c r="E170" s="1" t="s">
        <v>82</v>
      </c>
      <c r="F170" s="1" t="s">
        <v>364</v>
      </c>
      <c r="G170" s="1" t="s">
        <v>27</v>
      </c>
      <c r="H170" s="1" t="s">
        <v>365</v>
      </c>
      <c r="I170" s="1" t="s">
        <v>33</v>
      </c>
      <c r="J170" s="1">
        <v>42</v>
      </c>
      <c r="K170" s="4" t="str">
        <f>INVDC[[#This Row],[BAIE]]&amp;"/"&amp;INVDC[[#This Row],[POSITION]]</f>
        <v>SS1/BQ29/D0</v>
      </c>
      <c r="M170" s="1" t="str">
        <f>CONCATENATE(INVDC[[#This Row],[CODE]]," ",INVDC[[#This Row],[NOM]])</f>
        <v>IT04088 VSP B4</v>
      </c>
      <c r="N170" s="1"/>
      <c r="O170" s="1" t="str">
        <f t="shared" si="2"/>
        <v>IT04088 VSP B4</v>
      </c>
      <c r="P170" s="1"/>
      <c r="Q170" s="1"/>
    </row>
    <row r="171" spans="1:17">
      <c r="A171" s="4">
        <v>1205</v>
      </c>
      <c r="B171" s="4" t="s">
        <v>1076</v>
      </c>
      <c r="C171" s="4"/>
      <c r="D171" s="4" t="s">
        <v>363</v>
      </c>
      <c r="E171" s="1" t="s">
        <v>82</v>
      </c>
      <c r="F171" s="1" t="s">
        <v>364</v>
      </c>
      <c r="G171" s="1" t="s">
        <v>27</v>
      </c>
      <c r="H171" s="1" t="s">
        <v>366</v>
      </c>
      <c r="I171" s="1" t="s">
        <v>33</v>
      </c>
      <c r="J171" s="1">
        <v>42</v>
      </c>
      <c r="K171" s="4" t="str">
        <f>INVDC[[#This Row],[BAIE]]&amp;"/"&amp;INVDC[[#This Row],[POSITION]]</f>
        <v>SS1/BQ30/D0</v>
      </c>
      <c r="M171" s="1" t="str">
        <f>CONCATENATE(INVDC[[#This Row],[CODE]]," ",INVDC[[#This Row],[NOM]])</f>
        <v>IT04087 VSP B4</v>
      </c>
      <c r="N171" s="1"/>
      <c r="O171" s="1" t="str">
        <f t="shared" si="2"/>
        <v>IT04087 VSP B4</v>
      </c>
      <c r="P171" s="1"/>
      <c r="Q171" s="1"/>
    </row>
    <row r="172" spans="1:17">
      <c r="A172" s="4">
        <v>1206</v>
      </c>
      <c r="B172" s="4" t="s">
        <v>1077</v>
      </c>
      <c r="C172" s="4"/>
      <c r="D172" s="4" t="s">
        <v>363</v>
      </c>
      <c r="E172" s="1" t="s">
        <v>82</v>
      </c>
      <c r="F172" s="1" t="s">
        <v>364</v>
      </c>
      <c r="G172" s="1" t="s">
        <v>27</v>
      </c>
      <c r="H172" s="1" t="s">
        <v>367</v>
      </c>
      <c r="I172" s="1" t="s">
        <v>33</v>
      </c>
      <c r="J172" s="1">
        <v>42</v>
      </c>
      <c r="K172" s="4" t="str">
        <f>INVDC[[#This Row],[BAIE]]&amp;"/"&amp;INVDC[[#This Row],[POSITION]]</f>
        <v>SS1/BQ31/D0</v>
      </c>
      <c r="M172" s="1" t="str">
        <f>CONCATENATE(INVDC[[#This Row],[CODE]]," ",INVDC[[#This Row],[NOM]])</f>
        <v>IT04086 VSP B4</v>
      </c>
      <c r="N172" s="1"/>
      <c r="O172" s="1" t="str">
        <f t="shared" si="2"/>
        <v>IT04086 VSP B4</v>
      </c>
      <c r="P172" s="1"/>
      <c r="Q172" s="1"/>
    </row>
    <row r="173" spans="1:17">
      <c r="A173" s="4">
        <v>1207</v>
      </c>
      <c r="B173" s="4" t="s">
        <v>1078</v>
      </c>
      <c r="C173" s="4"/>
      <c r="D173" s="4" t="s">
        <v>750</v>
      </c>
      <c r="E173" s="1" t="s">
        <v>76</v>
      </c>
      <c r="F173" s="1" t="s">
        <v>368</v>
      </c>
      <c r="G173" s="1" t="s">
        <v>27</v>
      </c>
      <c r="H173" s="1" t="s">
        <v>369</v>
      </c>
      <c r="I173" s="1" t="s">
        <v>65</v>
      </c>
      <c r="J173" s="1">
        <v>2</v>
      </c>
      <c r="K173" s="4" t="str">
        <f>INVDC[[#This Row],[BAIE]]&amp;"/"&amp;INVDC[[#This Row],[POSITION]]</f>
        <v>SS1/BQ03/F27</v>
      </c>
      <c r="M173" s="1" t="str">
        <f>CONCATENATE(INVDC[[#This Row],[CODE]]," ",INVDC[[#This Row],[NOM]])</f>
        <v>IT04111 NETAPP DISK</v>
      </c>
      <c r="N173" s="1"/>
      <c r="O173" s="1" t="str">
        <f t="shared" si="2"/>
        <v>IT04111 NETAPP DISK</v>
      </c>
      <c r="P173" s="1"/>
      <c r="Q173" s="1"/>
    </row>
    <row r="174" spans="1:17">
      <c r="A174" s="4">
        <v>1208</v>
      </c>
      <c r="B174" s="4" t="s">
        <v>1079</v>
      </c>
      <c r="C174" s="4"/>
      <c r="D174" s="4" t="s">
        <v>750</v>
      </c>
      <c r="E174" s="1" t="s">
        <v>76</v>
      </c>
      <c r="F174" s="1" t="s">
        <v>368</v>
      </c>
      <c r="G174" s="1" t="s">
        <v>27</v>
      </c>
      <c r="H174" s="1" t="s">
        <v>369</v>
      </c>
      <c r="I174" s="1" t="s">
        <v>16</v>
      </c>
      <c r="J174" s="1">
        <v>2</v>
      </c>
      <c r="K174" s="4" t="str">
        <f>INVDC[[#This Row],[BAIE]]&amp;"/"&amp;INVDC[[#This Row],[POSITION]]</f>
        <v>SS1/BQ03/F29</v>
      </c>
      <c r="M174" s="1" t="str">
        <f>CONCATENATE(INVDC[[#This Row],[CODE]]," ",INVDC[[#This Row],[NOM]])</f>
        <v>IT04112 NETAPP DISK</v>
      </c>
      <c r="N174" s="1"/>
      <c r="O174" s="1" t="str">
        <f t="shared" si="2"/>
        <v>IT04112 NETAPP DISK</v>
      </c>
      <c r="P174" s="1"/>
      <c r="Q174" s="1"/>
    </row>
    <row r="175" spans="1:17">
      <c r="A175" s="4">
        <v>1209</v>
      </c>
      <c r="B175" s="4" t="s">
        <v>1080</v>
      </c>
      <c r="C175" s="4"/>
      <c r="D175" s="4" t="s">
        <v>750</v>
      </c>
      <c r="E175" s="1" t="s">
        <v>76</v>
      </c>
      <c r="F175" s="1" t="s">
        <v>368</v>
      </c>
      <c r="G175" s="1" t="s">
        <v>27</v>
      </c>
      <c r="H175" s="1" t="s">
        <v>369</v>
      </c>
      <c r="I175" s="1" t="s">
        <v>49</v>
      </c>
      <c r="J175" s="1">
        <v>2</v>
      </c>
      <c r="K175" s="4" t="str">
        <f>INVDC[[#This Row],[BAIE]]&amp;"/"&amp;INVDC[[#This Row],[POSITION]]</f>
        <v>SS1/BQ03/F31</v>
      </c>
      <c r="M175" s="1" t="str">
        <f>CONCATENATE(INVDC[[#This Row],[CODE]]," ",INVDC[[#This Row],[NOM]])</f>
        <v>IT04113 NETAPP DISK</v>
      </c>
      <c r="N175" s="1"/>
      <c r="O175" s="1" t="str">
        <f t="shared" si="2"/>
        <v>IT04113 NETAPP DISK</v>
      </c>
      <c r="P175" s="1"/>
      <c r="Q175" s="1"/>
    </row>
    <row r="176" spans="1:17">
      <c r="A176" s="4">
        <v>1210</v>
      </c>
      <c r="B176" s="4" t="s">
        <v>1081</v>
      </c>
      <c r="C176" s="4"/>
      <c r="D176" s="4" t="s">
        <v>750</v>
      </c>
      <c r="E176" s="1" t="s">
        <v>76</v>
      </c>
      <c r="F176" s="1" t="s">
        <v>368</v>
      </c>
      <c r="G176" s="1" t="s">
        <v>27</v>
      </c>
      <c r="H176" s="1" t="s">
        <v>369</v>
      </c>
      <c r="I176" s="1" t="s">
        <v>47</v>
      </c>
      <c r="J176" s="1">
        <v>2</v>
      </c>
      <c r="K176" s="4" t="str">
        <f>INVDC[[#This Row],[BAIE]]&amp;"/"&amp;INVDC[[#This Row],[POSITION]]</f>
        <v>SS1/BQ03/F13</v>
      </c>
      <c r="M176" s="1" t="str">
        <f>CONCATENATE(INVDC[[#This Row],[CODE]]," ",INVDC[[#This Row],[NOM]])</f>
        <v>IT04108 NETAPP DISK</v>
      </c>
      <c r="N176" s="1"/>
      <c r="O176" s="1" t="str">
        <f t="shared" si="2"/>
        <v>IT04108 NETAPP DISK</v>
      </c>
      <c r="P176" s="1"/>
      <c r="Q176" s="1"/>
    </row>
    <row r="177" spans="1:17">
      <c r="A177" s="4">
        <v>1211</v>
      </c>
      <c r="B177" s="4" t="s">
        <v>1082</v>
      </c>
      <c r="C177" s="4"/>
      <c r="D177" s="4" t="s">
        <v>750</v>
      </c>
      <c r="E177" s="1" t="s">
        <v>76</v>
      </c>
      <c r="F177" s="1" t="s">
        <v>368</v>
      </c>
      <c r="G177" s="1" t="s">
        <v>27</v>
      </c>
      <c r="H177" s="1" t="s">
        <v>369</v>
      </c>
      <c r="I177" s="1" t="s">
        <v>285</v>
      </c>
      <c r="J177" s="1">
        <v>2</v>
      </c>
      <c r="K177" s="4" t="str">
        <f>INVDC[[#This Row],[BAIE]]&amp;"/"&amp;INVDC[[#This Row],[POSITION]]</f>
        <v>SS1/BQ03/F11</v>
      </c>
      <c r="M177" s="1" t="str">
        <f>CONCATENATE(INVDC[[#This Row],[CODE]]," ",INVDC[[#This Row],[NOM]])</f>
        <v>IT04107 NETAPP DISK</v>
      </c>
      <c r="N177" s="1"/>
      <c r="O177" s="1" t="str">
        <f t="shared" si="2"/>
        <v>IT04107 NETAPP DISK</v>
      </c>
      <c r="P177" s="1"/>
      <c r="Q177" s="1"/>
    </row>
    <row r="178" spans="1:17">
      <c r="A178" s="4">
        <v>1212</v>
      </c>
      <c r="B178" s="4" t="s">
        <v>1083</v>
      </c>
      <c r="C178" s="4"/>
      <c r="D178" s="4" t="s">
        <v>750</v>
      </c>
      <c r="E178" s="1" t="s">
        <v>76</v>
      </c>
      <c r="F178" s="1" t="s">
        <v>368</v>
      </c>
      <c r="G178" s="1" t="s">
        <v>27</v>
      </c>
      <c r="H178" s="1" t="s">
        <v>369</v>
      </c>
      <c r="I178" s="1" t="s">
        <v>370</v>
      </c>
      <c r="J178" s="1">
        <v>2</v>
      </c>
      <c r="K178" s="4" t="str">
        <f>INVDC[[#This Row],[BAIE]]&amp;"/"&amp;INVDC[[#This Row],[POSITION]]</f>
        <v>SS1/BQ03/F09</v>
      </c>
      <c r="M178" s="1" t="str">
        <f>CONCATENATE(INVDC[[#This Row],[CODE]]," ",INVDC[[#This Row],[NOM]])</f>
        <v>IT04106 NETAPP DISK</v>
      </c>
      <c r="N178" s="1"/>
      <c r="O178" s="1" t="str">
        <f t="shared" si="2"/>
        <v>IT04106 NETAPP DISK</v>
      </c>
      <c r="P178" s="1"/>
      <c r="Q178" s="1"/>
    </row>
    <row r="179" spans="1:17">
      <c r="A179" s="4">
        <v>1213</v>
      </c>
      <c r="B179" s="4" t="s">
        <v>1084</v>
      </c>
      <c r="C179" s="4"/>
      <c r="D179" s="4" t="s">
        <v>751</v>
      </c>
      <c r="E179" s="1" t="s">
        <v>76</v>
      </c>
      <c r="F179" s="1" t="s">
        <v>130</v>
      </c>
      <c r="G179" s="1" t="s">
        <v>27</v>
      </c>
      <c r="H179" s="1" t="s">
        <v>369</v>
      </c>
      <c r="I179" s="1" t="s">
        <v>283</v>
      </c>
      <c r="J179" s="1">
        <v>6</v>
      </c>
      <c r="K179" s="4" t="str">
        <f>INVDC[[#This Row],[BAIE]]&amp;"/"&amp;INVDC[[#This Row],[POSITION]]</f>
        <v>SS1/BQ03/F15</v>
      </c>
      <c r="M179" s="1" t="str">
        <f>CONCATENATE(INVDC[[#This Row],[CODE]]," ",INVDC[[#This Row],[NOM]])</f>
        <v>IT04109 FAS43B_06282 - CTL2</v>
      </c>
      <c r="N179" s="1"/>
      <c r="O179" s="1" t="str">
        <f t="shared" si="2"/>
        <v>IT04109 FAS43B_06282 - CTL2</v>
      </c>
      <c r="P179" s="1"/>
      <c r="Q179" s="1"/>
    </row>
    <row r="180" spans="1:17">
      <c r="A180" s="4">
        <v>1214</v>
      </c>
      <c r="B180" s="4" t="s">
        <v>1085</v>
      </c>
      <c r="C180" s="4"/>
      <c r="D180" s="4" t="s">
        <v>752</v>
      </c>
      <c r="E180" s="1" t="s">
        <v>76</v>
      </c>
      <c r="F180" s="1" t="s">
        <v>130</v>
      </c>
      <c r="G180" s="1" t="s">
        <v>27</v>
      </c>
      <c r="H180" s="1" t="s">
        <v>369</v>
      </c>
      <c r="I180" s="1" t="s">
        <v>36</v>
      </c>
      <c r="J180" s="1">
        <v>6</v>
      </c>
      <c r="K180" s="4" t="str">
        <f>INVDC[[#This Row],[BAIE]]&amp;"/"&amp;INVDC[[#This Row],[POSITION]]</f>
        <v>SS1/BQ03/F21</v>
      </c>
      <c r="M180" s="1" t="str">
        <f>CONCATENATE(INVDC[[#This Row],[CODE]]," ",INVDC[[#This Row],[NOM]])</f>
        <v>IT04110 FAS43A_06270 - CTL1</v>
      </c>
      <c r="N180" s="1"/>
      <c r="O180" s="1" t="str">
        <f t="shared" si="2"/>
        <v>IT04110 FAS43A_06270 - CTL1</v>
      </c>
      <c r="P180" s="1"/>
      <c r="Q180" s="1"/>
    </row>
    <row r="181" spans="1:17">
      <c r="A181" s="4">
        <v>1215</v>
      </c>
      <c r="B181" s="4" t="s">
        <v>1086</v>
      </c>
      <c r="C181" s="4"/>
      <c r="D181" s="4" t="s">
        <v>588</v>
      </c>
      <c r="E181" s="1" t="s">
        <v>63</v>
      </c>
      <c r="F181" s="1" t="s">
        <v>93</v>
      </c>
      <c r="G181" s="1" t="s">
        <v>27</v>
      </c>
      <c r="H181" s="1" t="s">
        <v>589</v>
      </c>
      <c r="I181" s="1" t="s">
        <v>33</v>
      </c>
      <c r="J181" s="1">
        <v>42</v>
      </c>
      <c r="K181" s="4" t="str">
        <f>INVDC[[#This Row],[BAIE]]&amp;"/"&amp;INVDC[[#This Row],[POSITION]]</f>
        <v>SS1/BQ10/D0</v>
      </c>
      <c r="M181" s="1" t="str">
        <f>CONCATENATE(INVDC[[#This Row],[CODE]]," ",INVDC[[#This Row],[NOM]])</f>
        <v>IT03952 BAY 1A</v>
      </c>
      <c r="N181" s="1"/>
      <c r="O181" s="1" t="str">
        <f t="shared" si="2"/>
        <v>IT03952 BAY 1A</v>
      </c>
      <c r="P181" s="1"/>
      <c r="Q181" s="1"/>
    </row>
    <row r="182" spans="1:17">
      <c r="A182" s="4">
        <v>1216</v>
      </c>
      <c r="B182" s="4" t="s">
        <v>1087</v>
      </c>
      <c r="C182" s="4"/>
      <c r="D182" s="4" t="s">
        <v>781</v>
      </c>
      <c r="E182" s="1" t="s">
        <v>63</v>
      </c>
      <c r="F182" s="1" t="s">
        <v>93</v>
      </c>
      <c r="G182" s="1" t="s">
        <v>27</v>
      </c>
      <c r="H182" s="1" t="s">
        <v>590</v>
      </c>
      <c r="I182" s="1" t="s">
        <v>33</v>
      </c>
      <c r="J182" s="1">
        <v>42</v>
      </c>
      <c r="K182" s="4" t="str">
        <f>INVDC[[#This Row],[BAIE]]&amp;"/"&amp;INVDC[[#This Row],[POSITION]]</f>
        <v>SS1/BQ11/D0</v>
      </c>
      <c r="M182" s="1" t="str">
        <f>CONCATENATE(INVDC[[#This Row],[CODE]]," ",INVDC[[#This Row],[NOM]])</f>
        <v>IT03951 SS1-VMAX-40K-SAP-SYS-223</v>
      </c>
      <c r="N182" s="1"/>
      <c r="O182" s="1" t="str">
        <f t="shared" si="2"/>
        <v>IT03951 SS1-VMAX-40K-SAP-SYS-223</v>
      </c>
      <c r="P182" s="1"/>
      <c r="Q182" s="1"/>
    </row>
    <row r="183" spans="1:17">
      <c r="A183" s="4">
        <v>1217</v>
      </c>
      <c r="B183" s="4" t="s">
        <v>1088</v>
      </c>
      <c r="C183" s="4"/>
      <c r="D183" s="4" t="s">
        <v>591</v>
      </c>
      <c r="E183" s="1" t="s">
        <v>63</v>
      </c>
      <c r="F183" s="1" t="s">
        <v>93</v>
      </c>
      <c r="G183" s="1" t="s">
        <v>27</v>
      </c>
      <c r="H183" s="1" t="s">
        <v>592</v>
      </c>
      <c r="I183" s="1" t="s">
        <v>33</v>
      </c>
      <c r="J183" s="1">
        <v>42</v>
      </c>
      <c r="K183" s="4" t="str">
        <f>INVDC[[#This Row],[BAIE]]&amp;"/"&amp;INVDC[[#This Row],[POSITION]]</f>
        <v>SS1/BQ12/D0</v>
      </c>
      <c r="M183" s="1" t="str">
        <f>CONCATENATE(INVDC[[#This Row],[CODE]]," ",INVDC[[#This Row],[NOM]])</f>
        <v>IT03950 BAY 1B</v>
      </c>
      <c r="N183" s="1"/>
      <c r="O183" s="1" t="str">
        <f t="shared" si="2"/>
        <v>IT03950 BAY 1B</v>
      </c>
      <c r="P183" s="1"/>
      <c r="Q183" s="1"/>
    </row>
    <row r="184" spans="1:17">
      <c r="A184" s="4">
        <v>1218</v>
      </c>
      <c r="B184" s="4" t="s">
        <v>1089</v>
      </c>
      <c r="C184" s="4"/>
      <c r="D184" s="4" t="s">
        <v>371</v>
      </c>
      <c r="E184" s="1" t="s">
        <v>82</v>
      </c>
      <c r="F184" s="1" t="s">
        <v>364</v>
      </c>
      <c r="G184" s="1" t="s">
        <v>27</v>
      </c>
      <c r="H184" s="1" t="s">
        <v>372</v>
      </c>
      <c r="I184" s="1" t="s">
        <v>33</v>
      </c>
      <c r="J184" s="1">
        <v>42</v>
      </c>
      <c r="K184" s="4" t="str">
        <f>INVDC[[#This Row],[BAIE]]&amp;"/"&amp;INVDC[[#This Row],[POSITION]]</f>
        <v>TS1/BQ29/D0</v>
      </c>
      <c r="M184" s="1" t="str">
        <f>CONCATENATE(INVDC[[#This Row],[CODE]]," ",INVDC[[#This Row],[NOM]])</f>
        <v>IT04014 VSP B5</v>
      </c>
      <c r="N184" s="1"/>
      <c r="O184" s="1" t="str">
        <f t="shared" si="2"/>
        <v>IT04014 VSP B5</v>
      </c>
      <c r="P184" s="1"/>
      <c r="Q184" s="1"/>
    </row>
    <row r="185" spans="1:17">
      <c r="A185" s="4">
        <v>1219</v>
      </c>
      <c r="B185" s="4" t="s">
        <v>1090</v>
      </c>
      <c r="C185" s="4"/>
      <c r="D185" s="4" t="s">
        <v>371</v>
      </c>
      <c r="E185" s="1" t="s">
        <v>82</v>
      </c>
      <c r="F185" s="1" t="s">
        <v>364</v>
      </c>
      <c r="G185" s="1" t="s">
        <v>27</v>
      </c>
      <c r="H185" s="1" t="s">
        <v>373</v>
      </c>
      <c r="I185" s="1" t="s">
        <v>33</v>
      </c>
      <c r="J185" s="1">
        <v>42</v>
      </c>
      <c r="K185" s="4" t="str">
        <f>INVDC[[#This Row],[BAIE]]&amp;"/"&amp;INVDC[[#This Row],[POSITION]]</f>
        <v>TS1/BQ30/D0</v>
      </c>
      <c r="M185" s="1" t="str">
        <f>CONCATENATE(INVDC[[#This Row],[CODE]]," ",INVDC[[#This Row],[NOM]])</f>
        <v>IT04013 VSP B5</v>
      </c>
      <c r="N185" s="1"/>
      <c r="O185" s="1" t="str">
        <f t="shared" si="2"/>
        <v>IT04013 VSP B5</v>
      </c>
      <c r="P185" s="1"/>
      <c r="Q185" s="1"/>
    </row>
    <row r="186" spans="1:17">
      <c r="A186" s="4">
        <v>1220</v>
      </c>
      <c r="B186" s="4" t="s">
        <v>1091</v>
      </c>
      <c r="C186" s="4"/>
      <c r="D186" s="4" t="s">
        <v>371</v>
      </c>
      <c r="E186" s="1" t="s">
        <v>82</v>
      </c>
      <c r="F186" s="1" t="s">
        <v>364</v>
      </c>
      <c r="G186" s="1" t="s">
        <v>27</v>
      </c>
      <c r="H186" s="1" t="s">
        <v>374</v>
      </c>
      <c r="I186" s="1" t="s">
        <v>33</v>
      </c>
      <c r="J186" s="1">
        <v>42</v>
      </c>
      <c r="K186" s="4" t="str">
        <f>INVDC[[#This Row],[BAIE]]&amp;"/"&amp;INVDC[[#This Row],[POSITION]]</f>
        <v>TS1/BQ31/D0</v>
      </c>
      <c r="M186" s="1" t="str">
        <f>CONCATENATE(INVDC[[#This Row],[CODE]]," ",INVDC[[#This Row],[NOM]])</f>
        <v>IT04012 VSP B5</v>
      </c>
      <c r="N186" s="1"/>
      <c r="O186" s="1" t="str">
        <f t="shared" si="2"/>
        <v>IT04012 VSP B5</v>
      </c>
      <c r="P186" s="1"/>
      <c r="Q186" s="1"/>
    </row>
    <row r="187" spans="1:17">
      <c r="A187" s="4">
        <v>1227</v>
      </c>
      <c r="B187" s="4" t="s">
        <v>1092</v>
      </c>
      <c r="C187" s="4"/>
      <c r="D187" s="4" t="s">
        <v>753</v>
      </c>
      <c r="E187" s="1" t="s">
        <v>76</v>
      </c>
      <c r="F187" s="1" t="s">
        <v>130</v>
      </c>
      <c r="G187" s="1" t="s">
        <v>27</v>
      </c>
      <c r="H187" s="1" t="s">
        <v>375</v>
      </c>
      <c r="I187" s="1" t="s">
        <v>283</v>
      </c>
      <c r="J187" s="1">
        <v>6</v>
      </c>
      <c r="K187" s="4" t="str">
        <f>INVDC[[#This Row],[BAIE]]&amp;"/"&amp;INVDC[[#This Row],[POSITION]]</f>
        <v>TS1/BQ03/F15</v>
      </c>
      <c r="M187" s="1" t="str">
        <f>CONCATENATE(INVDC[[#This Row],[CODE]]," ",INVDC[[#This Row],[NOM]])</f>
        <v>IT04027 FAS44A_08022 - CTL1</v>
      </c>
      <c r="N187" s="1"/>
      <c r="O187" s="1" t="str">
        <f t="shared" si="2"/>
        <v>IT04027 FAS44A_08022 - CTL1</v>
      </c>
      <c r="P187" s="1"/>
      <c r="Q187" s="1"/>
    </row>
    <row r="188" spans="1:17">
      <c r="A188" s="4">
        <v>1228</v>
      </c>
      <c r="B188" s="4" t="s">
        <v>1093</v>
      </c>
      <c r="C188" s="4"/>
      <c r="D188" s="4" t="s">
        <v>754</v>
      </c>
      <c r="E188" s="1" t="s">
        <v>76</v>
      </c>
      <c r="F188" s="1" t="s">
        <v>130</v>
      </c>
      <c r="G188" s="1" t="s">
        <v>27</v>
      </c>
      <c r="H188" s="1" t="s">
        <v>375</v>
      </c>
      <c r="I188" s="1" t="s">
        <v>36</v>
      </c>
      <c r="J188" s="1">
        <v>6</v>
      </c>
      <c r="K188" s="4" t="str">
        <f>INVDC[[#This Row],[BAIE]]&amp;"/"&amp;INVDC[[#This Row],[POSITION]]</f>
        <v>TS1/BQ03/F21</v>
      </c>
      <c r="M188" s="1" t="str">
        <f>CONCATENATE(INVDC[[#This Row],[CODE]]," ",INVDC[[#This Row],[NOM]])</f>
        <v>IT04028 FAS44B_08034 - CTL2</v>
      </c>
      <c r="N188" s="1"/>
      <c r="O188" s="1" t="str">
        <f t="shared" si="2"/>
        <v>IT04028 FAS44B_08034 - CTL2</v>
      </c>
      <c r="P188" s="1"/>
      <c r="Q188" s="1"/>
    </row>
    <row r="189" spans="1:17">
      <c r="A189" s="4">
        <v>1234</v>
      </c>
      <c r="B189" s="4" t="s">
        <v>1094</v>
      </c>
      <c r="C189" s="4"/>
      <c r="D189" s="4" t="s">
        <v>750</v>
      </c>
      <c r="E189" s="1" t="s">
        <v>76</v>
      </c>
      <c r="F189" s="1" t="s">
        <v>377</v>
      </c>
      <c r="G189" s="1" t="s">
        <v>27</v>
      </c>
      <c r="H189" s="1" t="s">
        <v>376</v>
      </c>
      <c r="I189" s="1" t="s">
        <v>40</v>
      </c>
      <c r="J189" s="1">
        <v>4</v>
      </c>
      <c r="K189" s="4" t="str">
        <f>INVDC[[#This Row],[BAIE]]&amp;"/"&amp;INVDC[[#This Row],[POSITION]]</f>
        <v>TS1/BQ06/F37</v>
      </c>
      <c r="M189" s="1" t="str">
        <f>CONCATENATE(INVDC[[#This Row],[CODE]]," ",INVDC[[#This Row],[NOM]])</f>
        <v>IT04039 NETAPP DISK</v>
      </c>
      <c r="N189" s="1"/>
      <c r="O189" s="1" t="str">
        <f t="shared" si="2"/>
        <v>IT04039 NETAPP DISK</v>
      </c>
      <c r="P189" s="1"/>
      <c r="Q189" s="1"/>
    </row>
    <row r="190" spans="1:17">
      <c r="A190" s="4">
        <v>1235</v>
      </c>
      <c r="B190" s="4" t="s">
        <v>1095</v>
      </c>
      <c r="C190" s="4"/>
      <c r="D190" s="4" t="s">
        <v>755</v>
      </c>
      <c r="E190" s="1" t="s">
        <v>76</v>
      </c>
      <c r="F190" s="1" t="s">
        <v>756</v>
      </c>
      <c r="G190" s="1" t="s">
        <v>27</v>
      </c>
      <c r="H190" s="1" t="s">
        <v>376</v>
      </c>
      <c r="I190" s="1" t="s">
        <v>57</v>
      </c>
      <c r="J190" s="1">
        <v>6</v>
      </c>
      <c r="K190" s="4" t="str">
        <f>INVDC[[#This Row],[BAIE]]&amp;"/"&amp;INVDC[[#This Row],[POSITION]]</f>
        <v>TS1/BQ06/F19</v>
      </c>
      <c r="M190" s="1" t="str">
        <f>CONCATENATE(INVDC[[#This Row],[CODE]]," ",INVDC[[#This Row],[NOM]])</f>
        <v>IT04035 FAS49B_52976 - CTL2</v>
      </c>
      <c r="N190" s="1"/>
      <c r="O190" s="1" t="str">
        <f t="shared" si="2"/>
        <v>IT04035 FAS49B_52976 - CTL2</v>
      </c>
      <c r="P190" s="1"/>
      <c r="Q190" s="1"/>
    </row>
    <row r="191" spans="1:17">
      <c r="A191" s="4">
        <v>1236</v>
      </c>
      <c r="B191" s="4" t="s">
        <v>1096</v>
      </c>
      <c r="C191" s="4"/>
      <c r="D191" s="4" t="s">
        <v>757</v>
      </c>
      <c r="E191" s="1" t="s">
        <v>76</v>
      </c>
      <c r="F191" s="1" t="s">
        <v>756</v>
      </c>
      <c r="G191" s="1" t="s">
        <v>27</v>
      </c>
      <c r="H191" s="1" t="s">
        <v>376</v>
      </c>
      <c r="I191" s="1" t="s">
        <v>47</v>
      </c>
      <c r="J191" s="1">
        <v>6</v>
      </c>
      <c r="K191" s="4" t="str">
        <f>INVDC[[#This Row],[BAIE]]&amp;"/"&amp;INVDC[[#This Row],[POSITION]]</f>
        <v>TS1/BQ06/F13</v>
      </c>
      <c r="M191" s="1" t="str">
        <f>CONCATENATE(INVDC[[#This Row],[CODE]]," ",INVDC[[#This Row],[NOM]])</f>
        <v>IT04033 FAS49A_52964 - CTL1</v>
      </c>
      <c r="N191" s="1"/>
      <c r="O191" s="1" t="str">
        <f t="shared" si="2"/>
        <v>IT04033 FAS49A_52964 - CTL1</v>
      </c>
      <c r="P191" s="1"/>
      <c r="Q191" s="1"/>
    </row>
    <row r="192" spans="1:17">
      <c r="A192" s="4">
        <v>1237</v>
      </c>
      <c r="B192" s="4" t="s">
        <v>1097</v>
      </c>
      <c r="C192" s="4"/>
      <c r="D192" s="4" t="s">
        <v>588</v>
      </c>
      <c r="E192" s="1" t="s">
        <v>63</v>
      </c>
      <c r="F192" s="1" t="s">
        <v>93</v>
      </c>
      <c r="G192" s="1" t="s">
        <v>27</v>
      </c>
      <c r="H192" s="1" t="s">
        <v>593</v>
      </c>
      <c r="I192" s="1" t="s">
        <v>33</v>
      </c>
      <c r="J192" s="1">
        <v>42</v>
      </c>
      <c r="K192" s="4" t="str">
        <f>INVDC[[#This Row],[BAIE]]&amp;"/"&amp;INVDC[[#This Row],[POSITION]]</f>
        <v>TS1/BQ10/D0</v>
      </c>
      <c r="M192" s="1" t="str">
        <f>CONCATENATE(INVDC[[#This Row],[CODE]]," ",INVDC[[#This Row],[NOM]])</f>
        <v>IT03949 BAY 1A</v>
      </c>
      <c r="N192" s="1"/>
      <c r="O192" s="1" t="str">
        <f t="shared" si="2"/>
        <v>IT03949 BAY 1A</v>
      </c>
      <c r="P192" s="1"/>
      <c r="Q192" s="1"/>
    </row>
    <row r="193" spans="1:17">
      <c r="A193" s="4">
        <v>1238</v>
      </c>
      <c r="B193" s="4" t="s">
        <v>1098</v>
      </c>
      <c r="C193" s="4"/>
      <c r="D193" s="4" t="s">
        <v>782</v>
      </c>
      <c r="E193" s="1" t="s">
        <v>63</v>
      </c>
      <c r="F193" s="1" t="s">
        <v>93</v>
      </c>
      <c r="G193" s="1" t="s">
        <v>27</v>
      </c>
      <c r="H193" s="1" t="s">
        <v>594</v>
      </c>
      <c r="I193" s="1" t="s">
        <v>33</v>
      </c>
      <c r="J193" s="1">
        <v>42</v>
      </c>
      <c r="K193" s="4" t="str">
        <f>INVDC[[#This Row],[BAIE]]&amp;"/"&amp;INVDC[[#This Row],[POSITION]]</f>
        <v>TS1/BQ11/D0</v>
      </c>
      <c r="M193" s="1" t="str">
        <f>CONCATENATE(INVDC[[#This Row],[CODE]]," ",INVDC[[#This Row],[NOM]])</f>
        <v>IT03948 TS1-VMAX-40K-SAP-SYS-220</v>
      </c>
      <c r="N193" s="1"/>
      <c r="O193" s="1" t="str">
        <f t="shared" si="2"/>
        <v>IT03948 TS1-VMAX-40K-SAP-SYS-220</v>
      </c>
      <c r="P193" s="1"/>
      <c r="Q193" s="1"/>
    </row>
    <row r="194" spans="1:17">
      <c r="A194" s="4">
        <v>1239</v>
      </c>
      <c r="B194" s="4" t="s">
        <v>1099</v>
      </c>
      <c r="C194" s="4"/>
      <c r="D194" s="4" t="s">
        <v>591</v>
      </c>
      <c r="E194" s="1" t="s">
        <v>63</v>
      </c>
      <c r="F194" s="1" t="s">
        <v>93</v>
      </c>
      <c r="G194" s="1" t="s">
        <v>27</v>
      </c>
      <c r="H194" s="1" t="s">
        <v>595</v>
      </c>
      <c r="I194" s="1" t="s">
        <v>33</v>
      </c>
      <c r="J194" s="1">
        <v>42</v>
      </c>
      <c r="K194" s="4" t="str">
        <f>INVDC[[#This Row],[BAIE]]&amp;"/"&amp;INVDC[[#This Row],[POSITION]]</f>
        <v>TS1/BQ12/D0</v>
      </c>
      <c r="M194" s="1" t="str">
        <f>CONCATENATE(INVDC[[#This Row],[CODE]]," ",INVDC[[#This Row],[NOM]])</f>
        <v>IT03947 BAY 1B</v>
      </c>
      <c r="N194" s="1"/>
      <c r="O194" s="1" t="str">
        <f t="shared" si="2"/>
        <v>IT03947 BAY 1B</v>
      </c>
      <c r="P194" s="1"/>
      <c r="Q194" s="1"/>
    </row>
    <row r="195" spans="1:17">
      <c r="A195" s="4">
        <v>1402</v>
      </c>
      <c r="B195" s="4" t="s">
        <v>1100</v>
      </c>
      <c r="C195" s="4"/>
      <c r="D195" s="4" t="s">
        <v>597</v>
      </c>
      <c r="E195" s="1" t="s">
        <v>48</v>
      </c>
      <c r="F195" s="1" t="s">
        <v>66</v>
      </c>
      <c r="G195" s="1" t="s">
        <v>45</v>
      </c>
      <c r="H195" s="1" t="s">
        <v>598</v>
      </c>
      <c r="I195" s="1" t="s">
        <v>71</v>
      </c>
      <c r="J195" s="1">
        <v>1</v>
      </c>
      <c r="K195" s="4" t="str">
        <f>INVDC[[#This Row],[BAIE]]&amp;"/"&amp;INVDC[[#This Row],[POSITION]]</f>
        <v>TS1/BY07/F12</v>
      </c>
      <c r="M195" s="1" t="str">
        <f>CONCATENATE(INVDC[[#This Row],[CODE]]," ",INVDC[[#This Row],[NOM]])</f>
        <v>IT10300 TS1/BY07/F12/C02</v>
      </c>
      <c r="N195" s="1"/>
      <c r="O195" s="1" t="str">
        <f t="shared" si="2"/>
        <v>IT10300 TS1/BY07/F12/C02</v>
      </c>
      <c r="P195" s="1"/>
      <c r="Q195" s="1"/>
    </row>
    <row r="196" spans="1:17">
      <c r="A196" s="4">
        <v>1403</v>
      </c>
      <c r="B196" s="4" t="s">
        <v>1101</v>
      </c>
      <c r="C196" s="4"/>
      <c r="D196" s="4" t="s">
        <v>599</v>
      </c>
      <c r="E196" s="1" t="s">
        <v>48</v>
      </c>
      <c r="F196" s="1" t="s">
        <v>66</v>
      </c>
      <c r="G196" s="1" t="s">
        <v>45</v>
      </c>
      <c r="H196" s="1" t="s">
        <v>598</v>
      </c>
      <c r="I196" s="1" t="s">
        <v>37</v>
      </c>
      <c r="J196" s="1">
        <v>1</v>
      </c>
      <c r="K196" s="4" t="str">
        <f>INVDC[[#This Row],[BAIE]]&amp;"/"&amp;INVDC[[#This Row],[POSITION]]</f>
        <v>TS1/BY07/F22</v>
      </c>
      <c r="M196" s="1" t="str">
        <f>CONCATENATE(INVDC[[#This Row],[CODE]]," ",INVDC[[#This Row],[NOM]])</f>
        <v>IT10368 TS1/BY07/F22/C03</v>
      </c>
      <c r="N196" s="1"/>
      <c r="O196" s="1" t="str">
        <f t="shared" si="2"/>
        <v>IT10368 TS1/BY07/F22/C03</v>
      </c>
      <c r="P196" s="1"/>
      <c r="Q196" s="1"/>
    </row>
    <row r="197" spans="1:17">
      <c r="A197" s="4">
        <v>1405</v>
      </c>
      <c r="B197" s="4" t="s">
        <v>1102</v>
      </c>
      <c r="C197" s="4"/>
      <c r="D197" s="4" t="s">
        <v>600</v>
      </c>
      <c r="E197" s="1" t="s">
        <v>48</v>
      </c>
      <c r="F197" s="1" t="s">
        <v>66</v>
      </c>
      <c r="G197" s="1" t="s">
        <v>45</v>
      </c>
      <c r="H197" s="1" t="s">
        <v>601</v>
      </c>
      <c r="I197" s="1" t="s">
        <v>71</v>
      </c>
      <c r="J197" s="1">
        <v>1</v>
      </c>
      <c r="K197" s="4" t="str">
        <f>INVDC[[#This Row],[BAIE]]&amp;"/"&amp;INVDC[[#This Row],[POSITION]]</f>
        <v>TS1/BY09/F12</v>
      </c>
      <c r="M197" s="1" t="str">
        <f>CONCATENATE(INVDC[[#This Row],[CODE]]," ",INVDC[[#This Row],[NOM]])</f>
        <v>IT10283 TS1/BY09/F12/C02</v>
      </c>
      <c r="N197" s="1"/>
      <c r="O197" s="1" t="str">
        <f t="shared" si="2"/>
        <v>IT10283 TS1/BY09/F12/C02</v>
      </c>
      <c r="P197" s="1"/>
      <c r="Q197" s="1"/>
    </row>
    <row r="198" spans="1:17">
      <c r="A198" s="4">
        <v>1406</v>
      </c>
      <c r="B198" s="4" t="s">
        <v>1103</v>
      </c>
      <c r="C198" s="4"/>
      <c r="D198" s="4" t="s">
        <v>602</v>
      </c>
      <c r="E198" s="1" t="s">
        <v>48</v>
      </c>
      <c r="F198" s="1" t="s">
        <v>66</v>
      </c>
      <c r="G198" s="1" t="s">
        <v>45</v>
      </c>
      <c r="H198" s="1" t="s">
        <v>601</v>
      </c>
      <c r="I198" s="1" t="s">
        <v>37</v>
      </c>
      <c r="J198" s="1">
        <v>1</v>
      </c>
      <c r="K198" s="4" t="str">
        <f>INVDC[[#This Row],[BAIE]]&amp;"/"&amp;INVDC[[#This Row],[POSITION]]</f>
        <v>TS1/BY09/F22</v>
      </c>
      <c r="M198" s="1" t="str">
        <f>CONCATENATE(INVDC[[#This Row],[CODE]]," ",INVDC[[#This Row],[NOM]])</f>
        <v>IT10334 TS1/BY09/F22/C03</v>
      </c>
      <c r="N198" s="1"/>
      <c r="O198" s="1" t="str">
        <f t="shared" si="2"/>
        <v>IT10334 TS1/BY09/F22/C03</v>
      </c>
      <c r="P198" s="1"/>
      <c r="Q198" s="1"/>
    </row>
    <row r="199" spans="1:17">
      <c r="A199" s="4">
        <v>1408</v>
      </c>
      <c r="B199" s="4" t="s">
        <v>1104</v>
      </c>
      <c r="C199" s="4"/>
      <c r="D199" s="4" t="s">
        <v>603</v>
      </c>
      <c r="E199" s="1" t="s">
        <v>48</v>
      </c>
      <c r="F199" s="1" t="s">
        <v>66</v>
      </c>
      <c r="G199" s="1" t="s">
        <v>45</v>
      </c>
      <c r="H199" s="1" t="s">
        <v>596</v>
      </c>
      <c r="I199" s="1" t="s">
        <v>71</v>
      </c>
      <c r="J199" s="1">
        <v>1</v>
      </c>
      <c r="K199" s="4" t="str">
        <f>INVDC[[#This Row],[BAIE]]&amp;"/"&amp;INVDC[[#This Row],[POSITION]]</f>
        <v>TS1/BY10/F12</v>
      </c>
      <c r="M199" s="1" t="str">
        <f>CONCATENATE(INVDC[[#This Row],[CODE]]," ",INVDC[[#This Row],[NOM]])</f>
        <v>IT10385 TS1/BY10/F12/C02</v>
      </c>
      <c r="N199" s="1"/>
      <c r="O199" s="1" t="str">
        <f t="shared" si="2"/>
        <v>IT10385 TS1/BY10/F12/C02</v>
      </c>
      <c r="P199" s="1"/>
      <c r="Q199" s="1"/>
    </row>
    <row r="200" spans="1:17">
      <c r="A200" s="4">
        <v>1409</v>
      </c>
      <c r="B200" s="4" t="s">
        <v>1105</v>
      </c>
      <c r="C200" s="4"/>
      <c r="D200" s="4" t="s">
        <v>604</v>
      </c>
      <c r="E200" s="1" t="s">
        <v>48</v>
      </c>
      <c r="F200" s="1" t="s">
        <v>66</v>
      </c>
      <c r="G200" s="1" t="s">
        <v>45</v>
      </c>
      <c r="H200" s="1" t="s">
        <v>596</v>
      </c>
      <c r="I200" s="1" t="s">
        <v>37</v>
      </c>
      <c r="J200" s="1">
        <v>1</v>
      </c>
      <c r="K200" s="4" t="str">
        <f>INVDC[[#This Row],[BAIE]]&amp;"/"&amp;INVDC[[#This Row],[POSITION]]</f>
        <v>TS1/BY10/F22</v>
      </c>
      <c r="M200" s="1" t="str">
        <f>CONCATENATE(INVDC[[#This Row],[CODE]]," ",INVDC[[#This Row],[NOM]])</f>
        <v>IT10808 TS1/BY10/F22/C03</v>
      </c>
      <c r="N200" s="1"/>
      <c r="O200" s="1" t="str">
        <f t="shared" si="2"/>
        <v>IT10808 TS1/BY10/F22/C03</v>
      </c>
      <c r="P200" s="1"/>
      <c r="Q200" s="1"/>
    </row>
    <row r="201" spans="1:17">
      <c r="A201" s="4">
        <v>1410</v>
      </c>
      <c r="B201" s="4" t="s">
        <v>1106</v>
      </c>
      <c r="C201" s="4"/>
      <c r="D201" s="4" t="s">
        <v>378</v>
      </c>
      <c r="E201" s="1" t="s">
        <v>48</v>
      </c>
      <c r="F201" s="1" t="s">
        <v>66</v>
      </c>
      <c r="G201" s="1" t="s">
        <v>45</v>
      </c>
      <c r="H201" s="1" t="s">
        <v>379</v>
      </c>
      <c r="I201" s="1" t="s">
        <v>44</v>
      </c>
      <c r="J201" s="1">
        <v>1</v>
      </c>
      <c r="K201" s="4" t="str">
        <f>INVDC[[#This Row],[BAIE]]&amp;"/"&amp;INVDC[[#This Row],[POSITION]]</f>
        <v>TS1/BY11/F2</v>
      </c>
      <c r="M201" s="1" t="str">
        <f>CONCATENATE(INVDC[[#This Row],[CODE]]," ",INVDC[[#This Row],[NOM]])</f>
        <v>IT08469 TS1/BY11/F2/C01</v>
      </c>
      <c r="N201" s="1"/>
      <c r="O201" s="1" t="str">
        <f t="shared" si="2"/>
        <v>IT08469 TS1/BY11/F2/C01</v>
      </c>
      <c r="P201" s="1"/>
      <c r="Q201" s="1"/>
    </row>
    <row r="202" spans="1:17">
      <c r="A202" s="4">
        <v>1411</v>
      </c>
      <c r="B202" s="4" t="s">
        <v>1107</v>
      </c>
      <c r="C202" s="4"/>
      <c r="D202" s="4" t="s">
        <v>380</v>
      </c>
      <c r="E202" s="1" t="s">
        <v>48</v>
      </c>
      <c r="F202" s="1" t="s">
        <v>66</v>
      </c>
      <c r="G202" s="1" t="s">
        <v>45</v>
      </c>
      <c r="H202" s="1" t="s">
        <v>379</v>
      </c>
      <c r="I202" s="1" t="s">
        <v>71</v>
      </c>
      <c r="J202" s="1">
        <v>1</v>
      </c>
      <c r="K202" s="4" t="str">
        <f>INVDC[[#This Row],[BAIE]]&amp;"/"&amp;INVDC[[#This Row],[POSITION]]</f>
        <v>TS1/BY11/F12</v>
      </c>
      <c r="M202" s="1" t="str">
        <f>CONCATENATE(INVDC[[#This Row],[CODE]]," ",INVDC[[#This Row],[NOM]])</f>
        <v>IT10317 TS1/BY11/F12/C02</v>
      </c>
      <c r="N202" s="1"/>
      <c r="O202" s="1" t="str">
        <f t="shared" si="2"/>
        <v>IT10317 TS1/BY11/F12/C02</v>
      </c>
      <c r="P202" s="1"/>
      <c r="Q202" s="1"/>
    </row>
    <row r="203" spans="1:17">
      <c r="A203" s="4">
        <v>1412</v>
      </c>
      <c r="B203" s="4" t="s">
        <v>1108</v>
      </c>
      <c r="C203" s="4"/>
      <c r="D203" s="4" t="s">
        <v>381</v>
      </c>
      <c r="E203" s="1" t="s">
        <v>48</v>
      </c>
      <c r="F203" s="1" t="s">
        <v>66</v>
      </c>
      <c r="G203" s="1" t="s">
        <v>45</v>
      </c>
      <c r="H203" s="1" t="s">
        <v>379</v>
      </c>
      <c r="I203" s="1" t="s">
        <v>37</v>
      </c>
      <c r="J203" s="1">
        <v>1</v>
      </c>
      <c r="K203" s="4" t="str">
        <f>INVDC[[#This Row],[BAIE]]&amp;"/"&amp;INVDC[[#This Row],[POSITION]]</f>
        <v>TS1/BY11/F22</v>
      </c>
      <c r="M203" s="1" t="str">
        <f>CONCATENATE(INVDC[[#This Row],[CODE]]," ",INVDC[[#This Row],[NOM]])</f>
        <v>IT10825 TS1/BY11/F22/C03</v>
      </c>
      <c r="N203" s="1"/>
      <c r="O203" s="1" t="str">
        <f t="shared" si="2"/>
        <v>IT10825 TS1/BY11/F22/C03</v>
      </c>
      <c r="P203" s="1"/>
      <c r="Q203" s="1"/>
    </row>
    <row r="204" spans="1:17">
      <c r="A204" s="4">
        <v>1413</v>
      </c>
      <c r="B204" s="4" t="s">
        <v>1109</v>
      </c>
      <c r="C204" s="4"/>
      <c r="D204" s="4" t="s">
        <v>605</v>
      </c>
      <c r="E204" s="1" t="s">
        <v>48</v>
      </c>
      <c r="F204" s="1" t="s">
        <v>66</v>
      </c>
      <c r="G204" s="1" t="s">
        <v>45</v>
      </c>
      <c r="H204" s="1" t="s">
        <v>383</v>
      </c>
      <c r="I204" s="1" t="s">
        <v>44</v>
      </c>
      <c r="J204" s="1">
        <v>1</v>
      </c>
      <c r="K204" s="4" t="str">
        <f>INVDC[[#This Row],[BAIE]]&amp;"/"&amp;INVDC[[#This Row],[POSITION]]</f>
        <v>TS1/BV11/F2</v>
      </c>
      <c r="M204" s="1" t="str">
        <f>CONCATENATE(INVDC[[#This Row],[CODE]]," ",INVDC[[#This Row],[NOM]])</f>
        <v>IT08757 TS1/BY13/F2/C01</v>
      </c>
      <c r="N204" s="1"/>
      <c r="O204" s="1" t="str">
        <f t="shared" ref="O204:O267" si="3">M204</f>
        <v>IT08757 TS1/BY13/F2/C01</v>
      </c>
      <c r="P204" s="1"/>
      <c r="Q204" s="1"/>
    </row>
    <row r="205" spans="1:17">
      <c r="A205" s="4">
        <v>1414</v>
      </c>
      <c r="B205" s="4" t="s">
        <v>1110</v>
      </c>
      <c r="C205" s="4"/>
      <c r="D205" s="4" t="s">
        <v>607</v>
      </c>
      <c r="E205" s="1" t="s">
        <v>48</v>
      </c>
      <c r="F205" s="1" t="s">
        <v>66</v>
      </c>
      <c r="G205" s="1" t="s">
        <v>45</v>
      </c>
      <c r="H205" s="1" t="s">
        <v>606</v>
      </c>
      <c r="I205" s="1" t="s">
        <v>71</v>
      </c>
      <c r="J205" s="1">
        <v>1</v>
      </c>
      <c r="K205" s="4" t="str">
        <f>INVDC[[#This Row],[BAIE]]&amp;"/"&amp;INVDC[[#This Row],[POSITION]]</f>
        <v>TS1/BY13/F12</v>
      </c>
      <c r="M205" s="1" t="str">
        <f>CONCATENATE(INVDC[[#This Row],[CODE]]," ",INVDC[[#This Row],[NOM]])</f>
        <v>IT10351 TS1/BY13/F12/C02</v>
      </c>
      <c r="N205" s="1"/>
      <c r="O205" s="1" t="str">
        <f t="shared" si="3"/>
        <v>IT10351 TS1/BY13/F12/C02</v>
      </c>
      <c r="P205" s="1"/>
      <c r="Q205" s="1"/>
    </row>
    <row r="206" spans="1:17">
      <c r="A206" s="4">
        <v>1415</v>
      </c>
      <c r="B206" s="4" t="s">
        <v>1111</v>
      </c>
      <c r="C206" s="4"/>
      <c r="D206" s="4" t="s">
        <v>608</v>
      </c>
      <c r="E206" s="1" t="s">
        <v>48</v>
      </c>
      <c r="F206" s="1" t="s">
        <v>66</v>
      </c>
      <c r="G206" s="1" t="s">
        <v>45</v>
      </c>
      <c r="H206" s="1" t="s">
        <v>609</v>
      </c>
      <c r="I206" s="1" t="s">
        <v>44</v>
      </c>
      <c r="J206" s="1">
        <v>1</v>
      </c>
      <c r="K206" s="4" t="str">
        <f>INVDC[[#This Row],[BAIE]]&amp;"/"&amp;INVDC[[#This Row],[POSITION]]</f>
        <v>TS1/BY14/F2</v>
      </c>
      <c r="M206" s="1" t="str">
        <f>CONCATENATE(INVDC[[#This Row],[CODE]]," ",INVDC[[#This Row],[NOM]])</f>
        <v>IT10803 TS1/BY14/F2/C01</v>
      </c>
      <c r="N206" s="1"/>
      <c r="O206" s="1" t="str">
        <f t="shared" si="3"/>
        <v>IT10803 TS1/BY14/F2/C01</v>
      </c>
      <c r="P206" s="1"/>
      <c r="Q206" s="1"/>
    </row>
    <row r="207" spans="1:17">
      <c r="A207" s="4">
        <v>1416</v>
      </c>
      <c r="B207" s="4" t="s">
        <v>1112</v>
      </c>
      <c r="C207" s="4"/>
      <c r="D207" s="4" t="s">
        <v>610</v>
      </c>
      <c r="E207" s="1" t="s">
        <v>48</v>
      </c>
      <c r="F207" s="1" t="s">
        <v>66</v>
      </c>
      <c r="G207" s="1" t="s">
        <v>45</v>
      </c>
      <c r="H207" s="1" t="s">
        <v>609</v>
      </c>
      <c r="I207" s="1" t="s">
        <v>71</v>
      </c>
      <c r="J207" s="1">
        <v>1</v>
      </c>
      <c r="K207" s="4" t="str">
        <f>INVDC[[#This Row],[BAIE]]&amp;"/"&amp;INVDC[[#This Row],[POSITION]]</f>
        <v>TS1/BY14/F12</v>
      </c>
      <c r="M207" s="1" t="str">
        <f>CONCATENATE(INVDC[[#This Row],[CODE]]," ",INVDC[[#This Row],[NOM]])</f>
        <v>IT10402 TS1/BY14/F12/C02</v>
      </c>
      <c r="N207" s="1"/>
      <c r="O207" s="1" t="str">
        <f t="shared" si="3"/>
        <v>IT10402 TS1/BY14/F12/C02</v>
      </c>
      <c r="P207" s="1"/>
      <c r="Q207" s="1"/>
    </row>
    <row r="208" spans="1:17">
      <c r="A208" s="4">
        <v>1417</v>
      </c>
      <c r="B208" s="4" t="s">
        <v>1113</v>
      </c>
      <c r="C208" s="4"/>
      <c r="D208" s="4" t="s">
        <v>382</v>
      </c>
      <c r="E208" s="1" t="s">
        <v>48</v>
      </c>
      <c r="F208" s="1" t="s">
        <v>66</v>
      </c>
      <c r="G208" s="1" t="s">
        <v>45</v>
      </c>
      <c r="H208" s="1" t="s">
        <v>383</v>
      </c>
      <c r="I208" s="1" t="s">
        <v>44</v>
      </c>
      <c r="J208" s="1">
        <v>1</v>
      </c>
      <c r="K208" s="4" t="str">
        <f>INVDC[[#This Row],[BAIE]]&amp;"/"&amp;INVDC[[#This Row],[POSITION]]</f>
        <v>TS1/BV11/F2</v>
      </c>
      <c r="M208" s="1" t="str">
        <f>CONCATENATE(INVDC[[#This Row],[CODE]]," ",INVDC[[#This Row],[NOM]])</f>
        <v>IT08750 TS1/BV11/F2/C01</v>
      </c>
      <c r="N208" s="1"/>
      <c r="O208" s="1" t="str">
        <f t="shared" si="3"/>
        <v>IT08750 TS1/BV11/F2/C01</v>
      </c>
      <c r="P208" s="1"/>
      <c r="Q208" s="1"/>
    </row>
    <row r="209" spans="1:17">
      <c r="A209" s="4">
        <v>1418</v>
      </c>
      <c r="B209" s="4" t="s">
        <v>1114</v>
      </c>
      <c r="C209" s="4"/>
      <c r="D209" s="4" t="s">
        <v>384</v>
      </c>
      <c r="E209" s="1" t="s">
        <v>48</v>
      </c>
      <c r="F209" s="1" t="s">
        <v>66</v>
      </c>
      <c r="G209" s="1" t="s">
        <v>45</v>
      </c>
      <c r="H209" s="1" t="s">
        <v>383</v>
      </c>
      <c r="I209" s="1" t="s">
        <v>71</v>
      </c>
      <c r="J209" s="1">
        <v>1</v>
      </c>
      <c r="K209" s="4" t="str">
        <f>INVDC[[#This Row],[BAIE]]&amp;"/"&amp;INVDC[[#This Row],[POSITION]]</f>
        <v>TS1/BV11/F12</v>
      </c>
      <c r="M209" s="1" t="str">
        <f>CONCATENATE(INVDC[[#This Row],[CODE]]," ",INVDC[[#This Row],[NOM]])</f>
        <v>IT08731 TS1/BV11/F12/C02</v>
      </c>
      <c r="N209" s="1"/>
      <c r="O209" s="1" t="str">
        <f t="shared" si="3"/>
        <v>IT08731 TS1/BV11/F12/C02</v>
      </c>
      <c r="P209" s="1"/>
      <c r="Q209" s="1"/>
    </row>
    <row r="210" spans="1:17">
      <c r="A210" s="4">
        <v>1419</v>
      </c>
      <c r="B210" s="4" t="s">
        <v>1115</v>
      </c>
      <c r="C210" s="4"/>
      <c r="D210" s="4" t="s">
        <v>385</v>
      </c>
      <c r="E210" s="1" t="s">
        <v>48</v>
      </c>
      <c r="F210" s="1" t="s">
        <v>66</v>
      </c>
      <c r="G210" s="1" t="s">
        <v>45</v>
      </c>
      <c r="H210" s="1" t="s">
        <v>383</v>
      </c>
      <c r="I210" s="1" t="s">
        <v>37</v>
      </c>
      <c r="J210" s="1">
        <v>1</v>
      </c>
      <c r="K210" s="4" t="str">
        <f>INVDC[[#This Row],[BAIE]]&amp;"/"&amp;INVDC[[#This Row],[POSITION]]</f>
        <v>TS1/BV11/F22</v>
      </c>
      <c r="M210" s="1" t="str">
        <f>CONCATENATE(INVDC[[#This Row],[CODE]]," ",INVDC[[#This Row],[NOM]])</f>
        <v>IT10842 TS1/BV11/F22/C03</v>
      </c>
      <c r="N210" s="1"/>
      <c r="O210" s="1" t="str">
        <f t="shared" si="3"/>
        <v>IT10842 TS1/BV11/F22/C03</v>
      </c>
      <c r="P210" s="1"/>
      <c r="Q210" s="1"/>
    </row>
    <row r="211" spans="1:17">
      <c r="A211" s="4">
        <v>1420</v>
      </c>
      <c r="B211" s="4" t="s">
        <v>1116</v>
      </c>
      <c r="C211" s="4"/>
      <c r="D211" s="4" t="s">
        <v>386</v>
      </c>
      <c r="E211" s="1" t="s">
        <v>48</v>
      </c>
      <c r="F211" s="1" t="s">
        <v>66</v>
      </c>
      <c r="G211" s="1" t="s">
        <v>45</v>
      </c>
      <c r="H211" s="1" t="s">
        <v>387</v>
      </c>
      <c r="I211" s="1" t="s">
        <v>44</v>
      </c>
      <c r="J211" s="1">
        <v>1</v>
      </c>
      <c r="K211" s="4" t="str">
        <f>INVDC[[#This Row],[BAIE]]&amp;"/"&amp;INVDC[[#This Row],[POSITION]]</f>
        <v>TS1/BV12/F2</v>
      </c>
      <c r="M211" s="1" t="str">
        <f>CONCATENATE(INVDC[[#This Row],[CODE]]," ",INVDC[[#This Row],[NOM]])</f>
        <v>IT08688 TS1/BV12/F2/C01</v>
      </c>
      <c r="N211" s="1"/>
      <c r="O211" s="1" t="str">
        <f t="shared" si="3"/>
        <v>IT08688 TS1/BV12/F2/C01</v>
      </c>
      <c r="P211" s="1"/>
      <c r="Q211" s="1"/>
    </row>
    <row r="212" spans="1:17">
      <c r="A212" s="4">
        <v>1421</v>
      </c>
      <c r="B212" s="4" t="s">
        <v>1117</v>
      </c>
      <c r="C212" s="4"/>
      <c r="D212" s="4" t="s">
        <v>611</v>
      </c>
      <c r="E212" s="1" t="s">
        <v>48</v>
      </c>
      <c r="F212" s="1" t="s">
        <v>66</v>
      </c>
      <c r="G212" s="1" t="s">
        <v>45</v>
      </c>
      <c r="H212" s="1" t="s">
        <v>422</v>
      </c>
      <c r="I212" s="1" t="s">
        <v>71</v>
      </c>
      <c r="J212" s="1">
        <v>1</v>
      </c>
      <c r="K212" s="4" t="str">
        <f>INVDC[[#This Row],[BAIE]]&amp;"/"&amp;INVDC[[#This Row],[POSITION]]</f>
        <v>TS1/BV10/F12</v>
      </c>
      <c r="M212" s="1" t="str">
        <f>CONCATENATE(INVDC[[#This Row],[CODE]]," ",INVDC[[#This Row],[NOM]])</f>
        <v>IT08689 TS1/BV12/F12/C02</v>
      </c>
      <c r="N212" s="1"/>
      <c r="O212" s="1" t="str">
        <f t="shared" si="3"/>
        <v>IT08689 TS1/BV12/F12/C02</v>
      </c>
      <c r="P212" s="1"/>
      <c r="Q212" s="1"/>
    </row>
    <row r="213" spans="1:17">
      <c r="A213" s="4">
        <v>1422</v>
      </c>
      <c r="B213" s="4" t="s">
        <v>1118</v>
      </c>
      <c r="C213" s="4"/>
      <c r="D213" s="4" t="s">
        <v>612</v>
      </c>
      <c r="E213" s="1" t="s">
        <v>48</v>
      </c>
      <c r="F213" s="1" t="s">
        <v>66</v>
      </c>
      <c r="G213" s="1" t="s">
        <v>45</v>
      </c>
      <c r="H213" s="1" t="s">
        <v>387</v>
      </c>
      <c r="I213" s="1" t="s">
        <v>37</v>
      </c>
      <c r="J213" s="1">
        <v>1</v>
      </c>
      <c r="K213" s="4" t="str">
        <f>INVDC[[#This Row],[BAIE]]&amp;"/"&amp;INVDC[[#This Row],[POSITION]]</f>
        <v>TS1/BV12/F22</v>
      </c>
      <c r="M213" s="1" t="str">
        <f>CONCATENATE(INVDC[[#This Row],[CODE]]," ",INVDC[[#This Row],[NOM]])</f>
        <v>IT08690 TS1/BV12/F22/C03</v>
      </c>
      <c r="N213" s="1"/>
      <c r="O213" s="1" t="str">
        <f t="shared" si="3"/>
        <v>IT08690 TS1/BV12/F22/C03</v>
      </c>
      <c r="P213" s="1"/>
      <c r="Q213" s="1"/>
    </row>
    <row r="214" spans="1:17">
      <c r="A214" s="4">
        <v>1423</v>
      </c>
      <c r="B214" s="4" t="s">
        <v>1119</v>
      </c>
      <c r="C214" s="4"/>
      <c r="D214" s="4" t="s">
        <v>613</v>
      </c>
      <c r="E214" s="1" t="s">
        <v>48</v>
      </c>
      <c r="F214" s="1" t="s">
        <v>66</v>
      </c>
      <c r="G214" s="1" t="s">
        <v>45</v>
      </c>
      <c r="H214" s="1" t="s">
        <v>614</v>
      </c>
      <c r="I214" s="1" t="s">
        <v>44</v>
      </c>
      <c r="J214" s="1">
        <v>1</v>
      </c>
      <c r="K214" s="4" t="str">
        <f>INVDC[[#This Row],[BAIE]]&amp;"/"&amp;INVDC[[#This Row],[POSITION]]</f>
        <v>TS1/BV14/F2</v>
      </c>
      <c r="M214" s="1" t="str">
        <f>CONCATENATE(INVDC[[#This Row],[CODE]]," ",INVDC[[#This Row],[NOM]])</f>
        <v>IT08713 TS1/BV14/F2/C01</v>
      </c>
      <c r="N214" s="1"/>
      <c r="O214" s="1" t="str">
        <f t="shared" si="3"/>
        <v>IT08713 TS1/BV14/F2/C01</v>
      </c>
      <c r="P214" s="1"/>
      <c r="Q214" s="1"/>
    </row>
    <row r="215" spans="1:17">
      <c r="A215" s="4">
        <v>1424</v>
      </c>
      <c r="B215" s="4" t="s">
        <v>1120</v>
      </c>
      <c r="C215" s="4"/>
      <c r="D215" s="4" t="s">
        <v>615</v>
      </c>
      <c r="E215" s="1" t="s">
        <v>48</v>
      </c>
      <c r="F215" s="1" t="s">
        <v>66</v>
      </c>
      <c r="G215" s="1" t="s">
        <v>45</v>
      </c>
      <c r="H215" s="1" t="s">
        <v>583</v>
      </c>
      <c r="I215" s="1" t="s">
        <v>44</v>
      </c>
      <c r="J215" s="1">
        <v>1</v>
      </c>
      <c r="K215" s="4" t="str">
        <f>INVDC[[#This Row],[BAIE]]&amp;"/"&amp;INVDC[[#This Row],[POSITION]]</f>
        <v>TS1/BV15/F2</v>
      </c>
      <c r="M215" s="1" t="str">
        <f>CONCATENATE(INVDC[[#This Row],[CODE]]," ",INVDC[[#This Row],[NOM]])</f>
        <v>IT08707 TS1/BV15/F2/C01</v>
      </c>
      <c r="N215" s="1"/>
      <c r="O215" s="1" t="str">
        <f t="shared" si="3"/>
        <v>IT08707 TS1/BV15/F2/C01</v>
      </c>
      <c r="P215" s="1"/>
      <c r="Q215" s="1"/>
    </row>
    <row r="216" spans="1:17">
      <c r="A216" s="4">
        <v>1426</v>
      </c>
      <c r="B216" s="4" t="s">
        <v>1121</v>
      </c>
      <c r="C216" s="4"/>
      <c r="D216" s="4" t="s">
        <v>388</v>
      </c>
      <c r="E216" s="1" t="s">
        <v>48</v>
      </c>
      <c r="F216" s="1" t="s">
        <v>66</v>
      </c>
      <c r="G216" s="1" t="s">
        <v>45</v>
      </c>
      <c r="H216" s="1" t="s">
        <v>389</v>
      </c>
      <c r="I216" s="1" t="s">
        <v>71</v>
      </c>
      <c r="J216" s="1">
        <v>1</v>
      </c>
      <c r="K216" s="4" t="str">
        <f>INVDC[[#This Row],[BAIE]]&amp;"/"&amp;INVDC[[#This Row],[POSITION]]</f>
        <v>SS1/BY07/F12</v>
      </c>
      <c r="M216" s="1" t="str">
        <f>CONCATENATE(INVDC[[#This Row],[CODE]]," ",INVDC[[#This Row],[NOM]])</f>
        <v>IT10606 SS1/BY07/F12/C02</v>
      </c>
      <c r="N216" s="1"/>
      <c r="O216" s="1" t="str">
        <f t="shared" si="3"/>
        <v>IT10606 SS1/BY07/F12/C02</v>
      </c>
      <c r="P216" s="1"/>
      <c r="Q216" s="1"/>
    </row>
    <row r="217" spans="1:17">
      <c r="A217" s="4">
        <v>1427</v>
      </c>
      <c r="B217" s="4" t="s">
        <v>1122</v>
      </c>
      <c r="C217" s="4"/>
      <c r="D217" s="4" t="s">
        <v>390</v>
      </c>
      <c r="E217" s="1" t="s">
        <v>48</v>
      </c>
      <c r="F217" s="1" t="s">
        <v>66</v>
      </c>
      <c r="G217" s="1" t="s">
        <v>45</v>
      </c>
      <c r="H217" s="1" t="s">
        <v>389</v>
      </c>
      <c r="I217" s="1" t="s">
        <v>37</v>
      </c>
      <c r="J217" s="1">
        <v>1</v>
      </c>
      <c r="K217" s="4" t="str">
        <f>INVDC[[#This Row],[BAIE]]&amp;"/"&amp;INVDC[[#This Row],[POSITION]]</f>
        <v>SS1/BY07/F22</v>
      </c>
      <c r="M217" s="1" t="str">
        <f>CONCATENATE(INVDC[[#This Row],[CODE]]," ",INVDC[[#This Row],[NOM]])</f>
        <v>IT10572 SS1/BY07/F22/C03</v>
      </c>
      <c r="N217" s="1"/>
      <c r="O217" s="1" t="str">
        <f t="shared" si="3"/>
        <v>IT10572 SS1/BY07/F22/C03</v>
      </c>
      <c r="P217" s="1"/>
      <c r="Q217" s="1"/>
    </row>
    <row r="218" spans="1:17">
      <c r="A218" s="4">
        <v>1428</v>
      </c>
      <c r="B218" s="4" t="s">
        <v>1123</v>
      </c>
      <c r="C218" s="4"/>
      <c r="D218" s="4" t="s">
        <v>391</v>
      </c>
      <c r="E218" s="1" t="s">
        <v>48</v>
      </c>
      <c r="F218" s="1" t="s">
        <v>66</v>
      </c>
      <c r="G218" s="1" t="s">
        <v>45</v>
      </c>
      <c r="H218" s="1" t="s">
        <v>392</v>
      </c>
      <c r="I218" s="1" t="s">
        <v>44</v>
      </c>
      <c r="J218" s="1">
        <v>1</v>
      </c>
      <c r="K218" s="4" t="str">
        <f>INVDC[[#This Row],[BAIE]]&amp;"/"&amp;INVDC[[#This Row],[POSITION]]</f>
        <v>SS1/BY09/F2</v>
      </c>
      <c r="M218" s="1" t="str">
        <f>CONCATENATE(INVDC[[#This Row],[CODE]]," ",INVDC[[#This Row],[NOM]])</f>
        <v>IT08451 SS1/BY09/F2/C01</v>
      </c>
      <c r="N218" s="1"/>
      <c r="O218" s="1" t="str">
        <f t="shared" si="3"/>
        <v>IT08451 SS1/BY09/F2/C01</v>
      </c>
      <c r="P218" s="1"/>
      <c r="Q218" s="1"/>
    </row>
    <row r="219" spans="1:17">
      <c r="A219" s="4">
        <v>1429</v>
      </c>
      <c r="B219" s="4" t="s">
        <v>1124</v>
      </c>
      <c r="C219" s="4"/>
      <c r="D219" s="4" t="s">
        <v>393</v>
      </c>
      <c r="E219" s="1" t="s">
        <v>48</v>
      </c>
      <c r="F219" s="1" t="s">
        <v>66</v>
      </c>
      <c r="G219" s="1" t="s">
        <v>45</v>
      </c>
      <c r="H219" s="1" t="s">
        <v>392</v>
      </c>
      <c r="I219" s="1" t="s">
        <v>71</v>
      </c>
      <c r="J219" s="1">
        <v>1</v>
      </c>
      <c r="K219" s="4" t="str">
        <f>INVDC[[#This Row],[BAIE]]&amp;"/"&amp;INVDC[[#This Row],[POSITION]]</f>
        <v>SS1/BY09/F12</v>
      </c>
      <c r="M219" s="1" t="str">
        <f>CONCATENATE(INVDC[[#This Row],[CODE]]," ",INVDC[[#This Row],[NOM]])</f>
        <v>IT10657 SS1/BY09/F12/C02</v>
      </c>
      <c r="N219" s="1"/>
      <c r="O219" s="1" t="str">
        <f t="shared" si="3"/>
        <v>IT10657 SS1/BY09/F12/C02</v>
      </c>
      <c r="P219" s="1"/>
      <c r="Q219" s="1"/>
    </row>
    <row r="220" spans="1:17">
      <c r="A220" s="4">
        <v>1430</v>
      </c>
      <c r="B220" s="4" t="s">
        <v>1125</v>
      </c>
      <c r="C220" s="4"/>
      <c r="D220" s="4" t="s">
        <v>394</v>
      </c>
      <c r="E220" s="1" t="s">
        <v>48</v>
      </c>
      <c r="F220" s="1" t="s">
        <v>66</v>
      </c>
      <c r="G220" s="1" t="s">
        <v>45</v>
      </c>
      <c r="H220" s="1" t="s">
        <v>392</v>
      </c>
      <c r="I220" s="1" t="s">
        <v>37</v>
      </c>
      <c r="J220" s="1">
        <v>1</v>
      </c>
      <c r="K220" s="4" t="str">
        <f>INVDC[[#This Row],[BAIE]]&amp;"/"&amp;INVDC[[#This Row],[POSITION]]</f>
        <v>SS1/BY09/F22</v>
      </c>
      <c r="M220" s="1" t="str">
        <f>CONCATENATE(INVDC[[#This Row],[CODE]]," ",INVDC[[#This Row],[NOM]])</f>
        <v>IT10555 SS1/BY09/F22/C03</v>
      </c>
      <c r="N220" s="1"/>
      <c r="O220" s="1" t="str">
        <f t="shared" si="3"/>
        <v>IT10555 SS1/BY09/F22/C03</v>
      </c>
      <c r="P220" s="1"/>
      <c r="Q220" s="1"/>
    </row>
    <row r="221" spans="1:17">
      <c r="A221" s="4">
        <v>1431</v>
      </c>
      <c r="B221" s="4" t="s">
        <v>1126</v>
      </c>
      <c r="C221" s="4"/>
      <c r="D221" s="4" t="s">
        <v>395</v>
      </c>
      <c r="E221" s="1" t="s">
        <v>48</v>
      </c>
      <c r="F221" s="1" t="s">
        <v>66</v>
      </c>
      <c r="G221" s="1" t="s">
        <v>45</v>
      </c>
      <c r="H221" s="1" t="s">
        <v>396</v>
      </c>
      <c r="I221" s="1" t="s">
        <v>44</v>
      </c>
      <c r="J221" s="1">
        <v>1</v>
      </c>
      <c r="K221" s="4" t="str">
        <f>INVDC[[#This Row],[BAIE]]&amp;"/"&amp;INVDC[[#This Row],[POSITION]]</f>
        <v>SS1/BY10/F2</v>
      </c>
      <c r="M221" s="1" t="str">
        <f>CONCATENATE(INVDC[[#This Row],[CODE]]," ",INVDC[[#This Row],[NOM]])</f>
        <v>IT08434 SS1/BY10/F2/C01</v>
      </c>
      <c r="N221" s="1"/>
      <c r="O221" s="1" t="str">
        <f t="shared" si="3"/>
        <v>IT08434 SS1/BY10/F2/C01</v>
      </c>
      <c r="P221" s="1"/>
      <c r="Q221" s="1"/>
    </row>
    <row r="222" spans="1:17">
      <c r="A222" s="4">
        <v>1432</v>
      </c>
      <c r="B222" s="4" t="s">
        <v>1127</v>
      </c>
      <c r="C222" s="4"/>
      <c r="D222" s="4" t="s">
        <v>397</v>
      </c>
      <c r="E222" s="1" t="s">
        <v>48</v>
      </c>
      <c r="F222" s="1" t="s">
        <v>66</v>
      </c>
      <c r="G222" s="1" t="s">
        <v>45</v>
      </c>
      <c r="H222" s="1" t="s">
        <v>396</v>
      </c>
      <c r="I222" s="1" t="s">
        <v>71</v>
      </c>
      <c r="J222" s="1">
        <v>1</v>
      </c>
      <c r="K222" s="4" t="str">
        <f>INVDC[[#This Row],[BAIE]]&amp;"/"&amp;INVDC[[#This Row],[POSITION]]</f>
        <v>SS1/BY10/F12</v>
      </c>
      <c r="M222" s="1" t="str">
        <f>CONCATENATE(INVDC[[#This Row],[CODE]]," ",INVDC[[#This Row],[NOM]])</f>
        <v>IT10623 SS1/BY10/F12/C02</v>
      </c>
      <c r="N222" s="1"/>
      <c r="O222" s="1" t="str">
        <f t="shared" si="3"/>
        <v>IT10623 SS1/BY10/F12/C02</v>
      </c>
      <c r="P222" s="1"/>
      <c r="Q222" s="1"/>
    </row>
    <row r="223" spans="1:17">
      <c r="A223" s="4">
        <v>1433</v>
      </c>
      <c r="B223" s="4" t="s">
        <v>1128</v>
      </c>
      <c r="C223" s="4"/>
      <c r="D223" s="4" t="s">
        <v>398</v>
      </c>
      <c r="E223" s="1" t="s">
        <v>48</v>
      </c>
      <c r="F223" s="1" t="s">
        <v>66</v>
      </c>
      <c r="G223" s="1" t="s">
        <v>45</v>
      </c>
      <c r="H223" s="1" t="s">
        <v>396</v>
      </c>
      <c r="I223" s="1" t="s">
        <v>37</v>
      </c>
      <c r="J223" s="1">
        <v>1</v>
      </c>
      <c r="K223" s="4" t="str">
        <f>INVDC[[#This Row],[BAIE]]&amp;"/"&amp;INVDC[[#This Row],[POSITION]]</f>
        <v>SS1/BY10/F22</v>
      </c>
      <c r="M223" s="1" t="str">
        <f>CONCATENATE(INVDC[[#This Row],[CODE]]," ",INVDC[[#This Row],[NOM]])</f>
        <v>IT10856 SS1/BY10/F22/C03</v>
      </c>
      <c r="N223" s="1"/>
      <c r="O223" s="1" t="str">
        <f t="shared" si="3"/>
        <v>IT10856 SS1/BY10/F22/C03</v>
      </c>
      <c r="P223" s="1"/>
      <c r="Q223" s="1"/>
    </row>
    <row r="224" spans="1:17">
      <c r="A224" s="4">
        <v>1434</v>
      </c>
      <c r="B224" s="4" t="s">
        <v>1129</v>
      </c>
      <c r="C224" s="4"/>
      <c r="D224" s="4" t="s">
        <v>399</v>
      </c>
      <c r="E224" s="1" t="s">
        <v>48</v>
      </c>
      <c r="F224" s="1" t="s">
        <v>66</v>
      </c>
      <c r="G224" s="1" t="s">
        <v>45</v>
      </c>
      <c r="H224" s="1" t="s">
        <v>400</v>
      </c>
      <c r="I224" s="1" t="s">
        <v>44</v>
      </c>
      <c r="J224" s="1">
        <v>1</v>
      </c>
      <c r="K224" s="4" t="str">
        <f>INVDC[[#This Row],[BAIE]]&amp;"/"&amp;INVDC[[#This Row],[POSITION]]</f>
        <v>SS1/BY11/F2</v>
      </c>
      <c r="M224" s="1" t="str">
        <f>CONCATENATE(INVDC[[#This Row],[CODE]]," ",INVDC[[#This Row],[NOM]])</f>
        <v>IT08400 SS1/BY11/F2/C01</v>
      </c>
      <c r="N224" s="1"/>
      <c r="O224" s="1" t="str">
        <f t="shared" si="3"/>
        <v>IT08400 SS1/BY11/F2/C01</v>
      </c>
      <c r="P224" s="1"/>
      <c r="Q224" s="1"/>
    </row>
    <row r="225" spans="1:17">
      <c r="A225" s="4">
        <v>1435</v>
      </c>
      <c r="B225" s="4" t="s">
        <v>1130</v>
      </c>
      <c r="C225" s="4"/>
      <c r="D225" s="4" t="s">
        <v>401</v>
      </c>
      <c r="E225" s="1" t="s">
        <v>48</v>
      </c>
      <c r="F225" s="1" t="s">
        <v>66</v>
      </c>
      <c r="G225" s="1" t="s">
        <v>45</v>
      </c>
      <c r="H225" s="1" t="s">
        <v>400</v>
      </c>
      <c r="I225" s="1" t="s">
        <v>71</v>
      </c>
      <c r="J225" s="1">
        <v>1</v>
      </c>
      <c r="K225" s="4" t="str">
        <f>INVDC[[#This Row],[BAIE]]&amp;"/"&amp;INVDC[[#This Row],[POSITION]]</f>
        <v>SS1/BY11/F12</v>
      </c>
      <c r="M225" s="1" t="str">
        <f>CONCATENATE(INVDC[[#This Row],[CODE]]," ",INVDC[[#This Row],[NOM]])</f>
        <v>IT10589 SS1/BY11/F12/C02</v>
      </c>
      <c r="N225" s="1"/>
      <c r="O225" s="1" t="str">
        <f t="shared" si="3"/>
        <v>IT10589 SS1/BY11/F12/C02</v>
      </c>
      <c r="P225" s="1"/>
      <c r="Q225" s="1"/>
    </row>
    <row r="226" spans="1:17">
      <c r="A226" s="4">
        <v>1436</v>
      </c>
      <c r="B226" s="4" t="s">
        <v>1131</v>
      </c>
      <c r="C226" s="4"/>
      <c r="D226" s="4" t="s">
        <v>402</v>
      </c>
      <c r="E226" s="1" t="s">
        <v>48</v>
      </c>
      <c r="F226" s="1" t="s">
        <v>66</v>
      </c>
      <c r="G226" s="1" t="s">
        <v>45</v>
      </c>
      <c r="H226" s="1" t="s">
        <v>400</v>
      </c>
      <c r="I226" s="1" t="s">
        <v>37</v>
      </c>
      <c r="J226" s="1">
        <v>1</v>
      </c>
      <c r="K226" s="4" t="str">
        <f>INVDC[[#This Row],[BAIE]]&amp;"/"&amp;INVDC[[#This Row],[POSITION]]</f>
        <v>SS1/BY11/F22</v>
      </c>
      <c r="M226" s="1" t="str">
        <f>CONCATENATE(INVDC[[#This Row],[CODE]]," ",INVDC[[#This Row],[NOM]])</f>
        <v>IT10873 SS1/BY11/F22/C03</v>
      </c>
      <c r="N226" s="1"/>
      <c r="O226" s="1" t="str">
        <f t="shared" si="3"/>
        <v>IT10873 SS1/BY11/F22/C03</v>
      </c>
      <c r="P226" s="1"/>
      <c r="Q226" s="1"/>
    </row>
    <row r="227" spans="1:17">
      <c r="A227" s="4">
        <v>1437</v>
      </c>
      <c r="B227" s="4" t="s">
        <v>1132</v>
      </c>
      <c r="C227" s="4"/>
      <c r="D227" s="4" t="s">
        <v>403</v>
      </c>
      <c r="E227" s="1" t="s">
        <v>48</v>
      </c>
      <c r="F227" s="1" t="s">
        <v>66</v>
      </c>
      <c r="G227" s="1" t="s">
        <v>45</v>
      </c>
      <c r="H227" s="1" t="s">
        <v>404</v>
      </c>
      <c r="I227" s="1" t="s">
        <v>44</v>
      </c>
      <c r="J227" s="1">
        <v>1</v>
      </c>
      <c r="K227" s="4" t="str">
        <f>INVDC[[#This Row],[BAIE]]&amp;"/"&amp;INVDC[[#This Row],[POSITION]]</f>
        <v>SS1/BY13/F2</v>
      </c>
      <c r="M227" s="1" t="str">
        <f>CONCATENATE(INVDC[[#This Row],[CODE]]," ",INVDC[[#This Row],[NOM]])</f>
        <v>IT08383 SS1/BY13/F2/C01</v>
      </c>
      <c r="N227" s="1"/>
      <c r="O227" s="1" t="str">
        <f t="shared" si="3"/>
        <v>IT08383 SS1/BY13/F2/C01</v>
      </c>
      <c r="P227" s="1"/>
      <c r="Q227" s="1"/>
    </row>
    <row r="228" spans="1:17">
      <c r="A228" s="4">
        <v>1438</v>
      </c>
      <c r="B228" s="4" t="s">
        <v>1133</v>
      </c>
      <c r="C228" s="4"/>
      <c r="D228" s="4" t="s">
        <v>405</v>
      </c>
      <c r="E228" s="1" t="s">
        <v>48</v>
      </c>
      <c r="F228" s="1" t="s">
        <v>66</v>
      </c>
      <c r="G228" s="1" t="s">
        <v>45</v>
      </c>
      <c r="H228" s="1" t="s">
        <v>404</v>
      </c>
      <c r="I228" s="1" t="s">
        <v>71</v>
      </c>
      <c r="J228" s="1">
        <v>1</v>
      </c>
      <c r="K228" s="4" t="str">
        <f>INVDC[[#This Row],[BAIE]]&amp;"/"&amp;INVDC[[#This Row],[POSITION]]</f>
        <v>SS1/BY13/F12</v>
      </c>
      <c r="M228" s="1" t="str">
        <f>CONCATENATE(INVDC[[#This Row],[CODE]]," ",INVDC[[#This Row],[NOM]])</f>
        <v>IT10674 SS1/BY13/F12/C02</v>
      </c>
      <c r="N228" s="1"/>
      <c r="O228" s="1" t="str">
        <f t="shared" si="3"/>
        <v>IT10674 SS1/BY13/F12/C02</v>
      </c>
      <c r="P228" s="1"/>
      <c r="Q228" s="1"/>
    </row>
    <row r="229" spans="1:17">
      <c r="A229" s="4">
        <v>1439</v>
      </c>
      <c r="B229" s="4" t="s">
        <v>1134</v>
      </c>
      <c r="C229" s="4"/>
      <c r="D229" s="4" t="s">
        <v>406</v>
      </c>
      <c r="E229" s="1" t="s">
        <v>48</v>
      </c>
      <c r="F229" s="1" t="s">
        <v>66</v>
      </c>
      <c r="G229" s="1" t="s">
        <v>45</v>
      </c>
      <c r="H229" s="1" t="s">
        <v>407</v>
      </c>
      <c r="I229" s="1" t="s">
        <v>44</v>
      </c>
      <c r="J229" s="1">
        <v>1</v>
      </c>
      <c r="K229" s="4" t="str">
        <f>INVDC[[#This Row],[BAIE]]&amp;"/"&amp;INVDC[[#This Row],[POSITION]]</f>
        <v>SS1/BY14/F2</v>
      </c>
      <c r="M229" s="1" t="str">
        <f>CONCATENATE(INVDC[[#This Row],[CODE]]," ",INVDC[[#This Row],[NOM]])</f>
        <v>IT10851 SS1/BY14/F2/C01</v>
      </c>
      <c r="N229" s="1"/>
      <c r="O229" s="1" t="str">
        <f t="shared" si="3"/>
        <v>IT10851 SS1/BY14/F2/C01</v>
      </c>
      <c r="P229" s="1"/>
      <c r="Q229" s="1"/>
    </row>
    <row r="230" spans="1:17">
      <c r="A230" s="4">
        <v>1440</v>
      </c>
      <c r="B230" s="4" t="s">
        <v>1135</v>
      </c>
      <c r="C230" s="4"/>
      <c r="D230" s="4" t="s">
        <v>408</v>
      </c>
      <c r="E230" s="1" t="s">
        <v>48</v>
      </c>
      <c r="F230" s="1" t="s">
        <v>66</v>
      </c>
      <c r="G230" s="1" t="s">
        <v>45</v>
      </c>
      <c r="H230" s="1" t="s">
        <v>407</v>
      </c>
      <c r="I230" s="1" t="s">
        <v>71</v>
      </c>
      <c r="J230" s="1">
        <v>1</v>
      </c>
      <c r="K230" s="4" t="str">
        <f>INVDC[[#This Row],[BAIE]]&amp;"/"&amp;INVDC[[#This Row],[POSITION]]</f>
        <v>SS1/BY14/F12</v>
      </c>
      <c r="M230" s="1" t="str">
        <f>CONCATENATE(INVDC[[#This Row],[CODE]]," ",INVDC[[#This Row],[NOM]])</f>
        <v>IT10640 SS1/BY14/F12/C02</v>
      </c>
      <c r="N230" s="1"/>
      <c r="O230" s="1" t="str">
        <f t="shared" si="3"/>
        <v>IT10640 SS1/BY14/F12/C02</v>
      </c>
      <c r="P230" s="1"/>
      <c r="Q230" s="1"/>
    </row>
    <row r="231" spans="1:17">
      <c r="A231" s="4">
        <v>1441</v>
      </c>
      <c r="B231" s="4" t="s">
        <v>1136</v>
      </c>
      <c r="C231" s="4"/>
      <c r="D231" s="4" t="s">
        <v>409</v>
      </c>
      <c r="E231" s="1" t="s">
        <v>48</v>
      </c>
      <c r="F231" s="1" t="s">
        <v>66</v>
      </c>
      <c r="G231" s="1" t="s">
        <v>45</v>
      </c>
      <c r="H231" s="1" t="s">
        <v>410</v>
      </c>
      <c r="I231" s="1" t="s">
        <v>44</v>
      </c>
      <c r="J231" s="1">
        <v>1</v>
      </c>
      <c r="K231" s="4" t="str">
        <f>INVDC[[#This Row],[BAIE]]&amp;"/"&amp;INVDC[[#This Row],[POSITION]]</f>
        <v>SS1/BV11/F2</v>
      </c>
      <c r="M231" s="1" t="str">
        <f>CONCATENATE(INVDC[[#This Row],[CODE]]," ",INVDC[[#This Row],[NOM]])</f>
        <v>IT08951 SS1/BV11/F2/C01</v>
      </c>
      <c r="N231" s="1"/>
      <c r="O231" s="1" t="str">
        <f t="shared" si="3"/>
        <v>IT08951 SS1/BV11/F2/C01</v>
      </c>
      <c r="P231" s="1"/>
      <c r="Q231" s="1"/>
    </row>
    <row r="232" spans="1:17">
      <c r="A232" s="4">
        <v>1442</v>
      </c>
      <c r="B232" s="4" t="s">
        <v>1137</v>
      </c>
      <c r="C232" s="4"/>
      <c r="D232" s="4" t="s">
        <v>411</v>
      </c>
      <c r="E232" s="1" t="s">
        <v>48</v>
      </c>
      <c r="F232" s="1" t="s">
        <v>66</v>
      </c>
      <c r="G232" s="1" t="s">
        <v>45</v>
      </c>
      <c r="H232" s="1" t="s">
        <v>410</v>
      </c>
      <c r="I232" s="1" t="s">
        <v>71</v>
      </c>
      <c r="J232" s="1">
        <v>1</v>
      </c>
      <c r="K232" s="4" t="str">
        <f>INVDC[[#This Row],[BAIE]]&amp;"/"&amp;INVDC[[#This Row],[POSITION]]</f>
        <v>SS1/BV11/F12</v>
      </c>
      <c r="M232" s="1" t="str">
        <f>CONCATENATE(INVDC[[#This Row],[CODE]]," ",INVDC[[#This Row],[NOM]])</f>
        <v>IT08365 SS1/BV11/F12/C02</v>
      </c>
      <c r="N232" s="1"/>
      <c r="O232" s="1" t="str">
        <f t="shared" si="3"/>
        <v>IT08365 SS1/BV11/F12/C02</v>
      </c>
      <c r="P232" s="1"/>
      <c r="Q232" s="1"/>
    </row>
    <row r="233" spans="1:17">
      <c r="A233" s="4">
        <v>1443</v>
      </c>
      <c r="B233" s="4" t="s">
        <v>1138</v>
      </c>
      <c r="C233" s="4"/>
      <c r="D233" s="4" t="s">
        <v>412</v>
      </c>
      <c r="E233" s="1" t="s">
        <v>48</v>
      </c>
      <c r="F233" s="1" t="s">
        <v>66</v>
      </c>
      <c r="G233" s="1" t="s">
        <v>45</v>
      </c>
      <c r="H233" s="1" t="s">
        <v>410</v>
      </c>
      <c r="I233" s="1" t="s">
        <v>37</v>
      </c>
      <c r="J233" s="1">
        <v>1</v>
      </c>
      <c r="K233" s="4" t="str">
        <f>INVDC[[#This Row],[BAIE]]&amp;"/"&amp;INVDC[[#This Row],[POSITION]]</f>
        <v>SS1/BV11/F22</v>
      </c>
      <c r="M233" s="1" t="str">
        <f>CONCATENATE(INVDC[[#This Row],[CODE]]," ",INVDC[[#This Row],[NOM]])</f>
        <v>IT08364 SS1/BV11/F22/C03</v>
      </c>
      <c r="N233" s="1"/>
      <c r="O233" s="1" t="str">
        <f t="shared" si="3"/>
        <v>IT08364 SS1/BV11/F22/C03</v>
      </c>
      <c r="P233" s="1"/>
      <c r="Q233" s="1"/>
    </row>
    <row r="234" spans="1:17">
      <c r="A234" s="4">
        <v>1444</v>
      </c>
      <c r="B234" s="4" t="s">
        <v>1139</v>
      </c>
      <c r="C234" s="4"/>
      <c r="D234" s="4" t="s">
        <v>413</v>
      </c>
      <c r="E234" s="1" t="s">
        <v>48</v>
      </c>
      <c r="F234" s="1" t="s">
        <v>66</v>
      </c>
      <c r="G234" s="1" t="s">
        <v>45</v>
      </c>
      <c r="H234" s="1" t="s">
        <v>414</v>
      </c>
      <c r="I234" s="1" t="s">
        <v>44</v>
      </c>
      <c r="J234" s="1">
        <v>1</v>
      </c>
      <c r="K234" s="4" t="str">
        <f>INVDC[[#This Row],[BAIE]]&amp;"/"&amp;INVDC[[#This Row],[POSITION]]</f>
        <v>SS1/BV12/F2</v>
      </c>
      <c r="M234" s="1" t="str">
        <f>CONCATENATE(INVDC[[#This Row],[CODE]]," ",INVDC[[#This Row],[NOM]])</f>
        <v>IT08339 SS1/BV12/F2/C01</v>
      </c>
      <c r="N234" s="1"/>
      <c r="O234" s="1" t="str">
        <f t="shared" si="3"/>
        <v>IT08339 SS1/BV12/F2/C01</v>
      </c>
      <c r="P234" s="1"/>
      <c r="Q234" s="1"/>
    </row>
    <row r="235" spans="1:17">
      <c r="A235" s="4">
        <v>1445</v>
      </c>
      <c r="B235" s="4" t="s">
        <v>1140</v>
      </c>
      <c r="C235" s="4"/>
      <c r="D235" s="4" t="s">
        <v>415</v>
      </c>
      <c r="E235" s="1" t="s">
        <v>48</v>
      </c>
      <c r="F235" s="1" t="s">
        <v>66</v>
      </c>
      <c r="G235" s="1" t="s">
        <v>45</v>
      </c>
      <c r="H235" s="1" t="s">
        <v>414</v>
      </c>
      <c r="I235" s="1" t="s">
        <v>71</v>
      </c>
      <c r="J235" s="1">
        <v>1</v>
      </c>
      <c r="K235" s="4" t="str">
        <f>INVDC[[#This Row],[BAIE]]&amp;"/"&amp;INVDC[[#This Row],[POSITION]]</f>
        <v>SS1/BV12/F12</v>
      </c>
      <c r="M235" s="1" t="str">
        <f>CONCATENATE(INVDC[[#This Row],[CODE]]," ",INVDC[[#This Row],[NOM]])</f>
        <v>IT08338 SS1/BV12/F12/C02</v>
      </c>
      <c r="N235" s="1"/>
      <c r="O235" s="1" t="str">
        <f t="shared" si="3"/>
        <v>IT08338 SS1/BV12/F12/C02</v>
      </c>
      <c r="P235" s="1"/>
      <c r="Q235" s="1"/>
    </row>
    <row r="236" spans="1:17">
      <c r="A236" s="4">
        <v>1446</v>
      </c>
      <c r="B236" s="4" t="s">
        <v>1141</v>
      </c>
      <c r="C236" s="4"/>
      <c r="D236" s="4" t="s">
        <v>416</v>
      </c>
      <c r="E236" s="1" t="s">
        <v>48</v>
      </c>
      <c r="F236" s="1" t="s">
        <v>66</v>
      </c>
      <c r="G236" s="1" t="s">
        <v>45</v>
      </c>
      <c r="H236" s="1" t="s">
        <v>414</v>
      </c>
      <c r="I236" s="1" t="s">
        <v>37</v>
      </c>
      <c r="J236" s="1">
        <v>1</v>
      </c>
      <c r="K236" s="4" t="str">
        <f>INVDC[[#This Row],[BAIE]]&amp;"/"&amp;INVDC[[#This Row],[POSITION]]</f>
        <v>SS1/BV12/F22</v>
      </c>
      <c r="M236" s="1" t="str">
        <f>CONCATENATE(INVDC[[#This Row],[CODE]]," ",INVDC[[#This Row],[NOM]])</f>
        <v>IT08337 SS1/BV12/F22/C03</v>
      </c>
      <c r="N236" s="1"/>
      <c r="O236" s="1" t="str">
        <f t="shared" si="3"/>
        <v>IT08337 SS1/BV12/F22/C03</v>
      </c>
      <c r="P236" s="1"/>
      <c r="Q236" s="1"/>
    </row>
    <row r="237" spans="1:17">
      <c r="A237" s="4">
        <v>1447</v>
      </c>
      <c r="B237" s="4" t="s">
        <v>1142</v>
      </c>
      <c r="C237" s="4"/>
      <c r="D237" s="4" t="s">
        <v>417</v>
      </c>
      <c r="E237" s="1" t="s">
        <v>48</v>
      </c>
      <c r="F237" s="1" t="s">
        <v>66</v>
      </c>
      <c r="G237" s="1" t="s">
        <v>45</v>
      </c>
      <c r="H237" s="1" t="s">
        <v>418</v>
      </c>
      <c r="I237" s="1" t="s">
        <v>44</v>
      </c>
      <c r="J237" s="1">
        <v>1</v>
      </c>
      <c r="K237" s="4" t="str">
        <f>INVDC[[#This Row],[BAIE]]&amp;"/"&amp;INVDC[[#This Row],[POSITION]]</f>
        <v>SS1/BV14/F2</v>
      </c>
      <c r="M237" s="1" t="str">
        <f>CONCATENATE(INVDC[[#This Row],[CODE]]," ",INVDC[[#This Row],[NOM]])</f>
        <v>IT08318 SS1/BV14/F2/C01</v>
      </c>
      <c r="N237" s="1"/>
      <c r="O237" s="1" t="str">
        <f t="shared" si="3"/>
        <v>IT08318 SS1/BV14/F2/C01</v>
      </c>
      <c r="P237" s="1"/>
      <c r="Q237" s="1"/>
    </row>
    <row r="238" spans="1:17">
      <c r="A238" s="4">
        <v>1448</v>
      </c>
      <c r="B238" s="4" t="s">
        <v>1143</v>
      </c>
      <c r="C238" s="4"/>
      <c r="D238" s="4" t="s">
        <v>419</v>
      </c>
      <c r="E238" s="1" t="s">
        <v>48</v>
      </c>
      <c r="F238" s="1" t="s">
        <v>66</v>
      </c>
      <c r="G238" s="1" t="s">
        <v>45</v>
      </c>
      <c r="H238" s="1" t="s">
        <v>420</v>
      </c>
      <c r="I238" s="1" t="s">
        <v>44</v>
      </c>
      <c r="J238" s="1">
        <v>1</v>
      </c>
      <c r="K238" s="4" t="str">
        <f>INVDC[[#This Row],[BAIE]]&amp;"/"&amp;INVDC[[#This Row],[POSITION]]</f>
        <v>SS1/BV15/F2</v>
      </c>
      <c r="M238" s="1" t="str">
        <f>CONCATENATE(INVDC[[#This Row],[CODE]]," ",INVDC[[#This Row],[NOM]])</f>
        <v>IT08335 SS1/BV15/F2/C01</v>
      </c>
      <c r="N238" s="1"/>
      <c r="O238" s="1" t="str">
        <f t="shared" si="3"/>
        <v>IT08335 SS1/BV15/F2/C01</v>
      </c>
      <c r="P238" s="1"/>
      <c r="Q238" s="1"/>
    </row>
    <row r="239" spans="1:17">
      <c r="A239" s="4">
        <v>1449</v>
      </c>
      <c r="B239" s="4" t="s">
        <v>1144</v>
      </c>
      <c r="C239" s="4"/>
      <c r="D239" s="4" t="s">
        <v>616</v>
      </c>
      <c r="E239" s="1" t="s">
        <v>25</v>
      </c>
      <c r="F239" s="1" t="s">
        <v>46</v>
      </c>
      <c r="G239" s="1" t="s">
        <v>45</v>
      </c>
      <c r="H239" s="1" t="s">
        <v>617</v>
      </c>
      <c r="I239" s="1" t="s">
        <v>44</v>
      </c>
      <c r="J239" s="1">
        <v>1</v>
      </c>
      <c r="K239" s="4" t="str">
        <f>INVDC[[#This Row],[BAIE]]&amp;"/"&amp;INVDC[[#This Row],[POSITION]]</f>
        <v>TS1/BY06/F2</v>
      </c>
      <c r="M239" s="1" t="str">
        <f>CONCATENATE(INVDC[[#This Row],[CODE]]," ",INVDC[[#This Row],[NOM]])</f>
        <v>IT08675 TS1/BY06/F2/C01</v>
      </c>
      <c r="N239" s="1"/>
      <c r="O239" s="1" t="str">
        <f t="shared" si="3"/>
        <v>IT08675 TS1/BY06/F2/C01</v>
      </c>
      <c r="P239" s="1"/>
      <c r="Q239" s="1"/>
    </row>
    <row r="240" spans="1:17">
      <c r="A240" s="4">
        <v>1450</v>
      </c>
      <c r="B240" s="4" t="s">
        <v>1145</v>
      </c>
      <c r="C240" s="4"/>
      <c r="D240" s="4" t="s">
        <v>618</v>
      </c>
      <c r="E240" s="1" t="s">
        <v>25</v>
      </c>
      <c r="F240" s="1" t="s">
        <v>46</v>
      </c>
      <c r="G240" s="1" t="s">
        <v>45</v>
      </c>
      <c r="H240" s="1" t="s">
        <v>617</v>
      </c>
      <c r="I240" s="1" t="s">
        <v>71</v>
      </c>
      <c r="J240" s="1">
        <v>1</v>
      </c>
      <c r="K240" s="4" t="str">
        <f>INVDC[[#This Row],[BAIE]]&amp;"/"&amp;INVDC[[#This Row],[POSITION]]</f>
        <v>TS1/BY06/F12</v>
      </c>
      <c r="M240" s="1" t="str">
        <f>CONCATENATE(INVDC[[#This Row],[CODE]]," ",INVDC[[#This Row],[NOM]])</f>
        <v>IT08666 TS1/BY06/F12/C02</v>
      </c>
      <c r="N240" s="1"/>
      <c r="O240" s="1" t="str">
        <f t="shared" si="3"/>
        <v>IT08666 TS1/BY06/F12/C02</v>
      </c>
      <c r="P240" s="1"/>
      <c r="Q240" s="1"/>
    </row>
    <row r="241" spans="1:17">
      <c r="A241" s="4">
        <v>1451</v>
      </c>
      <c r="B241" s="4" t="s">
        <v>1146</v>
      </c>
      <c r="C241" s="4"/>
      <c r="D241" s="4" t="s">
        <v>619</v>
      </c>
      <c r="E241" s="1" t="s">
        <v>25</v>
      </c>
      <c r="F241" s="1" t="s">
        <v>46</v>
      </c>
      <c r="G241" s="1" t="s">
        <v>45</v>
      </c>
      <c r="H241" s="1" t="s">
        <v>609</v>
      </c>
      <c r="I241" s="1" t="s">
        <v>37</v>
      </c>
      <c r="J241" s="1">
        <v>1</v>
      </c>
      <c r="K241" s="4" t="str">
        <f>INVDC[[#This Row],[BAIE]]&amp;"/"&amp;INVDC[[#This Row],[POSITION]]</f>
        <v>TS1/BY14/F22</v>
      </c>
      <c r="M241" s="1" t="str">
        <f>CONCATENATE(INVDC[[#This Row],[CODE]]," ",INVDC[[#This Row],[NOM]])</f>
        <v>IT08620 TS1/BY14/F22/C03</v>
      </c>
      <c r="N241" s="1"/>
      <c r="O241" s="1" t="str">
        <f t="shared" si="3"/>
        <v>IT08620 TS1/BY14/F22/C03</v>
      </c>
      <c r="P241" s="1"/>
      <c r="Q241" s="1"/>
    </row>
    <row r="242" spans="1:17">
      <c r="A242" s="4">
        <v>1452</v>
      </c>
      <c r="B242" s="4" t="s">
        <v>1147</v>
      </c>
      <c r="C242" s="4"/>
      <c r="D242" s="4" t="s">
        <v>421</v>
      </c>
      <c r="E242" s="1" t="s">
        <v>25</v>
      </c>
      <c r="F242" s="1" t="s">
        <v>46</v>
      </c>
      <c r="G242" s="1" t="s">
        <v>45</v>
      </c>
      <c r="H242" s="1" t="s">
        <v>422</v>
      </c>
      <c r="I242" s="1" t="s">
        <v>44</v>
      </c>
      <c r="J242" s="1">
        <v>1</v>
      </c>
      <c r="K242" s="4" t="str">
        <f>INVDC[[#This Row],[BAIE]]&amp;"/"&amp;INVDC[[#This Row],[POSITION]]</f>
        <v>TS1/BV10/F2</v>
      </c>
      <c r="M242" s="1" t="str">
        <f>CONCATENATE(INVDC[[#This Row],[CODE]]," ",INVDC[[#This Row],[NOM]])</f>
        <v>IT08646 TS1/BV10/F2/C01</v>
      </c>
      <c r="N242" s="1"/>
      <c r="O242" s="1" t="str">
        <f t="shared" si="3"/>
        <v>IT08646 TS1/BV10/F2/C01</v>
      </c>
      <c r="P242" s="1"/>
      <c r="Q242" s="1"/>
    </row>
    <row r="243" spans="1:17">
      <c r="A243" s="4">
        <v>1453</v>
      </c>
      <c r="B243" s="4" t="s">
        <v>1148</v>
      </c>
      <c r="C243" s="4"/>
      <c r="D243" s="4" t="s">
        <v>620</v>
      </c>
      <c r="E243" s="1" t="s">
        <v>25</v>
      </c>
      <c r="F243" s="1" t="s">
        <v>46</v>
      </c>
      <c r="G243" s="1" t="s">
        <v>45</v>
      </c>
      <c r="H243" s="1" t="s">
        <v>583</v>
      </c>
      <c r="I243" s="1" t="s">
        <v>71</v>
      </c>
      <c r="J243" s="1">
        <v>1</v>
      </c>
      <c r="K243" s="4" t="str">
        <f>INVDC[[#This Row],[BAIE]]&amp;"/"&amp;INVDC[[#This Row],[POSITION]]</f>
        <v>TS1/BV15/F12</v>
      </c>
      <c r="M243" s="1" t="str">
        <f>CONCATENATE(INVDC[[#This Row],[CODE]]," ",INVDC[[#This Row],[NOM]])</f>
        <v>IT08595 TS1/BV15/F12/C02</v>
      </c>
      <c r="N243" s="1"/>
      <c r="O243" s="1" t="str">
        <f t="shared" si="3"/>
        <v>IT08595 TS1/BV15/F12/C02</v>
      </c>
      <c r="P243" s="1"/>
      <c r="Q243" s="1"/>
    </row>
    <row r="244" spans="1:17">
      <c r="A244" s="4">
        <v>1454</v>
      </c>
      <c r="B244" s="4" t="s">
        <v>1149</v>
      </c>
      <c r="C244" s="4"/>
      <c r="D244" s="4" t="s">
        <v>621</v>
      </c>
      <c r="E244" s="1" t="s">
        <v>25</v>
      </c>
      <c r="F244" s="1" t="s">
        <v>46</v>
      </c>
      <c r="G244" s="1" t="s">
        <v>45</v>
      </c>
      <c r="H244" s="1" t="s">
        <v>614</v>
      </c>
      <c r="I244" s="1" t="s">
        <v>71</v>
      </c>
      <c r="J244" s="1">
        <v>1</v>
      </c>
      <c r="K244" s="4" t="str">
        <f>INVDC[[#This Row],[BAIE]]&amp;"/"&amp;INVDC[[#This Row],[POSITION]]</f>
        <v>TS1/BV14/F12</v>
      </c>
      <c r="M244" s="1" t="str">
        <f>CONCATENATE(INVDC[[#This Row],[CODE]]," ",INVDC[[#This Row],[NOM]])</f>
        <v>IT08604 TS1/BV14/F12/C02</v>
      </c>
      <c r="N244" s="1"/>
      <c r="O244" s="1" t="str">
        <f t="shared" si="3"/>
        <v>IT08604 TS1/BV14/F12/C02</v>
      </c>
      <c r="P244" s="1"/>
      <c r="Q244" s="1"/>
    </row>
    <row r="245" spans="1:17">
      <c r="A245" s="4">
        <v>1455</v>
      </c>
      <c r="B245" s="4" t="s">
        <v>1150</v>
      </c>
      <c r="C245" s="4"/>
      <c r="D245" s="4" t="s">
        <v>423</v>
      </c>
      <c r="E245" s="1" t="s">
        <v>25</v>
      </c>
      <c r="F245" s="1" t="s">
        <v>46</v>
      </c>
      <c r="G245" s="1" t="s">
        <v>45</v>
      </c>
      <c r="H245" s="1" t="s">
        <v>424</v>
      </c>
      <c r="I245" s="1" t="s">
        <v>44</v>
      </c>
      <c r="J245" s="1">
        <v>1</v>
      </c>
      <c r="K245" s="4" t="str">
        <f>INVDC[[#This Row],[BAIE]]&amp;"/"&amp;INVDC[[#This Row],[POSITION]]</f>
        <v>SS1/BY06/F2</v>
      </c>
      <c r="M245" s="1" t="str">
        <f>CONCATENATE(INVDC[[#This Row],[CODE]]," ",INVDC[[#This Row],[NOM]])</f>
        <v>IT08579 SS1/BY06/F2/C01</v>
      </c>
      <c r="N245" s="1"/>
      <c r="O245" s="1" t="str">
        <f t="shared" si="3"/>
        <v>IT08579 SS1/BY06/F2/C01</v>
      </c>
      <c r="P245" s="1"/>
      <c r="Q245" s="1"/>
    </row>
    <row r="246" spans="1:17">
      <c r="A246" s="4">
        <v>1456</v>
      </c>
      <c r="B246" s="4" t="s">
        <v>1151</v>
      </c>
      <c r="C246" s="4"/>
      <c r="D246" s="4" t="s">
        <v>425</v>
      </c>
      <c r="E246" s="1" t="s">
        <v>25</v>
      </c>
      <c r="F246" s="1" t="s">
        <v>46</v>
      </c>
      <c r="G246" s="1" t="s">
        <v>45</v>
      </c>
      <c r="H246" s="1" t="s">
        <v>424</v>
      </c>
      <c r="I246" s="1" t="s">
        <v>426</v>
      </c>
      <c r="J246" s="1">
        <v>1</v>
      </c>
      <c r="K246" s="4" t="str">
        <f>INVDC[[#This Row],[BAIE]]&amp;"/"&amp;INVDC[[#This Row],[POSITION]]</f>
        <v>SS1/BY06/F112</v>
      </c>
      <c r="M246" s="1" t="str">
        <f>CONCATENATE(INVDC[[#This Row],[CODE]]," ",INVDC[[#This Row],[NOM]])</f>
        <v>IT08578 SS1/BY06/F12/C02</v>
      </c>
      <c r="N246" s="1"/>
      <c r="O246" s="1" t="str">
        <f t="shared" si="3"/>
        <v>IT08578 SS1/BY06/F12/C02</v>
      </c>
      <c r="P246" s="1"/>
      <c r="Q246" s="1"/>
    </row>
    <row r="247" spans="1:17">
      <c r="A247" s="4">
        <v>1457</v>
      </c>
      <c r="B247" s="4" t="s">
        <v>1152</v>
      </c>
      <c r="C247" s="4"/>
      <c r="D247" s="4" t="s">
        <v>427</v>
      </c>
      <c r="E247" s="1" t="s">
        <v>25</v>
      </c>
      <c r="F247" s="1" t="s">
        <v>46</v>
      </c>
      <c r="G247" s="1" t="s">
        <v>45</v>
      </c>
      <c r="H247" s="1" t="s">
        <v>404</v>
      </c>
      <c r="I247" s="1" t="s">
        <v>37</v>
      </c>
      <c r="J247" s="1">
        <v>1</v>
      </c>
      <c r="K247" s="4" t="str">
        <f>INVDC[[#This Row],[BAIE]]&amp;"/"&amp;INVDC[[#This Row],[POSITION]]</f>
        <v>SS1/BY13/F22</v>
      </c>
      <c r="M247" s="1" t="str">
        <f>CONCATENATE(INVDC[[#This Row],[CODE]]," ",INVDC[[#This Row],[NOM]])</f>
        <v>IT09003 SS1/BY13/F22/C03</v>
      </c>
      <c r="N247" s="1"/>
      <c r="O247" s="1" t="str">
        <f t="shared" si="3"/>
        <v>IT09003 SS1/BY13/F22/C03</v>
      </c>
      <c r="P247" s="1"/>
      <c r="Q247" s="1"/>
    </row>
    <row r="248" spans="1:17">
      <c r="A248" s="4">
        <v>1458</v>
      </c>
      <c r="B248" s="4" t="s">
        <v>1153</v>
      </c>
      <c r="C248" s="4"/>
      <c r="D248" s="4" t="s">
        <v>428</v>
      </c>
      <c r="E248" s="1" t="s">
        <v>25</v>
      </c>
      <c r="F248" s="1" t="s">
        <v>46</v>
      </c>
      <c r="G248" s="1" t="s">
        <v>45</v>
      </c>
      <c r="H248" s="1" t="s">
        <v>407</v>
      </c>
      <c r="I248" s="1" t="s">
        <v>37</v>
      </c>
      <c r="J248" s="1">
        <v>1</v>
      </c>
      <c r="K248" s="4" t="str">
        <f>INVDC[[#This Row],[BAIE]]&amp;"/"&amp;INVDC[[#This Row],[POSITION]]</f>
        <v>SS1/BY14/F22</v>
      </c>
      <c r="M248" s="1" t="str">
        <f>CONCATENATE(INVDC[[#This Row],[CODE]]," ",INVDC[[#This Row],[NOM]])</f>
        <v>IT08556 SS1/BY14/F22/C03</v>
      </c>
      <c r="N248" s="1"/>
      <c r="O248" s="1" t="str">
        <f t="shared" si="3"/>
        <v>IT08556 SS1/BY14/F22/C03</v>
      </c>
      <c r="P248" s="1"/>
      <c r="Q248" s="1"/>
    </row>
    <row r="249" spans="1:17">
      <c r="A249" s="4">
        <v>1459</v>
      </c>
      <c r="B249" s="4" t="s">
        <v>1154</v>
      </c>
      <c r="C249" s="4"/>
      <c r="D249" s="4" t="s">
        <v>429</v>
      </c>
      <c r="E249" s="1" t="s">
        <v>25</v>
      </c>
      <c r="F249" s="1" t="s">
        <v>46</v>
      </c>
      <c r="G249" s="1" t="s">
        <v>45</v>
      </c>
      <c r="H249" s="1" t="s">
        <v>430</v>
      </c>
      <c r="I249" s="1" t="s">
        <v>44</v>
      </c>
      <c r="J249" s="1">
        <v>1</v>
      </c>
      <c r="K249" s="4" t="str">
        <f>INVDC[[#This Row],[BAIE]]&amp;"/"&amp;INVDC[[#This Row],[POSITION]]</f>
        <v>SS1/BV10/F2</v>
      </c>
      <c r="M249" s="1" t="str">
        <f>CONCATENATE(INVDC[[#This Row],[CODE]]," ",INVDC[[#This Row],[NOM]])</f>
        <v>IT08978 SS1/BV10/F2/C01</v>
      </c>
      <c r="N249" s="1"/>
      <c r="O249" s="1" t="str">
        <f t="shared" si="3"/>
        <v>IT08978 SS1/BV10/F2/C01</v>
      </c>
      <c r="P249" s="1"/>
      <c r="Q249" s="1"/>
    </row>
    <row r="250" spans="1:17">
      <c r="A250" s="4">
        <v>1460</v>
      </c>
      <c r="B250" s="4" t="s">
        <v>1155</v>
      </c>
      <c r="C250" s="4"/>
      <c r="D250" s="4" t="s">
        <v>431</v>
      </c>
      <c r="E250" s="1" t="s">
        <v>25</v>
      </c>
      <c r="F250" s="1" t="s">
        <v>46</v>
      </c>
      <c r="G250" s="1" t="s">
        <v>45</v>
      </c>
      <c r="H250" s="1" t="s">
        <v>420</v>
      </c>
      <c r="I250" s="1" t="s">
        <v>71</v>
      </c>
      <c r="J250" s="1">
        <v>1</v>
      </c>
      <c r="K250" s="4" t="str">
        <f>INVDC[[#This Row],[BAIE]]&amp;"/"&amp;INVDC[[#This Row],[POSITION]]</f>
        <v>SS1/BV15/F12</v>
      </c>
      <c r="M250" s="1" t="str">
        <f>CONCATENATE(INVDC[[#This Row],[CODE]]," ",INVDC[[#This Row],[NOM]])</f>
        <v>IT08968 SS1/BV15/F12/C02</v>
      </c>
      <c r="N250" s="1"/>
      <c r="O250" s="1" t="str">
        <f t="shared" si="3"/>
        <v>IT08968 SS1/BV15/F12/C02</v>
      </c>
      <c r="P250" s="1"/>
      <c r="Q250" s="1"/>
    </row>
    <row r="251" spans="1:17">
      <c r="A251" s="4">
        <v>1462</v>
      </c>
      <c r="B251" s="4" t="s">
        <v>1156</v>
      </c>
      <c r="C251" s="4"/>
      <c r="D251" s="4" t="s">
        <v>622</v>
      </c>
      <c r="E251" s="1" t="s">
        <v>25</v>
      </c>
      <c r="F251" s="1" t="s">
        <v>46</v>
      </c>
      <c r="G251" s="1" t="s">
        <v>45</v>
      </c>
      <c r="H251" s="1" t="s">
        <v>606</v>
      </c>
      <c r="I251" s="1" t="s">
        <v>37</v>
      </c>
      <c r="J251" s="1">
        <v>1</v>
      </c>
      <c r="K251" s="4" t="str">
        <f>INVDC[[#This Row],[BAIE]]&amp;"/"&amp;INVDC[[#This Row],[POSITION]]</f>
        <v>TS1/BY13/F22</v>
      </c>
      <c r="M251" s="1" t="str">
        <f>CONCATENATE(INVDC[[#This Row],[CODE]]," ",INVDC[[#This Row],[NOM]])</f>
        <v>IT08659 TS1/BY13/F22/C03</v>
      </c>
      <c r="N251" s="1"/>
      <c r="O251" s="1" t="str">
        <f t="shared" si="3"/>
        <v>IT08659 TS1/BY13/F22/C03</v>
      </c>
      <c r="P251" s="1"/>
      <c r="Q251" s="1"/>
    </row>
    <row r="252" spans="1:17">
      <c r="A252" s="4">
        <v>1466</v>
      </c>
      <c r="B252" s="4" t="s">
        <v>1157</v>
      </c>
      <c r="C252" s="4"/>
      <c r="D252" s="4" t="s">
        <v>538</v>
      </c>
      <c r="E252" s="1" t="s">
        <v>32</v>
      </c>
      <c r="F252" s="1" t="s">
        <v>89</v>
      </c>
      <c r="G252" s="1" t="s">
        <v>30</v>
      </c>
      <c r="H252" s="1" t="s">
        <v>303</v>
      </c>
      <c r="I252" s="1" t="s">
        <v>57</v>
      </c>
      <c r="J252" s="1">
        <v>1</v>
      </c>
      <c r="K252" s="4" t="str">
        <f>INVDC[[#This Row],[BAIE]]&amp;"/"&amp;INVDC[[#This Row],[POSITION]]</f>
        <v>SS1/BV23/F19</v>
      </c>
      <c r="M252" s="1" t="str">
        <f>CONCATENATE(INVDC[[#This Row],[CODE]]," ",INVDC[[#This Row],[NOM]])</f>
        <v>IT03980 P770 JADE - DAT</v>
      </c>
      <c r="N252" s="1"/>
      <c r="O252" s="1" t="str">
        <f t="shared" si="3"/>
        <v>IT03980 P770 JADE - DAT</v>
      </c>
      <c r="P252" s="1"/>
      <c r="Q252" s="1"/>
    </row>
    <row r="253" spans="1:17">
      <c r="A253" s="4">
        <v>1467</v>
      </c>
      <c r="B253" s="4" t="s">
        <v>1158</v>
      </c>
      <c r="C253" s="4"/>
      <c r="D253" s="4" t="s">
        <v>537</v>
      </c>
      <c r="E253" s="1" t="s">
        <v>32</v>
      </c>
      <c r="F253" s="1" t="s">
        <v>89</v>
      </c>
      <c r="G253" s="1" t="s">
        <v>30</v>
      </c>
      <c r="H253" s="1" t="s">
        <v>331</v>
      </c>
      <c r="I253" s="1" t="s">
        <v>57</v>
      </c>
      <c r="J253" s="1">
        <v>1</v>
      </c>
      <c r="K253" s="4" t="str">
        <f>INVDC[[#This Row],[BAIE]]&amp;"/"&amp;INVDC[[#This Row],[POSITION]]</f>
        <v>TS1/BV23/F19</v>
      </c>
      <c r="M253" s="1" t="str">
        <f>CONCATENATE(INVDC[[#This Row],[CODE]]," ",INVDC[[#This Row],[NOM]])</f>
        <v>IT03974 P770 ONYX - DAT</v>
      </c>
      <c r="N253" s="1"/>
      <c r="O253" s="1" t="str">
        <f t="shared" si="3"/>
        <v>IT03974 P770 ONYX - DAT</v>
      </c>
      <c r="P253" s="1"/>
      <c r="Q253" s="1"/>
    </row>
    <row r="254" spans="1:17">
      <c r="A254" s="4">
        <v>1474</v>
      </c>
      <c r="B254" s="4" t="s">
        <v>1159</v>
      </c>
      <c r="C254" s="4"/>
      <c r="D254" s="4" t="s">
        <v>770</v>
      </c>
      <c r="E254" s="1" t="s">
        <v>14</v>
      </c>
      <c r="F254" s="1" t="s">
        <v>94</v>
      </c>
      <c r="G254" s="1" t="s">
        <v>12</v>
      </c>
      <c r="H254" s="1" t="s">
        <v>238</v>
      </c>
      <c r="I254" s="1" t="s">
        <v>60</v>
      </c>
      <c r="J254" s="1">
        <v>1</v>
      </c>
      <c r="K254" s="4" t="str">
        <f>INVDC[[#This Row],[BAIE]]&amp;"/"&amp;INVDC[[#This Row],[POSITION]]</f>
        <v>TS1/AX21/F26</v>
      </c>
      <c r="M254" s="1" t="str">
        <f>CONCATENATE(INVDC[[#This Row],[CODE]]," ",INVDC[[#This Row],[NOM]])</f>
        <v>IT03966 TS1-OOB-SW-RH2-1 #2</v>
      </c>
      <c r="N254" s="1"/>
      <c r="O254" s="1" t="str">
        <f t="shared" si="3"/>
        <v>IT03966 TS1-OOB-SW-RH2-1 #2</v>
      </c>
      <c r="P254" s="1"/>
      <c r="Q254" s="1"/>
    </row>
    <row r="255" spans="1:17">
      <c r="A255" s="4">
        <v>1475</v>
      </c>
      <c r="B255" s="4" t="s">
        <v>1160</v>
      </c>
      <c r="C255" s="4"/>
      <c r="D255" s="4" t="s">
        <v>771</v>
      </c>
      <c r="E255" s="1" t="s">
        <v>14</v>
      </c>
      <c r="F255" s="1" t="s">
        <v>94</v>
      </c>
      <c r="G255" s="1" t="s">
        <v>12</v>
      </c>
      <c r="H255" s="1" t="s">
        <v>238</v>
      </c>
      <c r="I255" s="1" t="s">
        <v>65</v>
      </c>
      <c r="J255" s="1">
        <v>1</v>
      </c>
      <c r="K255" s="4" t="str">
        <f>INVDC[[#This Row],[BAIE]]&amp;"/"&amp;INVDC[[#This Row],[POSITION]]</f>
        <v>TS1/AX21/F27</v>
      </c>
      <c r="M255" s="1" t="str">
        <f>CONCATENATE(INVDC[[#This Row],[CODE]]," ",INVDC[[#This Row],[NOM]])</f>
        <v>IT03965 TS1-OOB-SW-RH2-1 #1</v>
      </c>
      <c r="N255" s="1"/>
      <c r="O255" s="1" t="str">
        <f t="shared" si="3"/>
        <v>IT03965 TS1-OOB-SW-RH2-1 #1</v>
      </c>
      <c r="P255" s="1"/>
      <c r="Q255" s="1"/>
    </row>
    <row r="256" spans="1:17">
      <c r="A256" s="4">
        <v>1476</v>
      </c>
      <c r="B256" s="4" t="s">
        <v>1161</v>
      </c>
      <c r="C256" s="4"/>
      <c r="D256" s="4" t="s">
        <v>432</v>
      </c>
      <c r="E256" s="1" t="s">
        <v>14</v>
      </c>
      <c r="F256" s="1" t="s">
        <v>433</v>
      </c>
      <c r="G256" s="1" t="s">
        <v>12</v>
      </c>
      <c r="H256" s="1" t="s">
        <v>238</v>
      </c>
      <c r="I256" s="1" t="s">
        <v>65</v>
      </c>
      <c r="J256" s="1">
        <v>1</v>
      </c>
      <c r="K256" s="4" t="str">
        <f>INVDC[[#This Row],[BAIE]]&amp;"/"&amp;INVDC[[#This Row],[POSITION]]</f>
        <v>TS1/AX21/F27</v>
      </c>
      <c r="M256" s="1" t="str">
        <f>CONCATENATE(INVDC[[#This Row],[CODE]]," ",INVDC[[#This Row],[NOM]])</f>
        <v>IT03957 TS1-AX21-SW2-MANPILOTAGE</v>
      </c>
      <c r="N256" s="1"/>
      <c r="O256" s="1" t="str">
        <f t="shared" si="3"/>
        <v>IT03957 TS1-AX21-SW2-MANPILOTAGE</v>
      </c>
      <c r="P256" s="1"/>
      <c r="Q256" s="1"/>
    </row>
    <row r="257" spans="1:17">
      <c r="A257" s="4">
        <v>1477</v>
      </c>
      <c r="B257" s="4" t="s">
        <v>1162</v>
      </c>
      <c r="C257" s="4"/>
      <c r="D257" s="4" t="s">
        <v>434</v>
      </c>
      <c r="E257" s="1" t="s">
        <v>34</v>
      </c>
      <c r="F257" s="1" t="s">
        <v>435</v>
      </c>
      <c r="G257" s="1" t="s">
        <v>12</v>
      </c>
      <c r="H257" s="1" t="s">
        <v>238</v>
      </c>
      <c r="I257" s="1" t="s">
        <v>60</v>
      </c>
      <c r="J257" s="1">
        <v>1</v>
      </c>
      <c r="K257" s="4" t="str">
        <f>INVDC[[#This Row],[BAIE]]&amp;"/"&amp;INVDC[[#This Row],[POSITION]]</f>
        <v>TS1/AX21/F26</v>
      </c>
      <c r="M257" s="1" t="str">
        <f>CONCATENATE(INVDC[[#This Row],[CODE]]," ",INVDC[[#This Row],[NOM]])</f>
        <v>IT03958 TS1-AX21-FW2-MANPILOTAGE</v>
      </c>
      <c r="N257" s="1"/>
      <c r="O257" s="1" t="str">
        <f t="shared" si="3"/>
        <v>IT03958 TS1-AX21-FW2-MANPILOTAGE</v>
      </c>
      <c r="P257" s="1"/>
      <c r="Q257" s="1"/>
    </row>
    <row r="258" spans="1:17">
      <c r="A258" s="4">
        <v>1478</v>
      </c>
      <c r="B258" s="4" t="s">
        <v>1163</v>
      </c>
      <c r="C258" s="4"/>
      <c r="D258" s="4" t="s">
        <v>436</v>
      </c>
      <c r="E258" s="1" t="s">
        <v>14</v>
      </c>
      <c r="F258" s="1" t="s">
        <v>433</v>
      </c>
      <c r="G258" s="1" t="s">
        <v>12</v>
      </c>
      <c r="H258" s="1" t="s">
        <v>172</v>
      </c>
      <c r="I258" s="1" t="s">
        <v>59</v>
      </c>
      <c r="J258" s="1">
        <v>1</v>
      </c>
      <c r="K258" s="4" t="str">
        <f>INVDC[[#This Row],[BAIE]]&amp;"/"&amp;INVDC[[#This Row],[POSITION]]</f>
        <v>SS1/AX21/F24</v>
      </c>
      <c r="M258" s="1" t="str">
        <f>CONCATENATE(INVDC[[#This Row],[CODE]]," ",INVDC[[#This Row],[NOM]])</f>
        <v>IT03959 SS1-AX21-SW1-MANPILOTAGE</v>
      </c>
      <c r="N258" s="1"/>
      <c r="O258" s="1" t="str">
        <f t="shared" si="3"/>
        <v>IT03959 SS1-AX21-SW1-MANPILOTAGE</v>
      </c>
      <c r="P258" s="1"/>
      <c r="Q258" s="1"/>
    </row>
    <row r="259" spans="1:17">
      <c r="A259" s="4">
        <v>1479</v>
      </c>
      <c r="B259" s="4" t="s">
        <v>1164</v>
      </c>
      <c r="C259" s="4"/>
      <c r="D259" s="4" t="s">
        <v>437</v>
      </c>
      <c r="E259" s="1" t="s">
        <v>34</v>
      </c>
      <c r="F259" s="1" t="s">
        <v>435</v>
      </c>
      <c r="G259" s="1" t="s">
        <v>12</v>
      </c>
      <c r="H259" s="1" t="s">
        <v>172</v>
      </c>
      <c r="I259" s="1" t="s">
        <v>29</v>
      </c>
      <c r="J259" s="1">
        <v>1</v>
      </c>
      <c r="K259" s="4" t="str">
        <f>INVDC[[#This Row],[BAIE]]&amp;"/"&amp;INVDC[[#This Row],[POSITION]]</f>
        <v>SS1/AX21/F23</v>
      </c>
      <c r="M259" s="1" t="str">
        <f>CONCATENATE(INVDC[[#This Row],[CODE]]," ",INVDC[[#This Row],[NOM]])</f>
        <v>IT03960 SS1-AX21-FW1-MANPILOTAGE</v>
      </c>
      <c r="N259" s="1"/>
      <c r="O259" s="1" t="str">
        <f t="shared" si="3"/>
        <v>IT03960 SS1-AX21-FW1-MANPILOTAGE</v>
      </c>
      <c r="P259" s="1"/>
      <c r="Q259" s="1"/>
    </row>
    <row r="260" spans="1:17">
      <c r="A260" s="4">
        <v>1481</v>
      </c>
      <c r="B260" s="4" t="s">
        <v>1165</v>
      </c>
      <c r="C260" s="4"/>
      <c r="D260" s="4" t="s">
        <v>438</v>
      </c>
      <c r="E260" s="1" t="s">
        <v>14</v>
      </c>
      <c r="F260" s="1" t="s">
        <v>74</v>
      </c>
      <c r="G260" s="1" t="s">
        <v>12</v>
      </c>
      <c r="H260" s="1" t="s">
        <v>439</v>
      </c>
      <c r="I260" s="1" t="s">
        <v>54</v>
      </c>
      <c r="J260" s="1">
        <v>2</v>
      </c>
      <c r="K260" s="4" t="str">
        <f>INVDC[[#This Row],[BAIE]]&amp;"/"&amp;INVDC[[#This Row],[POSITION]]</f>
        <v>SS1/AX33/F35</v>
      </c>
      <c r="M260" s="1" t="str">
        <f>CONCATENATE(INVDC[[#This Row],[CODE]]," ",INVDC[[#This Row],[NOM]])</f>
        <v>IT08939 P-SS1-IRES1</v>
      </c>
      <c r="N260" s="1"/>
      <c r="O260" s="1" t="str">
        <f t="shared" si="3"/>
        <v>IT08939 P-SS1-IRES1</v>
      </c>
      <c r="P260" s="1"/>
      <c r="Q260" s="1"/>
    </row>
    <row r="261" spans="1:17">
      <c r="A261" s="4">
        <v>1482</v>
      </c>
      <c r="B261" s="4" t="s">
        <v>1166</v>
      </c>
      <c r="C261" s="4"/>
      <c r="D261" s="4" t="s">
        <v>623</v>
      </c>
      <c r="E261" s="1" t="s">
        <v>14</v>
      </c>
      <c r="F261" s="1" t="s">
        <v>74</v>
      </c>
      <c r="G261" s="1" t="s">
        <v>12</v>
      </c>
      <c r="H261" s="1" t="s">
        <v>624</v>
      </c>
      <c r="I261" s="1" t="s">
        <v>40</v>
      </c>
      <c r="J261" s="1">
        <v>2</v>
      </c>
      <c r="K261" s="4" t="str">
        <f>INVDC[[#This Row],[BAIE]]&amp;"/"&amp;INVDC[[#This Row],[POSITION]]</f>
        <v>SS1/AX31/F37</v>
      </c>
      <c r="M261" s="1" t="str">
        <f>CONCATENATE(INVDC[[#This Row],[CODE]]," ",INVDC[[#This Row],[NOM]])</f>
        <v>IT08937 A-SS1-DRES1</v>
      </c>
      <c r="N261" s="1"/>
      <c r="O261" s="1" t="str">
        <f t="shared" si="3"/>
        <v>IT08937 A-SS1-DRES1</v>
      </c>
      <c r="P261" s="1"/>
      <c r="Q261" s="1"/>
    </row>
    <row r="262" spans="1:17">
      <c r="A262" s="4">
        <v>1483</v>
      </c>
      <c r="B262" s="4" t="s">
        <v>1167</v>
      </c>
      <c r="C262" s="4"/>
      <c r="D262" s="4" t="s">
        <v>440</v>
      </c>
      <c r="E262" s="1" t="s">
        <v>14</v>
      </c>
      <c r="F262" s="1" t="s">
        <v>74</v>
      </c>
      <c r="G262" s="1" t="s">
        <v>12</v>
      </c>
      <c r="H262" s="1" t="s">
        <v>441</v>
      </c>
      <c r="I262" s="1" t="s">
        <v>54</v>
      </c>
      <c r="J262" s="1">
        <v>2</v>
      </c>
      <c r="K262" s="4" t="str">
        <f>INVDC[[#This Row],[BAIE]]&amp;"/"&amp;INVDC[[#This Row],[POSITION]]</f>
        <v>SS1/AX30/F35</v>
      </c>
      <c r="M262" s="1" t="str">
        <f>CONCATENATE(INVDC[[#This Row],[CODE]]," ",INVDC[[#This Row],[NOM]])</f>
        <v>IT08936 P-SS1-DRES1</v>
      </c>
      <c r="N262" s="1"/>
      <c r="O262" s="1" t="str">
        <f t="shared" si="3"/>
        <v>IT08936 P-SS1-DRES1</v>
      </c>
      <c r="P262" s="1"/>
      <c r="Q262" s="1"/>
    </row>
    <row r="263" spans="1:17">
      <c r="A263" s="4">
        <v>1484</v>
      </c>
      <c r="B263" s="4" t="s">
        <v>1168</v>
      </c>
      <c r="C263" s="4"/>
      <c r="D263" s="4" t="s">
        <v>442</v>
      </c>
      <c r="E263" s="1" t="s">
        <v>14</v>
      </c>
      <c r="F263" s="1" t="s">
        <v>443</v>
      </c>
      <c r="G263" s="1" t="s">
        <v>12</v>
      </c>
      <c r="H263" s="1" t="s">
        <v>439</v>
      </c>
      <c r="I263" s="1" t="s">
        <v>38</v>
      </c>
      <c r="J263" s="1">
        <v>1</v>
      </c>
      <c r="K263" s="4" t="str">
        <f>INVDC[[#This Row],[BAIE]]&amp;"/"&amp;INVDC[[#This Row],[POSITION]]</f>
        <v>SS1/AX33/F34</v>
      </c>
      <c r="M263" s="1" t="str">
        <f>CONCATENATE(INVDC[[#This Row],[CODE]]," ",INVDC[[#This Row],[NOM]])</f>
        <v>IT08935 P-SS1-OSW1</v>
      </c>
      <c r="N263" s="1"/>
      <c r="O263" s="1" t="str">
        <f t="shared" si="3"/>
        <v>IT08935 P-SS1-OSW1</v>
      </c>
      <c r="P263" s="1"/>
      <c r="Q263" s="1"/>
    </row>
    <row r="264" spans="1:17">
      <c r="A264" s="4">
        <v>1485</v>
      </c>
      <c r="B264" s="4" t="s">
        <v>1169</v>
      </c>
      <c r="C264" s="4"/>
      <c r="D264" s="4" t="s">
        <v>444</v>
      </c>
      <c r="E264" s="1" t="s">
        <v>14</v>
      </c>
      <c r="F264" s="1" t="s">
        <v>112</v>
      </c>
      <c r="G264" s="1" t="s">
        <v>12</v>
      </c>
      <c r="H264" s="1" t="s">
        <v>439</v>
      </c>
      <c r="I264" s="1" t="s">
        <v>62</v>
      </c>
      <c r="J264" s="1">
        <v>2</v>
      </c>
      <c r="K264" s="4" t="str">
        <f>INVDC[[#This Row],[BAIE]]&amp;"/"&amp;INVDC[[#This Row],[POSITION]]</f>
        <v>SS1/AX33/F30</v>
      </c>
      <c r="M264" s="1" t="str">
        <f>CONCATENATE(INVDC[[#This Row],[CODE]]," ",INVDC[[#This Row],[NOM]])</f>
        <v>IT08934 P-SS1-IRET1</v>
      </c>
      <c r="N264" s="1"/>
      <c r="O264" s="1" t="str">
        <f t="shared" si="3"/>
        <v>IT08934 P-SS1-IRET1</v>
      </c>
      <c r="P264" s="1"/>
      <c r="Q264" s="1"/>
    </row>
    <row r="265" spans="1:17">
      <c r="A265" s="4">
        <v>1487</v>
      </c>
      <c r="B265" s="4" t="s">
        <v>1170</v>
      </c>
      <c r="C265" s="4"/>
      <c r="D265" s="4" t="s">
        <v>625</v>
      </c>
      <c r="E265" s="1" t="s">
        <v>14</v>
      </c>
      <c r="F265" s="1" t="s">
        <v>104</v>
      </c>
      <c r="G265" s="1" t="s">
        <v>12</v>
      </c>
      <c r="H265" s="1" t="s">
        <v>624</v>
      </c>
      <c r="I265" s="1" t="s">
        <v>72</v>
      </c>
      <c r="J265" s="1">
        <v>1</v>
      </c>
      <c r="K265" s="4" t="str">
        <f>INVDC[[#This Row],[BAIE]]&amp;"/"&amp;INVDC[[#This Row],[POSITION]]</f>
        <v>SS1/AX31/F40</v>
      </c>
      <c r="M265" s="1" t="str">
        <f>CONCATENATE(INVDC[[#This Row],[CODE]]," ",INVDC[[#This Row],[NOM]])</f>
        <v>IT08932 A-SS1-DSW152</v>
      </c>
      <c r="N265" s="1"/>
      <c r="O265" s="1" t="str">
        <f t="shared" si="3"/>
        <v>IT08932 A-SS1-DSW152</v>
      </c>
      <c r="P265" s="1"/>
      <c r="Q265" s="1"/>
    </row>
    <row r="266" spans="1:17">
      <c r="A266" s="4">
        <v>1488</v>
      </c>
      <c r="B266" s="4" t="s">
        <v>1171</v>
      </c>
      <c r="C266" s="4"/>
      <c r="D266" s="4" t="s">
        <v>445</v>
      </c>
      <c r="E266" s="1" t="s">
        <v>14</v>
      </c>
      <c r="F266" s="1" t="s">
        <v>104</v>
      </c>
      <c r="G266" s="1" t="s">
        <v>12</v>
      </c>
      <c r="H266" s="1" t="s">
        <v>446</v>
      </c>
      <c r="I266" s="1" t="s">
        <v>20</v>
      </c>
      <c r="J266" s="1">
        <v>1</v>
      </c>
      <c r="K266" s="4" t="str">
        <f>INVDC[[#This Row],[BAIE]]&amp;"/"&amp;INVDC[[#This Row],[POSITION]]</f>
        <v>SS1/AX34/F39</v>
      </c>
      <c r="M266" s="1" t="str">
        <f>CONCATENATE(INVDC[[#This Row],[CODE]]," ",INVDC[[#This Row],[NOM]])</f>
        <v>IT08931 A-SS1-DSW154</v>
      </c>
      <c r="N266" s="1"/>
      <c r="O266" s="1" t="str">
        <f t="shared" si="3"/>
        <v>IT08931 A-SS1-DSW154</v>
      </c>
      <c r="P266" s="1"/>
      <c r="Q266" s="1"/>
    </row>
    <row r="267" spans="1:17">
      <c r="A267" s="4">
        <v>1489</v>
      </c>
      <c r="B267" s="4" t="s">
        <v>1172</v>
      </c>
      <c r="C267" s="4"/>
      <c r="D267" s="4" t="s">
        <v>447</v>
      </c>
      <c r="E267" s="1" t="s">
        <v>14</v>
      </c>
      <c r="F267" s="1" t="s">
        <v>104</v>
      </c>
      <c r="G267" s="1" t="s">
        <v>12</v>
      </c>
      <c r="H267" s="1" t="s">
        <v>441</v>
      </c>
      <c r="I267" s="1" t="s">
        <v>72</v>
      </c>
      <c r="J267" s="1">
        <v>1</v>
      </c>
      <c r="K267" s="4" t="str">
        <f>INVDC[[#This Row],[BAIE]]&amp;"/"&amp;INVDC[[#This Row],[POSITION]]</f>
        <v>SS1/AX30/F40</v>
      </c>
      <c r="M267" s="1" t="str">
        <f>CONCATENATE(INVDC[[#This Row],[CODE]]," ",INVDC[[#This Row],[NOM]])</f>
        <v>IT08930 A-SS1-DSW151</v>
      </c>
      <c r="N267" s="1"/>
      <c r="O267" s="1" t="str">
        <f t="shared" si="3"/>
        <v>IT08930 A-SS1-DSW151</v>
      </c>
      <c r="P267" s="1"/>
      <c r="Q267" s="1"/>
    </row>
    <row r="268" spans="1:17">
      <c r="A268" s="4">
        <v>1490</v>
      </c>
      <c r="B268" s="4" t="s">
        <v>1173</v>
      </c>
      <c r="C268" s="4"/>
      <c r="D268" s="4" t="s">
        <v>448</v>
      </c>
      <c r="E268" s="1" t="s">
        <v>14</v>
      </c>
      <c r="F268" s="1" t="s">
        <v>104</v>
      </c>
      <c r="G268" s="1" t="s">
        <v>12</v>
      </c>
      <c r="H268" s="1" t="s">
        <v>439</v>
      </c>
      <c r="I268" s="1" t="s">
        <v>72</v>
      </c>
      <c r="J268" s="1">
        <v>1</v>
      </c>
      <c r="K268" s="4" t="str">
        <f>INVDC[[#This Row],[BAIE]]&amp;"/"&amp;INVDC[[#This Row],[POSITION]]</f>
        <v>SS1/AX33/F40</v>
      </c>
      <c r="M268" s="1" t="str">
        <f>CONCATENATE(INVDC[[#This Row],[CODE]]," ",INVDC[[#This Row],[NOM]])</f>
        <v>IT08929 A-SS1-DSW153</v>
      </c>
      <c r="N268" s="1"/>
      <c r="O268" s="1" t="str">
        <f t="shared" ref="O268:O331" si="4">M268</f>
        <v>IT08929 A-SS1-DSW153</v>
      </c>
      <c r="P268" s="1"/>
      <c r="Q268" s="1"/>
    </row>
    <row r="269" spans="1:17">
      <c r="A269" s="4">
        <v>1491</v>
      </c>
      <c r="B269" s="4" t="s">
        <v>1174</v>
      </c>
      <c r="C269" s="4"/>
      <c r="D269" s="4" t="s">
        <v>449</v>
      </c>
      <c r="E269" s="1" t="s">
        <v>34</v>
      </c>
      <c r="F269" s="1" t="s">
        <v>108</v>
      </c>
      <c r="G269" s="1" t="s">
        <v>12</v>
      </c>
      <c r="H269" s="1" t="s">
        <v>439</v>
      </c>
      <c r="I269" s="1" t="s">
        <v>285</v>
      </c>
      <c r="J269" s="1">
        <v>2</v>
      </c>
      <c r="K269" s="4" t="str">
        <f>INVDC[[#This Row],[BAIE]]&amp;"/"&amp;INVDC[[#This Row],[POSITION]]</f>
        <v>SS1/AX33/F11</v>
      </c>
      <c r="M269" s="1" t="str">
        <f>CONCATENATE(INVDC[[#This Row],[CODE]]," ",INVDC[[#This Row],[NOM]])</f>
        <v>IT08928 P-SS1-ISSL1</v>
      </c>
      <c r="N269" s="1"/>
      <c r="O269" s="1" t="str">
        <f t="shared" si="4"/>
        <v>IT08928 P-SS1-ISSL1</v>
      </c>
      <c r="P269" s="1"/>
      <c r="Q269" s="1"/>
    </row>
    <row r="270" spans="1:17">
      <c r="A270" s="4">
        <v>1492</v>
      </c>
      <c r="B270" s="4" t="s">
        <v>1175</v>
      </c>
      <c r="C270" s="4"/>
      <c r="D270" s="4" t="s">
        <v>450</v>
      </c>
      <c r="E270" s="1" t="s">
        <v>81</v>
      </c>
      <c r="F270" s="1" t="s">
        <v>120</v>
      </c>
      <c r="G270" s="1" t="s">
        <v>12</v>
      </c>
      <c r="H270" s="1" t="s">
        <v>441</v>
      </c>
      <c r="I270" s="1" t="s">
        <v>71</v>
      </c>
      <c r="J270" s="1">
        <v>1</v>
      </c>
      <c r="K270" s="4" t="str">
        <f>INVDC[[#This Row],[BAIE]]&amp;"/"&amp;INVDC[[#This Row],[POSITION]]</f>
        <v>SS1/AX30/F12</v>
      </c>
      <c r="M270" s="1" t="str">
        <f>CONCATENATE(INVDC[[#This Row],[CODE]]," ",INVDC[[#This Row],[NOM]])</f>
        <v>IT08927 P-SS1-DWAF1</v>
      </c>
      <c r="N270" s="1"/>
      <c r="O270" s="1" t="str">
        <f t="shared" si="4"/>
        <v>IT08927 P-SS1-DWAF1</v>
      </c>
      <c r="P270" s="1"/>
      <c r="Q270" s="1"/>
    </row>
    <row r="271" spans="1:17">
      <c r="A271" s="4">
        <v>1493</v>
      </c>
      <c r="B271" s="4" t="s">
        <v>1176</v>
      </c>
      <c r="C271" s="4"/>
      <c r="D271" s="4" t="s">
        <v>451</v>
      </c>
      <c r="E271" s="1" t="s">
        <v>14</v>
      </c>
      <c r="F271" s="1" t="s">
        <v>119</v>
      </c>
      <c r="G271" s="1" t="s">
        <v>12</v>
      </c>
      <c r="H271" s="1" t="s">
        <v>441</v>
      </c>
      <c r="I271" s="1" t="s">
        <v>42</v>
      </c>
      <c r="J271" s="1">
        <v>2</v>
      </c>
      <c r="K271" s="4" t="str">
        <f>INVDC[[#This Row],[BAIE]]&amp;"/"&amp;INVDC[[#This Row],[POSITION]]</f>
        <v>SS1/AX30/F10</v>
      </c>
      <c r="M271" s="1" t="str">
        <f>CONCATENATE(INVDC[[#This Row],[CODE]]," ",INVDC[[#This Row],[NOM]])</f>
        <v>IT08925 P-SS1-DFW1</v>
      </c>
      <c r="N271" s="1"/>
      <c r="O271" s="1" t="str">
        <f t="shared" si="4"/>
        <v>IT08925 P-SS1-DFW1</v>
      </c>
      <c r="P271" s="1"/>
      <c r="Q271" s="1"/>
    </row>
    <row r="272" spans="1:17">
      <c r="A272" s="4">
        <v>1494</v>
      </c>
      <c r="B272" s="4" t="s">
        <v>1177</v>
      </c>
      <c r="C272" s="4"/>
      <c r="D272" s="4" t="s">
        <v>452</v>
      </c>
      <c r="E272" s="1" t="s">
        <v>77</v>
      </c>
      <c r="F272" s="1" t="s">
        <v>110</v>
      </c>
      <c r="G272" s="1" t="s">
        <v>12</v>
      </c>
      <c r="H272" s="1" t="s">
        <v>441</v>
      </c>
      <c r="I272" s="1" t="s">
        <v>26</v>
      </c>
      <c r="J272" s="1">
        <v>1</v>
      </c>
      <c r="K272" s="4" t="str">
        <f>INVDC[[#This Row],[BAIE]]&amp;"/"&amp;INVDC[[#This Row],[POSITION]]</f>
        <v>SS1/AX30/F9</v>
      </c>
      <c r="M272" s="1" t="str">
        <f>CONCATENATE(INVDC[[#This Row],[CODE]]," ",INVDC[[#This Row],[NOM]])</f>
        <v>IT08924 P-DIS-PROXY1</v>
      </c>
      <c r="N272" s="1"/>
      <c r="O272" s="1" t="str">
        <f t="shared" si="4"/>
        <v>IT08924 P-DIS-PROXY1</v>
      </c>
      <c r="P272" s="1"/>
      <c r="Q272" s="1"/>
    </row>
    <row r="273" spans="1:17">
      <c r="A273" s="4">
        <v>1495</v>
      </c>
      <c r="B273" s="4" t="s">
        <v>1178</v>
      </c>
      <c r="C273" s="4"/>
      <c r="D273" s="4" t="s">
        <v>453</v>
      </c>
      <c r="E273" s="1" t="s">
        <v>77</v>
      </c>
      <c r="F273" s="1" t="s">
        <v>109</v>
      </c>
      <c r="G273" s="1" t="s">
        <v>12</v>
      </c>
      <c r="H273" s="1" t="s">
        <v>439</v>
      </c>
      <c r="I273" s="1" t="s">
        <v>47</v>
      </c>
      <c r="J273" s="1">
        <v>1</v>
      </c>
      <c r="K273" s="4" t="str">
        <f>INVDC[[#This Row],[BAIE]]&amp;"/"&amp;INVDC[[#This Row],[POSITION]]</f>
        <v>SS1/AX33/F13</v>
      </c>
      <c r="M273" s="1" t="str">
        <f>CONCATENATE(INVDC[[#This Row],[CODE]]," ",INVDC[[#This Row],[NOM]])</f>
        <v>IT08923 P-SS1-PRXAV1</v>
      </c>
      <c r="N273" s="1"/>
      <c r="O273" s="1" t="str">
        <f t="shared" si="4"/>
        <v>IT08923 P-SS1-PRXAV1</v>
      </c>
      <c r="P273" s="1"/>
      <c r="Q273" s="1"/>
    </row>
    <row r="274" spans="1:17">
      <c r="A274" s="4">
        <v>1496</v>
      </c>
      <c r="B274" s="4" t="s">
        <v>1179</v>
      </c>
      <c r="C274" s="4"/>
      <c r="D274" s="4" t="s">
        <v>454</v>
      </c>
      <c r="E274" s="1" t="s">
        <v>14</v>
      </c>
      <c r="F274" s="1" t="s">
        <v>103</v>
      </c>
      <c r="G274" s="1" t="s">
        <v>12</v>
      </c>
      <c r="H274" s="1" t="s">
        <v>439</v>
      </c>
      <c r="I274" s="1" t="s">
        <v>56</v>
      </c>
      <c r="J274" s="1">
        <v>1</v>
      </c>
      <c r="K274" s="4" t="str">
        <f>INVDC[[#This Row],[BAIE]]&amp;"/"&amp;INVDC[[#This Row],[POSITION]]</f>
        <v>SS1/AX33/F38</v>
      </c>
      <c r="M274" s="1" t="str">
        <f>CONCATENATE(INVDC[[#This Row],[CODE]]," ",INVDC[[#This Row],[NOM]])</f>
        <v>IT08922 P-SS1-ISW123</v>
      </c>
      <c r="N274" s="1"/>
      <c r="O274" s="1" t="str">
        <f t="shared" si="4"/>
        <v>IT08922 P-SS1-ISW123</v>
      </c>
      <c r="P274" s="1"/>
      <c r="Q274" s="1"/>
    </row>
    <row r="275" spans="1:17">
      <c r="A275" s="4">
        <v>1497</v>
      </c>
      <c r="B275" s="4" t="s">
        <v>1180</v>
      </c>
      <c r="C275" s="4"/>
      <c r="D275" s="4" t="s">
        <v>455</v>
      </c>
      <c r="E275" s="1" t="s">
        <v>80</v>
      </c>
      <c r="F275" s="1" t="s">
        <v>456</v>
      </c>
      <c r="G275" s="1" t="s">
        <v>12</v>
      </c>
      <c r="H275" s="1" t="s">
        <v>441</v>
      </c>
      <c r="I275" s="1" t="s">
        <v>68</v>
      </c>
      <c r="J275" s="1">
        <v>1</v>
      </c>
      <c r="K275" s="4" t="str">
        <f>INVDC[[#This Row],[BAIE]]&amp;"/"&amp;INVDC[[#This Row],[POSITION]]</f>
        <v>SS1/AX30/F4</v>
      </c>
      <c r="M275" s="1" t="str">
        <f>CONCATENATE(INVDC[[#This Row],[CODE]]," ",INVDC[[#This Row],[NOM]])</f>
        <v>IT08921 F-SS1-FW1</v>
      </c>
      <c r="N275" s="1"/>
      <c r="O275" s="1" t="str">
        <f t="shared" si="4"/>
        <v>IT08921 F-SS1-FW1</v>
      </c>
      <c r="P275" s="1"/>
      <c r="Q275" s="1"/>
    </row>
    <row r="276" spans="1:17">
      <c r="A276" s="4">
        <v>1498</v>
      </c>
      <c r="B276" s="4" t="s">
        <v>1181</v>
      </c>
      <c r="C276" s="4"/>
      <c r="D276" s="4" t="s">
        <v>457</v>
      </c>
      <c r="E276" s="1" t="s">
        <v>41</v>
      </c>
      <c r="F276" s="1" t="s">
        <v>106</v>
      </c>
      <c r="G276" s="1" t="s">
        <v>12</v>
      </c>
      <c r="H276" s="1" t="s">
        <v>439</v>
      </c>
      <c r="I276" s="1" t="s">
        <v>283</v>
      </c>
      <c r="J276" s="1">
        <v>1</v>
      </c>
      <c r="K276" s="4" t="str">
        <f>INVDC[[#This Row],[BAIE]]&amp;"/"&amp;INVDC[[#This Row],[POSITION]]</f>
        <v>SS1/AX33/F15</v>
      </c>
      <c r="M276" s="1" t="str">
        <f>CONCATENATE(INVDC[[#This Row],[CODE]]," ",INVDC[[#This Row],[NOM]])</f>
        <v>IT08920 P-SS1-ILTMRE1</v>
      </c>
      <c r="N276" s="1"/>
      <c r="O276" s="1" t="str">
        <f t="shared" si="4"/>
        <v>IT08920 P-SS1-ILTMRE1</v>
      </c>
      <c r="P276" s="1"/>
      <c r="Q276" s="1"/>
    </row>
    <row r="277" spans="1:17">
      <c r="A277" s="4">
        <v>1499</v>
      </c>
      <c r="B277" s="4" t="s">
        <v>1182</v>
      </c>
      <c r="C277" s="4"/>
      <c r="D277" s="4" t="s">
        <v>458</v>
      </c>
      <c r="E277" s="1" t="s">
        <v>41</v>
      </c>
      <c r="F277" s="1" t="s">
        <v>111</v>
      </c>
      <c r="G277" s="1" t="s">
        <v>12</v>
      </c>
      <c r="H277" s="1" t="s">
        <v>439</v>
      </c>
      <c r="I277" s="1" t="s">
        <v>293</v>
      </c>
      <c r="J277" s="1">
        <v>2</v>
      </c>
      <c r="K277" s="4" t="str">
        <f>INVDC[[#This Row],[BAIE]]&amp;"/"&amp;INVDC[[#This Row],[POSITION]]</f>
        <v>SS1/AX33/F16</v>
      </c>
      <c r="M277" s="1" t="str">
        <f>CONCATENATE(INVDC[[#This Row],[CODE]]," ",INVDC[[#This Row],[NOM]])</f>
        <v>IT08919 P-SS1-ILTMCL1</v>
      </c>
      <c r="N277" s="1"/>
      <c r="O277" s="1" t="str">
        <f t="shared" si="4"/>
        <v>IT08919 P-SS1-ILTMCL1</v>
      </c>
      <c r="P277" s="1"/>
      <c r="Q277" s="1"/>
    </row>
    <row r="278" spans="1:17">
      <c r="A278" s="4">
        <v>1500</v>
      </c>
      <c r="B278" s="4" t="s">
        <v>1183</v>
      </c>
      <c r="C278" s="4"/>
      <c r="D278" s="4" t="s">
        <v>459</v>
      </c>
      <c r="E278" s="1" t="s">
        <v>41</v>
      </c>
      <c r="F278" s="1" t="s">
        <v>121</v>
      </c>
      <c r="G278" s="1" t="s">
        <v>12</v>
      </c>
      <c r="H278" s="1" t="s">
        <v>441</v>
      </c>
      <c r="I278" s="1" t="s">
        <v>47</v>
      </c>
      <c r="J278" s="1">
        <v>1</v>
      </c>
      <c r="K278" s="4" t="str">
        <f>INVDC[[#This Row],[BAIE]]&amp;"/"&amp;INVDC[[#This Row],[POSITION]]</f>
        <v>SS1/AX30/F13</v>
      </c>
      <c r="M278" s="1" t="str">
        <f>CONCATENATE(INVDC[[#This Row],[CODE]]," ",INVDC[[#This Row],[NOM]])</f>
        <v>IT08917 P-SS1-DLTM1</v>
      </c>
      <c r="N278" s="1"/>
      <c r="O278" s="1" t="str">
        <f t="shared" si="4"/>
        <v>IT08917 P-SS1-DLTM1</v>
      </c>
      <c r="P278" s="1"/>
      <c r="Q278" s="1"/>
    </row>
    <row r="279" spans="1:17">
      <c r="A279" s="4">
        <v>1501</v>
      </c>
      <c r="B279" s="4" t="s">
        <v>1184</v>
      </c>
      <c r="C279" s="4"/>
      <c r="D279" s="4" t="s">
        <v>460</v>
      </c>
      <c r="E279" s="1" t="s">
        <v>41</v>
      </c>
      <c r="F279" s="1" t="s">
        <v>106</v>
      </c>
      <c r="G279" s="1" t="s">
        <v>12</v>
      </c>
      <c r="H279" s="1" t="s">
        <v>439</v>
      </c>
      <c r="I279" s="1" t="s">
        <v>35</v>
      </c>
      <c r="J279" s="1">
        <v>1</v>
      </c>
      <c r="K279" s="4" t="str">
        <f>INVDC[[#This Row],[BAIE]]&amp;"/"&amp;INVDC[[#This Row],[POSITION]]</f>
        <v>SS1/AX33/F18</v>
      </c>
      <c r="M279" s="1" t="str">
        <f>CONCATENATE(INVDC[[#This Row],[CODE]]," ",INVDC[[#This Row],[NOM]])</f>
        <v>IT08916 P-SS1-IGTM1</v>
      </c>
      <c r="N279" s="1"/>
      <c r="O279" s="1" t="str">
        <f t="shared" si="4"/>
        <v>IT08916 P-SS1-IGTM1</v>
      </c>
      <c r="P279" s="1"/>
      <c r="Q279" s="1"/>
    </row>
    <row r="280" spans="1:17">
      <c r="A280" s="4">
        <v>1502</v>
      </c>
      <c r="B280" s="4" t="s">
        <v>1185</v>
      </c>
      <c r="C280" s="4"/>
      <c r="D280" s="4" t="s">
        <v>461</v>
      </c>
      <c r="E280" s="1" t="s">
        <v>80</v>
      </c>
      <c r="F280" s="1" t="s">
        <v>113</v>
      </c>
      <c r="G280" s="1" t="s">
        <v>12</v>
      </c>
      <c r="H280" s="1" t="s">
        <v>439</v>
      </c>
      <c r="I280" s="1" t="s">
        <v>57</v>
      </c>
      <c r="J280" s="1">
        <v>2</v>
      </c>
      <c r="K280" s="4" t="str">
        <f>INVDC[[#This Row],[BAIE]]&amp;"/"&amp;INVDC[[#This Row],[POSITION]]</f>
        <v>SS1/AX33/F19</v>
      </c>
      <c r="M280" s="1" t="str">
        <f>CONCATENATE(INVDC[[#This Row],[CODE]]," ",INVDC[[#This Row],[NOM]])</f>
        <v>IT08914 P-SS1-IFW1</v>
      </c>
      <c r="N280" s="1"/>
      <c r="O280" s="1" t="str">
        <f t="shared" si="4"/>
        <v>IT08914 P-SS1-IFW1</v>
      </c>
      <c r="P280" s="1"/>
      <c r="Q280" s="1"/>
    </row>
    <row r="281" spans="1:17">
      <c r="A281" s="4">
        <v>1503</v>
      </c>
      <c r="B281" s="4" t="s">
        <v>1186</v>
      </c>
      <c r="C281" s="4"/>
      <c r="D281" s="4" t="s">
        <v>462</v>
      </c>
      <c r="E281" s="1" t="s">
        <v>14</v>
      </c>
      <c r="F281" s="1" t="s">
        <v>103</v>
      </c>
      <c r="G281" s="1" t="s">
        <v>12</v>
      </c>
      <c r="H281" s="1" t="s">
        <v>441</v>
      </c>
      <c r="I281" s="1" t="s">
        <v>56</v>
      </c>
      <c r="J281" s="1">
        <v>1</v>
      </c>
      <c r="K281" s="4" t="str">
        <f>INVDC[[#This Row],[BAIE]]&amp;"/"&amp;INVDC[[#This Row],[POSITION]]</f>
        <v>SS1/AX30/F38</v>
      </c>
      <c r="M281" s="1" t="str">
        <f>CONCATENATE(INVDC[[#This Row],[CODE]]," ",INVDC[[#This Row],[NOM]])</f>
        <v>IT08912 P-SS1-DSW101</v>
      </c>
      <c r="N281" s="1"/>
      <c r="O281" s="1" t="str">
        <f t="shared" si="4"/>
        <v>IT08912 P-SS1-DSW101</v>
      </c>
      <c r="P281" s="1"/>
      <c r="Q281" s="1"/>
    </row>
    <row r="282" spans="1:17">
      <c r="A282" s="4">
        <v>1504</v>
      </c>
      <c r="B282" s="4" t="s">
        <v>1187</v>
      </c>
      <c r="C282" s="4"/>
      <c r="D282" s="4" t="s">
        <v>626</v>
      </c>
      <c r="E282" s="1" t="s">
        <v>77</v>
      </c>
      <c r="F282" s="1" t="s">
        <v>627</v>
      </c>
      <c r="G282" s="1" t="s">
        <v>12</v>
      </c>
      <c r="H282" s="1" t="s">
        <v>624</v>
      </c>
      <c r="I282" s="1" t="s">
        <v>18</v>
      </c>
      <c r="J282" s="1">
        <v>1</v>
      </c>
      <c r="K282" s="5" t="str">
        <f>INVDC[[#This Row],[BAIE]]&amp;"/"&amp;INVDC[[#This Row],[POSITION]]</f>
        <v>SS1/AX31/F3</v>
      </c>
      <c r="M282" s="1" t="str">
        <f>CONCATENATE(INVDC[[#This Row],[CODE]]," ",INVDC[[#This Row],[NOM]])</f>
        <v>IT08911 A-SS1-DIRECTOR1</v>
      </c>
      <c r="N282" s="1"/>
      <c r="O282" s="1" t="str">
        <f t="shared" si="4"/>
        <v>IT08911 A-SS1-DIRECTOR1</v>
      </c>
      <c r="P282" s="1"/>
      <c r="Q282" s="1"/>
    </row>
    <row r="283" spans="1:17">
      <c r="A283" s="4">
        <v>1505</v>
      </c>
      <c r="B283" s="4" t="s">
        <v>1188</v>
      </c>
      <c r="C283" s="4"/>
      <c r="D283" s="4" t="s">
        <v>463</v>
      </c>
      <c r="E283" s="1" t="s">
        <v>77</v>
      </c>
      <c r="F283" s="1" t="s">
        <v>110</v>
      </c>
      <c r="G283" s="1" t="s">
        <v>12</v>
      </c>
      <c r="H283" s="1" t="s">
        <v>439</v>
      </c>
      <c r="I283" s="1" t="s">
        <v>43</v>
      </c>
      <c r="J283" s="1">
        <v>1</v>
      </c>
      <c r="K283" s="4" t="str">
        <f>INVDC[[#This Row],[BAIE]]&amp;"/"&amp;INVDC[[#This Row],[POSITION]]</f>
        <v>SS1/AX33/F14</v>
      </c>
      <c r="M283" s="1" t="str">
        <f>CONCATENATE(INVDC[[#This Row],[CODE]]," ",INVDC[[#This Row],[NOM]])</f>
        <v>IT08910 P-SS1-PRX1</v>
      </c>
      <c r="N283" s="1"/>
      <c r="O283" s="1" t="str">
        <f t="shared" si="4"/>
        <v>IT08910 P-SS1-PRX1</v>
      </c>
      <c r="P283" s="1"/>
      <c r="Q283" s="1"/>
    </row>
    <row r="284" spans="1:17">
      <c r="A284" s="4">
        <v>1506</v>
      </c>
      <c r="B284" s="4" t="s">
        <v>1189</v>
      </c>
      <c r="C284" s="4"/>
      <c r="D284" s="4" t="s">
        <v>464</v>
      </c>
      <c r="E284" s="1" t="s">
        <v>98</v>
      </c>
      <c r="F284" s="1" t="s">
        <v>465</v>
      </c>
      <c r="G284" s="1" t="s">
        <v>12</v>
      </c>
      <c r="H284" s="1" t="s">
        <v>466</v>
      </c>
      <c r="I284" s="1" t="s">
        <v>43</v>
      </c>
      <c r="J284" s="1">
        <v>2</v>
      </c>
      <c r="K284" s="4" t="str">
        <f>INVDC[[#This Row],[BAIE]]&amp;"/"&amp;INVDC[[#This Row],[POSITION]]</f>
        <v>TS1/AX30/F14</v>
      </c>
      <c r="M284" s="1" t="str">
        <f>CONCATENATE(INVDC[[#This Row],[CODE]]," ",INVDC[[#This Row],[NOM]])</f>
        <v>IT08906 TS1-DIS-FILTWEB</v>
      </c>
      <c r="N284" s="1"/>
      <c r="O284" s="1" t="str">
        <f t="shared" si="4"/>
        <v>IT08906 TS1-DIS-FILTWEB</v>
      </c>
      <c r="P284" s="1"/>
      <c r="Q284" s="1"/>
    </row>
    <row r="285" spans="1:17">
      <c r="A285" s="4">
        <v>1507</v>
      </c>
      <c r="B285" s="4" t="s">
        <v>1190</v>
      </c>
      <c r="C285" s="4"/>
      <c r="D285" s="4" t="s">
        <v>628</v>
      </c>
      <c r="E285" s="1" t="s">
        <v>83</v>
      </c>
      <c r="F285" s="1" t="s">
        <v>629</v>
      </c>
      <c r="G285" s="1" t="s">
        <v>12</v>
      </c>
      <c r="H285" s="1" t="s">
        <v>630</v>
      </c>
      <c r="I285" s="1" t="s">
        <v>42</v>
      </c>
      <c r="J285" s="1">
        <v>1</v>
      </c>
      <c r="K285" s="4" t="str">
        <f>INVDC[[#This Row],[BAIE]]&amp;"/"&amp;INVDC[[#This Row],[POSITION]]</f>
        <v>TS1/AX31/F10</v>
      </c>
      <c r="M285" s="1" t="str">
        <f>CONCATENATE(INVDC[[#This Row],[CODE]]," ",INVDC[[#This Row],[NOM]])</f>
        <v>IT08909 A-TS1-FW1</v>
      </c>
      <c r="N285" s="1"/>
      <c r="O285" s="1" t="str">
        <f t="shared" si="4"/>
        <v>IT08909 A-TS1-FW1</v>
      </c>
      <c r="P285" s="1"/>
      <c r="Q285" s="1"/>
    </row>
    <row r="286" spans="1:17">
      <c r="A286" s="4">
        <v>1508</v>
      </c>
      <c r="B286" s="4" t="s">
        <v>1191</v>
      </c>
      <c r="C286" s="4"/>
      <c r="D286" s="4" t="s">
        <v>467</v>
      </c>
      <c r="E286" s="1" t="s">
        <v>80</v>
      </c>
      <c r="F286" s="1" t="s">
        <v>456</v>
      </c>
      <c r="G286" s="1" t="s">
        <v>12</v>
      </c>
      <c r="H286" s="1" t="s">
        <v>466</v>
      </c>
      <c r="I286" s="1" t="s">
        <v>68</v>
      </c>
      <c r="J286" s="1">
        <v>1</v>
      </c>
      <c r="K286" s="4" t="str">
        <f>INVDC[[#This Row],[BAIE]]&amp;"/"&amp;INVDC[[#This Row],[POSITION]]</f>
        <v>TS1/AX30/F4</v>
      </c>
      <c r="M286" s="1" t="str">
        <f>CONCATENATE(INVDC[[#This Row],[CODE]]," ",INVDC[[#This Row],[NOM]])</f>
        <v>IT08908 F-TS1-FW1</v>
      </c>
      <c r="N286" s="1"/>
      <c r="O286" s="1" t="str">
        <f t="shared" si="4"/>
        <v>IT08908 F-TS1-FW1</v>
      </c>
      <c r="P286" s="1"/>
      <c r="Q286" s="1"/>
    </row>
    <row r="287" spans="1:17">
      <c r="A287" s="4">
        <v>1509</v>
      </c>
      <c r="B287" s="4" t="s">
        <v>1192</v>
      </c>
      <c r="C287" s="4"/>
      <c r="D287" s="4" t="s">
        <v>468</v>
      </c>
      <c r="E287" s="1" t="s">
        <v>41</v>
      </c>
      <c r="F287" s="1" t="s">
        <v>106</v>
      </c>
      <c r="G287" s="1" t="s">
        <v>12</v>
      </c>
      <c r="H287" s="1" t="s">
        <v>469</v>
      </c>
      <c r="I287" s="1" t="s">
        <v>283</v>
      </c>
      <c r="J287" s="1">
        <v>1</v>
      </c>
      <c r="K287" s="4" t="str">
        <f>INVDC[[#This Row],[BAIE]]&amp;"/"&amp;INVDC[[#This Row],[POSITION]]</f>
        <v>TS1/AX33/F15</v>
      </c>
      <c r="M287" s="1" t="str">
        <f>CONCATENATE(INVDC[[#This Row],[CODE]]," ",INVDC[[#This Row],[NOM]])</f>
        <v>IT08907 P-TS1-ILTMRE1</v>
      </c>
      <c r="N287" s="1"/>
      <c r="O287" s="1" t="str">
        <f t="shared" si="4"/>
        <v>IT08907 P-TS1-ILTMRE1</v>
      </c>
      <c r="P287" s="1"/>
      <c r="Q287" s="1"/>
    </row>
    <row r="288" spans="1:17">
      <c r="A288" s="4">
        <v>1511</v>
      </c>
      <c r="B288" s="4" t="s">
        <v>1193</v>
      </c>
      <c r="C288" s="4"/>
      <c r="D288" s="4" t="s">
        <v>470</v>
      </c>
      <c r="E288" s="1" t="s">
        <v>14</v>
      </c>
      <c r="F288" s="1" t="s">
        <v>127</v>
      </c>
      <c r="G288" s="1" t="s">
        <v>12</v>
      </c>
      <c r="H288" s="1" t="s">
        <v>469</v>
      </c>
      <c r="I288" s="1" t="s">
        <v>56</v>
      </c>
      <c r="J288" s="1">
        <v>1</v>
      </c>
      <c r="K288" s="4" t="str">
        <f>INVDC[[#This Row],[BAIE]]&amp;"/"&amp;INVDC[[#This Row],[POSITION]]</f>
        <v>TS1/AX33/F38</v>
      </c>
      <c r="M288" s="1" t="str">
        <f>CONCATENATE(INVDC[[#This Row],[CODE]]," ",INVDC[[#This Row],[NOM]])</f>
        <v>IT08904 P-TS1-ISW123</v>
      </c>
      <c r="N288" s="1"/>
      <c r="O288" s="1" t="str">
        <f t="shared" si="4"/>
        <v>IT08904 P-TS1-ISW123</v>
      </c>
      <c r="P288" s="1"/>
      <c r="Q288" s="1"/>
    </row>
    <row r="289" spans="1:17">
      <c r="A289" s="4">
        <v>1512</v>
      </c>
      <c r="B289" s="4" t="s">
        <v>1194</v>
      </c>
      <c r="C289" s="4"/>
      <c r="D289" s="4" t="s">
        <v>471</v>
      </c>
      <c r="E289" s="1" t="s">
        <v>14</v>
      </c>
      <c r="F289" s="1" t="s">
        <v>127</v>
      </c>
      <c r="G289" s="1" t="s">
        <v>12</v>
      </c>
      <c r="H289" s="1" t="s">
        <v>466</v>
      </c>
      <c r="I289" s="1" t="s">
        <v>56</v>
      </c>
      <c r="J289" s="1">
        <v>1</v>
      </c>
      <c r="K289" s="4" t="str">
        <f>INVDC[[#This Row],[BAIE]]&amp;"/"&amp;INVDC[[#This Row],[POSITION]]</f>
        <v>TS1/AX30/F38</v>
      </c>
      <c r="M289" s="1" t="str">
        <f>CONCATENATE(INVDC[[#This Row],[CODE]]," ",INVDC[[#This Row],[NOM]])</f>
        <v>IT08903 P-TS1-DSW101</v>
      </c>
      <c r="N289" s="1"/>
      <c r="O289" s="1" t="str">
        <f t="shared" si="4"/>
        <v>IT08903 P-TS1-DSW101</v>
      </c>
      <c r="P289" s="1"/>
      <c r="Q289" s="1"/>
    </row>
    <row r="290" spans="1:17">
      <c r="A290" s="4">
        <v>1513</v>
      </c>
      <c r="B290" s="4" t="s">
        <v>1195</v>
      </c>
      <c r="C290" s="4"/>
      <c r="D290" s="4" t="s">
        <v>472</v>
      </c>
      <c r="E290" s="1" t="s">
        <v>14</v>
      </c>
      <c r="F290" s="1" t="s">
        <v>122</v>
      </c>
      <c r="G290" s="1" t="s">
        <v>12</v>
      </c>
      <c r="H290" s="1" t="s">
        <v>473</v>
      </c>
      <c r="I290" s="1" t="s">
        <v>20</v>
      </c>
      <c r="J290" s="1">
        <v>1</v>
      </c>
      <c r="K290" s="4" t="str">
        <f>INVDC[[#This Row],[BAIE]]&amp;"/"&amp;INVDC[[#This Row],[POSITION]]</f>
        <v>TS1/AX34/F39</v>
      </c>
      <c r="M290" s="1" t="str">
        <f>CONCATENATE(INVDC[[#This Row],[CODE]]," ",INVDC[[#This Row],[NOM]])</f>
        <v>IT08902 A-TS1-DSW154</v>
      </c>
      <c r="N290" s="1"/>
      <c r="O290" s="1" t="str">
        <f t="shared" si="4"/>
        <v>IT08902 A-TS1-DSW154</v>
      </c>
      <c r="P290" s="1"/>
      <c r="Q290" s="1"/>
    </row>
    <row r="291" spans="1:17">
      <c r="A291" s="4">
        <v>1514</v>
      </c>
      <c r="B291" s="4" t="s">
        <v>1196</v>
      </c>
      <c r="C291" s="4"/>
      <c r="D291" s="4" t="s">
        <v>474</v>
      </c>
      <c r="E291" s="1" t="s">
        <v>14</v>
      </c>
      <c r="F291" s="1" t="s">
        <v>122</v>
      </c>
      <c r="G291" s="1" t="s">
        <v>12</v>
      </c>
      <c r="H291" s="1" t="s">
        <v>469</v>
      </c>
      <c r="I291" s="1" t="s">
        <v>72</v>
      </c>
      <c r="J291" s="1">
        <v>1</v>
      </c>
      <c r="K291" s="4" t="str">
        <f>INVDC[[#This Row],[BAIE]]&amp;"/"&amp;INVDC[[#This Row],[POSITION]]</f>
        <v>TS1/AX33/F40</v>
      </c>
      <c r="M291" s="1" t="str">
        <f>CONCATENATE(INVDC[[#This Row],[CODE]]," ",INVDC[[#This Row],[NOM]])</f>
        <v>IT08901 A-TS1-DSW153</v>
      </c>
      <c r="N291" s="1"/>
      <c r="O291" s="1" t="str">
        <f t="shared" si="4"/>
        <v>IT08901 A-TS1-DSW153</v>
      </c>
      <c r="P291" s="1"/>
      <c r="Q291" s="1"/>
    </row>
    <row r="292" spans="1:17">
      <c r="A292" s="4">
        <v>1515</v>
      </c>
      <c r="B292" s="4" t="s">
        <v>1197</v>
      </c>
      <c r="C292" s="4"/>
      <c r="D292" s="4" t="s">
        <v>475</v>
      </c>
      <c r="E292" s="1" t="s">
        <v>14</v>
      </c>
      <c r="F292" s="1" t="s">
        <v>122</v>
      </c>
      <c r="G292" s="1" t="s">
        <v>12</v>
      </c>
      <c r="H292" s="1" t="s">
        <v>466</v>
      </c>
      <c r="I292" s="1" t="s">
        <v>72</v>
      </c>
      <c r="J292" s="1">
        <v>1</v>
      </c>
      <c r="K292" s="4" t="str">
        <f>INVDC[[#This Row],[BAIE]]&amp;"/"&amp;INVDC[[#This Row],[POSITION]]</f>
        <v>TS1/AX30/F40</v>
      </c>
      <c r="M292" s="1" t="str">
        <f>CONCATENATE(INVDC[[#This Row],[CODE]]," ",INVDC[[#This Row],[NOM]])</f>
        <v>IT08900 A-TS1-DSW151</v>
      </c>
      <c r="N292" s="1"/>
      <c r="O292" s="1" t="str">
        <f t="shared" si="4"/>
        <v>IT08900 A-TS1-DSW151</v>
      </c>
      <c r="P292" s="1"/>
      <c r="Q292" s="1"/>
    </row>
    <row r="293" spans="1:17">
      <c r="A293" s="4">
        <v>1516</v>
      </c>
      <c r="B293" s="4" t="s">
        <v>1198</v>
      </c>
      <c r="C293" s="4"/>
      <c r="D293" s="4" t="s">
        <v>631</v>
      </c>
      <c r="E293" s="1" t="s">
        <v>14</v>
      </c>
      <c r="F293" s="1" t="s">
        <v>122</v>
      </c>
      <c r="G293" s="1" t="s">
        <v>12</v>
      </c>
      <c r="H293" s="1" t="s">
        <v>630</v>
      </c>
      <c r="I293" s="1" t="s">
        <v>72</v>
      </c>
      <c r="J293" s="1">
        <v>1</v>
      </c>
      <c r="K293" s="4" t="str">
        <f>INVDC[[#This Row],[BAIE]]&amp;"/"&amp;INVDC[[#This Row],[POSITION]]</f>
        <v>TS1/AX31/F40</v>
      </c>
      <c r="M293" s="1" t="str">
        <f>CONCATENATE(INVDC[[#This Row],[CODE]]," ",INVDC[[#This Row],[NOM]])</f>
        <v>IT08899 A-TS1-DSW152</v>
      </c>
      <c r="N293" s="1"/>
      <c r="O293" s="1" t="str">
        <f t="shared" si="4"/>
        <v>IT08899 A-TS1-DSW152</v>
      </c>
      <c r="P293" s="1"/>
      <c r="Q293" s="1"/>
    </row>
    <row r="294" spans="1:17">
      <c r="A294" s="4">
        <v>1517</v>
      </c>
      <c r="B294" s="4" t="s">
        <v>1199</v>
      </c>
      <c r="C294" s="4"/>
      <c r="D294" s="4" t="s">
        <v>476</v>
      </c>
      <c r="E294" s="1" t="s">
        <v>14</v>
      </c>
      <c r="F294" s="1" t="s">
        <v>443</v>
      </c>
      <c r="G294" s="1" t="s">
        <v>12</v>
      </c>
      <c r="H294" s="1" t="s">
        <v>469</v>
      </c>
      <c r="I294" s="1" t="s">
        <v>38</v>
      </c>
      <c r="J294" s="1">
        <v>1</v>
      </c>
      <c r="K294" s="4" t="str">
        <f>INVDC[[#This Row],[BAIE]]&amp;"/"&amp;INVDC[[#This Row],[POSITION]]</f>
        <v>TS1/AX33/F34</v>
      </c>
      <c r="M294" s="1" t="str">
        <f>CONCATENATE(INVDC[[#This Row],[CODE]]," ",INVDC[[#This Row],[NOM]])</f>
        <v>IT08898 P-TS1-OSW1</v>
      </c>
      <c r="N294" s="1"/>
      <c r="O294" s="1" t="str">
        <f t="shared" si="4"/>
        <v>IT08898 P-TS1-OSW1</v>
      </c>
      <c r="P294" s="1"/>
      <c r="Q294" s="1"/>
    </row>
    <row r="295" spans="1:17">
      <c r="A295" s="4">
        <v>1518</v>
      </c>
      <c r="B295" s="4" t="s">
        <v>1200</v>
      </c>
      <c r="C295" s="4"/>
      <c r="D295" s="4" t="s">
        <v>477</v>
      </c>
      <c r="E295" s="1" t="s">
        <v>41</v>
      </c>
      <c r="F295" s="1" t="s">
        <v>111</v>
      </c>
      <c r="G295" s="1" t="s">
        <v>12</v>
      </c>
      <c r="H295" s="1" t="s">
        <v>469</v>
      </c>
      <c r="I295" s="1" t="s">
        <v>293</v>
      </c>
      <c r="J295" s="1">
        <v>2</v>
      </c>
      <c r="K295" s="4" t="str">
        <f>INVDC[[#This Row],[BAIE]]&amp;"/"&amp;INVDC[[#This Row],[POSITION]]</f>
        <v>TS1/AX33/F16</v>
      </c>
      <c r="M295" s="1" t="str">
        <f>CONCATENATE(INVDC[[#This Row],[CODE]]," ",INVDC[[#This Row],[NOM]])</f>
        <v>IT08897 P-TS1-ILTMCL1</v>
      </c>
      <c r="N295" s="1"/>
      <c r="O295" s="1" t="str">
        <f t="shared" si="4"/>
        <v>IT08897 P-TS1-ILTMCL1</v>
      </c>
      <c r="P295" s="1"/>
      <c r="Q295" s="1"/>
    </row>
    <row r="296" spans="1:17">
      <c r="A296" s="4">
        <v>1519</v>
      </c>
      <c r="B296" s="4" t="s">
        <v>1201</v>
      </c>
      <c r="C296" s="4"/>
      <c r="D296" s="4" t="s">
        <v>478</v>
      </c>
      <c r="E296" s="1" t="s">
        <v>14</v>
      </c>
      <c r="F296" s="1" t="s">
        <v>119</v>
      </c>
      <c r="G296" s="1" t="s">
        <v>12</v>
      </c>
      <c r="H296" s="1" t="s">
        <v>466</v>
      </c>
      <c r="I296" s="1" t="s">
        <v>42</v>
      </c>
      <c r="J296" s="1">
        <v>2</v>
      </c>
      <c r="K296" s="4" t="str">
        <f>INVDC[[#This Row],[BAIE]]&amp;"/"&amp;INVDC[[#This Row],[POSITION]]</f>
        <v>TS1/AX30/F10</v>
      </c>
      <c r="M296" s="1" t="str">
        <f>CONCATENATE(INVDC[[#This Row],[CODE]]," ",INVDC[[#This Row],[NOM]])</f>
        <v>IT08896 P-TS1-DFW1</v>
      </c>
      <c r="N296" s="1"/>
      <c r="O296" s="1" t="str">
        <f t="shared" si="4"/>
        <v>IT08896 P-TS1-DFW1</v>
      </c>
      <c r="P296" s="1"/>
      <c r="Q296" s="1"/>
    </row>
    <row r="297" spans="1:17">
      <c r="A297" s="4">
        <v>1520</v>
      </c>
      <c r="B297" s="4" t="s">
        <v>1202</v>
      </c>
      <c r="C297" s="4"/>
      <c r="D297" s="4" t="s">
        <v>479</v>
      </c>
      <c r="E297" s="1" t="s">
        <v>80</v>
      </c>
      <c r="F297" s="1" t="s">
        <v>480</v>
      </c>
      <c r="G297" s="1" t="s">
        <v>12</v>
      </c>
      <c r="H297" s="1" t="s">
        <v>469</v>
      </c>
      <c r="I297" s="1" t="s">
        <v>57</v>
      </c>
      <c r="J297" s="1">
        <v>2</v>
      </c>
      <c r="K297" s="4" t="str">
        <f>INVDC[[#This Row],[BAIE]]&amp;"/"&amp;INVDC[[#This Row],[POSITION]]</f>
        <v>TS1/AX33/F19</v>
      </c>
      <c r="M297" s="1" t="str">
        <f>CONCATENATE(INVDC[[#This Row],[CODE]]," ",INVDC[[#This Row],[NOM]])</f>
        <v>IT08894 P-TS1-IFW1</v>
      </c>
      <c r="N297" s="1"/>
      <c r="O297" s="1" t="str">
        <f t="shared" si="4"/>
        <v>IT08894 P-TS1-IFW1</v>
      </c>
      <c r="P297" s="1"/>
      <c r="Q297" s="1"/>
    </row>
    <row r="298" spans="1:17">
      <c r="A298" s="4">
        <v>1521</v>
      </c>
      <c r="B298" s="4" t="s">
        <v>1203</v>
      </c>
      <c r="C298" s="4"/>
      <c r="D298" s="4" t="s">
        <v>481</v>
      </c>
      <c r="E298" s="1" t="s">
        <v>41</v>
      </c>
      <c r="F298" s="1" t="s">
        <v>121</v>
      </c>
      <c r="G298" s="1" t="s">
        <v>12</v>
      </c>
      <c r="H298" s="1" t="s">
        <v>466</v>
      </c>
      <c r="I298" s="1" t="s">
        <v>47</v>
      </c>
      <c r="J298" s="1">
        <v>1</v>
      </c>
      <c r="K298" s="4" t="str">
        <f>INVDC[[#This Row],[BAIE]]&amp;"/"&amp;INVDC[[#This Row],[POSITION]]</f>
        <v>TS1/AX30/F13</v>
      </c>
      <c r="M298" s="1" t="str">
        <f>CONCATENATE(INVDC[[#This Row],[CODE]]," ",INVDC[[#This Row],[NOM]])</f>
        <v>IT08893 P-TS1-DLTM1</v>
      </c>
      <c r="N298" s="1"/>
      <c r="O298" s="1" t="str">
        <f t="shared" si="4"/>
        <v>IT08893 P-TS1-DLTM1</v>
      </c>
      <c r="P298" s="1"/>
      <c r="Q298" s="1"/>
    </row>
    <row r="299" spans="1:17">
      <c r="A299" s="4">
        <v>1522</v>
      </c>
      <c r="B299" s="4" t="s">
        <v>1204</v>
      </c>
      <c r="C299" s="4"/>
      <c r="D299" s="4" t="s">
        <v>482</v>
      </c>
      <c r="E299" s="1" t="s">
        <v>41</v>
      </c>
      <c r="F299" s="1" t="s">
        <v>106</v>
      </c>
      <c r="G299" s="1" t="s">
        <v>12</v>
      </c>
      <c r="H299" s="1" t="s">
        <v>469</v>
      </c>
      <c r="I299" s="1" t="s">
        <v>35</v>
      </c>
      <c r="J299" s="1">
        <v>1</v>
      </c>
      <c r="K299" s="4" t="str">
        <f>INVDC[[#This Row],[BAIE]]&amp;"/"&amp;INVDC[[#This Row],[POSITION]]</f>
        <v>TS1/AX33/F18</v>
      </c>
      <c r="M299" s="1" t="str">
        <f>CONCATENATE(INVDC[[#This Row],[CODE]]," ",INVDC[[#This Row],[NOM]])</f>
        <v>IT08892 P-TS1-IGTM1</v>
      </c>
      <c r="N299" s="1"/>
      <c r="O299" s="1" t="str">
        <f t="shared" si="4"/>
        <v>IT08892 P-TS1-IGTM1</v>
      </c>
      <c r="P299" s="1"/>
      <c r="Q299" s="1"/>
    </row>
    <row r="300" spans="1:17">
      <c r="A300" s="4">
        <v>1523</v>
      </c>
      <c r="B300" s="4" t="s">
        <v>1205</v>
      </c>
      <c r="C300" s="4"/>
      <c r="D300" s="4" t="s">
        <v>483</v>
      </c>
      <c r="E300" s="1" t="s">
        <v>14</v>
      </c>
      <c r="F300" s="1" t="s">
        <v>112</v>
      </c>
      <c r="G300" s="1" t="s">
        <v>12</v>
      </c>
      <c r="H300" s="1" t="s">
        <v>469</v>
      </c>
      <c r="I300" s="1" t="s">
        <v>19</v>
      </c>
      <c r="J300" s="1">
        <v>2</v>
      </c>
      <c r="K300" s="4" t="str">
        <f>INVDC[[#This Row],[BAIE]]&amp;"/"&amp;INVDC[[#This Row],[POSITION]]</f>
        <v>TS1/AX33/F32</v>
      </c>
      <c r="M300" s="1" t="str">
        <f>CONCATENATE(INVDC[[#This Row],[CODE]]," ",INVDC[[#This Row],[NOM]])</f>
        <v>IT08891 P-TS1-IRT1</v>
      </c>
      <c r="N300" s="1"/>
      <c r="O300" s="1" t="str">
        <f t="shared" si="4"/>
        <v>IT08891 P-TS1-IRT1</v>
      </c>
      <c r="P300" s="1"/>
      <c r="Q300" s="1"/>
    </row>
    <row r="301" spans="1:17">
      <c r="A301" s="4">
        <v>1524</v>
      </c>
      <c r="B301" s="4" t="s">
        <v>1206</v>
      </c>
      <c r="C301" s="4"/>
      <c r="D301" s="4" t="s">
        <v>484</v>
      </c>
      <c r="E301" s="1" t="s">
        <v>77</v>
      </c>
      <c r="F301" s="1" t="s">
        <v>110</v>
      </c>
      <c r="G301" s="1" t="s">
        <v>12</v>
      </c>
      <c r="H301" s="1" t="s">
        <v>466</v>
      </c>
      <c r="I301" s="1" t="s">
        <v>26</v>
      </c>
      <c r="J301" s="1">
        <v>1</v>
      </c>
      <c r="K301" s="4" t="str">
        <f>INVDC[[#This Row],[BAIE]]&amp;"/"&amp;INVDC[[#This Row],[POSITION]]</f>
        <v>TS1/AX30/F9</v>
      </c>
      <c r="M301" s="1" t="str">
        <f>CONCATENATE(INVDC[[#This Row],[CODE]]," ",INVDC[[#This Row],[NOM]])</f>
        <v>IT08890 TS1-DIS-PROXY1</v>
      </c>
      <c r="N301" s="1"/>
      <c r="O301" s="1" t="str">
        <f t="shared" si="4"/>
        <v>IT08890 TS1-DIS-PROXY1</v>
      </c>
      <c r="P301" s="1"/>
      <c r="Q301" s="1"/>
    </row>
    <row r="302" spans="1:17">
      <c r="A302" s="4">
        <v>1525</v>
      </c>
      <c r="B302" s="4" t="s">
        <v>1207</v>
      </c>
      <c r="C302" s="4"/>
      <c r="D302" s="4" t="s">
        <v>485</v>
      </c>
      <c r="E302" s="1" t="s">
        <v>77</v>
      </c>
      <c r="F302" s="1" t="s">
        <v>110</v>
      </c>
      <c r="G302" s="1" t="s">
        <v>12</v>
      </c>
      <c r="H302" s="1" t="s">
        <v>469</v>
      </c>
      <c r="I302" s="1" t="s">
        <v>43</v>
      </c>
      <c r="J302" s="1">
        <v>1</v>
      </c>
      <c r="K302" s="4" t="str">
        <f>INVDC[[#This Row],[BAIE]]&amp;"/"&amp;INVDC[[#This Row],[POSITION]]</f>
        <v>TS1/AX33/F14</v>
      </c>
      <c r="M302" s="1" t="str">
        <f>CONCATENATE(INVDC[[#This Row],[CODE]]," ",INVDC[[#This Row],[NOM]])</f>
        <v>IT08889 P-TS1-PRX1</v>
      </c>
      <c r="N302" s="1"/>
      <c r="O302" s="1" t="str">
        <f t="shared" si="4"/>
        <v>IT08889 P-TS1-PRX1</v>
      </c>
      <c r="P302" s="1"/>
      <c r="Q302" s="1"/>
    </row>
    <row r="303" spans="1:17">
      <c r="A303" s="4">
        <v>1526</v>
      </c>
      <c r="B303" s="4" t="s">
        <v>1208</v>
      </c>
      <c r="C303" s="4"/>
      <c r="D303" s="4" t="s">
        <v>486</v>
      </c>
      <c r="E303" s="1" t="s">
        <v>77</v>
      </c>
      <c r="F303" s="1" t="s">
        <v>109</v>
      </c>
      <c r="G303" s="1" t="s">
        <v>12</v>
      </c>
      <c r="H303" s="1" t="s">
        <v>469</v>
      </c>
      <c r="I303" s="1" t="s">
        <v>47</v>
      </c>
      <c r="J303" s="1">
        <v>1</v>
      </c>
      <c r="K303" s="4" t="str">
        <f>INVDC[[#This Row],[BAIE]]&amp;"/"&amp;INVDC[[#This Row],[POSITION]]</f>
        <v>TS1/AX33/F13</v>
      </c>
      <c r="M303" s="1" t="str">
        <f>CONCATENATE(INVDC[[#This Row],[CODE]]," ",INVDC[[#This Row],[NOM]])</f>
        <v>IT08888 P-TS1-PRXAV1</v>
      </c>
      <c r="N303" s="1"/>
      <c r="O303" s="1" t="str">
        <f t="shared" si="4"/>
        <v>IT08888 P-TS1-PRXAV1</v>
      </c>
      <c r="P303" s="1"/>
      <c r="Q303" s="1"/>
    </row>
    <row r="304" spans="1:17">
      <c r="A304" s="4">
        <v>1527</v>
      </c>
      <c r="B304" s="4" t="s">
        <v>1209</v>
      </c>
      <c r="C304" s="4"/>
      <c r="D304" s="4" t="s">
        <v>632</v>
      </c>
      <c r="E304" s="1" t="s">
        <v>14</v>
      </c>
      <c r="F304" s="1" t="s">
        <v>488</v>
      </c>
      <c r="G304" s="1" t="s">
        <v>12</v>
      </c>
      <c r="H304" s="1" t="s">
        <v>630</v>
      </c>
      <c r="I304" s="1" t="s">
        <v>40</v>
      </c>
      <c r="J304" s="1">
        <v>2</v>
      </c>
      <c r="K304" s="4" t="str">
        <f>INVDC[[#This Row],[BAIE]]&amp;"/"&amp;INVDC[[#This Row],[POSITION]]</f>
        <v>TS1/AX31/F37</v>
      </c>
      <c r="M304" s="1" t="str">
        <f>CONCATENATE(INVDC[[#This Row],[CODE]]," ",INVDC[[#This Row],[NOM]])</f>
        <v>IT08886 A-TS1-DRES1</v>
      </c>
      <c r="N304" s="1"/>
      <c r="O304" s="1" t="str">
        <f t="shared" si="4"/>
        <v>IT08886 A-TS1-DRES1</v>
      </c>
      <c r="P304" s="1"/>
      <c r="Q304" s="1"/>
    </row>
    <row r="305" spans="1:17">
      <c r="A305" s="4">
        <v>1528</v>
      </c>
      <c r="B305" s="4" t="s">
        <v>1210</v>
      </c>
      <c r="C305" s="4"/>
      <c r="D305" s="4" t="s">
        <v>487</v>
      </c>
      <c r="E305" s="1" t="s">
        <v>14</v>
      </c>
      <c r="F305" s="1" t="s">
        <v>488</v>
      </c>
      <c r="G305" s="1" t="s">
        <v>12</v>
      </c>
      <c r="H305" s="1" t="s">
        <v>469</v>
      </c>
      <c r="I305" s="1" t="s">
        <v>54</v>
      </c>
      <c r="J305" s="1">
        <v>2</v>
      </c>
      <c r="K305" s="4" t="str">
        <f>INVDC[[#This Row],[BAIE]]&amp;"/"&amp;INVDC[[#This Row],[POSITION]]</f>
        <v>TS1/AX33/F35</v>
      </c>
      <c r="M305" s="1" t="str">
        <f>CONCATENATE(INVDC[[#This Row],[CODE]]," ",INVDC[[#This Row],[NOM]])</f>
        <v>IT08885 P-TS1-IRES1</v>
      </c>
      <c r="N305" s="1"/>
      <c r="O305" s="1" t="str">
        <f t="shared" si="4"/>
        <v>IT08885 P-TS1-IRES1</v>
      </c>
      <c r="P305" s="1"/>
      <c r="Q305" s="1"/>
    </row>
    <row r="306" spans="1:17">
      <c r="A306" s="4">
        <v>1529</v>
      </c>
      <c r="B306" s="4" t="s">
        <v>1211</v>
      </c>
      <c r="C306" s="4"/>
      <c r="D306" s="4" t="s">
        <v>489</v>
      </c>
      <c r="E306" s="1" t="s">
        <v>14</v>
      </c>
      <c r="F306" s="1" t="s">
        <v>488</v>
      </c>
      <c r="G306" s="1" t="s">
        <v>12</v>
      </c>
      <c r="H306" s="1" t="s">
        <v>466</v>
      </c>
      <c r="I306" s="1" t="s">
        <v>54</v>
      </c>
      <c r="J306" s="1">
        <v>2</v>
      </c>
      <c r="K306" s="4" t="str">
        <f>INVDC[[#This Row],[BAIE]]&amp;"/"&amp;INVDC[[#This Row],[POSITION]]</f>
        <v>TS1/AX30/F35</v>
      </c>
      <c r="M306" s="1" t="str">
        <f>CONCATENATE(INVDC[[#This Row],[CODE]]," ",INVDC[[#This Row],[NOM]])</f>
        <v>IT08884 P-TS1-DRES1</v>
      </c>
      <c r="N306" s="1"/>
      <c r="O306" s="1" t="str">
        <f t="shared" si="4"/>
        <v>IT08884 P-TS1-DRES1</v>
      </c>
      <c r="P306" s="1"/>
      <c r="Q306" s="1"/>
    </row>
    <row r="307" spans="1:17">
      <c r="A307" s="4">
        <v>1530</v>
      </c>
      <c r="B307" s="4" t="s">
        <v>1212</v>
      </c>
      <c r="C307" s="4"/>
      <c r="D307" s="4" t="s">
        <v>633</v>
      </c>
      <c r="E307" s="1" t="s">
        <v>83</v>
      </c>
      <c r="F307" s="1" t="s">
        <v>629</v>
      </c>
      <c r="G307" s="1" t="s">
        <v>12</v>
      </c>
      <c r="H307" s="1" t="s">
        <v>624</v>
      </c>
      <c r="I307" s="1" t="s">
        <v>23</v>
      </c>
      <c r="J307" s="1">
        <v>1</v>
      </c>
      <c r="K307" s="4" t="str">
        <f>INVDC[[#This Row],[BAIE]]&amp;"/"&amp;INVDC[[#This Row],[POSITION]]</f>
        <v>SS1/AX31/F6</v>
      </c>
      <c r="M307" s="1" t="str">
        <f>CONCATENATE(INVDC[[#This Row],[CODE]]," ",INVDC[[#This Row],[NOM]])</f>
        <v>IT08883 A-SS1-FW1</v>
      </c>
      <c r="N307" s="1"/>
      <c r="O307" s="1" t="str">
        <f t="shared" si="4"/>
        <v>IT08883 A-SS1-FW1</v>
      </c>
      <c r="P307" s="1"/>
      <c r="Q307" s="1"/>
    </row>
    <row r="308" spans="1:17">
      <c r="A308" s="4">
        <v>1531</v>
      </c>
      <c r="B308" s="4" t="s">
        <v>1213</v>
      </c>
      <c r="C308" s="4"/>
      <c r="D308" s="4" t="s">
        <v>490</v>
      </c>
      <c r="E308" s="1" t="s">
        <v>98</v>
      </c>
      <c r="F308" s="1" t="s">
        <v>465</v>
      </c>
      <c r="G308" s="1" t="s">
        <v>12</v>
      </c>
      <c r="H308" s="1" t="s">
        <v>441</v>
      </c>
      <c r="I308" s="1" t="s">
        <v>43</v>
      </c>
      <c r="J308" s="1">
        <v>2</v>
      </c>
      <c r="K308" s="4" t="str">
        <f>INVDC[[#This Row],[BAIE]]&amp;"/"&amp;INVDC[[#This Row],[POSITION]]</f>
        <v>SS1/AX30/F14</v>
      </c>
      <c r="M308" s="1" t="str">
        <f>CONCATENATE(INVDC[[#This Row],[CODE]]," ",INVDC[[#This Row],[NOM]])</f>
        <v>IT08882 SS1-DISFILTWEB1</v>
      </c>
      <c r="N308" s="1"/>
      <c r="O308" s="1" t="str">
        <f t="shared" si="4"/>
        <v>IT08882 SS1-DISFILTWEB1</v>
      </c>
      <c r="P308" s="1"/>
      <c r="Q308" s="1"/>
    </row>
    <row r="309" spans="1:17">
      <c r="A309" s="4">
        <v>1532</v>
      </c>
      <c r="B309" s="4" t="s">
        <v>1214</v>
      </c>
      <c r="C309" s="4"/>
      <c r="D309" s="4" t="s">
        <v>491</v>
      </c>
      <c r="E309" s="1" t="s">
        <v>14</v>
      </c>
      <c r="F309" s="1" t="s">
        <v>112</v>
      </c>
      <c r="G309" s="1" t="s">
        <v>12</v>
      </c>
      <c r="H309" s="1" t="s">
        <v>439</v>
      </c>
      <c r="I309" s="1" t="s">
        <v>19</v>
      </c>
      <c r="J309" s="1">
        <v>2</v>
      </c>
      <c r="K309" s="4" t="str">
        <f>INVDC[[#This Row],[BAIE]]&amp;"/"&amp;INVDC[[#This Row],[POSITION]]</f>
        <v>SS1/AX33/F32</v>
      </c>
      <c r="M309" s="1" t="str">
        <f>CONCATENATE(INVDC[[#This Row],[CODE]]," ",INVDC[[#This Row],[NOM]])</f>
        <v>IT08918 P-SS1-ORT1</v>
      </c>
      <c r="N309" s="1"/>
      <c r="O309" s="1" t="str">
        <f t="shared" si="4"/>
        <v>IT08918 P-SS1-ORT1</v>
      </c>
      <c r="P309" s="1"/>
      <c r="Q309" s="1"/>
    </row>
    <row r="310" spans="1:17">
      <c r="A310" s="4">
        <v>1533</v>
      </c>
      <c r="B310" s="4" t="s">
        <v>1215</v>
      </c>
      <c r="C310" s="4"/>
      <c r="D310" s="4" t="s">
        <v>634</v>
      </c>
      <c r="E310" s="1" t="s">
        <v>78</v>
      </c>
      <c r="F310" s="1" t="s">
        <v>79</v>
      </c>
      <c r="G310" s="1" t="s">
        <v>12</v>
      </c>
      <c r="H310" s="1" t="s">
        <v>624</v>
      </c>
      <c r="I310" s="1" t="s">
        <v>54</v>
      </c>
      <c r="J310" s="1">
        <v>1</v>
      </c>
      <c r="K310" s="4" t="str">
        <f>INVDC[[#This Row],[BAIE]]&amp;"/"&amp;INVDC[[#This Row],[POSITION]]</f>
        <v>SS1/AX31/F35</v>
      </c>
      <c r="M310" s="1" t="str">
        <f>CONCATENATE(INVDC[[#This Row],[CODE]]," ",INVDC[[#This Row],[NOM]])</f>
        <v>IT08915 A-SS1-TTY1</v>
      </c>
      <c r="N310" s="1"/>
      <c r="O310" s="1" t="str">
        <f t="shared" si="4"/>
        <v>IT08915 A-SS1-TTY1</v>
      </c>
      <c r="P310" s="1"/>
      <c r="Q310" s="1"/>
    </row>
    <row r="311" spans="1:17">
      <c r="A311" s="4">
        <v>1534</v>
      </c>
      <c r="B311" s="4" t="s">
        <v>1216</v>
      </c>
      <c r="C311" s="4"/>
      <c r="D311" s="4" t="s">
        <v>635</v>
      </c>
      <c r="E311" s="1" t="s">
        <v>78</v>
      </c>
      <c r="F311" s="1" t="s">
        <v>79</v>
      </c>
      <c r="G311" s="1" t="s">
        <v>12</v>
      </c>
      <c r="H311" s="1" t="s">
        <v>630</v>
      </c>
      <c r="I311" s="1" t="s">
        <v>54</v>
      </c>
      <c r="J311" s="1">
        <v>1</v>
      </c>
      <c r="K311" s="4" t="str">
        <f>INVDC[[#This Row],[BAIE]]&amp;"/"&amp;INVDC[[#This Row],[POSITION]]</f>
        <v>TS1/AX31/F35</v>
      </c>
      <c r="M311" s="1" t="str">
        <f>CONCATENATE(INVDC[[#This Row],[CODE]]," ",INVDC[[#This Row],[NOM]])</f>
        <v>IT08881 A-TS1-TTY1</v>
      </c>
      <c r="N311" s="1"/>
      <c r="O311" s="1" t="str">
        <f t="shared" si="4"/>
        <v>IT08881 A-TS1-TTY1</v>
      </c>
      <c r="P311" s="1"/>
      <c r="Q311" s="1"/>
    </row>
    <row r="312" spans="1:17">
      <c r="A312" s="4">
        <v>1535</v>
      </c>
      <c r="B312" s="4" t="s">
        <v>1217</v>
      </c>
      <c r="C312" s="4"/>
      <c r="D312" s="4" t="s">
        <v>636</v>
      </c>
      <c r="E312" s="1" t="s">
        <v>78</v>
      </c>
      <c r="F312" s="1" t="s">
        <v>116</v>
      </c>
      <c r="G312" s="1" t="s">
        <v>12</v>
      </c>
      <c r="H312" s="1" t="s">
        <v>630</v>
      </c>
      <c r="I312" s="1" t="s">
        <v>53</v>
      </c>
      <c r="J312" s="1">
        <v>1</v>
      </c>
      <c r="K312" s="4" t="str">
        <f>INVDC[[#This Row],[BAIE]]&amp;"/"&amp;INVDC[[#This Row],[POSITION]]</f>
        <v>TS1/AX31/F33</v>
      </c>
      <c r="M312" s="1" t="str">
        <f>CONCATENATE(INVDC[[#This Row],[CODE]]," ",INVDC[[#This Row],[NOM]])</f>
        <v>IT08879 A-TS1-KVM1</v>
      </c>
      <c r="N312" s="1"/>
      <c r="O312" s="1" t="str">
        <f t="shared" si="4"/>
        <v>IT08879 A-TS1-KVM1</v>
      </c>
      <c r="P312" s="1"/>
      <c r="Q312" s="1"/>
    </row>
    <row r="313" spans="1:17">
      <c r="A313" s="4">
        <v>1536</v>
      </c>
      <c r="B313" s="4" t="s">
        <v>1218</v>
      </c>
      <c r="C313" s="4"/>
      <c r="D313" s="4" t="s">
        <v>637</v>
      </c>
      <c r="E313" s="1" t="s">
        <v>78</v>
      </c>
      <c r="F313" s="1" t="s">
        <v>116</v>
      </c>
      <c r="G313" s="1" t="s">
        <v>12</v>
      </c>
      <c r="H313" s="1" t="s">
        <v>624</v>
      </c>
      <c r="I313" s="1" t="s">
        <v>53</v>
      </c>
      <c r="J313" s="1">
        <v>1</v>
      </c>
      <c r="K313" s="4" t="str">
        <f>INVDC[[#This Row],[BAIE]]&amp;"/"&amp;INVDC[[#This Row],[POSITION]]</f>
        <v>SS1/AX31/F33</v>
      </c>
      <c r="M313" s="1" t="str">
        <f>CONCATENATE(INVDC[[#This Row],[CODE]]," ",INVDC[[#This Row],[NOM]])</f>
        <v>IT08878 A-SS1-KVM1</v>
      </c>
      <c r="N313" s="1"/>
      <c r="O313" s="1" t="str">
        <f t="shared" si="4"/>
        <v>IT08878 A-SS1-KVM1</v>
      </c>
      <c r="P313" s="1"/>
      <c r="Q313" s="1"/>
    </row>
    <row r="314" spans="1:17">
      <c r="A314" s="4">
        <v>1539</v>
      </c>
      <c r="B314" s="4" t="s">
        <v>1219</v>
      </c>
      <c r="C314" s="4"/>
      <c r="D314" s="4" t="s">
        <v>912</v>
      </c>
      <c r="E314" s="1" t="s">
        <v>32</v>
      </c>
      <c r="F314" s="1" t="s">
        <v>124</v>
      </c>
      <c r="G314" s="1" t="s">
        <v>24</v>
      </c>
      <c r="H314" s="1" t="s">
        <v>154</v>
      </c>
      <c r="I314" s="1" t="s">
        <v>53</v>
      </c>
      <c r="J314" s="1">
        <v>2</v>
      </c>
      <c r="K314" s="4" t="str">
        <f>INVDC[[#This Row],[BAIE]]&amp;"/"&amp;INVDC[[#This Row],[POSITION]]</f>
        <v>SS1/AD22/F33</v>
      </c>
      <c r="M314" s="1" t="str">
        <f>CONCATENATE(INVDC[[#This Row],[CODE]]," ",INVDC[[#This Row],[NOM]])</f>
        <v>IT04135 SS1-AD22-STETCO#1</v>
      </c>
      <c r="N314" s="1"/>
      <c r="O314" s="1" t="str">
        <f t="shared" si="4"/>
        <v>IT04135 SS1-AD22-STETCO#1</v>
      </c>
      <c r="P314" s="1"/>
      <c r="Q314" s="1"/>
    </row>
    <row r="315" spans="1:17">
      <c r="A315" s="4">
        <v>1540</v>
      </c>
      <c r="B315" s="4" t="s">
        <v>1220</v>
      </c>
      <c r="C315" s="4"/>
      <c r="D315" s="4" t="s">
        <v>913</v>
      </c>
      <c r="E315" s="1" t="s">
        <v>32</v>
      </c>
      <c r="F315" s="1" t="s">
        <v>124</v>
      </c>
      <c r="G315" s="1" t="s">
        <v>24</v>
      </c>
      <c r="H315" s="1" t="s">
        <v>154</v>
      </c>
      <c r="I315" s="1" t="s">
        <v>54</v>
      </c>
      <c r="J315" s="1">
        <v>2</v>
      </c>
      <c r="K315" s="4" t="str">
        <f>INVDC[[#This Row],[BAIE]]&amp;"/"&amp;INVDC[[#This Row],[POSITION]]</f>
        <v>SS1/AD22/F35</v>
      </c>
      <c r="M315" s="1" t="str">
        <f>CONCATENATE(INVDC[[#This Row],[CODE]]," ",INVDC[[#This Row],[NOM]])</f>
        <v>IT04134 SS1-AD22-STETCO#2</v>
      </c>
      <c r="N315" s="1"/>
      <c r="O315" s="1" t="str">
        <f t="shared" si="4"/>
        <v>IT04134 SS1-AD22-STETCO#2</v>
      </c>
      <c r="P315" s="1"/>
      <c r="Q315" s="1"/>
    </row>
    <row r="316" spans="1:17">
      <c r="A316" s="4">
        <v>1541</v>
      </c>
      <c r="B316" s="4" t="s">
        <v>1221</v>
      </c>
      <c r="C316" s="4"/>
      <c r="D316" s="4" t="s">
        <v>492</v>
      </c>
      <c r="E316" s="1" t="s">
        <v>32</v>
      </c>
      <c r="F316" s="1" t="s">
        <v>493</v>
      </c>
      <c r="G316" s="1" t="s">
        <v>24</v>
      </c>
      <c r="H316" s="1" t="s">
        <v>264</v>
      </c>
      <c r="I316" s="1" t="s">
        <v>62</v>
      </c>
      <c r="J316" s="1">
        <v>2</v>
      </c>
      <c r="K316" s="4" t="str">
        <f>INVDC[[#This Row],[BAIE]]&amp;"/"&amp;INVDC[[#This Row],[POSITION]]</f>
        <v>TS1/BQ33/F30</v>
      </c>
      <c r="M316" s="1" t="str">
        <f>CONCATENATE(INVDC[[#This Row],[CODE]]," ",INVDC[[#This Row],[NOM]])</f>
        <v>IT04004 HMC UP1HC016</v>
      </c>
      <c r="N316" s="1"/>
      <c r="O316" s="1" t="str">
        <f t="shared" si="4"/>
        <v>IT04004 HMC UP1HC016</v>
      </c>
      <c r="P316" s="1"/>
      <c r="Q316" s="1"/>
    </row>
    <row r="317" spans="1:17">
      <c r="A317" s="4">
        <v>1542</v>
      </c>
      <c r="B317" s="4" t="s">
        <v>1222</v>
      </c>
      <c r="C317" s="4"/>
      <c r="D317" s="4" t="s">
        <v>510</v>
      </c>
      <c r="E317" s="1" t="s">
        <v>32</v>
      </c>
      <c r="F317" s="1" t="s">
        <v>493</v>
      </c>
      <c r="G317" s="1" t="s">
        <v>24</v>
      </c>
      <c r="H317" s="1" t="s">
        <v>264</v>
      </c>
      <c r="I317" s="1" t="s">
        <v>52</v>
      </c>
      <c r="J317" s="1">
        <v>2</v>
      </c>
      <c r="K317" s="4" t="str">
        <f>INVDC[[#This Row],[BAIE]]&amp;"/"&amp;INVDC[[#This Row],[POSITION]]</f>
        <v>TS1/BQ33/F20</v>
      </c>
      <c r="M317" s="1" t="str">
        <f>CONCATENATE(INVDC[[#This Row],[CODE]]," ",INVDC[[#This Row],[NOM]])</f>
        <v>IT04003 HMC UP1HC010</v>
      </c>
      <c r="N317" s="1"/>
      <c r="O317" s="1" t="str">
        <f t="shared" si="4"/>
        <v>IT04003 HMC UP1HC010</v>
      </c>
      <c r="P317" s="1"/>
      <c r="Q317" s="1"/>
    </row>
    <row r="318" spans="1:17">
      <c r="A318" s="4">
        <v>1543</v>
      </c>
      <c r="B318" s="4" t="s">
        <v>1223</v>
      </c>
      <c r="C318" s="4"/>
      <c r="D318" s="4" t="s">
        <v>494</v>
      </c>
      <c r="E318" s="1" t="s">
        <v>32</v>
      </c>
      <c r="F318" s="1" t="s">
        <v>495</v>
      </c>
      <c r="G318" s="1" t="s">
        <v>24</v>
      </c>
      <c r="H318" s="1" t="s">
        <v>236</v>
      </c>
      <c r="I318" s="1" t="s">
        <v>67</v>
      </c>
      <c r="J318" s="1">
        <v>10</v>
      </c>
      <c r="K318" s="4" t="str">
        <f>INVDC[[#This Row],[BAIE]]&amp;"/"&amp;INVDC[[#This Row],[POSITION]]</f>
        <v>TS1/AD24/F25</v>
      </c>
      <c r="M318" s="1" t="str">
        <f>CONCATENATE(INVDC[[#This Row],[CODE]]," ",INVDC[[#This Row],[NOM]])</f>
        <v>IT04054 HMC M7</v>
      </c>
      <c r="N318" s="1"/>
      <c r="O318" s="1" t="str">
        <f t="shared" si="4"/>
        <v>IT04054 HMC M7</v>
      </c>
      <c r="P318" s="1"/>
      <c r="Q318" s="1"/>
    </row>
    <row r="319" spans="1:17">
      <c r="A319" s="4">
        <v>1544</v>
      </c>
      <c r="B319" s="4" t="s">
        <v>1224</v>
      </c>
      <c r="C319" s="4"/>
      <c r="D319" s="4" t="s">
        <v>496</v>
      </c>
      <c r="E319" s="1" t="s">
        <v>32</v>
      </c>
      <c r="F319" s="1" t="s">
        <v>497</v>
      </c>
      <c r="G319" s="1" t="s">
        <v>24</v>
      </c>
      <c r="H319" s="1" t="s">
        <v>236</v>
      </c>
      <c r="I319" s="1" t="s">
        <v>498</v>
      </c>
      <c r="J319" s="1">
        <v>10</v>
      </c>
      <c r="K319" s="4" t="str">
        <f>INVDC[[#This Row],[BAIE]]&amp;"/"&amp;INVDC[[#This Row],[POSITION]]</f>
        <v>TS1/AD24/F10G</v>
      </c>
      <c r="M319" s="1" t="str">
        <f>CONCATENATE(INVDC[[#This Row],[CODE]]," ",INVDC[[#This Row],[NOM]])</f>
        <v>IT04053 HMC WEB1</v>
      </c>
      <c r="N319" s="1"/>
      <c r="O319" s="1" t="str">
        <f t="shared" si="4"/>
        <v>IT04053 HMC WEB1</v>
      </c>
      <c r="P319" s="1"/>
      <c r="Q319" s="1"/>
    </row>
    <row r="320" spans="1:17">
      <c r="A320" s="4">
        <v>1545</v>
      </c>
      <c r="B320" s="4" t="s">
        <v>1225</v>
      </c>
      <c r="C320" s="4"/>
      <c r="D320" s="4" t="s">
        <v>499</v>
      </c>
      <c r="E320" s="1" t="s">
        <v>32</v>
      </c>
      <c r="F320" s="1" t="s">
        <v>497</v>
      </c>
      <c r="G320" s="1" t="s">
        <v>24</v>
      </c>
      <c r="H320" s="1" t="s">
        <v>236</v>
      </c>
      <c r="I320" s="1" t="s">
        <v>500</v>
      </c>
      <c r="J320" s="1">
        <v>10</v>
      </c>
      <c r="K320" s="4" t="str">
        <f>INVDC[[#This Row],[BAIE]]&amp;"/"&amp;INVDC[[#This Row],[POSITION]]</f>
        <v>TS1/AD24/F10D</v>
      </c>
      <c r="M320" s="1" t="str">
        <f>CONCATENATE(INVDC[[#This Row],[CODE]]," ",INVDC[[#This Row],[NOM]])</f>
        <v>IT04052 HMC WEB3</v>
      </c>
      <c r="N320" s="1"/>
      <c r="O320" s="1" t="str">
        <f t="shared" si="4"/>
        <v>IT04052 HMC WEB3</v>
      </c>
      <c r="P320" s="1"/>
      <c r="Q320" s="1"/>
    </row>
    <row r="321" spans="1:17">
      <c r="A321" s="4">
        <v>1546</v>
      </c>
      <c r="B321" s="4" t="s">
        <v>1226</v>
      </c>
      <c r="C321" s="4"/>
      <c r="D321" s="4" t="s">
        <v>501</v>
      </c>
      <c r="E321" s="1" t="s">
        <v>32</v>
      </c>
      <c r="F321" s="1" t="s">
        <v>124</v>
      </c>
      <c r="G321" s="1" t="s">
        <v>24</v>
      </c>
      <c r="H321" s="1" t="s">
        <v>154</v>
      </c>
      <c r="I321" s="1" t="s">
        <v>57</v>
      </c>
      <c r="J321" s="1">
        <v>12</v>
      </c>
      <c r="K321" s="4" t="str">
        <f>INVDC[[#This Row],[BAIE]]&amp;"/"&amp;INVDC[[#This Row],[POSITION]]</f>
        <v>SS1/AD22/F19</v>
      </c>
      <c r="M321" s="1" t="str">
        <f>CONCATENATE(INVDC[[#This Row],[CODE]]," ",INVDC[[#This Row],[NOM]])</f>
        <v>IT04138 HMC M6</v>
      </c>
      <c r="N321" s="1"/>
      <c r="O321" s="1" t="str">
        <f t="shared" si="4"/>
        <v>IT04138 HMC M6</v>
      </c>
      <c r="P321" s="1"/>
      <c r="Q321" s="1"/>
    </row>
    <row r="322" spans="1:17">
      <c r="A322" s="4">
        <v>1547</v>
      </c>
      <c r="B322" s="4" t="s">
        <v>1227</v>
      </c>
      <c r="C322" s="4"/>
      <c r="D322" s="4" t="s">
        <v>502</v>
      </c>
      <c r="E322" s="1" t="s">
        <v>32</v>
      </c>
      <c r="F322" s="1" t="s">
        <v>124</v>
      </c>
      <c r="G322" s="1" t="s">
        <v>24</v>
      </c>
      <c r="H322" s="1" t="s">
        <v>154</v>
      </c>
      <c r="I322" s="1" t="s">
        <v>503</v>
      </c>
      <c r="J322" s="1">
        <v>12</v>
      </c>
      <c r="K322" s="4" t="str">
        <f>INVDC[[#This Row],[BAIE]]&amp;"/"&amp;INVDC[[#This Row],[POSITION]]</f>
        <v>SS1/AD22/F7G</v>
      </c>
      <c r="M322" s="1" t="str">
        <f>CONCATENATE(INVDC[[#This Row],[CODE]]," ",INVDC[[#This Row],[NOM]])</f>
        <v>IT04137 HMC WEB 4</v>
      </c>
      <c r="N322" s="1"/>
      <c r="O322" s="1" t="str">
        <f t="shared" si="4"/>
        <v>IT04137 HMC WEB 4</v>
      </c>
      <c r="P322" s="1"/>
      <c r="Q322" s="1"/>
    </row>
    <row r="323" spans="1:17">
      <c r="A323" s="4">
        <v>1548</v>
      </c>
      <c r="B323" s="4" t="s">
        <v>1228</v>
      </c>
      <c r="C323" s="4"/>
      <c r="D323" s="4" t="s">
        <v>504</v>
      </c>
      <c r="E323" s="1" t="s">
        <v>32</v>
      </c>
      <c r="F323" s="1" t="s">
        <v>124</v>
      </c>
      <c r="G323" s="1" t="s">
        <v>24</v>
      </c>
      <c r="H323" s="1" t="s">
        <v>154</v>
      </c>
      <c r="I323" s="1" t="s">
        <v>505</v>
      </c>
      <c r="J323" s="1">
        <v>12</v>
      </c>
      <c r="K323" s="4" t="str">
        <f>INVDC[[#This Row],[BAIE]]&amp;"/"&amp;INVDC[[#This Row],[POSITION]]</f>
        <v>SS1/AD22/F7D</v>
      </c>
      <c r="M323" s="1" t="str">
        <f>CONCATENATE(INVDC[[#This Row],[CODE]]," ",INVDC[[#This Row],[NOM]])</f>
        <v>IT04136 HMC WEB 2</v>
      </c>
      <c r="N323" s="1"/>
      <c r="O323" s="1" t="str">
        <f t="shared" si="4"/>
        <v>IT04136 HMC WEB 2</v>
      </c>
      <c r="P323" s="1"/>
      <c r="Q323" s="1"/>
    </row>
    <row r="324" spans="1:17">
      <c r="A324" s="4">
        <v>1550</v>
      </c>
      <c r="B324" s="4" t="s">
        <v>1229</v>
      </c>
      <c r="C324" s="4"/>
      <c r="D324" s="4" t="s">
        <v>507</v>
      </c>
      <c r="E324" s="1" t="s">
        <v>32</v>
      </c>
      <c r="F324" s="1" t="s">
        <v>506</v>
      </c>
      <c r="G324" s="1" t="s">
        <v>24</v>
      </c>
      <c r="H324" s="1" t="s">
        <v>273</v>
      </c>
      <c r="I324" s="1" t="s">
        <v>49</v>
      </c>
      <c r="J324" s="1">
        <v>1</v>
      </c>
      <c r="K324" s="4" t="str">
        <f>INVDC[[#This Row],[BAIE]]&amp;"/"&amp;INVDC[[#This Row],[POSITION]]</f>
        <v>SS1/BQ22/F31</v>
      </c>
      <c r="M324" s="1" t="str">
        <f>CONCATENATE(INVDC[[#This Row],[CODE]]," ",INVDC[[#This Row],[NOM]])</f>
        <v>IT04097 DC04098 KVM</v>
      </c>
      <c r="N324" s="1"/>
      <c r="O324" s="1" t="str">
        <f t="shared" si="4"/>
        <v>IT04097 DC04098 KVM</v>
      </c>
      <c r="P324" s="1"/>
      <c r="Q324" s="1"/>
    </row>
    <row r="325" spans="1:17">
      <c r="A325" s="4">
        <v>1551</v>
      </c>
      <c r="B325" s="4" t="s">
        <v>1230</v>
      </c>
      <c r="C325" s="4"/>
      <c r="D325" s="4" t="s">
        <v>508</v>
      </c>
      <c r="E325" s="1" t="s">
        <v>32</v>
      </c>
      <c r="F325" s="1" t="s">
        <v>506</v>
      </c>
      <c r="G325" s="1" t="s">
        <v>24</v>
      </c>
      <c r="H325" s="1" t="s">
        <v>273</v>
      </c>
      <c r="I325" s="1" t="s">
        <v>36</v>
      </c>
      <c r="J325" s="1">
        <v>1</v>
      </c>
      <c r="K325" s="4" t="str">
        <f>INVDC[[#This Row],[BAIE]]&amp;"/"&amp;INVDC[[#This Row],[POSITION]]</f>
        <v>SS1/BQ22/F21</v>
      </c>
      <c r="M325" s="1" t="str">
        <f>CONCATENATE(INVDC[[#This Row],[CODE]]," ",INVDC[[#This Row],[NOM]])</f>
        <v>IT04093 DC04090 KVM</v>
      </c>
      <c r="N325" s="1"/>
      <c r="O325" s="1" t="str">
        <f t="shared" si="4"/>
        <v>IT04093 DC04090 KVM</v>
      </c>
      <c r="P325" s="1"/>
      <c r="Q325" s="1"/>
    </row>
    <row r="326" spans="1:17">
      <c r="A326" s="4">
        <v>1552</v>
      </c>
      <c r="B326" s="4" t="s">
        <v>1231</v>
      </c>
      <c r="C326" s="4"/>
      <c r="D326" s="4" t="s">
        <v>509</v>
      </c>
      <c r="E326" s="1" t="s">
        <v>32</v>
      </c>
      <c r="F326" s="1" t="s">
        <v>506</v>
      </c>
      <c r="G326" s="1" t="s">
        <v>24</v>
      </c>
      <c r="H326" s="1" t="s">
        <v>264</v>
      </c>
      <c r="I326" s="1" t="s">
        <v>49</v>
      </c>
      <c r="J326" s="1">
        <v>1</v>
      </c>
      <c r="K326" s="4" t="str">
        <f>INVDC[[#This Row],[BAIE]]&amp;"/"&amp;INVDC[[#This Row],[POSITION]]</f>
        <v>TS1/BQ33/F31</v>
      </c>
      <c r="M326" s="1" t="str">
        <f>CONCATENATE(INVDC[[#This Row],[CODE]]," ",INVDC[[#This Row],[NOM]])</f>
        <v>IT04008 DC04009 KVM</v>
      </c>
      <c r="N326" s="1"/>
      <c r="O326" s="1" t="str">
        <f t="shared" si="4"/>
        <v>IT04008 DC04009 KVM</v>
      </c>
      <c r="P326" s="1"/>
      <c r="Q326" s="1"/>
    </row>
    <row r="327" spans="1:17">
      <c r="A327" s="4">
        <v>1553</v>
      </c>
      <c r="B327" s="4" t="s">
        <v>1232</v>
      </c>
      <c r="C327" s="4"/>
      <c r="D327" s="4" t="s">
        <v>896</v>
      </c>
      <c r="E327" s="1" t="s">
        <v>32</v>
      </c>
      <c r="F327" s="1" t="s">
        <v>506</v>
      </c>
      <c r="G327" s="1" t="s">
        <v>24</v>
      </c>
      <c r="H327" s="1" t="s">
        <v>264</v>
      </c>
      <c r="I327" s="1" t="s">
        <v>36</v>
      </c>
      <c r="J327" s="1">
        <v>1</v>
      </c>
      <c r="K327" s="4" t="str">
        <f>INVDC[[#This Row],[BAIE]]&amp;"/"&amp;INVDC[[#This Row],[POSITION]]</f>
        <v>TS1/BQ33/F21</v>
      </c>
      <c r="M327" s="1" t="str">
        <f>CONCATENATE(INVDC[[#This Row],[CODE]]," ",INVDC[[#This Row],[NOM]])</f>
        <v>IT04005 DC04000 KVM</v>
      </c>
      <c r="N327" s="1"/>
      <c r="O327" s="1" t="str">
        <f t="shared" si="4"/>
        <v>IT04005 DC04000 KVM</v>
      </c>
      <c r="P327" s="1"/>
      <c r="Q327" s="1"/>
    </row>
    <row r="328" spans="1:17">
      <c r="A328" s="4">
        <v>1554</v>
      </c>
      <c r="B328" s="4" t="s">
        <v>1233</v>
      </c>
      <c r="C328" s="4"/>
      <c r="D328" s="4" t="s">
        <v>773</v>
      </c>
      <c r="E328" s="1" t="s">
        <v>25</v>
      </c>
      <c r="F328" s="1" t="s">
        <v>97</v>
      </c>
      <c r="G328" s="1" t="s">
        <v>24</v>
      </c>
      <c r="H328" s="1" t="s">
        <v>268</v>
      </c>
      <c r="I328" s="1" t="s">
        <v>73</v>
      </c>
      <c r="J328" s="1">
        <v>1</v>
      </c>
      <c r="K328" s="4" t="str">
        <f>INVDC[[#This Row],[BAIE]]&amp;"/"&amp;INVDC[[#This Row],[POSITION]]</f>
        <v>TS1/BQ15/R32</v>
      </c>
      <c r="M328" s="1" t="str">
        <f>CONCATENATE(INVDC[[#This Row],[CODE]]," ",INVDC[[#This Row],[NOM]])</f>
        <v>IT03945 UP0TE015</v>
      </c>
      <c r="N328" s="1"/>
      <c r="O328" s="1" t="str">
        <f t="shared" si="4"/>
        <v>IT03945 UP0TE015</v>
      </c>
      <c r="P328" s="1"/>
      <c r="Q328" s="1"/>
    </row>
    <row r="329" spans="1:17">
      <c r="A329" s="4">
        <v>1558</v>
      </c>
      <c r="B329" s="4" t="s">
        <v>1234</v>
      </c>
      <c r="C329" s="4"/>
      <c r="D329" s="4" t="s">
        <v>511</v>
      </c>
      <c r="E329" s="1" t="s">
        <v>32</v>
      </c>
      <c r="F329" s="1" t="s">
        <v>107</v>
      </c>
      <c r="G329" s="1" t="s">
        <v>24</v>
      </c>
      <c r="H329" s="1" t="s">
        <v>273</v>
      </c>
      <c r="I329" s="1" t="s">
        <v>31</v>
      </c>
      <c r="J329" s="1">
        <v>4</v>
      </c>
      <c r="K329" s="4" t="str">
        <f>INVDC[[#This Row],[BAIE]]&amp;"/"&amp;INVDC[[#This Row],[POSITION]]</f>
        <v>SS1/BQ22/F7</v>
      </c>
      <c r="M329" s="1" t="str">
        <f>CONCATENATE(INVDC[[#This Row],[CODE]]," ",INVDC[[#This Row],[NOM]])</f>
        <v>IT03885 P740 MICA - SPARE</v>
      </c>
      <c r="N329" s="1"/>
      <c r="O329" s="1" t="str">
        <f t="shared" si="4"/>
        <v>IT03885 P740 MICA - SPARE</v>
      </c>
      <c r="P329" s="1"/>
      <c r="Q329" s="1"/>
    </row>
    <row r="330" spans="1:17">
      <c r="A330" s="4">
        <v>1563</v>
      </c>
      <c r="B330" s="4" t="s">
        <v>1235</v>
      </c>
      <c r="C330" s="4"/>
      <c r="D330" s="4" t="s">
        <v>638</v>
      </c>
      <c r="E330" s="1" t="s">
        <v>32</v>
      </c>
      <c r="F330" s="1" t="s">
        <v>534</v>
      </c>
      <c r="G330" s="1" t="s">
        <v>24</v>
      </c>
      <c r="H330" s="1" t="s">
        <v>580</v>
      </c>
      <c r="I330" s="1" t="s">
        <v>16</v>
      </c>
      <c r="J330" s="1">
        <v>4</v>
      </c>
      <c r="K330" s="4" t="str">
        <f>INVDC[[#This Row],[BAIE]]&amp;"/"&amp;INVDC[[#This Row],[POSITION]]</f>
        <v>SS1/BV26/F29</v>
      </c>
      <c r="M330" s="1" t="str">
        <f>CONCATENATE(INVDC[[#This Row],[CODE]]," ",INVDC[[#This Row],[NOM]])</f>
        <v>IT03880 P795 RUBIS - 9SS04TW</v>
      </c>
      <c r="N330" s="1"/>
      <c r="O330" s="1" t="str">
        <f t="shared" si="4"/>
        <v>IT03880 P795 RUBIS - 9SS04TW</v>
      </c>
      <c r="P330" s="1"/>
      <c r="Q330" s="1"/>
    </row>
    <row r="331" spans="1:17">
      <c r="A331" s="4">
        <v>1572</v>
      </c>
      <c r="B331" s="4" t="s">
        <v>1236</v>
      </c>
      <c r="C331" s="4"/>
      <c r="D331" s="4" t="s">
        <v>512</v>
      </c>
      <c r="E331" s="1" t="s">
        <v>25</v>
      </c>
      <c r="F331" s="1" t="s">
        <v>513</v>
      </c>
      <c r="G331" s="1" t="s">
        <v>24</v>
      </c>
      <c r="H331" s="1" t="s">
        <v>466</v>
      </c>
      <c r="I331" s="1" t="s">
        <v>71</v>
      </c>
      <c r="J331" s="1">
        <v>1</v>
      </c>
      <c r="K331" s="4" t="str">
        <f>INVDC[[#This Row],[BAIE]]&amp;"/"&amp;INVDC[[#This Row],[POSITION]]</f>
        <v>TS1/AX30/F12</v>
      </c>
      <c r="M331" s="1" t="str">
        <f>CONCATENATE(INVDC[[#This Row],[CODE]]," ",INVDC[[#This Row],[NOM]])</f>
        <v>IT08887 P-TS1-DWAF1</v>
      </c>
      <c r="N331" s="1"/>
      <c r="O331" s="1" t="str">
        <f t="shared" si="4"/>
        <v>IT08887 P-TS1-DWAF1</v>
      </c>
      <c r="P331" s="1"/>
      <c r="Q331" s="1"/>
    </row>
    <row r="332" spans="1:17">
      <c r="A332" s="4">
        <v>1574</v>
      </c>
      <c r="B332" s="4" t="s">
        <v>1237</v>
      </c>
      <c r="C332" s="4"/>
      <c r="D332" s="4" t="s">
        <v>639</v>
      </c>
      <c r="E332" s="1" t="s">
        <v>48</v>
      </c>
      <c r="F332" s="1" t="s">
        <v>64</v>
      </c>
      <c r="G332" s="1" t="s">
        <v>24</v>
      </c>
      <c r="H332" s="1" t="s">
        <v>624</v>
      </c>
      <c r="I332" s="1" t="s">
        <v>68</v>
      </c>
      <c r="J332" s="1">
        <v>1</v>
      </c>
      <c r="K332" s="4" t="str">
        <f>INVDC[[#This Row],[BAIE]]&amp;"/"&amp;INVDC[[#This Row],[POSITION]]</f>
        <v>SS1/AX31/F4</v>
      </c>
      <c r="M332" s="1" t="str">
        <f>CONCATENATE(INVDC[[#This Row],[CODE]]," ",INVDC[[#This Row],[NOM]])</f>
        <v>IT08863 A-SS1-DSYS1</v>
      </c>
      <c r="N332" s="1"/>
      <c r="O332" s="1" t="str">
        <f t="shared" ref="O332:O395" si="5">M332</f>
        <v>IT08863 A-SS1-DSYS1</v>
      </c>
      <c r="P332" s="1"/>
      <c r="Q332" s="1"/>
    </row>
    <row r="333" spans="1:17">
      <c r="A333" s="4">
        <v>1576</v>
      </c>
      <c r="B333" s="4" t="s">
        <v>1238</v>
      </c>
      <c r="C333" s="4"/>
      <c r="D333" s="4" t="s">
        <v>514</v>
      </c>
      <c r="E333" s="1" t="s">
        <v>48</v>
      </c>
      <c r="F333" s="1" t="s">
        <v>64</v>
      </c>
      <c r="G333" s="1" t="s">
        <v>24</v>
      </c>
      <c r="H333" s="1" t="s">
        <v>469</v>
      </c>
      <c r="I333" s="1" t="s">
        <v>285</v>
      </c>
      <c r="J333" s="1">
        <v>1</v>
      </c>
      <c r="K333" s="4" t="str">
        <f>INVDC[[#This Row],[BAIE]]&amp;"/"&amp;INVDC[[#This Row],[POSITION]]</f>
        <v>TS1/AX33/F11</v>
      </c>
      <c r="M333" s="1" t="str">
        <f>CONCATENATE(INVDC[[#This Row],[CODE]]," ",INVDC[[#This Row],[NOM]])</f>
        <v>IT08865 P-TS1-IDNS2</v>
      </c>
      <c r="N333" s="1"/>
      <c r="O333" s="1" t="str">
        <f t="shared" si="5"/>
        <v>IT08865 P-TS1-IDNS2</v>
      </c>
      <c r="P333" s="1"/>
      <c r="Q333" s="1"/>
    </row>
    <row r="334" spans="1:17">
      <c r="A334" s="4">
        <v>1577</v>
      </c>
      <c r="B334" s="4" t="s">
        <v>1239</v>
      </c>
      <c r="C334" s="4"/>
      <c r="D334" s="4" t="s">
        <v>640</v>
      </c>
      <c r="E334" s="1" t="s">
        <v>48</v>
      </c>
      <c r="F334" s="1" t="s">
        <v>64</v>
      </c>
      <c r="G334" s="1" t="s">
        <v>24</v>
      </c>
      <c r="H334" s="1" t="s">
        <v>630</v>
      </c>
      <c r="I334" s="1" t="s">
        <v>185</v>
      </c>
      <c r="J334" s="1">
        <v>1</v>
      </c>
      <c r="K334" s="4" t="str">
        <f>INVDC[[#This Row],[BAIE]]&amp;"/"&amp;INVDC[[#This Row],[POSITION]]</f>
        <v>TS1/AX31/F8</v>
      </c>
      <c r="M334" s="1" t="str">
        <f>CONCATENATE(INVDC[[#This Row],[CODE]]," ",INVDC[[#This Row],[NOM]])</f>
        <v>IT03925 A-TS1-DSYS1</v>
      </c>
      <c r="N334" s="1"/>
      <c r="O334" s="1" t="str">
        <f t="shared" si="5"/>
        <v>IT03925 A-TS1-DSYS1</v>
      </c>
      <c r="P334" s="1"/>
      <c r="Q334" s="1"/>
    </row>
    <row r="335" spans="1:17">
      <c r="A335" s="4">
        <v>1578</v>
      </c>
      <c r="B335" s="4" t="s">
        <v>1240</v>
      </c>
      <c r="C335" s="4"/>
      <c r="D335" s="4" t="s">
        <v>515</v>
      </c>
      <c r="E335" s="1" t="s">
        <v>48</v>
      </c>
      <c r="F335" s="1" t="s">
        <v>64</v>
      </c>
      <c r="G335" s="1" t="s">
        <v>24</v>
      </c>
      <c r="H335" s="1" t="s">
        <v>439</v>
      </c>
      <c r="I335" s="1" t="s">
        <v>26</v>
      </c>
      <c r="J335" s="1">
        <v>1</v>
      </c>
      <c r="K335" s="4" t="str">
        <f>INVDC[[#This Row],[BAIE]]&amp;"/"&amp;INVDC[[#This Row],[POSITION]]</f>
        <v>SS1/AX33/F9</v>
      </c>
      <c r="M335" s="1" t="str">
        <f>CONCATENATE(INVDC[[#This Row],[CODE]]," ",INVDC[[#This Row],[NOM]])</f>
        <v>IT03930 P-SS1-IDNS2</v>
      </c>
      <c r="N335" s="1"/>
      <c r="O335" s="1" t="str">
        <f t="shared" si="5"/>
        <v>IT03930 P-SS1-IDNS2</v>
      </c>
      <c r="P335" s="1"/>
      <c r="Q335" s="1"/>
    </row>
    <row r="336" spans="1:17">
      <c r="A336" s="4">
        <v>1579</v>
      </c>
      <c r="B336" s="4" t="s">
        <v>1241</v>
      </c>
      <c r="C336" s="4"/>
      <c r="D336" s="4" t="s">
        <v>516</v>
      </c>
      <c r="E336" s="1" t="s">
        <v>96</v>
      </c>
      <c r="F336" s="1" t="s">
        <v>105</v>
      </c>
      <c r="G336" s="1" t="s">
        <v>69</v>
      </c>
      <c r="H336" s="1" t="s">
        <v>193</v>
      </c>
      <c r="I336" s="1" t="s">
        <v>60</v>
      </c>
      <c r="J336" s="1">
        <v>14</v>
      </c>
      <c r="K336" s="4" t="str">
        <f>INVDC[[#This Row],[BAIE]]&amp;"/"&amp;INVDC[[#This Row],[POSITION]]</f>
        <v>SS1/BQ21/F26</v>
      </c>
      <c r="M336" s="1" t="str">
        <f>CONCATENATE(INVDC[[#This Row],[CODE]]," ",INVDC[[#This Row],[NOM]])</f>
        <v>IT04104 FD02</v>
      </c>
      <c r="N336" s="1"/>
      <c r="O336" s="1" t="str">
        <f t="shared" si="5"/>
        <v>IT04104 FD02</v>
      </c>
      <c r="P336" s="1"/>
      <c r="Q336" s="1"/>
    </row>
    <row r="337" spans="1:17">
      <c r="A337" s="4">
        <v>1580</v>
      </c>
      <c r="B337" s="4" t="s">
        <v>1242</v>
      </c>
      <c r="C337" s="4"/>
      <c r="D337" s="4" t="s">
        <v>517</v>
      </c>
      <c r="E337" s="1" t="s">
        <v>96</v>
      </c>
      <c r="F337" s="1" t="s">
        <v>105</v>
      </c>
      <c r="G337" s="1" t="s">
        <v>69</v>
      </c>
      <c r="H337" s="1" t="s">
        <v>202</v>
      </c>
      <c r="I337" s="1" t="s">
        <v>60</v>
      </c>
      <c r="J337" s="1">
        <v>14</v>
      </c>
      <c r="K337" s="4" t="str">
        <f>INVDC[[#This Row],[BAIE]]&amp;"/"&amp;INVDC[[#This Row],[POSITION]]</f>
        <v>SS1/BQ34/F26</v>
      </c>
      <c r="M337" s="1" t="str">
        <f>CONCATENATE(INVDC[[#This Row],[CODE]]," ",INVDC[[#This Row],[NOM]])</f>
        <v>IT04085 FD04</v>
      </c>
      <c r="N337" s="1"/>
      <c r="O337" s="1" t="str">
        <f t="shared" si="5"/>
        <v>IT04085 FD04</v>
      </c>
      <c r="P337" s="1"/>
      <c r="Q337" s="1"/>
    </row>
    <row r="338" spans="1:17">
      <c r="A338" s="4">
        <v>1581</v>
      </c>
      <c r="B338" s="4" t="s">
        <v>1243</v>
      </c>
      <c r="C338" s="4"/>
      <c r="D338" s="4" t="s">
        <v>518</v>
      </c>
      <c r="E338" s="1" t="s">
        <v>96</v>
      </c>
      <c r="F338" s="1" t="s">
        <v>105</v>
      </c>
      <c r="G338" s="1" t="s">
        <v>69</v>
      </c>
      <c r="H338" s="1" t="s">
        <v>519</v>
      </c>
      <c r="I338" s="1" t="s">
        <v>31</v>
      </c>
      <c r="J338" s="1">
        <v>14</v>
      </c>
      <c r="K338" s="4" t="str">
        <f>INVDC[[#This Row],[BAIE]]&amp;"/"&amp;INVDC[[#This Row],[POSITION]]</f>
        <v>TS1/BQ22/F7</v>
      </c>
      <c r="M338" s="1" t="str">
        <f>CONCATENATE(INVDC[[#This Row],[CODE]]," ",INVDC[[#This Row],[NOM]])</f>
        <v>IT04016 FD03</v>
      </c>
      <c r="N338" s="1"/>
      <c r="O338" s="1" t="str">
        <f t="shared" si="5"/>
        <v>IT04016 FD03</v>
      </c>
      <c r="P338" s="1"/>
      <c r="Q338" s="1"/>
    </row>
    <row r="339" spans="1:17">
      <c r="A339" s="4">
        <v>1582</v>
      </c>
      <c r="B339" s="4" t="s">
        <v>1244</v>
      </c>
      <c r="C339" s="4"/>
      <c r="D339" s="4" t="s">
        <v>520</v>
      </c>
      <c r="E339" s="1" t="s">
        <v>96</v>
      </c>
      <c r="F339" s="1" t="s">
        <v>105</v>
      </c>
      <c r="G339" s="1" t="s">
        <v>69</v>
      </c>
      <c r="H339" s="1" t="s">
        <v>519</v>
      </c>
      <c r="I339" s="1" t="s">
        <v>59</v>
      </c>
      <c r="J339" s="1">
        <v>14</v>
      </c>
      <c r="K339" s="4" t="str">
        <f>INVDC[[#This Row],[BAIE]]&amp;"/"&amp;INVDC[[#This Row],[POSITION]]</f>
        <v>TS1/BQ22/F24</v>
      </c>
      <c r="M339" s="1" t="str">
        <f>CONCATENATE(INVDC[[#This Row],[CODE]]," ",INVDC[[#This Row],[NOM]])</f>
        <v>IT04017 FD01</v>
      </c>
      <c r="N339" s="1"/>
      <c r="O339" s="1" t="str">
        <f t="shared" si="5"/>
        <v>IT04017 FD01</v>
      </c>
      <c r="P339" s="1"/>
      <c r="Q339" s="1"/>
    </row>
    <row r="340" spans="1:17">
      <c r="A340" s="4">
        <v>1583</v>
      </c>
      <c r="B340" s="4" t="s">
        <v>1245</v>
      </c>
      <c r="C340" s="4"/>
      <c r="D340" s="4" t="s">
        <v>641</v>
      </c>
      <c r="E340" s="1" t="s">
        <v>63</v>
      </c>
      <c r="F340" s="1" t="s">
        <v>126</v>
      </c>
      <c r="G340" s="1" t="s">
        <v>69</v>
      </c>
      <c r="H340" s="1" t="s">
        <v>563</v>
      </c>
      <c r="I340" s="1" t="s">
        <v>890</v>
      </c>
      <c r="J340" s="1">
        <v>1</v>
      </c>
      <c r="K340" s="4" t="str">
        <f>INVDC[[#This Row],[BAIE]]&amp;"/"&amp;INVDC[[#This Row],[POSITION]]</f>
        <v>TS1/BV22/R18</v>
      </c>
      <c r="M340" s="1" t="str">
        <f>CONCATENATE(INVDC[[#This Row],[CODE]]," ",INVDC[[#This Row],[NOM]])</f>
        <v>IT03924 MDSTOE05</v>
      </c>
      <c r="N340" s="1"/>
      <c r="O340" s="1" t="str">
        <f t="shared" si="5"/>
        <v>IT03924 MDSTOE05</v>
      </c>
      <c r="P340" s="1"/>
      <c r="Q340" s="1"/>
    </row>
    <row r="341" spans="1:17">
      <c r="A341" s="4">
        <v>1584</v>
      </c>
      <c r="B341" s="4" t="s">
        <v>1246</v>
      </c>
      <c r="C341" s="4"/>
      <c r="D341" s="4" t="s">
        <v>642</v>
      </c>
      <c r="E341" s="1" t="s">
        <v>63</v>
      </c>
      <c r="F341" s="1" t="s">
        <v>126</v>
      </c>
      <c r="G341" s="1" t="s">
        <v>69</v>
      </c>
      <c r="H341" s="1" t="s">
        <v>563</v>
      </c>
      <c r="I341" s="1" t="s">
        <v>347</v>
      </c>
      <c r="J341" s="1">
        <v>1</v>
      </c>
      <c r="K341" s="4" t="str">
        <f>INVDC[[#This Row],[BAIE]]&amp;"/"&amp;INVDC[[#This Row],[POSITION]]</f>
        <v>TS1/BV22/R19</v>
      </c>
      <c r="M341" s="1" t="str">
        <f>CONCATENATE(INVDC[[#This Row],[CODE]]," ",INVDC[[#This Row],[NOM]])</f>
        <v>IT03923 MDSTOE06</v>
      </c>
      <c r="N341" s="1"/>
      <c r="O341" s="1" t="str">
        <f t="shared" si="5"/>
        <v>IT03923 MDSTOE06</v>
      </c>
      <c r="P341" s="1"/>
      <c r="Q341" s="1"/>
    </row>
    <row r="342" spans="1:17">
      <c r="A342" s="4">
        <v>3105</v>
      </c>
      <c r="B342" s="4" t="s">
        <v>1247</v>
      </c>
      <c r="C342" s="4"/>
      <c r="D342" s="4" t="s">
        <v>740</v>
      </c>
      <c r="E342" s="1" t="s">
        <v>48</v>
      </c>
      <c r="F342" s="1" t="s">
        <v>66</v>
      </c>
      <c r="G342" s="1" t="s">
        <v>45</v>
      </c>
      <c r="H342" s="1" t="s">
        <v>601</v>
      </c>
      <c r="I342" s="1" t="s">
        <v>71</v>
      </c>
      <c r="J342" s="1">
        <v>1</v>
      </c>
      <c r="K342" s="4" t="str">
        <f>INVDC[[#This Row],[BAIE]]&amp;"/"&amp;INVDC[[#This Row],[POSITION]]</f>
        <v>TS1/BY09/F12</v>
      </c>
      <c r="M342" s="1" t="str">
        <f>CONCATENATE(INVDC[[#This Row],[CODE]]," ",INVDC[[#This Row],[NOM]])</f>
        <v>IT00277 MCS3/B4/F12/C02</v>
      </c>
      <c r="N342" s="1"/>
      <c r="O342" s="1" t="str">
        <f t="shared" si="5"/>
        <v>IT00277 MCS3/B4/F12/C02</v>
      </c>
      <c r="P342" s="1"/>
      <c r="Q342" s="1"/>
    </row>
    <row r="343" spans="1:17">
      <c r="A343" s="4">
        <v>3117</v>
      </c>
      <c r="B343" s="4" t="s">
        <v>1248</v>
      </c>
      <c r="C343" s="4"/>
      <c r="D343" s="4" t="s">
        <v>741</v>
      </c>
      <c r="E343" s="1" t="s">
        <v>48</v>
      </c>
      <c r="F343" s="1" t="s">
        <v>66</v>
      </c>
      <c r="G343" s="1" t="s">
        <v>45</v>
      </c>
      <c r="H343" s="1" t="s">
        <v>389</v>
      </c>
      <c r="I343" s="1" t="s">
        <v>37</v>
      </c>
      <c r="J343" s="1">
        <v>1</v>
      </c>
      <c r="K343" s="5" t="str">
        <f>INVDC[[#This Row],[BAIE]]&amp;"/"&amp;INVDC[[#This Row],[POSITION]]</f>
        <v>SS1/BY07/F22</v>
      </c>
      <c r="M343" s="1" t="str">
        <f>CONCATENATE(INVDC[[#This Row],[CODE]]," ",INVDC[[#This Row],[NOM]])</f>
        <v>IT00479 MCS3/B4/F22/C03</v>
      </c>
      <c r="N343" s="1"/>
      <c r="O343" s="1" t="str">
        <f t="shared" si="5"/>
        <v>IT00479 MCS3/B4/F22/C03</v>
      </c>
      <c r="P343" s="1"/>
      <c r="Q343" s="1"/>
    </row>
    <row r="344" spans="1:17">
      <c r="A344" s="4">
        <v>3131</v>
      </c>
      <c r="B344" s="4" t="s">
        <v>1249</v>
      </c>
      <c r="C344" s="4"/>
      <c r="D344" s="4" t="s">
        <v>742</v>
      </c>
      <c r="E344" s="1" t="s">
        <v>48</v>
      </c>
      <c r="F344" s="1" t="s">
        <v>66</v>
      </c>
      <c r="G344" s="1" t="s">
        <v>45</v>
      </c>
      <c r="H344" s="1" t="s">
        <v>598</v>
      </c>
      <c r="I344" s="1" t="s">
        <v>44</v>
      </c>
      <c r="J344" s="1">
        <v>1</v>
      </c>
      <c r="K344" s="4" t="str">
        <f>INVDC[[#This Row],[BAIE]]&amp;"/"&amp;INVDC[[#This Row],[POSITION]]</f>
        <v>TS1/BY07/F2</v>
      </c>
      <c r="M344" s="1" t="str">
        <f>CONCATENATE(INVDC[[#This Row],[CODE]]," ",INVDC[[#This Row],[NOM]])</f>
        <v>IT00734 MCS3/B4/F2/C01</v>
      </c>
      <c r="N344" s="1"/>
      <c r="O344" s="1" t="str">
        <f t="shared" si="5"/>
        <v>IT00734 MCS3/B4/F2/C01</v>
      </c>
      <c r="P344" s="1"/>
      <c r="Q344" s="1"/>
    </row>
    <row r="345" spans="1:17">
      <c r="A345" s="4">
        <v>3360</v>
      </c>
      <c r="B345" s="4" t="s">
        <v>1250</v>
      </c>
      <c r="C345" s="4"/>
      <c r="D345" s="4" t="s">
        <v>521</v>
      </c>
      <c r="E345" s="1" t="s">
        <v>48</v>
      </c>
      <c r="F345" s="1" t="s">
        <v>66</v>
      </c>
      <c r="G345" s="1" t="s">
        <v>45</v>
      </c>
      <c r="H345" s="1" t="s">
        <v>420</v>
      </c>
      <c r="I345" s="1" t="s">
        <v>71</v>
      </c>
      <c r="J345" s="1">
        <v>1</v>
      </c>
      <c r="K345" s="4" t="str">
        <f>INVDC[[#This Row],[BAIE]]&amp;"/"&amp;INVDC[[#This Row],[POSITION]]</f>
        <v>SS1/BV15/F12</v>
      </c>
      <c r="M345" s="1" t="str">
        <f>CONCATENATE(INVDC[[#This Row],[CODE]]," ",INVDC[[#This Row],[NOM]])</f>
        <v>IT08130 S12/BF31/F12/C02</v>
      </c>
      <c r="N345" s="1"/>
      <c r="O345" s="1" t="str">
        <f t="shared" si="5"/>
        <v>IT08130 S12/BF31/F12/C02</v>
      </c>
      <c r="P345" s="1"/>
      <c r="Q345" s="1"/>
    </row>
    <row r="346" spans="1:17">
      <c r="A346" s="4">
        <v>3361</v>
      </c>
      <c r="B346" s="4" t="s">
        <v>1251</v>
      </c>
      <c r="C346" s="4"/>
      <c r="D346" s="4" t="s">
        <v>522</v>
      </c>
      <c r="E346" s="1" t="s">
        <v>48</v>
      </c>
      <c r="F346" s="1" t="s">
        <v>66</v>
      </c>
      <c r="G346" s="1" t="s">
        <v>45</v>
      </c>
      <c r="H346" s="1" t="s">
        <v>430</v>
      </c>
      <c r="I346" s="1" t="s">
        <v>37</v>
      </c>
      <c r="J346" s="1">
        <v>1</v>
      </c>
      <c r="K346" s="4" t="str">
        <f>INVDC[[#This Row],[BAIE]]&amp;"/"&amp;INVDC[[#This Row],[POSITION]]</f>
        <v>SS1/BV10/F22</v>
      </c>
      <c r="M346" s="1" t="str">
        <f>CONCATENATE(INVDC[[#This Row],[CODE]]," ",INVDC[[#This Row],[NOM]])</f>
        <v>IT08124 S12/BF31/F22/C03</v>
      </c>
      <c r="N346" s="1"/>
      <c r="O346" s="1" t="str">
        <f t="shared" si="5"/>
        <v>IT08124 S12/BF31/F22/C03</v>
      </c>
      <c r="P346" s="1"/>
      <c r="Q346" s="1"/>
    </row>
    <row r="347" spans="1:17">
      <c r="A347" s="4">
        <v>3362</v>
      </c>
      <c r="B347" s="4" t="s">
        <v>1252</v>
      </c>
      <c r="C347" s="4"/>
      <c r="D347" s="4" t="s">
        <v>523</v>
      </c>
      <c r="E347" s="1" t="s">
        <v>48</v>
      </c>
      <c r="F347" s="1" t="s">
        <v>66</v>
      </c>
      <c r="G347" s="1" t="s">
        <v>45</v>
      </c>
      <c r="H347" s="1" t="s">
        <v>430</v>
      </c>
      <c r="I347" s="1" t="s">
        <v>71</v>
      </c>
      <c r="J347" s="1">
        <v>1</v>
      </c>
      <c r="K347" s="4" t="str">
        <f>INVDC[[#This Row],[BAIE]]&amp;"/"&amp;INVDC[[#This Row],[POSITION]]</f>
        <v>SS1/BV10/F12</v>
      </c>
      <c r="M347" s="1" t="str">
        <f>CONCATENATE(INVDC[[#This Row],[CODE]]," ",INVDC[[#This Row],[NOM]])</f>
        <v>IT08125 S12/BI31/F12/C02</v>
      </c>
      <c r="N347" s="1"/>
      <c r="O347" s="1" t="str">
        <f t="shared" si="5"/>
        <v>IT08125 S12/BI31/F12/C02</v>
      </c>
      <c r="P347" s="1"/>
      <c r="Q347" s="1"/>
    </row>
    <row r="348" spans="1:17">
      <c r="A348" s="4">
        <v>3363</v>
      </c>
      <c r="B348" s="4" t="s">
        <v>1253</v>
      </c>
      <c r="C348" s="4"/>
      <c r="D348" s="4" t="s">
        <v>524</v>
      </c>
      <c r="E348" s="1" t="s">
        <v>48</v>
      </c>
      <c r="F348" s="1" t="s">
        <v>66</v>
      </c>
      <c r="G348" s="1" t="s">
        <v>45</v>
      </c>
      <c r="H348" s="1" t="s">
        <v>424</v>
      </c>
      <c r="I348" s="1" t="s">
        <v>37</v>
      </c>
      <c r="J348" s="1">
        <v>1</v>
      </c>
      <c r="K348" s="4" t="str">
        <f>INVDC[[#This Row],[BAIE]]&amp;"/"&amp;INVDC[[#This Row],[POSITION]]</f>
        <v>SS1/BY06/F22</v>
      </c>
      <c r="M348" s="1" t="str">
        <f>CONCATENATE(INVDC[[#This Row],[CODE]]," ",INVDC[[#This Row],[NOM]])</f>
        <v>IT08129 S12/BI31/F22/C03</v>
      </c>
      <c r="N348" s="1"/>
      <c r="O348" s="1" t="str">
        <f t="shared" si="5"/>
        <v>IT08129 S12/BI31/F22/C03</v>
      </c>
      <c r="P348" s="1"/>
      <c r="Q348" s="1"/>
    </row>
    <row r="349" spans="1:17">
      <c r="A349" s="4">
        <v>8407</v>
      </c>
      <c r="B349" s="4" t="s">
        <v>1254</v>
      </c>
      <c r="C349" s="4"/>
      <c r="D349" s="4" t="s">
        <v>525</v>
      </c>
      <c r="E349" s="1" t="s">
        <v>48</v>
      </c>
      <c r="F349" s="1" t="s">
        <v>66</v>
      </c>
      <c r="G349" s="1" t="s">
        <v>24</v>
      </c>
      <c r="H349" s="1" t="s">
        <v>389</v>
      </c>
      <c r="I349" s="1" t="s">
        <v>44</v>
      </c>
      <c r="J349" s="1">
        <v>10</v>
      </c>
      <c r="K349" s="5" t="str">
        <f>INVDC[[#This Row],[BAIE]]&amp;"/"&amp;INVDC[[#This Row],[POSITION]]</f>
        <v>SS1/BY07/F2</v>
      </c>
      <c r="M349" s="1" t="str">
        <f>CONCATENATE(INVDC[[#This Row],[CODE]]," ",INVDC[[#This Row],[NOM]])</f>
        <v>IT08452 SS1/BY07/F2/C01</v>
      </c>
      <c r="N349" s="1"/>
      <c r="O349" s="1" t="str">
        <f t="shared" si="5"/>
        <v>IT08452 SS1/BY07/F2/C01</v>
      </c>
      <c r="P349" s="1"/>
      <c r="Q349" s="1"/>
    </row>
    <row r="350" spans="1:17">
      <c r="A350" s="4">
        <v>8409</v>
      </c>
      <c r="B350" s="4" t="s">
        <v>1255</v>
      </c>
      <c r="C350" s="4"/>
      <c r="D350" s="4" t="s">
        <v>643</v>
      </c>
      <c r="E350" s="1" t="s">
        <v>48</v>
      </c>
      <c r="F350" s="1" t="s">
        <v>66</v>
      </c>
      <c r="G350" s="1" t="s">
        <v>24</v>
      </c>
      <c r="H350" s="1" t="s">
        <v>596</v>
      </c>
      <c r="I350" s="1" t="s">
        <v>44</v>
      </c>
      <c r="J350" s="1">
        <v>10</v>
      </c>
      <c r="K350" s="5" t="str">
        <f>INVDC[[#This Row],[BAIE]]&amp;"/"&amp;INVDC[[#This Row],[POSITION]]</f>
        <v>TS1/BY10/F2</v>
      </c>
      <c r="M350" s="1" t="str">
        <f>CONCATENATE(INVDC[[#This Row],[CODE]]," ",INVDC[[#This Row],[NOM]])</f>
        <v>IT08470 TS1/BY10/F2/C01</v>
      </c>
      <c r="N350" s="1"/>
      <c r="O350" s="1" t="str">
        <f t="shared" si="5"/>
        <v>IT08470 TS1/BY10/F2/C01</v>
      </c>
      <c r="P350" s="1"/>
      <c r="Q350" s="1"/>
    </row>
    <row r="351" spans="1:17">
      <c r="A351" s="4">
        <v>8410</v>
      </c>
      <c r="B351" s="4" t="s">
        <v>1256</v>
      </c>
      <c r="C351" s="4"/>
      <c r="D351" s="4" t="s">
        <v>644</v>
      </c>
      <c r="E351" s="1" t="s">
        <v>48</v>
      </c>
      <c r="F351" s="1" t="s">
        <v>66</v>
      </c>
      <c r="G351" s="1" t="s">
        <v>24</v>
      </c>
      <c r="H351" s="1" t="s">
        <v>601</v>
      </c>
      <c r="I351" s="1" t="s">
        <v>44</v>
      </c>
      <c r="J351" s="1">
        <v>10</v>
      </c>
      <c r="K351" s="5" t="str">
        <f>INVDC[[#This Row],[BAIE]]&amp;"/"&amp;INVDC[[#This Row],[POSITION]]</f>
        <v>TS1/BY09/F2</v>
      </c>
      <c r="M351" s="1" t="str">
        <f>CONCATENATE(INVDC[[#This Row],[CODE]]," ",INVDC[[#This Row],[NOM]])</f>
        <v>IT08471 TS1/BY09/F2/C01</v>
      </c>
      <c r="N351" s="1"/>
      <c r="O351" s="1" t="str">
        <f t="shared" si="5"/>
        <v>IT08471 TS1/BY09/F2/C01</v>
      </c>
      <c r="P351" s="1"/>
      <c r="Q351" s="1"/>
    </row>
    <row r="352" spans="1:17">
      <c r="A352" s="4">
        <v>8411</v>
      </c>
      <c r="B352" s="4" t="s">
        <v>1257</v>
      </c>
      <c r="C352" s="4"/>
      <c r="D352" s="4" t="s">
        <v>645</v>
      </c>
      <c r="E352" s="1" t="s">
        <v>48</v>
      </c>
      <c r="F352" s="1" t="s">
        <v>66</v>
      </c>
      <c r="G352" s="1" t="s">
        <v>24</v>
      </c>
      <c r="H352" s="1" t="s">
        <v>598</v>
      </c>
      <c r="I352" s="1" t="s">
        <v>44</v>
      </c>
      <c r="J352" s="1">
        <v>10</v>
      </c>
      <c r="K352" s="5" t="str">
        <f>INVDC[[#This Row],[BAIE]]&amp;"/"&amp;INVDC[[#This Row],[POSITION]]</f>
        <v>TS1/BY07/F2</v>
      </c>
      <c r="M352" s="1" t="str">
        <f>CONCATENATE(INVDC[[#This Row],[CODE]]," ",INVDC[[#This Row],[NOM]])</f>
        <v>IT08520 TS1/BY07/F2/C01</v>
      </c>
      <c r="N352" s="1"/>
      <c r="O352" s="1" t="str">
        <f t="shared" si="5"/>
        <v>IT08520 TS1/BY07/F2/C01</v>
      </c>
      <c r="P352" s="1"/>
      <c r="Q352" s="1"/>
    </row>
    <row r="353" spans="1:17">
      <c r="A353" s="4">
        <v>8584</v>
      </c>
      <c r="B353" s="4" t="s">
        <v>1258</v>
      </c>
      <c r="C353" s="4"/>
      <c r="D353" s="4" t="s">
        <v>526</v>
      </c>
      <c r="E353" s="1" t="s">
        <v>25</v>
      </c>
      <c r="F353" s="1" t="s">
        <v>46</v>
      </c>
      <c r="G353" s="1" t="s">
        <v>24</v>
      </c>
      <c r="H353" s="1" t="s">
        <v>418</v>
      </c>
      <c r="I353" s="1" t="s">
        <v>71</v>
      </c>
      <c r="J353" s="1">
        <v>10</v>
      </c>
      <c r="K353" s="5" t="str">
        <f>INVDC[[#This Row],[BAIE]]&amp;"/"&amp;INVDC[[#This Row],[POSITION]]</f>
        <v>SS1/BV14/F12</v>
      </c>
      <c r="M353" s="1" t="str">
        <f>CONCATENATE(INVDC[[#This Row],[CODE]]," ",INVDC[[#This Row],[NOM]])</f>
        <v>IT08969 SS1/BV14/F12/C02</v>
      </c>
      <c r="N353" s="1"/>
      <c r="O353" s="1" t="str">
        <f t="shared" si="5"/>
        <v>IT08969 SS1/BV14/F12/C02</v>
      </c>
      <c r="P353" s="1"/>
      <c r="Q353" s="1"/>
    </row>
    <row r="354" spans="1:17">
      <c r="A354" s="4">
        <v>10235</v>
      </c>
      <c r="B354" s="4" t="s">
        <v>1259</v>
      </c>
      <c r="C354" s="4"/>
      <c r="D354" s="4" t="s">
        <v>646</v>
      </c>
      <c r="E354" s="1" t="s">
        <v>90</v>
      </c>
      <c r="F354" s="1" t="s">
        <v>136</v>
      </c>
      <c r="G354" s="1" t="s">
        <v>12</v>
      </c>
      <c r="H354" s="1" t="s">
        <v>647</v>
      </c>
      <c r="I354" s="1" t="s">
        <v>40</v>
      </c>
      <c r="J354" s="1">
        <v>2</v>
      </c>
      <c r="K354" s="5" t="str">
        <f>INVDC[[#This Row],[BAIE]]&amp;"/"&amp;INVDC[[#This Row],[POSITION]]</f>
        <v>SS1/AD25/F37</v>
      </c>
      <c r="M354" s="1" t="str">
        <f>CONCATENATE(INVDC[[#This Row],[CODE]]," ",INVDC[[#This Row],[NOM]])</f>
        <v>IT07836 SS1-TBP RX300 S7</v>
      </c>
      <c r="N354" s="1"/>
      <c r="O354" s="1" t="str">
        <f t="shared" si="5"/>
        <v>IT07836 SS1-TBP RX300 S7</v>
      </c>
      <c r="P354" s="1"/>
      <c r="Q354" s="1"/>
    </row>
    <row r="355" spans="1:17">
      <c r="A355" s="4">
        <v>10236</v>
      </c>
      <c r="B355" s="4" t="s">
        <v>1260</v>
      </c>
      <c r="C355" s="4"/>
      <c r="D355" s="4" t="s">
        <v>648</v>
      </c>
      <c r="E355" s="1" t="s">
        <v>90</v>
      </c>
      <c r="F355" s="1" t="s">
        <v>134</v>
      </c>
      <c r="G355" s="1" t="s">
        <v>12</v>
      </c>
      <c r="H355" s="1" t="s">
        <v>647</v>
      </c>
      <c r="I355" s="1" t="s">
        <v>19</v>
      </c>
      <c r="J355" s="1">
        <v>2</v>
      </c>
      <c r="K355" s="5" t="str">
        <f>INVDC[[#This Row],[BAIE]]&amp;"/"&amp;INVDC[[#This Row],[POSITION]]</f>
        <v>SS1/AD25/F32</v>
      </c>
      <c r="M355" s="1" t="str">
        <f>CONCATENATE(INVDC[[#This Row],[CODE]]," ",INVDC[[#This Row],[NOM]])</f>
        <v>IT07834 SS1-VLP_0 RX300 S7</v>
      </c>
      <c r="N355" s="1"/>
      <c r="O355" s="1" t="str">
        <f t="shared" si="5"/>
        <v>IT07834 SS1-VLP_0 RX300 S7</v>
      </c>
      <c r="P355" s="1"/>
      <c r="Q355" s="1"/>
    </row>
    <row r="356" spans="1:17">
      <c r="A356" s="4">
        <v>10237</v>
      </c>
      <c r="B356" s="4" t="s">
        <v>1261</v>
      </c>
      <c r="C356" s="4"/>
      <c r="D356" s="4" t="s">
        <v>649</v>
      </c>
      <c r="E356" s="1" t="s">
        <v>90</v>
      </c>
      <c r="F356" s="1" t="s">
        <v>141</v>
      </c>
      <c r="G356" s="1" t="s">
        <v>12</v>
      </c>
      <c r="H356" s="1" t="s">
        <v>647</v>
      </c>
      <c r="I356" s="1" t="s">
        <v>556</v>
      </c>
      <c r="J356" s="1">
        <v>1</v>
      </c>
      <c r="K356" s="5" t="str">
        <f>INVDC[[#This Row],[BAIE]]&amp;"/"&amp;INVDC[[#This Row],[POSITION]]</f>
        <v>SS1/AD25/R31</v>
      </c>
      <c r="M356" s="1" t="str">
        <f>CONCATENATE(INVDC[[#This Row],[CODE]]," ",INVDC[[#This Row],[NOM]])</f>
        <v>IT07825 SS1-LANSW_0</v>
      </c>
      <c r="N356" s="1"/>
      <c r="O356" s="1" t="str">
        <f t="shared" si="5"/>
        <v>IT07825 SS1-LANSW_0</v>
      </c>
      <c r="P356" s="1"/>
      <c r="Q356" s="1"/>
    </row>
    <row r="357" spans="1:17">
      <c r="A357" s="4">
        <v>10238</v>
      </c>
      <c r="B357" s="4" t="s">
        <v>1262</v>
      </c>
      <c r="C357" s="4"/>
      <c r="D357" s="4" t="s">
        <v>650</v>
      </c>
      <c r="E357" s="1" t="s">
        <v>90</v>
      </c>
      <c r="F357" s="1" t="s">
        <v>140</v>
      </c>
      <c r="G357" s="1" t="s">
        <v>12</v>
      </c>
      <c r="H357" s="1" t="s">
        <v>647</v>
      </c>
      <c r="I357" s="1" t="s">
        <v>163</v>
      </c>
      <c r="J357" s="1">
        <v>1</v>
      </c>
      <c r="K357" s="5" t="str">
        <f>INVDC[[#This Row],[BAIE]]&amp;"/"&amp;INVDC[[#This Row],[POSITION]]</f>
        <v>SS1/AD25/R30</v>
      </c>
      <c r="M357" s="1" t="str">
        <f>CONCATENATE(INVDC[[#This Row],[CODE]]," ",INVDC[[#This Row],[NOM]])</f>
        <v>IT07824 SS1-LANSW_2</v>
      </c>
      <c r="N357" s="1"/>
      <c r="O357" s="1" t="str">
        <f t="shared" si="5"/>
        <v>IT07824 SS1-LANSW_2</v>
      </c>
      <c r="P357" s="1"/>
      <c r="Q357" s="1"/>
    </row>
    <row r="358" spans="1:17">
      <c r="A358" s="4">
        <v>10239</v>
      </c>
      <c r="B358" s="4" t="s">
        <v>1263</v>
      </c>
      <c r="C358" s="4"/>
      <c r="D358" s="4" t="s">
        <v>651</v>
      </c>
      <c r="E358" s="1" t="s">
        <v>90</v>
      </c>
      <c r="F358" s="1" t="s">
        <v>133</v>
      </c>
      <c r="G358" s="1" t="s">
        <v>12</v>
      </c>
      <c r="H358" s="1" t="s">
        <v>647</v>
      </c>
      <c r="I358" s="1" t="s">
        <v>61</v>
      </c>
      <c r="J358" s="1">
        <v>2</v>
      </c>
      <c r="K358" s="5" t="str">
        <f>INVDC[[#This Row],[BAIE]]&amp;"/"&amp;INVDC[[#This Row],[POSITION]]</f>
        <v>SS1/AD25/F28</v>
      </c>
      <c r="M358" s="1" t="str">
        <f>CONCATENATE(INVDC[[#This Row],[CODE]]," ",INVDC[[#This Row],[NOM]])</f>
        <v>IT07833 SS1-ICP_0 RX300 S7</v>
      </c>
      <c r="N358" s="1"/>
      <c r="O358" s="1" t="str">
        <f t="shared" si="5"/>
        <v>IT07833 SS1-ICP_0 RX300 S7</v>
      </c>
      <c r="P358" s="1"/>
      <c r="Q358" s="1"/>
    </row>
    <row r="359" spans="1:17">
      <c r="A359" s="4">
        <v>10240</v>
      </c>
      <c r="B359" s="4" t="s">
        <v>1264</v>
      </c>
      <c r="C359" s="4"/>
      <c r="D359" s="4" t="s">
        <v>652</v>
      </c>
      <c r="E359" s="1" t="s">
        <v>90</v>
      </c>
      <c r="F359" s="1" t="s">
        <v>132</v>
      </c>
      <c r="G359" s="1" t="s">
        <v>12</v>
      </c>
      <c r="H359" s="1" t="s">
        <v>647</v>
      </c>
      <c r="I359" s="1" t="s">
        <v>60</v>
      </c>
      <c r="J359" s="1">
        <v>2</v>
      </c>
      <c r="K359" s="5" t="str">
        <f>INVDC[[#This Row],[BAIE]]&amp;"/"&amp;INVDC[[#This Row],[POSITION]]</f>
        <v>SS1/AD25/F26</v>
      </c>
      <c r="M359" s="1" t="str">
        <f>CONCATENATE(INVDC[[#This Row],[CODE]]," ",INVDC[[#This Row],[NOM]])</f>
        <v>IT07832 SS1-IDP_0 RX300 S7</v>
      </c>
      <c r="N359" s="1"/>
      <c r="O359" s="1" t="str">
        <f t="shared" si="5"/>
        <v>IT07832 SS1-IDP_0 RX300 S7</v>
      </c>
      <c r="P359" s="1"/>
      <c r="Q359" s="1"/>
    </row>
    <row r="360" spans="1:17">
      <c r="A360" s="4">
        <v>10241</v>
      </c>
      <c r="B360" s="4" t="s">
        <v>1265</v>
      </c>
      <c r="C360" s="4"/>
      <c r="D360" s="4" t="s">
        <v>653</v>
      </c>
      <c r="E360" s="1" t="s">
        <v>90</v>
      </c>
      <c r="F360" s="1" t="s">
        <v>137</v>
      </c>
      <c r="G360" s="1" t="s">
        <v>12</v>
      </c>
      <c r="H360" s="1" t="s">
        <v>647</v>
      </c>
      <c r="I360" s="1" t="s">
        <v>654</v>
      </c>
      <c r="J360" s="1">
        <v>1</v>
      </c>
      <c r="K360" s="5" t="str">
        <f>INVDC[[#This Row],[BAIE]]&amp;"/"&amp;INVDC[[#This Row],[POSITION]]</f>
        <v>SS1/AD25/R22</v>
      </c>
      <c r="M360" s="1" t="str">
        <f>CONCATENATE(INVDC[[#This Row],[CODE]]," ",INVDC[[#This Row],[NOM]])</f>
        <v>IT07822 SS1-KVM-01</v>
      </c>
      <c r="N360" s="1"/>
      <c r="O360" s="1" t="str">
        <f t="shared" si="5"/>
        <v>IT07822 SS1-KVM-01</v>
      </c>
      <c r="P360" s="1"/>
      <c r="Q360" s="1"/>
    </row>
    <row r="361" spans="1:17">
      <c r="A361" s="4">
        <v>10242</v>
      </c>
      <c r="B361" s="4" t="s">
        <v>1266</v>
      </c>
      <c r="C361" s="4"/>
      <c r="D361" s="4" t="s">
        <v>655</v>
      </c>
      <c r="E361" s="1" t="s">
        <v>90</v>
      </c>
      <c r="F361" s="1" t="s">
        <v>131</v>
      </c>
      <c r="G361" s="1" t="s">
        <v>12</v>
      </c>
      <c r="H361" s="1" t="s">
        <v>647</v>
      </c>
      <c r="I361" s="1" t="s">
        <v>36</v>
      </c>
      <c r="J361" s="1">
        <v>1</v>
      </c>
      <c r="K361" s="5" t="str">
        <f>INVDC[[#This Row],[BAIE]]&amp;"/"&amp;INVDC[[#This Row],[POSITION]]</f>
        <v>SS1/AD25/F21</v>
      </c>
      <c r="M361" s="1" t="str">
        <f>CONCATENATE(INVDC[[#This Row],[CODE]]," ",INVDC[[#This Row],[NOM]])</f>
        <v>IT07827 SS1-CONSOLE-01</v>
      </c>
      <c r="N361" s="1"/>
      <c r="O361" s="1" t="str">
        <f t="shared" si="5"/>
        <v>IT07827 SS1-CONSOLE-01</v>
      </c>
      <c r="P361" s="1"/>
      <c r="Q361" s="1"/>
    </row>
    <row r="362" spans="1:17">
      <c r="A362" s="4">
        <v>10243</v>
      </c>
      <c r="B362" s="4" t="s">
        <v>1267</v>
      </c>
      <c r="C362" s="4"/>
      <c r="D362" s="4" t="s">
        <v>656</v>
      </c>
      <c r="E362" s="1" t="s">
        <v>90</v>
      </c>
      <c r="F362" s="1" t="s">
        <v>134</v>
      </c>
      <c r="G362" s="1" t="s">
        <v>12</v>
      </c>
      <c r="H362" s="1" t="s">
        <v>657</v>
      </c>
      <c r="I362" s="1" t="s">
        <v>19</v>
      </c>
      <c r="J362" s="1">
        <v>2</v>
      </c>
      <c r="K362" s="5" t="str">
        <f>INVDC[[#This Row],[BAIE]]&amp;"/"&amp;INVDC[[#This Row],[POSITION]]</f>
        <v>TS1/AD25/F32</v>
      </c>
      <c r="M362" s="1" t="str">
        <f>CONCATENATE(INVDC[[#This Row],[CODE]]," ",INVDC[[#This Row],[NOM]])</f>
        <v>IT03906 TS1-VLP_1 RX300 S7</v>
      </c>
      <c r="N362" s="1"/>
      <c r="O362" s="1" t="str">
        <f t="shared" si="5"/>
        <v>IT03906 TS1-VLP_1 RX300 S7</v>
      </c>
      <c r="P362" s="1"/>
      <c r="Q362" s="1"/>
    </row>
    <row r="363" spans="1:17">
      <c r="A363" s="4">
        <v>10244</v>
      </c>
      <c r="B363" s="4" t="s">
        <v>1268</v>
      </c>
      <c r="C363" s="4"/>
      <c r="D363" s="4" t="s">
        <v>658</v>
      </c>
      <c r="E363" s="1" t="s">
        <v>90</v>
      </c>
      <c r="F363" s="1" t="s">
        <v>141</v>
      </c>
      <c r="G363" s="1" t="s">
        <v>12</v>
      </c>
      <c r="H363" s="1" t="s">
        <v>657</v>
      </c>
      <c r="I363" s="1" t="s">
        <v>556</v>
      </c>
      <c r="J363" s="1">
        <v>1</v>
      </c>
      <c r="K363" s="5" t="str">
        <f>INVDC[[#This Row],[BAIE]]&amp;"/"&amp;INVDC[[#This Row],[POSITION]]</f>
        <v>TS1/AD25/R31</v>
      </c>
      <c r="M363" s="1" t="str">
        <f>CONCATENATE(INVDC[[#This Row],[CODE]]," ",INVDC[[#This Row],[NOM]])</f>
        <v>IT03901 TS1-LANSW_1</v>
      </c>
      <c r="N363" s="1"/>
      <c r="O363" s="1" t="str">
        <f t="shared" si="5"/>
        <v>IT03901 TS1-LANSW_1</v>
      </c>
      <c r="P363" s="1"/>
      <c r="Q363" s="1"/>
    </row>
    <row r="364" spans="1:17">
      <c r="A364" s="4">
        <v>10245</v>
      </c>
      <c r="B364" s="4" t="s">
        <v>1269</v>
      </c>
      <c r="C364" s="4"/>
      <c r="D364" s="4" t="s">
        <v>659</v>
      </c>
      <c r="E364" s="1" t="s">
        <v>90</v>
      </c>
      <c r="F364" s="1" t="s">
        <v>140</v>
      </c>
      <c r="G364" s="1" t="s">
        <v>12</v>
      </c>
      <c r="H364" s="1" t="s">
        <v>657</v>
      </c>
      <c r="I364" s="1" t="s">
        <v>163</v>
      </c>
      <c r="J364" s="1">
        <v>1</v>
      </c>
      <c r="K364" s="5" t="str">
        <f>INVDC[[#This Row],[BAIE]]&amp;"/"&amp;INVDC[[#This Row],[POSITION]]</f>
        <v>TS1/AD25/R30</v>
      </c>
      <c r="M364" s="1" t="str">
        <f>CONCATENATE(INVDC[[#This Row],[CODE]]," ",INVDC[[#This Row],[NOM]])</f>
        <v>IT03902 TS1-LANSW_3</v>
      </c>
      <c r="N364" s="1"/>
      <c r="O364" s="1" t="str">
        <f t="shared" si="5"/>
        <v>IT03902 TS1-LANSW_3</v>
      </c>
      <c r="P364" s="1"/>
      <c r="Q364" s="1"/>
    </row>
    <row r="365" spans="1:17">
      <c r="A365" s="4">
        <v>10246</v>
      </c>
      <c r="B365" s="4" t="s">
        <v>1270</v>
      </c>
      <c r="C365" s="4"/>
      <c r="D365" s="4" t="s">
        <v>660</v>
      </c>
      <c r="E365" s="1" t="s">
        <v>90</v>
      </c>
      <c r="F365" s="1" t="s">
        <v>133</v>
      </c>
      <c r="G365" s="1" t="s">
        <v>12</v>
      </c>
      <c r="H365" s="1" t="s">
        <v>657</v>
      </c>
      <c r="I365" s="1" t="s">
        <v>61</v>
      </c>
      <c r="J365" s="1">
        <v>2</v>
      </c>
      <c r="K365" s="5" t="str">
        <f>INVDC[[#This Row],[BAIE]]&amp;"/"&amp;INVDC[[#This Row],[POSITION]]</f>
        <v>TS1/AD25/F28</v>
      </c>
      <c r="M365" s="1" t="str">
        <f>CONCATENATE(INVDC[[#This Row],[CODE]]," ",INVDC[[#This Row],[NOM]])</f>
        <v>IT03907 TS1-ICP_1 RX300 S7</v>
      </c>
      <c r="N365" s="1"/>
      <c r="O365" s="1" t="str">
        <f t="shared" si="5"/>
        <v>IT03907 TS1-ICP_1 RX300 S7</v>
      </c>
      <c r="P365" s="1"/>
      <c r="Q365" s="1"/>
    </row>
    <row r="366" spans="1:17">
      <c r="A366" s="4">
        <v>10247</v>
      </c>
      <c r="B366" s="4" t="s">
        <v>1271</v>
      </c>
      <c r="C366" s="4"/>
      <c r="D366" s="4" t="s">
        <v>661</v>
      </c>
      <c r="E366" s="1" t="s">
        <v>90</v>
      </c>
      <c r="F366" s="1" t="s">
        <v>132</v>
      </c>
      <c r="G366" s="1" t="s">
        <v>12</v>
      </c>
      <c r="H366" s="1" t="s">
        <v>657</v>
      </c>
      <c r="I366" s="1" t="s">
        <v>60</v>
      </c>
      <c r="J366" s="1">
        <v>2</v>
      </c>
      <c r="K366" s="5" t="str">
        <f>INVDC[[#This Row],[BAIE]]&amp;"/"&amp;INVDC[[#This Row],[POSITION]]</f>
        <v>TS1/AD25/F26</v>
      </c>
      <c r="M366" s="1" t="str">
        <f>CONCATENATE(INVDC[[#This Row],[CODE]]," ",INVDC[[#This Row],[NOM]])</f>
        <v>IT03908 TS1-IDP_1 RX300 S7</v>
      </c>
      <c r="N366" s="1"/>
      <c r="O366" s="1" t="str">
        <f t="shared" si="5"/>
        <v>IT03908 TS1-IDP_1 RX300 S7</v>
      </c>
      <c r="P366" s="1"/>
      <c r="Q366" s="1"/>
    </row>
    <row r="367" spans="1:17">
      <c r="A367" s="4">
        <v>10248</v>
      </c>
      <c r="B367" s="4" t="s">
        <v>1272</v>
      </c>
      <c r="C367" s="4"/>
      <c r="D367" s="4" t="s">
        <v>662</v>
      </c>
      <c r="E367" s="1" t="s">
        <v>90</v>
      </c>
      <c r="F367" s="1" t="s">
        <v>137</v>
      </c>
      <c r="G367" s="1" t="s">
        <v>12</v>
      </c>
      <c r="H367" s="1" t="s">
        <v>657</v>
      </c>
      <c r="I367" s="1" t="s">
        <v>654</v>
      </c>
      <c r="J367" s="1">
        <v>1</v>
      </c>
      <c r="K367" s="5" t="str">
        <f>INVDC[[#This Row],[BAIE]]&amp;"/"&amp;INVDC[[#This Row],[POSITION]]</f>
        <v>TS1/AD25/R22</v>
      </c>
      <c r="M367" s="1" t="str">
        <f>CONCATENATE(INVDC[[#This Row],[CODE]]," ",INVDC[[#This Row],[NOM]])</f>
        <v>IT03904 TS1-KVM-01</v>
      </c>
      <c r="N367" s="1"/>
      <c r="O367" s="1" t="str">
        <f t="shared" si="5"/>
        <v>IT03904 TS1-KVM-01</v>
      </c>
      <c r="P367" s="1"/>
      <c r="Q367" s="1"/>
    </row>
    <row r="368" spans="1:17">
      <c r="A368" s="4">
        <v>10249</v>
      </c>
      <c r="B368" s="4" t="s">
        <v>1273</v>
      </c>
      <c r="C368" s="4"/>
      <c r="D368" s="4" t="s">
        <v>663</v>
      </c>
      <c r="E368" s="1" t="s">
        <v>90</v>
      </c>
      <c r="F368" s="1" t="s">
        <v>131</v>
      </c>
      <c r="G368" s="1" t="s">
        <v>12</v>
      </c>
      <c r="H368" s="1" t="s">
        <v>657</v>
      </c>
      <c r="I368" s="1" t="s">
        <v>36</v>
      </c>
      <c r="J368" s="1">
        <v>1</v>
      </c>
      <c r="K368" s="5" t="str">
        <f>INVDC[[#This Row],[BAIE]]&amp;"/"&amp;INVDC[[#This Row],[POSITION]]</f>
        <v>TS1/AD25/F21</v>
      </c>
      <c r="M368" s="1" t="str">
        <f>CONCATENATE(INVDC[[#This Row],[CODE]]," ",INVDC[[#This Row],[NOM]])</f>
        <v>IT03909 TS1-CONSOLE-01</v>
      </c>
      <c r="N368" s="1"/>
      <c r="O368" s="1" t="str">
        <f t="shared" si="5"/>
        <v>IT03909 TS1-CONSOLE-01</v>
      </c>
      <c r="P368" s="1"/>
      <c r="Q368" s="1"/>
    </row>
    <row r="369" spans="1:17">
      <c r="A369" s="4">
        <v>10273</v>
      </c>
      <c r="B369" s="4" t="s">
        <v>1274</v>
      </c>
      <c r="C369" s="4"/>
      <c r="D369" s="4" t="s">
        <v>664</v>
      </c>
      <c r="E369" s="1" t="s">
        <v>90</v>
      </c>
      <c r="F369" s="1" t="s">
        <v>139</v>
      </c>
      <c r="G369" s="1" t="s">
        <v>69</v>
      </c>
      <c r="H369" s="1" t="s">
        <v>647</v>
      </c>
      <c r="I369" s="1" t="s">
        <v>665</v>
      </c>
      <c r="J369" s="1">
        <v>1</v>
      </c>
      <c r="K369" s="5" t="str">
        <f>INVDC[[#This Row],[BAIE]]&amp;"/"&amp;INVDC[[#This Row],[POSITION]]</f>
        <v>SS1/AD25/R24</v>
      </c>
      <c r="M369" s="1" t="str">
        <f>CONCATENATE(INVDC[[#This Row],[CODE]]," ",INVDC[[#This Row],[NOM]])</f>
        <v>IT07826 SS1-FCSW_0</v>
      </c>
      <c r="N369" s="1"/>
      <c r="O369" s="1" t="str">
        <f t="shared" si="5"/>
        <v>IT07826 SS1-FCSW_0</v>
      </c>
      <c r="P369" s="1"/>
      <c r="Q369" s="1"/>
    </row>
    <row r="370" spans="1:17">
      <c r="A370" s="4">
        <v>10274</v>
      </c>
      <c r="B370" s="4" t="s">
        <v>1275</v>
      </c>
      <c r="C370" s="4"/>
      <c r="D370" s="4" t="s">
        <v>666</v>
      </c>
      <c r="E370" s="1" t="s">
        <v>90</v>
      </c>
      <c r="F370" s="1" t="s">
        <v>138</v>
      </c>
      <c r="G370" s="1" t="s">
        <v>69</v>
      </c>
      <c r="H370" s="1" t="s">
        <v>647</v>
      </c>
      <c r="I370" s="1" t="s">
        <v>349</v>
      </c>
      <c r="J370" s="1">
        <v>1</v>
      </c>
      <c r="K370" s="5" t="str">
        <f>INVDC[[#This Row],[BAIE]]&amp;"/"&amp;INVDC[[#This Row],[POSITION]]</f>
        <v>SS1/AD25/R23</v>
      </c>
      <c r="M370" s="1" t="str">
        <f>CONCATENATE(INVDC[[#This Row],[CODE]]," ",INVDC[[#This Row],[NOM]])</f>
        <v>IT07823 SS1-FCSW_2</v>
      </c>
      <c r="N370" s="1"/>
      <c r="O370" s="1" t="str">
        <f t="shared" si="5"/>
        <v>IT07823 SS1-FCSW_2</v>
      </c>
      <c r="P370" s="1"/>
      <c r="Q370" s="1"/>
    </row>
    <row r="371" spans="1:17">
      <c r="A371" s="4">
        <v>10275</v>
      </c>
      <c r="B371" s="4" t="s">
        <v>1276</v>
      </c>
      <c r="C371" s="4"/>
      <c r="D371" s="4" t="s">
        <v>667</v>
      </c>
      <c r="E371" s="1" t="s">
        <v>90</v>
      </c>
      <c r="F371" s="1" t="s">
        <v>139</v>
      </c>
      <c r="G371" s="1" t="s">
        <v>69</v>
      </c>
      <c r="H371" s="1" t="s">
        <v>657</v>
      </c>
      <c r="I371" s="1" t="s">
        <v>86</v>
      </c>
      <c r="J371" s="1">
        <v>1</v>
      </c>
      <c r="K371" s="5" t="str">
        <f>INVDC[[#This Row],[BAIE]]&amp;"/"&amp;INVDC[[#This Row],[POSITION]]</f>
        <v>TS1/AD25/R34</v>
      </c>
      <c r="M371" s="1" t="str">
        <f>CONCATENATE(INVDC[[#This Row],[CODE]]," ",INVDC[[#This Row],[NOM]])</f>
        <v>IT03910 TS1-FCSW_1</v>
      </c>
      <c r="N371" s="1"/>
      <c r="O371" s="1" t="str">
        <f t="shared" si="5"/>
        <v>IT03910 TS1-FCSW_1</v>
      </c>
      <c r="P371" s="1"/>
      <c r="Q371" s="1"/>
    </row>
    <row r="372" spans="1:17">
      <c r="A372" s="4">
        <v>10276</v>
      </c>
      <c r="B372" s="4" t="s">
        <v>1277</v>
      </c>
      <c r="C372" s="4"/>
      <c r="D372" s="4" t="s">
        <v>668</v>
      </c>
      <c r="E372" s="1" t="s">
        <v>90</v>
      </c>
      <c r="F372" s="1" t="s">
        <v>138</v>
      </c>
      <c r="G372" s="1" t="s">
        <v>69</v>
      </c>
      <c r="H372" s="1" t="s">
        <v>657</v>
      </c>
      <c r="I372" s="1" t="s">
        <v>349</v>
      </c>
      <c r="J372" s="1">
        <v>1</v>
      </c>
      <c r="K372" s="5" t="str">
        <f>INVDC[[#This Row],[BAIE]]&amp;"/"&amp;INVDC[[#This Row],[POSITION]]</f>
        <v>TS1/AD25/R23</v>
      </c>
      <c r="M372" s="1" t="str">
        <f>CONCATENATE(INVDC[[#This Row],[CODE]]," ",INVDC[[#This Row],[NOM]])</f>
        <v>IT03903 TS1-FCSW_3</v>
      </c>
      <c r="N372" s="1"/>
      <c r="O372" s="1" t="str">
        <f t="shared" si="5"/>
        <v>IT03903 TS1-FCSW_3</v>
      </c>
      <c r="P372" s="1"/>
      <c r="Q372" s="1"/>
    </row>
    <row r="373" spans="1:17">
      <c r="A373" s="4">
        <v>10281</v>
      </c>
      <c r="B373" s="4" t="s">
        <v>1278</v>
      </c>
      <c r="C373" s="4"/>
      <c r="D373" s="4" t="s">
        <v>669</v>
      </c>
      <c r="E373" s="1" t="s">
        <v>90</v>
      </c>
      <c r="F373" s="1" t="s">
        <v>135</v>
      </c>
      <c r="G373" s="1" t="s">
        <v>27</v>
      </c>
      <c r="H373" s="1" t="s">
        <v>647</v>
      </c>
      <c r="I373" s="1" t="s">
        <v>54</v>
      </c>
      <c r="J373" s="1">
        <v>2</v>
      </c>
      <c r="K373" s="5" t="str">
        <f>INVDC[[#This Row],[BAIE]]&amp;"/"&amp;INVDC[[#This Row],[POSITION]]</f>
        <v>SS1/AD25/F35</v>
      </c>
      <c r="M373" s="1" t="str">
        <f>CONCATENATE(INVDC[[#This Row],[CODE]]," ",INVDC[[#This Row],[NOM]])</f>
        <v>IT07835 SS1-SAS_0 RX300 S7</v>
      </c>
      <c r="N373" s="1"/>
      <c r="O373" s="1" t="str">
        <f t="shared" si="5"/>
        <v>IT07835 SS1-SAS_0 RX300 S7</v>
      </c>
      <c r="P373" s="1"/>
      <c r="Q373" s="1"/>
    </row>
    <row r="374" spans="1:17">
      <c r="A374" s="4">
        <v>10282</v>
      </c>
      <c r="B374" s="4" t="s">
        <v>1279</v>
      </c>
      <c r="C374" s="4"/>
      <c r="D374" s="4" t="s">
        <v>670</v>
      </c>
      <c r="E374" s="1" t="s">
        <v>90</v>
      </c>
      <c r="F374" s="1" t="s">
        <v>142</v>
      </c>
      <c r="G374" s="1" t="s">
        <v>27</v>
      </c>
      <c r="H374" s="1" t="s">
        <v>671</v>
      </c>
      <c r="I374" s="1" t="s">
        <v>28</v>
      </c>
      <c r="J374" s="1">
        <v>2</v>
      </c>
      <c r="K374" s="5" t="str">
        <f>INVDC[[#This Row],[BAIE]]&amp;"/"&amp;INVDC[[#This Row],[POSITION]]</f>
        <v>SS1/AD26/F1</v>
      </c>
      <c r="M374" s="1" t="str">
        <f>CONCATENATE(INVDC[[#This Row],[CODE]]," ",INVDC[[#This Row],[NOM]])</f>
        <v>IT07828 SS1-TVC_2 DX90-S2 CE0</v>
      </c>
      <c r="N374" s="1"/>
      <c r="O374" s="1" t="str">
        <f t="shared" si="5"/>
        <v>IT07828 SS1-TVC_2 DX90-S2 CE0</v>
      </c>
      <c r="P374" s="1"/>
      <c r="Q374" s="1"/>
    </row>
    <row r="375" spans="1:17">
      <c r="A375" s="4">
        <v>10283</v>
      </c>
      <c r="B375" s="4" t="s">
        <v>1280</v>
      </c>
      <c r="C375" s="4"/>
      <c r="D375" s="4" t="s">
        <v>672</v>
      </c>
      <c r="E375" s="1" t="s">
        <v>90</v>
      </c>
      <c r="F375" s="1" t="s">
        <v>673</v>
      </c>
      <c r="G375" s="1" t="s">
        <v>27</v>
      </c>
      <c r="H375" s="1" t="s">
        <v>671</v>
      </c>
      <c r="I375" s="1" t="s">
        <v>18</v>
      </c>
      <c r="J375" s="1">
        <v>2</v>
      </c>
      <c r="K375" s="5" t="str">
        <f>INVDC[[#This Row],[BAIE]]&amp;"/"&amp;INVDC[[#This Row],[POSITION]]</f>
        <v>SS1/AD26/F3</v>
      </c>
      <c r="M375" s="1" t="str">
        <f>CONCATENATE(INVDC[[#This Row],[CODE]]," ",INVDC[[#This Row],[NOM]])</f>
        <v>IT07829 SS1-TVC_2 DX90-S2 DE1</v>
      </c>
      <c r="N375" s="1"/>
      <c r="O375" s="1" t="str">
        <f t="shared" si="5"/>
        <v>IT07829 SS1-TVC_2 DX90-S2 DE1</v>
      </c>
      <c r="P375" s="1"/>
      <c r="Q375" s="1"/>
    </row>
    <row r="376" spans="1:17">
      <c r="A376" s="4">
        <v>10284</v>
      </c>
      <c r="B376" s="4" t="s">
        <v>1281</v>
      </c>
      <c r="C376" s="4"/>
      <c r="D376" s="4" t="s">
        <v>674</v>
      </c>
      <c r="E376" s="1" t="s">
        <v>90</v>
      </c>
      <c r="F376" s="1" t="s">
        <v>143</v>
      </c>
      <c r="G376" s="1" t="s">
        <v>27</v>
      </c>
      <c r="H376" s="1" t="s">
        <v>671</v>
      </c>
      <c r="I376" s="1" t="s">
        <v>36</v>
      </c>
      <c r="J376" s="1">
        <v>2</v>
      </c>
      <c r="K376" s="5" t="str">
        <f>INVDC[[#This Row],[BAIE]]&amp;"/"&amp;INVDC[[#This Row],[POSITION]]</f>
        <v>SS1/AD26/F21</v>
      </c>
      <c r="M376" s="1" t="str">
        <f>CONCATENATE(INVDC[[#This Row],[CODE]]," ",INVDC[[#This Row],[NOM]])</f>
        <v>IT07830 SS1-TVC_4 DX90-S2 CE0</v>
      </c>
      <c r="N376" s="1"/>
      <c r="O376" s="1" t="str">
        <f t="shared" si="5"/>
        <v>IT07830 SS1-TVC_4 DX90-S2 CE0</v>
      </c>
      <c r="P376" s="1"/>
      <c r="Q376" s="1"/>
    </row>
    <row r="377" spans="1:17">
      <c r="A377" s="4">
        <v>10285</v>
      </c>
      <c r="B377" s="4" t="s">
        <v>1282</v>
      </c>
      <c r="C377" s="4"/>
      <c r="D377" s="4" t="s">
        <v>675</v>
      </c>
      <c r="E377" s="1" t="s">
        <v>90</v>
      </c>
      <c r="F377" s="1" t="s">
        <v>144</v>
      </c>
      <c r="G377" s="1" t="s">
        <v>27</v>
      </c>
      <c r="H377" s="1" t="s">
        <v>671</v>
      </c>
      <c r="I377" s="1" t="s">
        <v>29</v>
      </c>
      <c r="J377" s="1">
        <v>2</v>
      </c>
      <c r="K377" s="5" t="str">
        <f>INVDC[[#This Row],[BAIE]]&amp;"/"&amp;INVDC[[#This Row],[POSITION]]</f>
        <v>SS1/AD26/F23</v>
      </c>
      <c r="M377" s="1" t="str">
        <f>CONCATENATE(INVDC[[#This Row],[CODE]]," ",INVDC[[#This Row],[NOM]])</f>
        <v>IT07831 SS1-TVC_4 DX90-S2 DE1</v>
      </c>
      <c r="N377" s="1"/>
      <c r="O377" s="1" t="str">
        <f t="shared" si="5"/>
        <v>IT07831 SS1-TVC_4 DX90-S2 DE1</v>
      </c>
      <c r="P377" s="1"/>
      <c r="Q377" s="1"/>
    </row>
    <row r="378" spans="1:17">
      <c r="A378" s="4">
        <v>10286</v>
      </c>
      <c r="B378" s="4" t="s">
        <v>1283</v>
      </c>
      <c r="C378" s="4"/>
      <c r="D378" s="4" t="s">
        <v>676</v>
      </c>
      <c r="E378" s="1" t="s">
        <v>90</v>
      </c>
      <c r="F378" s="1" t="s">
        <v>135</v>
      </c>
      <c r="G378" s="1" t="s">
        <v>27</v>
      </c>
      <c r="H378" s="1" t="s">
        <v>657</v>
      </c>
      <c r="I378" s="1" t="s">
        <v>54</v>
      </c>
      <c r="J378" s="1">
        <v>2</v>
      </c>
      <c r="K378" s="5" t="str">
        <f>INVDC[[#This Row],[BAIE]]&amp;"/"&amp;INVDC[[#This Row],[POSITION]]</f>
        <v>TS1/AD25/F35</v>
      </c>
      <c r="M378" s="1" t="str">
        <f>CONCATENATE(INVDC[[#This Row],[CODE]]," ",INVDC[[#This Row],[NOM]])</f>
        <v>IT03905 TS1-SAS_1 RX300 S7</v>
      </c>
      <c r="N378" s="1"/>
      <c r="O378" s="1" t="str">
        <f t="shared" si="5"/>
        <v>IT03905 TS1-SAS_1 RX300 S7</v>
      </c>
      <c r="P378" s="1"/>
      <c r="Q378" s="1"/>
    </row>
    <row r="379" spans="1:17">
      <c r="A379" s="4">
        <v>10287</v>
      </c>
      <c r="B379" s="4" t="s">
        <v>1284</v>
      </c>
      <c r="C379" s="4"/>
      <c r="D379" s="4" t="s">
        <v>677</v>
      </c>
      <c r="E379" s="1" t="s">
        <v>90</v>
      </c>
      <c r="F379" s="1" t="s">
        <v>142</v>
      </c>
      <c r="G379" s="1" t="s">
        <v>27</v>
      </c>
      <c r="H379" s="1" t="s">
        <v>678</v>
      </c>
      <c r="I379" s="1" t="s">
        <v>28</v>
      </c>
      <c r="J379" s="1">
        <v>2</v>
      </c>
      <c r="K379" s="5" t="str">
        <f>INVDC[[#This Row],[BAIE]]&amp;"/"&amp;INVDC[[#This Row],[POSITION]]</f>
        <v>TS1/AD26/F1</v>
      </c>
      <c r="M379" s="1" t="str">
        <f>CONCATENATE(INVDC[[#This Row],[CODE]]," ",INVDC[[#This Row],[NOM]])</f>
        <v>IT03911 TS1-TVC_1 DX90-S2 CE0</v>
      </c>
      <c r="N379" s="1"/>
      <c r="O379" s="1" t="str">
        <f t="shared" si="5"/>
        <v>IT03911 TS1-TVC_1 DX90-S2 CE0</v>
      </c>
      <c r="P379" s="1"/>
      <c r="Q379" s="1"/>
    </row>
    <row r="380" spans="1:17">
      <c r="A380" s="4">
        <v>10288</v>
      </c>
      <c r="B380" s="4" t="s">
        <v>1285</v>
      </c>
      <c r="C380" s="4"/>
      <c r="D380" s="4" t="s">
        <v>679</v>
      </c>
      <c r="E380" s="1" t="s">
        <v>90</v>
      </c>
      <c r="F380" s="1" t="s">
        <v>673</v>
      </c>
      <c r="G380" s="1" t="s">
        <v>27</v>
      </c>
      <c r="H380" s="1" t="s">
        <v>678</v>
      </c>
      <c r="I380" s="1" t="s">
        <v>18</v>
      </c>
      <c r="J380" s="1">
        <v>2</v>
      </c>
      <c r="K380" s="5" t="str">
        <f>INVDC[[#This Row],[BAIE]]&amp;"/"&amp;INVDC[[#This Row],[POSITION]]</f>
        <v>TS1/AD26/F3</v>
      </c>
      <c r="M380" s="1" t="str">
        <f>CONCATENATE(INVDC[[#This Row],[CODE]]," ",INVDC[[#This Row],[NOM]])</f>
        <v>IT03912 TS1-TVC_1 DX90-S2 DE1</v>
      </c>
      <c r="N380" s="1"/>
      <c r="O380" s="1" t="str">
        <f t="shared" si="5"/>
        <v>IT03912 TS1-TVC_1 DX90-S2 DE1</v>
      </c>
      <c r="P380" s="1"/>
      <c r="Q380" s="1"/>
    </row>
    <row r="381" spans="1:17">
      <c r="A381" s="4">
        <v>10289</v>
      </c>
      <c r="B381" s="4" t="s">
        <v>1286</v>
      </c>
      <c r="C381" s="4"/>
      <c r="D381" s="4" t="s">
        <v>680</v>
      </c>
      <c r="E381" s="1" t="s">
        <v>90</v>
      </c>
      <c r="F381" s="1" t="s">
        <v>143</v>
      </c>
      <c r="G381" s="1" t="s">
        <v>27</v>
      </c>
      <c r="H381" s="1" t="s">
        <v>678</v>
      </c>
      <c r="I381" s="1" t="s">
        <v>36</v>
      </c>
      <c r="J381" s="1">
        <v>2</v>
      </c>
      <c r="K381" s="5" t="str">
        <f>INVDC[[#This Row],[BAIE]]&amp;"/"&amp;INVDC[[#This Row],[POSITION]]</f>
        <v>TS1/AD26/F21</v>
      </c>
      <c r="M381" s="1" t="str">
        <f>CONCATENATE(INVDC[[#This Row],[CODE]]," ",INVDC[[#This Row],[NOM]])</f>
        <v>IT03913 TS1-TVC_3 DX90-S2 CE0</v>
      </c>
      <c r="N381" s="1"/>
      <c r="O381" s="1" t="str">
        <f t="shared" si="5"/>
        <v>IT03913 TS1-TVC_3 DX90-S2 CE0</v>
      </c>
      <c r="P381" s="1"/>
      <c r="Q381" s="1"/>
    </row>
    <row r="382" spans="1:17">
      <c r="A382" s="4">
        <v>10290</v>
      </c>
      <c r="B382" s="4" t="s">
        <v>1287</v>
      </c>
      <c r="C382" s="4"/>
      <c r="D382" s="4" t="s">
        <v>681</v>
      </c>
      <c r="E382" s="1" t="s">
        <v>90</v>
      </c>
      <c r="F382" s="1" t="s">
        <v>144</v>
      </c>
      <c r="G382" s="1" t="s">
        <v>27</v>
      </c>
      <c r="H382" s="1" t="s">
        <v>678</v>
      </c>
      <c r="I382" s="1" t="s">
        <v>29</v>
      </c>
      <c r="J382" s="1">
        <v>2</v>
      </c>
      <c r="K382" s="5" t="str">
        <f>INVDC[[#This Row],[BAIE]]&amp;"/"&amp;INVDC[[#This Row],[POSITION]]</f>
        <v>TS1/AD26/F23</v>
      </c>
      <c r="M382" s="1" t="str">
        <f>CONCATENATE(INVDC[[#This Row],[CODE]]," ",INVDC[[#This Row],[NOM]])</f>
        <v>IT03914 TS1-TVC_3 DX90-S2 DE1</v>
      </c>
      <c r="N382" s="1"/>
      <c r="O382" s="1" t="str">
        <f t="shared" si="5"/>
        <v>IT03914 TS1-TVC_3 DX90-S2 DE1</v>
      </c>
      <c r="P382" s="1"/>
      <c r="Q382" s="1"/>
    </row>
    <row r="383" spans="1:17">
      <c r="A383" s="4">
        <v>10318</v>
      </c>
      <c r="B383" s="4" t="s">
        <v>1288</v>
      </c>
      <c r="C383" s="4"/>
      <c r="D383" s="4" t="s">
        <v>527</v>
      </c>
      <c r="E383" s="1" t="s">
        <v>63</v>
      </c>
      <c r="F383" s="1" t="s">
        <v>70</v>
      </c>
      <c r="G383" s="1" t="s">
        <v>69</v>
      </c>
      <c r="H383" s="1" t="s">
        <v>257</v>
      </c>
      <c r="I383" s="1" t="s">
        <v>28</v>
      </c>
      <c r="J383" s="1">
        <v>15</v>
      </c>
      <c r="K383" s="5" t="str">
        <f>INVDC[[#This Row],[BAIE]]&amp;"/"&amp;INVDC[[#This Row],[POSITION]]</f>
        <v>TS1/BQ21/F1</v>
      </c>
      <c r="M383" s="1" t="str">
        <f>CONCATENATE(INVDC[[#This Row],[CODE]]," ",INVDC[[#This Row],[NOM]])</f>
        <v>IT0002 CMDB ASSET TEST</v>
      </c>
      <c r="N383" s="1"/>
      <c r="O383" s="1" t="str">
        <f t="shared" si="5"/>
        <v>IT0002 CMDB ASSET TEST</v>
      </c>
      <c r="P383" s="1"/>
      <c r="Q383" s="1"/>
    </row>
    <row r="384" spans="1:17">
      <c r="A384" s="4">
        <v>10354</v>
      </c>
      <c r="B384" s="4" t="s">
        <v>686</v>
      </c>
      <c r="C384" s="4"/>
      <c r="D384" s="4" t="s">
        <v>687</v>
      </c>
      <c r="E384" s="1" t="s">
        <v>683</v>
      </c>
      <c r="F384" s="1" t="s">
        <v>684</v>
      </c>
      <c r="G384" s="1" t="s">
        <v>12</v>
      </c>
      <c r="H384" s="1" t="s">
        <v>688</v>
      </c>
      <c r="I384" s="1" t="s">
        <v>67</v>
      </c>
      <c r="J384" s="1">
        <v>7</v>
      </c>
      <c r="K384" s="5" t="str">
        <f>INVDC[[#This Row],[BAIE]]&amp;"/"&amp;INVDC[[#This Row],[POSITION]]</f>
        <v>S11/RES004/F25</v>
      </c>
      <c r="M384" s="1" t="str">
        <f>CONCATENATE(INVDC[[#This Row],[CODE]]," ",INVDC[[#This Row],[NOM]])</f>
        <v>NS113462302 SIR-PE1-BBG</v>
      </c>
      <c r="N384" s="1"/>
      <c r="O384" s="1" t="str">
        <f t="shared" si="5"/>
        <v>NS113462302 SIR-PE1-BBG</v>
      </c>
      <c r="P384" s="1"/>
      <c r="Q384" s="1"/>
    </row>
    <row r="385" spans="1:17">
      <c r="A385" s="4">
        <v>10355</v>
      </c>
      <c r="B385" s="4" t="s">
        <v>689</v>
      </c>
      <c r="C385" s="4"/>
      <c r="D385" s="4" t="s">
        <v>690</v>
      </c>
      <c r="E385" s="1" t="s">
        <v>683</v>
      </c>
      <c r="F385" s="1" t="s">
        <v>684</v>
      </c>
      <c r="G385" s="1" t="s">
        <v>12</v>
      </c>
      <c r="H385" s="1" t="s">
        <v>691</v>
      </c>
      <c r="I385" s="1" t="s">
        <v>67</v>
      </c>
      <c r="J385" s="1">
        <v>7</v>
      </c>
      <c r="K385" s="5" t="str">
        <f>INVDC[[#This Row],[BAIE]]&amp;"/"&amp;INVDC[[#This Row],[POSITION]]</f>
        <v>S14/RES014/F25</v>
      </c>
      <c r="M385" s="1" t="str">
        <f>CONCATENATE(INVDC[[#This Row],[CODE]]," ",INVDC[[#This Row],[NOM]])</f>
        <v>NS113462298 SIR-PE2-BBG</v>
      </c>
      <c r="N385" s="1"/>
      <c r="O385" s="1" t="str">
        <f t="shared" si="5"/>
        <v>NS113462298 SIR-PE2-BBG</v>
      </c>
      <c r="P385" s="1"/>
      <c r="Q385" s="1"/>
    </row>
    <row r="386" spans="1:17">
      <c r="A386" s="4">
        <v>10356</v>
      </c>
      <c r="B386" s="4" t="s">
        <v>692</v>
      </c>
      <c r="C386" s="4"/>
      <c r="D386" s="4" t="s">
        <v>693</v>
      </c>
      <c r="E386" s="1" t="s">
        <v>683</v>
      </c>
      <c r="F386" s="1" t="s">
        <v>685</v>
      </c>
      <c r="G386" s="1" t="s">
        <v>12</v>
      </c>
      <c r="H386" s="1" t="s">
        <v>688</v>
      </c>
      <c r="I386" s="1" t="s">
        <v>53</v>
      </c>
      <c r="J386" s="1">
        <v>1</v>
      </c>
      <c r="K386" s="5" t="str">
        <f>INVDC[[#This Row],[BAIE]]&amp;"/"&amp;INVDC[[#This Row],[POSITION]]</f>
        <v>S11/RES004/F33</v>
      </c>
      <c r="M386" s="1" t="str">
        <f>CONCATENATE(INVDC[[#This Row],[CODE]]," ",INVDC[[#This Row],[NOM]])</f>
        <v>NS1145C0530 SIR-VE5-BBG</v>
      </c>
      <c r="N386" s="1"/>
      <c r="O386" s="1" t="str">
        <f t="shared" si="5"/>
        <v>NS1145C0530 SIR-VE5-BBG</v>
      </c>
      <c r="P386" s="1"/>
      <c r="Q386" s="1"/>
    </row>
    <row r="387" spans="1:17">
      <c r="A387" s="4">
        <v>10357</v>
      </c>
      <c r="B387" s="4" t="s">
        <v>694</v>
      </c>
      <c r="C387" s="4"/>
      <c r="D387" s="4" t="s">
        <v>695</v>
      </c>
      <c r="E387" s="1" t="s">
        <v>683</v>
      </c>
      <c r="F387" s="1" t="s">
        <v>685</v>
      </c>
      <c r="G387" s="1" t="s">
        <v>12</v>
      </c>
      <c r="H387" s="1" t="s">
        <v>691</v>
      </c>
      <c r="I387" s="1" t="s">
        <v>53</v>
      </c>
      <c r="J387" s="1">
        <v>1</v>
      </c>
      <c r="K387" s="5" t="str">
        <f>INVDC[[#This Row],[BAIE]]&amp;"/"&amp;INVDC[[#This Row],[POSITION]]</f>
        <v>S14/RES014/F33</v>
      </c>
      <c r="M387" s="1" t="str">
        <f>CONCATENATE(INVDC[[#This Row],[CODE]]," ",INVDC[[#This Row],[NOM]])</f>
        <v>NS1146C1788 SIR-VE6-BBG</v>
      </c>
      <c r="N387" s="1"/>
      <c r="O387" s="1" t="str">
        <f t="shared" si="5"/>
        <v>NS1146C1788 SIR-VE6-BBG</v>
      </c>
      <c r="P387" s="1"/>
      <c r="Q387" s="1"/>
    </row>
    <row r="388" spans="1:17">
      <c r="A388" s="4">
        <v>10373</v>
      </c>
      <c r="B388" s="4" t="s">
        <v>1289</v>
      </c>
      <c r="C388" s="4"/>
      <c r="D388" s="4" t="s">
        <v>528</v>
      </c>
      <c r="E388" s="1" t="s">
        <v>48</v>
      </c>
      <c r="F388" s="1" t="s">
        <v>64</v>
      </c>
      <c r="G388" s="1" t="s">
        <v>24</v>
      </c>
      <c r="H388" s="1" t="s">
        <v>439</v>
      </c>
      <c r="I388" s="1" t="s">
        <v>42</v>
      </c>
      <c r="J388" s="1">
        <v>1</v>
      </c>
      <c r="K388" s="5" t="str">
        <f>INVDC[[#This Row],[BAIE]]&amp;"/"&amp;INVDC[[#This Row],[POSITION]]</f>
        <v>SS1/AX33/F10</v>
      </c>
      <c r="M388" s="1" t="str">
        <f>CONCATENATE(INVDC[[#This Row],[CODE]]," ",INVDC[[#This Row],[NOM]])</f>
        <v>IT08862 P-SS1-IDNS1</v>
      </c>
      <c r="N388" s="1"/>
      <c r="O388" s="1" t="str">
        <f t="shared" si="5"/>
        <v>IT08862 P-SS1-IDNS1</v>
      </c>
      <c r="P388" s="1"/>
      <c r="Q388" s="1"/>
    </row>
    <row r="389" spans="1:17">
      <c r="A389" s="4">
        <v>10374</v>
      </c>
      <c r="B389" s="4" t="s">
        <v>1290</v>
      </c>
      <c r="C389" s="4"/>
      <c r="D389" s="4" t="s">
        <v>529</v>
      </c>
      <c r="E389" s="1" t="s">
        <v>48</v>
      </c>
      <c r="F389" s="1" t="s">
        <v>64</v>
      </c>
      <c r="G389" s="1" t="s">
        <v>24</v>
      </c>
      <c r="H389" s="1" t="s">
        <v>469</v>
      </c>
      <c r="I389" s="1" t="s">
        <v>71</v>
      </c>
      <c r="J389" s="1">
        <v>1</v>
      </c>
      <c r="K389" s="5" t="str">
        <f>INVDC[[#This Row],[BAIE]]&amp;"/"&amp;INVDC[[#This Row],[POSITION]]</f>
        <v>TS1/AX33/F12</v>
      </c>
      <c r="M389" s="1" t="str">
        <f>CONCATENATE(INVDC[[#This Row],[CODE]]," ",INVDC[[#This Row],[NOM]])</f>
        <v>IT08864 P-TS1-IDNS1</v>
      </c>
      <c r="N389" s="1"/>
      <c r="O389" s="1" t="str">
        <f t="shared" si="5"/>
        <v>IT08864 P-TS1-IDNS1</v>
      </c>
      <c r="P389" s="1"/>
      <c r="Q389" s="1"/>
    </row>
    <row r="390" spans="1:17">
      <c r="A390" s="4">
        <v>10375</v>
      </c>
      <c r="B390" s="4" t="s">
        <v>1291</v>
      </c>
      <c r="C390" s="4"/>
      <c r="D390" s="4" t="s">
        <v>530</v>
      </c>
      <c r="E390" s="1" t="s">
        <v>25</v>
      </c>
      <c r="F390" s="1" t="s">
        <v>513</v>
      </c>
      <c r="G390" s="1" t="s">
        <v>24</v>
      </c>
      <c r="H390" s="1" t="s">
        <v>469</v>
      </c>
      <c r="I390" s="1" t="s">
        <v>41</v>
      </c>
      <c r="J390" s="1">
        <v>2</v>
      </c>
      <c r="K390" s="5" t="str">
        <f>INVDC[[#This Row],[BAIE]]&amp;"/"&amp;INVDC[[#This Row],[POSITION]]</f>
        <v>TS1/AX33/F5</v>
      </c>
      <c r="M390" s="1" t="str">
        <f>CONCATENATE(INVDC[[#This Row],[CODE]]," ",INVDC[[#This Row],[NOM]])</f>
        <v>IT08895 P-TS1-IWAF1</v>
      </c>
      <c r="N390" s="1"/>
      <c r="O390" s="1" t="str">
        <f t="shared" si="5"/>
        <v>IT08895 P-TS1-IWAF1</v>
      </c>
      <c r="P390" s="1"/>
      <c r="Q390" s="1"/>
    </row>
    <row r="391" spans="1:17">
      <c r="A391" s="4">
        <v>10376</v>
      </c>
      <c r="B391" s="4" t="s">
        <v>1292</v>
      </c>
      <c r="C391" s="4"/>
      <c r="D391" s="4" t="s">
        <v>531</v>
      </c>
      <c r="E391" s="1" t="s">
        <v>25</v>
      </c>
      <c r="F391" s="1" t="s">
        <v>513</v>
      </c>
      <c r="G391" s="1" t="s">
        <v>24</v>
      </c>
      <c r="H391" s="1" t="s">
        <v>469</v>
      </c>
      <c r="I391" s="1" t="s">
        <v>18</v>
      </c>
      <c r="J391" s="1">
        <v>2</v>
      </c>
      <c r="K391" s="5" t="str">
        <f>INVDC[[#This Row],[BAIE]]&amp;"/"&amp;INVDC[[#This Row],[POSITION]]</f>
        <v>TS1/AX33/F3</v>
      </c>
      <c r="M391" s="1" t="str">
        <f>CONCATENATE(INVDC[[#This Row],[CODE]]," ",INVDC[[#This Row],[NOM]])</f>
        <v>IT08913 P-TS1-IWAF2</v>
      </c>
      <c r="N391" s="1"/>
      <c r="O391" s="1" t="str">
        <f t="shared" si="5"/>
        <v>IT08913 P-TS1-IWAF2</v>
      </c>
      <c r="P391" s="1"/>
      <c r="Q391" s="1"/>
    </row>
    <row r="392" spans="1:17">
      <c r="A392" s="4">
        <v>10377</v>
      </c>
      <c r="B392" s="4" t="s">
        <v>1293</v>
      </c>
      <c r="C392" s="4"/>
      <c r="D392" s="4" t="s">
        <v>532</v>
      </c>
      <c r="E392" s="1" t="s">
        <v>25</v>
      </c>
      <c r="F392" s="1" t="s">
        <v>513</v>
      </c>
      <c r="G392" s="1" t="s">
        <v>24</v>
      </c>
      <c r="H392" s="1" t="s">
        <v>439</v>
      </c>
      <c r="I392" s="1" t="s">
        <v>18</v>
      </c>
      <c r="J392" s="1">
        <v>2</v>
      </c>
      <c r="K392" s="5" t="str">
        <f>INVDC[[#This Row],[BAIE]]&amp;"/"&amp;INVDC[[#This Row],[POSITION]]</f>
        <v>SS1/AX33/F3</v>
      </c>
      <c r="M392" s="1" t="str">
        <f>CONCATENATE(INVDC[[#This Row],[CODE]]," ",INVDC[[#This Row],[NOM]])</f>
        <v>IT08926 P-SS1-IWAF1</v>
      </c>
      <c r="N392" s="1"/>
      <c r="O392" s="1" t="str">
        <f t="shared" si="5"/>
        <v>IT08926 P-SS1-IWAF1</v>
      </c>
      <c r="P392" s="1"/>
      <c r="Q392" s="1"/>
    </row>
    <row r="393" spans="1:17">
      <c r="A393" s="4">
        <v>10387</v>
      </c>
      <c r="B393" s="4" t="s">
        <v>1294</v>
      </c>
      <c r="C393" s="4"/>
      <c r="D393" s="4" t="s">
        <v>696</v>
      </c>
      <c r="E393" s="1" t="s">
        <v>32</v>
      </c>
      <c r="F393" s="1" t="s">
        <v>534</v>
      </c>
      <c r="G393" s="1" t="s">
        <v>24</v>
      </c>
      <c r="H393" s="1" t="s">
        <v>580</v>
      </c>
      <c r="I393" s="1" t="s">
        <v>28</v>
      </c>
      <c r="J393" s="1">
        <v>4</v>
      </c>
      <c r="K393" s="5" t="str">
        <f>INVDC[[#This Row],[BAIE]]&amp;"/"&amp;INVDC[[#This Row],[POSITION]]</f>
        <v>SS1/BV26/F1</v>
      </c>
      <c r="M393" s="1" t="str">
        <f>CONCATENATE(INVDC[[#This Row],[CODE]]," ",INVDC[[#This Row],[NOM]])</f>
        <v>IT03881 P795 RUBIS - 9SS04TR</v>
      </c>
      <c r="N393" s="1"/>
      <c r="O393" s="1" t="str">
        <f t="shared" si="5"/>
        <v>IT03881 P795 RUBIS - 9SS04TR</v>
      </c>
      <c r="P393" s="1"/>
      <c r="Q393" s="1"/>
    </row>
    <row r="394" spans="1:17">
      <c r="A394" s="4">
        <v>10388</v>
      </c>
      <c r="B394" s="4" t="s">
        <v>1295</v>
      </c>
      <c r="C394" s="4"/>
      <c r="D394" s="4" t="s">
        <v>533</v>
      </c>
      <c r="E394" s="1" t="s">
        <v>32</v>
      </c>
      <c r="F394" s="1" t="s">
        <v>534</v>
      </c>
      <c r="G394" s="1" t="s">
        <v>24</v>
      </c>
      <c r="H394" s="1" t="s">
        <v>310</v>
      </c>
      <c r="I394" s="1" t="s">
        <v>41</v>
      </c>
      <c r="J394" s="1">
        <v>4</v>
      </c>
      <c r="K394" s="5" t="str">
        <f>INVDC[[#This Row],[BAIE]]&amp;"/"&amp;INVDC[[#This Row],[POSITION]]</f>
        <v>SS1/BV24/F5</v>
      </c>
      <c r="M394" s="1" t="str">
        <f>CONCATENATE(INVDC[[#This Row],[CODE]]," ",INVDC[[#This Row],[NOM]])</f>
        <v>IT03883 P795 RUBIS - 9SS04TP</v>
      </c>
      <c r="N394" s="1"/>
      <c r="O394" s="1" t="str">
        <f t="shared" si="5"/>
        <v>IT03883 P795 RUBIS - 9SS04TP</v>
      </c>
      <c r="P394" s="1"/>
      <c r="Q394" s="1"/>
    </row>
    <row r="395" spans="1:17">
      <c r="A395" s="4">
        <v>10389</v>
      </c>
      <c r="B395" s="4" t="s">
        <v>1296</v>
      </c>
      <c r="C395" s="4"/>
      <c r="D395" s="4" t="s">
        <v>535</v>
      </c>
      <c r="E395" s="1" t="s">
        <v>32</v>
      </c>
      <c r="F395" s="1" t="s">
        <v>534</v>
      </c>
      <c r="G395" s="1" t="s">
        <v>24</v>
      </c>
      <c r="H395" s="1" t="s">
        <v>310</v>
      </c>
      <c r="I395" s="1" t="s">
        <v>28</v>
      </c>
      <c r="J395" s="1">
        <v>4</v>
      </c>
      <c r="K395" s="5" t="str">
        <f>INVDC[[#This Row],[BAIE]]&amp;"/"&amp;INVDC[[#This Row],[POSITION]]</f>
        <v>SS1/BV24/F1</v>
      </c>
      <c r="M395" s="1" t="str">
        <f>CONCATENATE(INVDC[[#This Row],[CODE]]," ",INVDC[[#This Row],[NOM]])</f>
        <v>IT03884 P795 RUBIS - 9SS04TN</v>
      </c>
      <c r="N395" s="1"/>
      <c r="O395" s="1" t="str">
        <f t="shared" si="5"/>
        <v>IT03884 P795 RUBIS - 9SS04TN</v>
      </c>
      <c r="P395" s="1"/>
      <c r="Q395" s="1"/>
    </row>
    <row r="396" spans="1:17">
      <c r="A396" s="4">
        <v>10390</v>
      </c>
      <c r="B396" s="4" t="s">
        <v>1297</v>
      </c>
      <c r="C396" s="4"/>
      <c r="D396" s="4" t="s">
        <v>536</v>
      </c>
      <c r="E396" s="1" t="s">
        <v>32</v>
      </c>
      <c r="F396" s="1" t="s">
        <v>534</v>
      </c>
      <c r="G396" s="1" t="s">
        <v>24</v>
      </c>
      <c r="H396" s="1" t="s">
        <v>310</v>
      </c>
      <c r="I396" s="1" t="s">
        <v>26</v>
      </c>
      <c r="J396" s="1">
        <v>4</v>
      </c>
      <c r="K396" s="5" t="str">
        <f>INVDC[[#This Row],[BAIE]]&amp;"/"&amp;INVDC[[#This Row],[POSITION]]</f>
        <v>SS1/BV24/F9</v>
      </c>
      <c r="M396" s="1" t="str">
        <f>CONCATENATE(INVDC[[#This Row],[CODE]]," ",INVDC[[#This Row],[NOM]])</f>
        <v>IT03882 P795 RUBIS - 9SS04TV</v>
      </c>
      <c r="N396" s="1"/>
      <c r="O396" s="1" t="str">
        <f t="shared" ref="O396:O459" si="6">M396</f>
        <v>IT03882 P795 RUBIS - 9SS04TV</v>
      </c>
      <c r="P396" s="1"/>
      <c r="Q396" s="1"/>
    </row>
    <row r="397" spans="1:17">
      <c r="A397" s="4">
        <v>10395</v>
      </c>
      <c r="B397" s="4" t="s">
        <v>1298</v>
      </c>
      <c r="C397" s="4"/>
      <c r="D397" s="4" t="s">
        <v>697</v>
      </c>
      <c r="E397" s="1" t="s">
        <v>32</v>
      </c>
      <c r="F397" s="1" t="s">
        <v>534</v>
      </c>
      <c r="G397" s="1" t="s">
        <v>24</v>
      </c>
      <c r="H397" s="1" t="s">
        <v>582</v>
      </c>
      <c r="I397" s="1" t="s">
        <v>28</v>
      </c>
      <c r="J397" s="1">
        <v>4</v>
      </c>
      <c r="K397" s="5" t="str">
        <f>INVDC[[#This Row],[BAIE]]&amp;"/"&amp;INVDC[[#This Row],[POSITION]]</f>
        <v>TS1/BV26/F1</v>
      </c>
      <c r="M397" s="1" t="str">
        <f>CONCATENATE(INVDC[[#This Row],[CODE]]," ",INVDC[[#This Row],[NOM]])</f>
        <v>IT03879 P795 OPALE - 9SS04T0</v>
      </c>
      <c r="N397" s="1"/>
      <c r="O397" s="1" t="str">
        <f t="shared" si="6"/>
        <v>IT03879 P795 OPALE - 9SS04T0</v>
      </c>
      <c r="P397" s="1"/>
      <c r="Q397" s="1"/>
    </row>
    <row r="398" spans="1:17">
      <c r="A398" s="4">
        <v>10396</v>
      </c>
      <c r="B398" s="4" t="s">
        <v>1299</v>
      </c>
      <c r="C398" s="4"/>
      <c r="D398" s="4" t="s">
        <v>698</v>
      </c>
      <c r="E398" s="1" t="s">
        <v>32</v>
      </c>
      <c r="F398" s="1" t="s">
        <v>534</v>
      </c>
      <c r="G398" s="1" t="s">
        <v>24</v>
      </c>
      <c r="H398" s="1" t="s">
        <v>582</v>
      </c>
      <c r="I398" s="1" t="s">
        <v>16</v>
      </c>
      <c r="J398" s="1">
        <v>4</v>
      </c>
      <c r="K398" s="5" t="str">
        <f>INVDC[[#This Row],[BAIE]]&amp;"/"&amp;INVDC[[#This Row],[POSITION]]</f>
        <v>TS1/BV26/F29</v>
      </c>
      <c r="M398" s="1" t="str">
        <f>CONCATENATE(INVDC[[#This Row],[CODE]]," ",INVDC[[#This Row],[NOM]])</f>
        <v>IT03878 P795 OPALE - 9SS04RZ</v>
      </c>
      <c r="N398" s="1"/>
      <c r="O398" s="1" t="str">
        <f t="shared" si="6"/>
        <v>IT03878 P795 OPALE - 9SS04RZ</v>
      </c>
      <c r="P398" s="1"/>
      <c r="Q398" s="1"/>
    </row>
    <row r="399" spans="1:17">
      <c r="A399" s="4">
        <v>10397</v>
      </c>
      <c r="B399" s="4" t="s">
        <v>1300</v>
      </c>
      <c r="C399" s="4"/>
      <c r="D399" s="4" t="s">
        <v>541</v>
      </c>
      <c r="E399" s="1" t="s">
        <v>32</v>
      </c>
      <c r="F399" s="1" t="s">
        <v>534</v>
      </c>
      <c r="G399" s="1" t="s">
        <v>24</v>
      </c>
      <c r="H399" s="1" t="s">
        <v>338</v>
      </c>
      <c r="I399" s="1" t="s">
        <v>26</v>
      </c>
      <c r="J399" s="1">
        <v>4</v>
      </c>
      <c r="K399" s="5" t="str">
        <f>INVDC[[#This Row],[BAIE]]&amp;"/"&amp;INVDC[[#This Row],[POSITION]]</f>
        <v>TS1/BV24/F9</v>
      </c>
      <c r="M399" s="1" t="str">
        <f>CONCATENATE(INVDC[[#This Row],[CODE]]," ",INVDC[[#This Row],[NOM]])</f>
        <v>IT03877 P795 OPALE - 9SS04RX</v>
      </c>
      <c r="N399" s="1"/>
      <c r="O399" s="1" t="str">
        <f t="shared" si="6"/>
        <v>IT03877 P795 OPALE - 9SS04RX</v>
      </c>
      <c r="P399" s="1"/>
      <c r="Q399" s="1"/>
    </row>
    <row r="400" spans="1:17">
      <c r="A400" s="4">
        <v>10398</v>
      </c>
      <c r="B400" s="4" t="s">
        <v>1301</v>
      </c>
      <c r="C400" s="4"/>
      <c r="D400" s="4" t="s">
        <v>542</v>
      </c>
      <c r="E400" s="1" t="s">
        <v>32</v>
      </c>
      <c r="F400" s="1" t="s">
        <v>534</v>
      </c>
      <c r="G400" s="1" t="s">
        <v>24</v>
      </c>
      <c r="H400" s="1" t="s">
        <v>338</v>
      </c>
      <c r="I400" s="1" t="s">
        <v>41</v>
      </c>
      <c r="J400" s="1">
        <v>4</v>
      </c>
      <c r="K400" s="5" t="str">
        <f>INVDC[[#This Row],[BAIE]]&amp;"/"&amp;INVDC[[#This Row],[POSITION]]</f>
        <v>TS1/BV24/F5</v>
      </c>
      <c r="M400" s="1" t="str">
        <f>CONCATENATE(INVDC[[#This Row],[CODE]]," ",INVDC[[#This Row],[NOM]])</f>
        <v>IT03876 P795 OPALE - 9SS04RY</v>
      </c>
      <c r="N400" s="1"/>
      <c r="O400" s="1" t="str">
        <f t="shared" si="6"/>
        <v>IT03876 P795 OPALE - 9SS04RY</v>
      </c>
      <c r="P400" s="1"/>
      <c r="Q400" s="1"/>
    </row>
    <row r="401" spans="1:17">
      <c r="A401" s="4">
        <v>10399</v>
      </c>
      <c r="B401" s="4" t="s">
        <v>1302</v>
      </c>
      <c r="C401" s="4"/>
      <c r="D401" s="4" t="s">
        <v>543</v>
      </c>
      <c r="E401" s="1" t="s">
        <v>32</v>
      </c>
      <c r="F401" s="1" t="s">
        <v>534</v>
      </c>
      <c r="G401" s="1" t="s">
        <v>24</v>
      </c>
      <c r="H401" s="1" t="s">
        <v>338</v>
      </c>
      <c r="I401" s="1" t="s">
        <v>28</v>
      </c>
      <c r="J401" s="1">
        <v>4</v>
      </c>
      <c r="K401" s="5" t="str">
        <f>INVDC[[#This Row],[BAIE]]&amp;"/"&amp;INVDC[[#This Row],[POSITION]]</f>
        <v>TS1/BV24/F1</v>
      </c>
      <c r="M401" s="1" t="str">
        <f>CONCATENATE(INVDC[[#This Row],[CODE]]," ",INVDC[[#This Row],[NOM]])</f>
        <v>IT03875 P795 OPALE - 9SS04VA</v>
      </c>
      <c r="N401" s="1"/>
      <c r="O401" s="1" t="str">
        <f t="shared" si="6"/>
        <v>IT03875 P795 OPALE - 9SS04VA</v>
      </c>
      <c r="P401" s="1"/>
      <c r="Q401" s="1"/>
    </row>
    <row r="402" spans="1:17">
      <c r="A402" s="4">
        <v>10403</v>
      </c>
      <c r="B402" s="4" t="s">
        <v>1303</v>
      </c>
      <c r="C402" s="4"/>
      <c r="D402" s="4" t="s">
        <v>699</v>
      </c>
      <c r="E402" s="1" t="s">
        <v>63</v>
      </c>
      <c r="F402" s="1" t="s">
        <v>700</v>
      </c>
      <c r="G402" s="1" t="s">
        <v>88</v>
      </c>
      <c r="H402" s="1" t="s">
        <v>682</v>
      </c>
      <c r="I402" s="1" t="s">
        <v>548</v>
      </c>
      <c r="J402" s="1">
        <v>1</v>
      </c>
      <c r="K402" s="5" t="str">
        <f>INVDC[[#This Row],[BAIE]]&amp;"/"&amp;INVDC[[#This Row],[POSITION]]</f>
        <v>SS1/BV35/R1</v>
      </c>
      <c r="M402" s="1" t="str">
        <f>CONCATENATE(INVDC[[#This Row],[CODE]]," ",INVDC[[#This Row],[NOM]])</f>
        <v>IT07821 CENTERA - SIP-1/F1</v>
      </c>
      <c r="N402" s="1"/>
      <c r="O402" s="1" t="str">
        <f t="shared" si="6"/>
        <v>IT07821 CENTERA - SIP-1/F1</v>
      </c>
      <c r="P402" s="1"/>
      <c r="Q402" s="1"/>
    </row>
    <row r="403" spans="1:17">
      <c r="A403" s="4">
        <v>10404</v>
      </c>
      <c r="B403" s="4" t="s">
        <v>1304</v>
      </c>
      <c r="C403" s="4"/>
      <c r="D403" s="4" t="s">
        <v>701</v>
      </c>
      <c r="E403" s="1" t="s">
        <v>63</v>
      </c>
      <c r="F403" s="1" t="s">
        <v>700</v>
      </c>
      <c r="G403" s="1" t="s">
        <v>88</v>
      </c>
      <c r="H403" s="1" t="s">
        <v>682</v>
      </c>
      <c r="I403" s="1" t="s">
        <v>702</v>
      </c>
      <c r="J403" s="1">
        <v>1</v>
      </c>
      <c r="K403" s="5" t="str">
        <f>INVDC[[#This Row],[BAIE]]&amp;"/"&amp;INVDC[[#This Row],[POSITION]]</f>
        <v>SS1/BV35/R2</v>
      </c>
      <c r="M403" s="1" t="str">
        <f>CONCATENATE(INVDC[[#This Row],[CODE]]," ",INVDC[[#This Row],[NOM]])</f>
        <v>IT07820 CENTERA - SIP-1/F2</v>
      </c>
      <c r="N403" s="1"/>
      <c r="O403" s="1" t="str">
        <f t="shared" si="6"/>
        <v>IT07820 CENTERA - SIP-1/F2</v>
      </c>
      <c r="P403" s="1"/>
      <c r="Q403" s="1"/>
    </row>
    <row r="404" spans="1:17">
      <c r="A404" s="4">
        <v>10405</v>
      </c>
      <c r="B404" s="4" t="s">
        <v>1305</v>
      </c>
      <c r="C404" s="4"/>
      <c r="D404" s="4" t="s">
        <v>703</v>
      </c>
      <c r="E404" s="1" t="s">
        <v>63</v>
      </c>
      <c r="F404" s="1" t="s">
        <v>700</v>
      </c>
      <c r="G404" s="1" t="s">
        <v>88</v>
      </c>
      <c r="H404" s="1" t="s">
        <v>682</v>
      </c>
      <c r="I404" s="1" t="s">
        <v>3</v>
      </c>
      <c r="J404" s="1">
        <v>1</v>
      </c>
      <c r="K404" s="5" t="str">
        <f>INVDC[[#This Row],[BAIE]]&amp;"/"&amp;INVDC[[#This Row],[POSITION]]</f>
        <v>SS1/BV35/R3</v>
      </c>
      <c r="M404" s="1" t="str">
        <f>CONCATENATE(INVDC[[#This Row],[CODE]]," ",INVDC[[#This Row],[NOM]])</f>
        <v>IT07819 CENTERA - SIP-1/F3</v>
      </c>
      <c r="N404" s="1"/>
      <c r="O404" s="1" t="str">
        <f t="shared" si="6"/>
        <v>IT07819 CENTERA - SIP-1/F3</v>
      </c>
      <c r="P404" s="1"/>
      <c r="Q404" s="1"/>
    </row>
    <row r="405" spans="1:17">
      <c r="A405" s="4">
        <v>10406</v>
      </c>
      <c r="B405" s="4" t="s">
        <v>1306</v>
      </c>
      <c r="C405" s="4"/>
      <c r="D405" s="4" t="s">
        <v>704</v>
      </c>
      <c r="E405" s="1" t="s">
        <v>63</v>
      </c>
      <c r="F405" s="1" t="s">
        <v>700</v>
      </c>
      <c r="G405" s="1" t="s">
        <v>88</v>
      </c>
      <c r="H405" s="1" t="s">
        <v>682</v>
      </c>
      <c r="I405" s="1" t="s">
        <v>194</v>
      </c>
      <c r="J405" s="1">
        <v>1</v>
      </c>
      <c r="K405" s="5" t="str">
        <f>INVDC[[#This Row],[BAIE]]&amp;"/"&amp;INVDC[[#This Row],[POSITION]]</f>
        <v>SS1/BV35/R4</v>
      </c>
      <c r="M405" s="1" t="str">
        <f>CONCATENATE(INVDC[[#This Row],[CODE]]," ",INVDC[[#This Row],[NOM]])</f>
        <v>IT07817 CENTERA - SIP-1/F4</v>
      </c>
      <c r="N405" s="1"/>
      <c r="O405" s="1" t="str">
        <f t="shared" si="6"/>
        <v>IT07817 CENTERA - SIP-1/F4</v>
      </c>
      <c r="P405" s="1"/>
      <c r="Q405" s="1"/>
    </row>
    <row r="406" spans="1:17">
      <c r="A406" s="4">
        <v>10409</v>
      </c>
      <c r="B406" s="4" t="s">
        <v>1307</v>
      </c>
      <c r="C406" s="4"/>
      <c r="D406" s="4" t="s">
        <v>705</v>
      </c>
      <c r="E406" s="1" t="s">
        <v>63</v>
      </c>
      <c r="F406" s="1" t="s">
        <v>700</v>
      </c>
      <c r="G406" s="1" t="s">
        <v>88</v>
      </c>
      <c r="H406" s="1" t="s">
        <v>682</v>
      </c>
      <c r="I406" s="1" t="s">
        <v>4</v>
      </c>
      <c r="J406" s="1">
        <v>1</v>
      </c>
      <c r="K406" s="5" t="str">
        <f>INVDC[[#This Row],[BAIE]]&amp;"/"&amp;INVDC[[#This Row],[POSITION]]</f>
        <v>SS1/BV35/R8</v>
      </c>
      <c r="M406" s="1" t="str">
        <f>CONCATENATE(INVDC[[#This Row],[CODE]]," ",INVDC[[#This Row],[NOM]])</f>
        <v>IT07815 CENTERA - SIP-1/F8</v>
      </c>
      <c r="N406" s="1"/>
      <c r="O406" s="1" t="str">
        <f t="shared" si="6"/>
        <v>IT07815 CENTERA - SIP-1/F8</v>
      </c>
      <c r="P406" s="1"/>
      <c r="Q406" s="1"/>
    </row>
    <row r="407" spans="1:17">
      <c r="A407" s="4">
        <v>10410</v>
      </c>
      <c r="B407" s="4" t="s">
        <v>1308</v>
      </c>
      <c r="C407" s="4"/>
      <c r="D407" s="4" t="s">
        <v>706</v>
      </c>
      <c r="E407" s="1" t="s">
        <v>63</v>
      </c>
      <c r="F407" s="1" t="s">
        <v>700</v>
      </c>
      <c r="G407" s="1" t="s">
        <v>88</v>
      </c>
      <c r="H407" s="1" t="s">
        <v>682</v>
      </c>
      <c r="I407" s="1" t="s">
        <v>340</v>
      </c>
      <c r="J407" s="1">
        <v>1</v>
      </c>
      <c r="K407" s="5" t="str">
        <f>INVDC[[#This Row],[BAIE]]&amp;"/"&amp;INVDC[[#This Row],[POSITION]]</f>
        <v>SS1/BV35/R9</v>
      </c>
      <c r="M407" s="1" t="str">
        <f>CONCATENATE(INVDC[[#This Row],[CODE]]," ",INVDC[[#This Row],[NOM]])</f>
        <v>IT07814 CENTERA - SIP-1/F9</v>
      </c>
      <c r="N407" s="1"/>
      <c r="O407" s="1" t="str">
        <f t="shared" si="6"/>
        <v>IT07814 CENTERA - SIP-1/F9</v>
      </c>
      <c r="P407" s="1"/>
      <c r="Q407" s="1"/>
    </row>
    <row r="408" spans="1:17">
      <c r="A408" s="4">
        <v>10411</v>
      </c>
      <c r="B408" s="4" t="s">
        <v>1309</v>
      </c>
      <c r="C408" s="4"/>
      <c r="D408" s="4" t="s">
        <v>707</v>
      </c>
      <c r="E408" s="1" t="s">
        <v>63</v>
      </c>
      <c r="F408" s="1" t="s">
        <v>700</v>
      </c>
      <c r="G408" s="1" t="s">
        <v>88</v>
      </c>
      <c r="H408" s="1" t="s">
        <v>682</v>
      </c>
      <c r="I408" s="1" t="s">
        <v>5</v>
      </c>
      <c r="J408" s="1">
        <v>1</v>
      </c>
      <c r="K408" s="5" t="str">
        <f>INVDC[[#This Row],[BAIE]]&amp;"/"&amp;INVDC[[#This Row],[POSITION]]</f>
        <v>SS1/BV35/R10</v>
      </c>
      <c r="M408" s="1" t="str">
        <f>CONCATENATE(INVDC[[#This Row],[CODE]]," ",INVDC[[#This Row],[NOM]])</f>
        <v>IT07813 CENTERA - SIP-1/F10</v>
      </c>
      <c r="N408" s="1"/>
      <c r="O408" s="1" t="str">
        <f t="shared" si="6"/>
        <v>IT07813 CENTERA - SIP-1/F10</v>
      </c>
      <c r="P408" s="1"/>
      <c r="Q408" s="1"/>
    </row>
    <row r="409" spans="1:17">
      <c r="A409" s="4">
        <v>10412</v>
      </c>
      <c r="B409" s="4" t="s">
        <v>1310</v>
      </c>
      <c r="C409" s="4"/>
      <c r="D409" s="4" t="s">
        <v>708</v>
      </c>
      <c r="E409" s="1" t="s">
        <v>63</v>
      </c>
      <c r="F409" s="1" t="s">
        <v>700</v>
      </c>
      <c r="G409" s="1" t="s">
        <v>88</v>
      </c>
      <c r="H409" s="1" t="s">
        <v>682</v>
      </c>
      <c r="I409" s="1" t="s">
        <v>560</v>
      </c>
      <c r="J409" s="1">
        <v>1</v>
      </c>
      <c r="K409" s="5" t="str">
        <f>INVDC[[#This Row],[BAIE]]&amp;"/"&amp;INVDC[[#This Row],[POSITION]]</f>
        <v>SS1/BV35/R11</v>
      </c>
      <c r="M409" s="1" t="str">
        <f>CONCATENATE(INVDC[[#This Row],[CODE]]," ",INVDC[[#This Row],[NOM]])</f>
        <v>IT07812 CENTERA - SIP-1/F11</v>
      </c>
      <c r="N409" s="1"/>
      <c r="O409" s="1" t="str">
        <f t="shared" si="6"/>
        <v>IT07812 CENTERA - SIP-1/F11</v>
      </c>
      <c r="P409" s="1"/>
      <c r="Q409" s="1"/>
    </row>
    <row r="410" spans="1:17">
      <c r="A410" s="4">
        <v>10414</v>
      </c>
      <c r="B410" s="4" t="s">
        <v>1311</v>
      </c>
      <c r="C410" s="4"/>
      <c r="D410" s="4" t="s">
        <v>709</v>
      </c>
      <c r="E410" s="1" t="s">
        <v>208</v>
      </c>
      <c r="F410" s="1" t="s">
        <v>710</v>
      </c>
      <c r="G410" s="1" t="s">
        <v>12</v>
      </c>
      <c r="H410" s="1" t="s">
        <v>682</v>
      </c>
      <c r="I410" s="1" t="s">
        <v>359</v>
      </c>
      <c r="J410" s="1">
        <v>1</v>
      </c>
      <c r="K410" s="5" t="str">
        <f>INVDC[[#This Row],[BAIE]]&amp;"/"&amp;INVDC[[#This Row],[POSITION]]</f>
        <v>SS1/BV35/R5</v>
      </c>
      <c r="M410" s="1" t="str">
        <f>CONCATENATE(INVDC[[#This Row],[CODE]]," ",INVDC[[#This Row],[NOM]])</f>
        <v>IT07818 CENTERA - SIP-1/F5</v>
      </c>
      <c r="N410" s="1"/>
      <c r="O410" s="1" t="str">
        <f t="shared" si="6"/>
        <v>IT07818 CENTERA - SIP-1/F5</v>
      </c>
      <c r="P410" s="1"/>
      <c r="Q410" s="1"/>
    </row>
    <row r="411" spans="1:17">
      <c r="A411" s="4">
        <v>10415</v>
      </c>
      <c r="B411" s="4" t="s">
        <v>1312</v>
      </c>
      <c r="C411" s="4"/>
      <c r="D411" s="4" t="s">
        <v>711</v>
      </c>
      <c r="E411" s="1" t="s">
        <v>208</v>
      </c>
      <c r="F411" s="1" t="s">
        <v>710</v>
      </c>
      <c r="G411" s="1" t="s">
        <v>12</v>
      </c>
      <c r="H411" s="1" t="s">
        <v>682</v>
      </c>
      <c r="I411" s="1" t="s">
        <v>196</v>
      </c>
      <c r="J411" s="1">
        <v>1</v>
      </c>
      <c r="K411" s="5" t="str">
        <f>INVDC[[#This Row],[BAIE]]&amp;"/"&amp;INVDC[[#This Row],[POSITION]]</f>
        <v>SS1/BV35/R7</v>
      </c>
      <c r="M411" s="1" t="str">
        <f>CONCATENATE(INVDC[[#This Row],[CODE]]," ",INVDC[[#This Row],[NOM]])</f>
        <v>IT07816 CENTERA - SIP-1/F7</v>
      </c>
      <c r="N411" s="1"/>
      <c r="O411" s="1" t="str">
        <f t="shared" si="6"/>
        <v>IT07816 CENTERA - SIP-1/F7</v>
      </c>
      <c r="P411" s="1"/>
      <c r="Q411" s="1"/>
    </row>
    <row r="412" spans="1:17">
      <c r="A412" s="4">
        <v>10416</v>
      </c>
      <c r="B412" s="4" t="s">
        <v>1313</v>
      </c>
      <c r="C412" s="4"/>
      <c r="D412" s="4" t="s">
        <v>712</v>
      </c>
      <c r="E412" s="1" t="s">
        <v>208</v>
      </c>
      <c r="F412" s="1" t="s">
        <v>713</v>
      </c>
      <c r="G412" s="1" t="s">
        <v>12</v>
      </c>
      <c r="H412" s="1" t="s">
        <v>682</v>
      </c>
      <c r="I412" s="1" t="s">
        <v>714</v>
      </c>
      <c r="J412" s="1">
        <v>1</v>
      </c>
      <c r="K412" s="5" t="str">
        <f>INVDC[[#This Row],[BAIE]]&amp;"/"&amp;INVDC[[#This Row],[POSITION]]</f>
        <v>SS1/BV35/R40</v>
      </c>
      <c r="M412" s="1" t="str">
        <f>CONCATENATE(INVDC[[#This Row],[CODE]]," ",INVDC[[#This Row],[NOM]])</f>
        <v>IT07811 CENTERA - SIP-1/F40</v>
      </c>
      <c r="N412" s="1"/>
      <c r="O412" s="1" t="str">
        <f t="shared" si="6"/>
        <v>IT07811 CENTERA - SIP-1/F40</v>
      </c>
      <c r="P412" s="1"/>
      <c r="Q412" s="1"/>
    </row>
    <row r="413" spans="1:17">
      <c r="A413" s="4">
        <v>10421</v>
      </c>
      <c r="B413" s="4" t="s">
        <v>1314</v>
      </c>
      <c r="C413" s="4"/>
      <c r="D413" s="4" t="s">
        <v>715</v>
      </c>
      <c r="E413" s="1" t="s">
        <v>14</v>
      </c>
      <c r="F413" s="1" t="s">
        <v>103</v>
      </c>
      <c r="G413" s="1" t="s">
        <v>12</v>
      </c>
      <c r="H413" s="1" t="s">
        <v>716</v>
      </c>
      <c r="I413" s="1" t="s">
        <v>61</v>
      </c>
      <c r="J413" s="1">
        <v>1</v>
      </c>
      <c r="K413" s="5" t="str">
        <f>INVDC[[#This Row],[BAIE]]&amp;"/"&amp;INVDC[[#This Row],[POSITION]]</f>
        <v>TS1/AH21/F28</v>
      </c>
      <c r="M413" s="1" t="str">
        <f>CONCATENATE(INVDC[[#This Row],[CODE]]," ",INVDC[[#This Row],[NOM]])</f>
        <v>IT03899 TS1-AH21-N2K-RJ-3-49</v>
      </c>
      <c r="N413" s="1"/>
      <c r="O413" s="1" t="str">
        <f t="shared" si="6"/>
        <v>IT03899 TS1-AH21-N2K-RJ-3-49</v>
      </c>
      <c r="P413" s="1"/>
      <c r="Q413" s="1"/>
    </row>
    <row r="414" spans="1:17">
      <c r="A414" s="4">
        <v>10422</v>
      </c>
      <c r="B414" s="4" t="s">
        <v>1315</v>
      </c>
      <c r="C414" s="4"/>
      <c r="D414" s="4" t="s">
        <v>717</v>
      </c>
      <c r="E414" s="1" t="s">
        <v>14</v>
      </c>
      <c r="F414" s="1" t="s">
        <v>103</v>
      </c>
      <c r="G414" s="1" t="s">
        <v>12</v>
      </c>
      <c r="H414" s="1" t="s">
        <v>716</v>
      </c>
      <c r="I414" s="1" t="s">
        <v>62</v>
      </c>
      <c r="J414" s="1">
        <v>1</v>
      </c>
      <c r="K414" s="5" t="str">
        <f>INVDC[[#This Row],[BAIE]]&amp;"/"&amp;INVDC[[#This Row],[POSITION]]</f>
        <v>TS1/AH21/F30</v>
      </c>
      <c r="M414" s="1" t="str">
        <f>CONCATENATE(INVDC[[#This Row],[CODE]]," ",INVDC[[#This Row],[NOM]])</f>
        <v>IT03898 TS1-AH21-N2K-RJ-3-50</v>
      </c>
      <c r="N414" s="1"/>
      <c r="O414" s="1" t="str">
        <f t="shared" si="6"/>
        <v>IT03898 TS1-AH21-N2K-RJ-3-50</v>
      </c>
      <c r="P414" s="1"/>
      <c r="Q414" s="1"/>
    </row>
    <row r="415" spans="1:17">
      <c r="A415" s="4">
        <v>10423</v>
      </c>
      <c r="B415" s="4" t="s">
        <v>1316</v>
      </c>
      <c r="C415" s="4"/>
      <c r="D415" s="4" t="s">
        <v>718</v>
      </c>
      <c r="E415" s="1" t="s">
        <v>14</v>
      </c>
      <c r="F415" s="1" t="s">
        <v>104</v>
      </c>
      <c r="G415" s="1" t="s">
        <v>12</v>
      </c>
      <c r="H415" s="1" t="s">
        <v>716</v>
      </c>
      <c r="I415" s="1" t="s">
        <v>19</v>
      </c>
      <c r="J415" s="1">
        <v>1</v>
      </c>
      <c r="K415" s="5" t="str">
        <f>INVDC[[#This Row],[BAIE]]&amp;"/"&amp;INVDC[[#This Row],[POSITION]]</f>
        <v>TS1/AH21/F32</v>
      </c>
      <c r="M415" s="1" t="str">
        <f>CONCATENATE(INVDC[[#This Row],[CODE]]," ",INVDC[[#This Row],[NOM]])</f>
        <v>IT03897 TS1-AH21-N2K-RJ-2-49</v>
      </c>
      <c r="N415" s="1"/>
      <c r="O415" s="1" t="str">
        <f t="shared" si="6"/>
        <v>IT03897 TS1-AH21-N2K-RJ-2-49</v>
      </c>
      <c r="P415" s="1"/>
      <c r="Q415" s="1"/>
    </row>
    <row r="416" spans="1:17">
      <c r="A416" s="4">
        <v>10424</v>
      </c>
      <c r="B416" s="4" t="s">
        <v>1317</v>
      </c>
      <c r="C416" s="4"/>
      <c r="D416" s="4" t="s">
        <v>719</v>
      </c>
      <c r="E416" s="1" t="s">
        <v>14</v>
      </c>
      <c r="F416" s="1" t="s">
        <v>104</v>
      </c>
      <c r="G416" s="1" t="s">
        <v>12</v>
      </c>
      <c r="H416" s="1" t="s">
        <v>716</v>
      </c>
      <c r="I416" s="1" t="s">
        <v>38</v>
      </c>
      <c r="J416" s="1">
        <v>1</v>
      </c>
      <c r="K416" s="5" t="str">
        <f>INVDC[[#This Row],[BAIE]]&amp;"/"&amp;INVDC[[#This Row],[POSITION]]</f>
        <v>TS1/AH21/F34</v>
      </c>
      <c r="M416" s="1" t="str">
        <f>CONCATENATE(INVDC[[#This Row],[CODE]]," ",INVDC[[#This Row],[NOM]])</f>
        <v>IT03896 TS1-AH21-N2K-RJ-2-50</v>
      </c>
      <c r="N416" s="1"/>
      <c r="O416" s="1" t="str">
        <f t="shared" si="6"/>
        <v>IT03896 TS1-AH21-N2K-RJ-2-50</v>
      </c>
      <c r="P416" s="1"/>
      <c r="Q416" s="1"/>
    </row>
    <row r="417" spans="1:17">
      <c r="A417" s="4">
        <v>10443</v>
      </c>
      <c r="B417" s="4" t="s">
        <v>1318</v>
      </c>
      <c r="C417" s="4"/>
      <c r="D417" s="4" t="s">
        <v>720</v>
      </c>
      <c r="E417" s="1" t="s">
        <v>25</v>
      </c>
      <c r="F417" s="1" t="s">
        <v>97</v>
      </c>
      <c r="G417" s="1" t="s">
        <v>24</v>
      </c>
      <c r="H417" s="1" t="s">
        <v>716</v>
      </c>
      <c r="I417" s="1" t="s">
        <v>60</v>
      </c>
      <c r="J417" s="1">
        <v>1</v>
      </c>
      <c r="K417" s="5" t="str">
        <f>INVDC[[#This Row],[BAIE]]&amp;"/"&amp;INVDC[[#This Row],[POSITION]]</f>
        <v>TS1/AH21/F26</v>
      </c>
      <c r="M417" s="1" t="str">
        <f>CONCATENATE(INVDC[[#This Row],[CODE]]," ",INVDC[[#This Row],[NOM]])</f>
        <v>IT03900 UNISPHER 3</v>
      </c>
      <c r="N417" s="1"/>
      <c r="O417" s="1" t="str">
        <f t="shared" si="6"/>
        <v>IT03900 UNISPHER 3</v>
      </c>
      <c r="P417" s="1"/>
      <c r="Q417" s="1"/>
    </row>
    <row r="418" spans="1:17">
      <c r="A418" s="4">
        <v>10444</v>
      </c>
      <c r="B418" s="4" t="s">
        <v>1319</v>
      </c>
      <c r="C418" s="4"/>
      <c r="D418" s="4" t="s">
        <v>721</v>
      </c>
      <c r="E418" s="1" t="s">
        <v>32</v>
      </c>
      <c r="F418" s="1" t="s">
        <v>722</v>
      </c>
      <c r="G418" s="1" t="s">
        <v>24</v>
      </c>
      <c r="H418" s="1" t="s">
        <v>723</v>
      </c>
      <c r="I418" s="1" t="s">
        <v>42</v>
      </c>
      <c r="J418" s="1">
        <v>4</v>
      </c>
      <c r="K418" s="5" t="str">
        <f>INVDC[[#This Row],[BAIE]]&amp;"/"&amp;INVDC[[#This Row],[POSITION]]</f>
        <v>TS1/AH23/F10</v>
      </c>
      <c r="M418" s="1" t="str">
        <f>CONCATENATE(INVDC[[#This Row],[CODE]]," ",INVDC[[#This Row],[NOM]])</f>
        <v>IT03895 AS400 CEC2</v>
      </c>
      <c r="N418" s="1"/>
      <c r="O418" s="1" t="str">
        <f t="shared" si="6"/>
        <v>IT03895 AS400 CEC2</v>
      </c>
      <c r="P418" s="1"/>
      <c r="Q418" s="1"/>
    </row>
    <row r="419" spans="1:17">
      <c r="A419" s="4">
        <v>10445</v>
      </c>
      <c r="B419" s="4" t="s">
        <v>1320</v>
      </c>
      <c r="C419" s="4"/>
      <c r="D419" s="4" t="s">
        <v>724</v>
      </c>
      <c r="E419" s="1" t="s">
        <v>32</v>
      </c>
      <c r="F419" s="1" t="s">
        <v>722</v>
      </c>
      <c r="G419" s="1" t="s">
        <v>24</v>
      </c>
      <c r="H419" s="1" t="s">
        <v>723</v>
      </c>
      <c r="I419" s="1" t="s">
        <v>43</v>
      </c>
      <c r="J419" s="1">
        <v>4</v>
      </c>
      <c r="K419" s="5" t="str">
        <f>INVDC[[#This Row],[BAIE]]&amp;"/"&amp;INVDC[[#This Row],[POSITION]]</f>
        <v>TS1/AH23/F14</v>
      </c>
      <c r="M419" s="1" t="str">
        <f>CONCATENATE(INVDC[[#This Row],[CODE]]," ",INVDC[[#This Row],[NOM]])</f>
        <v>IT03894 AS400 CEC1</v>
      </c>
      <c r="N419" s="1"/>
      <c r="O419" s="1" t="str">
        <f t="shared" si="6"/>
        <v>IT03894 AS400 CEC1</v>
      </c>
      <c r="P419" s="1"/>
      <c r="Q419" s="1"/>
    </row>
    <row r="420" spans="1:17">
      <c r="A420" s="4">
        <v>10446</v>
      </c>
      <c r="B420" s="4" t="s">
        <v>1321</v>
      </c>
      <c r="C420" s="4"/>
      <c r="D420" s="4" t="s">
        <v>725</v>
      </c>
      <c r="E420" s="1" t="s">
        <v>32</v>
      </c>
      <c r="F420" s="1" t="s">
        <v>151</v>
      </c>
      <c r="G420" s="1" t="s">
        <v>24</v>
      </c>
      <c r="H420" s="1" t="s">
        <v>723</v>
      </c>
      <c r="I420" s="1" t="s">
        <v>35</v>
      </c>
      <c r="J420" s="1">
        <v>1</v>
      </c>
      <c r="K420" s="5" t="str">
        <f>INVDC[[#This Row],[BAIE]]&amp;"/"&amp;INVDC[[#This Row],[POSITION]]</f>
        <v>TS1/AH23/F18</v>
      </c>
      <c r="M420" s="1" t="str">
        <f>CONCATENATE(INVDC[[#This Row],[CODE]]," ",INVDC[[#This Row],[NOM]])</f>
        <v>IT03893 AS400 HMC</v>
      </c>
      <c r="N420" s="1"/>
      <c r="O420" s="1" t="str">
        <f t="shared" si="6"/>
        <v>IT03893 AS400 HMC</v>
      </c>
      <c r="P420" s="1"/>
      <c r="Q420" s="1"/>
    </row>
    <row r="421" spans="1:17">
      <c r="A421" s="4">
        <v>10447</v>
      </c>
      <c r="B421" s="4" t="s">
        <v>1322</v>
      </c>
      <c r="C421" s="4"/>
      <c r="D421" s="4" t="s">
        <v>726</v>
      </c>
      <c r="E421" s="1" t="s">
        <v>32</v>
      </c>
      <c r="F421" s="1" t="s">
        <v>727</v>
      </c>
      <c r="G421" s="1" t="s">
        <v>24</v>
      </c>
      <c r="H421" s="1" t="s">
        <v>723</v>
      </c>
      <c r="I421" s="1" t="s">
        <v>57</v>
      </c>
      <c r="J421" s="1">
        <v>1</v>
      </c>
      <c r="K421" s="5" t="str">
        <f>INVDC[[#This Row],[BAIE]]&amp;"/"&amp;INVDC[[#This Row],[POSITION]]</f>
        <v>TS1/AH23/F19</v>
      </c>
      <c r="M421" s="1" t="str">
        <f>CONCATENATE(INVDC[[#This Row],[CODE]]," ",INVDC[[#This Row],[NOM]])</f>
        <v>IT03892 AS400 KVM</v>
      </c>
      <c r="N421" s="1"/>
      <c r="O421" s="1" t="str">
        <f t="shared" si="6"/>
        <v>IT03892 AS400 KVM</v>
      </c>
      <c r="P421" s="1"/>
      <c r="Q421" s="1"/>
    </row>
    <row r="422" spans="1:17">
      <c r="A422" s="4">
        <v>10448</v>
      </c>
      <c r="B422" s="4" t="s">
        <v>1323</v>
      </c>
      <c r="C422" s="4"/>
      <c r="D422" s="4" t="s">
        <v>728</v>
      </c>
      <c r="E422" s="1" t="s">
        <v>32</v>
      </c>
      <c r="F422" s="1" t="s">
        <v>146</v>
      </c>
      <c r="G422" s="1" t="s">
        <v>24</v>
      </c>
      <c r="H422" s="1" t="s">
        <v>723</v>
      </c>
      <c r="I422" s="1" t="s">
        <v>52</v>
      </c>
      <c r="J422" s="1">
        <v>4</v>
      </c>
      <c r="K422" s="5" t="str">
        <f>INVDC[[#This Row],[BAIE]]&amp;"/"&amp;INVDC[[#This Row],[POSITION]]</f>
        <v>TS1/AH23/F20</v>
      </c>
      <c r="M422" s="1" t="str">
        <f>CONCATENATE(INVDC[[#This Row],[CODE]]," ",INVDC[[#This Row],[NOM]])</f>
        <v>IT03891 AS400 5877-1</v>
      </c>
      <c r="N422" s="1"/>
      <c r="O422" s="1" t="str">
        <f t="shared" si="6"/>
        <v>IT03891 AS400 5877-1</v>
      </c>
      <c r="P422" s="1"/>
      <c r="Q422" s="1"/>
    </row>
    <row r="423" spans="1:17">
      <c r="A423" s="4">
        <v>10449</v>
      </c>
      <c r="B423" s="4" t="s">
        <v>1324</v>
      </c>
      <c r="C423" s="4"/>
      <c r="D423" s="4" t="s">
        <v>729</v>
      </c>
      <c r="E423" s="1" t="s">
        <v>32</v>
      </c>
      <c r="F423" s="1" t="s">
        <v>146</v>
      </c>
      <c r="G423" s="1" t="s">
        <v>24</v>
      </c>
      <c r="H423" s="1" t="s">
        <v>723</v>
      </c>
      <c r="I423" s="1" t="s">
        <v>59</v>
      </c>
      <c r="J423" s="1">
        <v>4</v>
      </c>
      <c r="K423" s="5" t="str">
        <f>INVDC[[#This Row],[BAIE]]&amp;"/"&amp;INVDC[[#This Row],[POSITION]]</f>
        <v>TS1/AH23/F24</v>
      </c>
      <c r="M423" s="1" t="str">
        <f>CONCATENATE(INVDC[[#This Row],[CODE]]," ",INVDC[[#This Row],[NOM]])</f>
        <v>IT03890 AS400 5877-2</v>
      </c>
      <c r="N423" s="1"/>
      <c r="O423" s="1" t="str">
        <f t="shared" si="6"/>
        <v>IT03890 AS400 5877-2</v>
      </c>
      <c r="P423" s="1"/>
      <c r="Q423" s="1"/>
    </row>
    <row r="424" spans="1:17">
      <c r="A424" s="4">
        <v>10450</v>
      </c>
      <c r="B424" s="4" t="s">
        <v>1325</v>
      </c>
      <c r="C424" s="4"/>
      <c r="D424" s="4" t="s">
        <v>730</v>
      </c>
      <c r="E424" s="1" t="s">
        <v>32</v>
      </c>
      <c r="F424" s="1" t="s">
        <v>146</v>
      </c>
      <c r="G424" s="1" t="s">
        <v>24</v>
      </c>
      <c r="H424" s="1" t="s">
        <v>723</v>
      </c>
      <c r="I424" s="1" t="s">
        <v>61</v>
      </c>
      <c r="J424" s="1">
        <v>4</v>
      </c>
      <c r="K424" s="5" t="str">
        <f>INVDC[[#This Row],[BAIE]]&amp;"/"&amp;INVDC[[#This Row],[POSITION]]</f>
        <v>TS1/AH23/F28</v>
      </c>
      <c r="M424" s="1" t="str">
        <f>CONCATENATE(INVDC[[#This Row],[CODE]]," ",INVDC[[#This Row],[NOM]])</f>
        <v>IT03889 AS400 5877-3</v>
      </c>
      <c r="N424" s="1"/>
      <c r="O424" s="1" t="str">
        <f t="shared" si="6"/>
        <v>IT03889 AS400 5877-3</v>
      </c>
      <c r="P424" s="1"/>
      <c r="Q424" s="1"/>
    </row>
    <row r="425" spans="1:17">
      <c r="A425" s="4">
        <v>10451</v>
      </c>
      <c r="B425" s="4" t="s">
        <v>1326</v>
      </c>
      <c r="C425" s="4"/>
      <c r="D425" s="4" t="s">
        <v>731</v>
      </c>
      <c r="E425" s="1" t="s">
        <v>32</v>
      </c>
      <c r="F425" s="1" t="s">
        <v>146</v>
      </c>
      <c r="G425" s="1" t="s">
        <v>24</v>
      </c>
      <c r="H425" s="1" t="s">
        <v>723</v>
      </c>
      <c r="I425" s="1" t="s">
        <v>19</v>
      </c>
      <c r="J425" s="1">
        <v>4</v>
      </c>
      <c r="K425" s="5" t="str">
        <f>INVDC[[#This Row],[BAIE]]&amp;"/"&amp;INVDC[[#This Row],[POSITION]]</f>
        <v>TS1/AH23/F32</v>
      </c>
      <c r="M425" s="1" t="str">
        <f>CONCATENATE(INVDC[[#This Row],[CODE]]," ",INVDC[[#This Row],[NOM]])</f>
        <v>IT03888 AS400 5877-4</v>
      </c>
      <c r="N425" s="1"/>
      <c r="O425" s="1" t="str">
        <f t="shared" si="6"/>
        <v>IT03888 AS400 5877-4</v>
      </c>
      <c r="P425" s="1"/>
      <c r="Q425" s="1"/>
    </row>
    <row r="426" spans="1:17">
      <c r="A426" s="4">
        <v>10478</v>
      </c>
      <c r="B426" s="4" t="s">
        <v>1327</v>
      </c>
      <c r="C426" s="4"/>
      <c r="D426" s="4" t="s">
        <v>544</v>
      </c>
      <c r="E426" s="1" t="s">
        <v>14</v>
      </c>
      <c r="F426" s="1" t="s">
        <v>122</v>
      </c>
      <c r="G426" s="1" t="s">
        <v>12</v>
      </c>
      <c r="H426" s="1" t="s">
        <v>217</v>
      </c>
      <c r="I426" s="1" t="s">
        <v>5</v>
      </c>
      <c r="J426" s="1">
        <v>1</v>
      </c>
      <c r="K426" s="5" t="str">
        <f>INVDC[[#This Row],[BAIE]]&amp;"/"&amp;INVDC[[#This Row],[POSITION]]</f>
        <v>SS1/BV22/R10</v>
      </c>
      <c r="M426" s="1" t="str">
        <f>CONCATENATE(INVDC[[#This Row],[CODE]]," ",INVDC[[#This Row],[NOM]])</f>
        <v>IT03857 SS1-BV22-N2K-RJ-2-44</v>
      </c>
      <c r="N426" s="1"/>
      <c r="O426" s="1" t="str">
        <f t="shared" si="6"/>
        <v>IT03857 SS1-BV22-N2K-RJ-2-44</v>
      </c>
      <c r="P426" s="1"/>
      <c r="Q426" s="1"/>
    </row>
    <row r="427" spans="1:17">
      <c r="A427" s="4">
        <v>10479</v>
      </c>
      <c r="B427" s="4" t="s">
        <v>1328</v>
      </c>
      <c r="C427" s="4"/>
      <c r="D427" s="4" t="s">
        <v>732</v>
      </c>
      <c r="E427" s="1" t="s">
        <v>14</v>
      </c>
      <c r="F427" s="1" t="s">
        <v>122</v>
      </c>
      <c r="G427" s="1" t="s">
        <v>12</v>
      </c>
      <c r="H427" s="1" t="s">
        <v>563</v>
      </c>
      <c r="I427" s="1" t="s">
        <v>5</v>
      </c>
      <c r="J427" s="1">
        <v>1</v>
      </c>
      <c r="K427" s="5" t="str">
        <f>INVDC[[#This Row],[BAIE]]&amp;"/"&amp;INVDC[[#This Row],[POSITION]]</f>
        <v>TS1/BV22/R10</v>
      </c>
      <c r="M427" s="1" t="str">
        <f>CONCATENATE(INVDC[[#This Row],[CODE]]," ",INVDC[[#This Row],[NOM]])</f>
        <v>IT03858 TS1-BV22-N2K-RJ-2-72</v>
      </c>
      <c r="N427" s="1"/>
      <c r="O427" s="1" t="str">
        <f t="shared" si="6"/>
        <v>IT03858 TS1-BV22-N2K-RJ-2-72</v>
      </c>
      <c r="P427" s="1"/>
      <c r="Q427" s="1"/>
    </row>
    <row r="428" spans="1:17">
      <c r="A428" s="4">
        <v>10480</v>
      </c>
      <c r="B428" s="4" t="s">
        <v>1329</v>
      </c>
      <c r="C428" s="4"/>
      <c r="D428" s="4" t="s">
        <v>774</v>
      </c>
      <c r="E428" s="1" t="s">
        <v>63</v>
      </c>
      <c r="F428" s="1" t="s">
        <v>891</v>
      </c>
      <c r="G428" s="1" t="s">
        <v>24</v>
      </c>
      <c r="H428" s="1" t="s">
        <v>343</v>
      </c>
      <c r="I428" s="1" t="s">
        <v>545</v>
      </c>
      <c r="J428" s="1">
        <v>1</v>
      </c>
      <c r="K428" s="5" t="str">
        <f>INVDC[[#This Row],[BAIE]]&amp;"/"&amp;INVDC[[#This Row],[POSITION]]</f>
        <v>SS1/BQ14/F46</v>
      </c>
      <c r="M428" s="1" t="str">
        <f>CONCATENATE(INVDC[[#This Row],[CODE]]," ",INVDC[[#This Row],[NOM]])</f>
        <v>IT07797 RPA03_46</v>
      </c>
      <c r="N428" s="1"/>
      <c r="O428" s="1" t="str">
        <f t="shared" si="6"/>
        <v>IT07797 RPA03_46</v>
      </c>
      <c r="P428" s="1"/>
      <c r="Q428" s="1"/>
    </row>
    <row r="429" spans="1:17">
      <c r="A429" s="4">
        <v>10481</v>
      </c>
      <c r="B429" s="4" t="s">
        <v>1330</v>
      </c>
      <c r="C429" s="4"/>
      <c r="D429" s="4" t="s">
        <v>775</v>
      </c>
      <c r="E429" s="1" t="s">
        <v>63</v>
      </c>
      <c r="F429" s="1" t="s">
        <v>891</v>
      </c>
      <c r="G429" s="1" t="s">
        <v>24</v>
      </c>
      <c r="H429" s="1" t="s">
        <v>343</v>
      </c>
      <c r="I429" s="1" t="s">
        <v>546</v>
      </c>
      <c r="J429" s="1">
        <v>1</v>
      </c>
      <c r="K429" s="5" t="str">
        <f>INVDC[[#This Row],[BAIE]]&amp;"/"&amp;INVDC[[#This Row],[POSITION]]</f>
        <v>SS1/BQ14/F45</v>
      </c>
      <c r="M429" s="1" t="str">
        <f>CONCATENATE(INVDC[[#This Row],[CODE]]," ",INVDC[[#This Row],[NOM]])</f>
        <v>IT07798 RPA03_66</v>
      </c>
      <c r="N429" s="1"/>
      <c r="O429" s="1" t="str">
        <f t="shared" si="6"/>
        <v>IT07798 RPA03_66</v>
      </c>
      <c r="P429" s="1"/>
      <c r="Q429" s="1"/>
    </row>
    <row r="430" spans="1:17">
      <c r="A430" s="4">
        <v>10482</v>
      </c>
      <c r="B430" s="4" t="s">
        <v>1331</v>
      </c>
      <c r="C430" s="4"/>
      <c r="D430" s="4" t="s">
        <v>892</v>
      </c>
      <c r="E430" s="1" t="s">
        <v>63</v>
      </c>
      <c r="F430" s="1" t="s">
        <v>100</v>
      </c>
      <c r="G430" s="1" t="s">
        <v>24</v>
      </c>
      <c r="H430" s="1" t="s">
        <v>343</v>
      </c>
      <c r="I430" s="1" t="s">
        <v>71</v>
      </c>
      <c r="J430" s="1">
        <v>6</v>
      </c>
      <c r="K430" s="5" t="str">
        <f>INVDC[[#This Row],[BAIE]]&amp;"/"&amp;INVDC[[#This Row],[POSITION]]</f>
        <v>SS1/BQ14/F12</v>
      </c>
      <c r="M430" s="1" t="str">
        <f>CONCATENATE(INVDC[[#This Row],[CODE]]," ",INVDC[[#This Row],[NOM]])</f>
        <v>IT07796 VPLEX-SAP</v>
      </c>
      <c r="N430" s="1"/>
      <c r="O430" s="1" t="str">
        <f t="shared" si="6"/>
        <v>IT07796 VPLEX-SAP</v>
      </c>
      <c r="P430" s="1"/>
      <c r="Q430" s="1"/>
    </row>
    <row r="431" spans="1:17">
      <c r="A431" s="4">
        <v>10483</v>
      </c>
      <c r="B431" s="4" t="s">
        <v>1332</v>
      </c>
      <c r="C431" s="4"/>
      <c r="D431" s="4" t="s">
        <v>897</v>
      </c>
      <c r="E431" s="1" t="s">
        <v>63</v>
      </c>
      <c r="F431" s="1" t="s">
        <v>100</v>
      </c>
      <c r="G431" s="1" t="s">
        <v>24</v>
      </c>
      <c r="H431" s="1" t="s">
        <v>358</v>
      </c>
      <c r="I431" s="1" t="s">
        <v>71</v>
      </c>
      <c r="J431" s="1">
        <v>6</v>
      </c>
      <c r="K431" s="5" t="str">
        <f>INVDC[[#This Row],[BAIE]]&amp;"/"&amp;INVDC[[#This Row],[POSITION]]</f>
        <v>TS1/BQ14/F12</v>
      </c>
      <c r="M431" s="1" t="str">
        <f>CONCATENATE(INVDC[[#This Row],[CODE]]," ",INVDC[[#This Row],[NOM]])</f>
        <v>IT07799 VPLEX-TOP</v>
      </c>
      <c r="N431" s="1"/>
      <c r="O431" s="1" t="str">
        <f t="shared" si="6"/>
        <v>IT07799 VPLEX-TOP</v>
      </c>
      <c r="P431" s="1"/>
      <c r="Q431" s="1"/>
    </row>
    <row r="432" spans="1:17">
      <c r="A432" s="4">
        <v>10484</v>
      </c>
      <c r="B432" s="4" t="s">
        <v>1333</v>
      </c>
      <c r="C432" s="4"/>
      <c r="D432" s="4" t="s">
        <v>776</v>
      </c>
      <c r="E432" s="1" t="s">
        <v>63</v>
      </c>
      <c r="F432" s="1" t="s">
        <v>891</v>
      </c>
      <c r="G432" s="1" t="s">
        <v>24</v>
      </c>
      <c r="H432" s="1" t="s">
        <v>358</v>
      </c>
      <c r="I432" s="1" t="s">
        <v>545</v>
      </c>
      <c r="J432" s="1">
        <v>1</v>
      </c>
      <c r="K432" s="5" t="str">
        <f>INVDC[[#This Row],[BAIE]]&amp;"/"&amp;INVDC[[#This Row],[POSITION]]</f>
        <v>TS1/BQ14/F46</v>
      </c>
      <c r="M432" s="1" t="str">
        <f>CONCATENATE(INVDC[[#This Row],[CODE]]," ",INVDC[[#This Row],[NOM]])</f>
        <v>IT07800 RPA03_0045</v>
      </c>
      <c r="N432" s="1"/>
      <c r="O432" s="1" t="str">
        <f t="shared" si="6"/>
        <v>IT07800 RPA03_0045</v>
      </c>
      <c r="P432" s="1"/>
      <c r="Q432" s="1"/>
    </row>
    <row r="433" spans="1:17">
      <c r="A433" s="4">
        <v>10485</v>
      </c>
      <c r="B433" s="4" t="s">
        <v>1334</v>
      </c>
      <c r="C433" s="4"/>
      <c r="D433" s="4" t="s">
        <v>777</v>
      </c>
      <c r="E433" s="1" t="s">
        <v>63</v>
      </c>
      <c r="F433" s="1" t="s">
        <v>891</v>
      </c>
      <c r="G433" s="1" t="s">
        <v>24</v>
      </c>
      <c r="H433" s="1" t="s">
        <v>358</v>
      </c>
      <c r="I433" s="1" t="s">
        <v>546</v>
      </c>
      <c r="J433" s="1">
        <v>1</v>
      </c>
      <c r="K433" s="5" t="str">
        <f>INVDC[[#This Row],[BAIE]]&amp;"/"&amp;INVDC[[#This Row],[POSITION]]</f>
        <v>TS1/BQ14/F45</v>
      </c>
      <c r="M433" s="1" t="str">
        <f>CONCATENATE(INVDC[[#This Row],[CODE]]," ",INVDC[[#This Row],[NOM]])</f>
        <v>IT07801 RPA03_0059</v>
      </c>
      <c r="N433" s="1"/>
      <c r="O433" s="1" t="str">
        <f t="shared" si="6"/>
        <v>IT07801 RPA03_0059</v>
      </c>
      <c r="P433" s="1"/>
      <c r="Q433" s="1"/>
    </row>
    <row r="434" spans="1:17">
      <c r="A434" s="4">
        <v>10487</v>
      </c>
      <c r="B434" s="4" t="s">
        <v>733</v>
      </c>
      <c r="C434" s="4"/>
      <c r="D434" s="4" t="s">
        <v>733</v>
      </c>
      <c r="E434" s="1" t="s">
        <v>14</v>
      </c>
      <c r="F434" s="1" t="s">
        <v>734</v>
      </c>
      <c r="G434" s="1" t="s">
        <v>12</v>
      </c>
      <c r="H434" s="1" t="s">
        <v>735</v>
      </c>
      <c r="I434" s="1" t="s">
        <v>62</v>
      </c>
      <c r="J434" s="1">
        <v>1</v>
      </c>
      <c r="K434" s="5" t="str">
        <f>INVDC[[#This Row],[BAIE]]&amp;"/"&amp;INVDC[[#This Row],[POSITION]]</f>
        <v>S11/RES002/F30</v>
      </c>
      <c r="M434" s="1" t="str">
        <f>CONCATENATE(INVDC[[#This Row],[CODE]]," ",INVDC[[#This Row],[NOM]])</f>
        <v>0031NKA1 0031NKA1</v>
      </c>
      <c r="N434" s="1"/>
      <c r="O434" s="1" t="str">
        <f t="shared" si="6"/>
        <v>0031NKA1 0031NKA1</v>
      </c>
      <c r="P434" s="1"/>
      <c r="Q434" s="1"/>
    </row>
    <row r="435" spans="1:17">
      <c r="A435" s="4">
        <v>10909</v>
      </c>
      <c r="B435" s="4" t="s">
        <v>1335</v>
      </c>
      <c r="C435" s="4"/>
      <c r="D435" s="4" t="s">
        <v>547</v>
      </c>
      <c r="E435" s="1" t="s">
        <v>32</v>
      </c>
      <c r="F435" s="1" t="s">
        <v>107</v>
      </c>
      <c r="G435" s="1" t="s">
        <v>24</v>
      </c>
      <c r="H435" s="1" t="s">
        <v>264</v>
      </c>
      <c r="I435" s="1" t="s">
        <v>31</v>
      </c>
      <c r="J435" s="1">
        <v>4</v>
      </c>
      <c r="K435" s="5" t="str">
        <f>INVDC[[#This Row],[BAIE]]&amp;"/"&amp;INVDC[[#This Row],[POSITION]]</f>
        <v>TS1/BQ33/F7</v>
      </c>
      <c r="M435" s="1" t="str">
        <f>CONCATENATE(INVDC[[#This Row],[CODE]]," ",INVDC[[#This Row],[NOM]])</f>
        <v>IT07808 P770 AMBRE - INCONNU</v>
      </c>
      <c r="N435" s="1"/>
      <c r="O435" s="1" t="str">
        <f t="shared" si="6"/>
        <v>IT07808 P770 AMBRE - INCONNU</v>
      </c>
      <c r="P435" s="1"/>
      <c r="Q435" s="1"/>
    </row>
    <row r="436" spans="1:17">
      <c r="A436" s="4">
        <v>10924</v>
      </c>
      <c r="B436" s="4" t="s">
        <v>1336</v>
      </c>
      <c r="C436" s="4"/>
      <c r="D436" s="4" t="s">
        <v>736</v>
      </c>
      <c r="E436" s="1" t="s">
        <v>63</v>
      </c>
      <c r="F436" s="1" t="s">
        <v>147</v>
      </c>
      <c r="G436" s="1" t="s">
        <v>69</v>
      </c>
      <c r="H436" s="1" t="s">
        <v>716</v>
      </c>
      <c r="I436" s="1" t="s">
        <v>212</v>
      </c>
      <c r="J436" s="1">
        <v>1</v>
      </c>
      <c r="K436" s="5" t="str">
        <f>INVDC[[#This Row],[BAIE]]&amp;"/"&amp;INVDC[[#This Row],[POSITION]]</f>
        <v>TS1/AH21/R38</v>
      </c>
      <c r="M436" s="1" t="str">
        <f>CONCATENATE(INVDC[[#This Row],[CODE]]," ",INVDC[[#This Row],[NOM]])</f>
        <v>IT03886 BS48</v>
      </c>
      <c r="N436" s="1"/>
      <c r="O436" s="1" t="str">
        <f t="shared" si="6"/>
        <v>IT03886 BS48</v>
      </c>
      <c r="P436" s="1"/>
      <c r="Q436" s="1"/>
    </row>
    <row r="437" spans="1:17">
      <c r="A437" s="4">
        <v>10927</v>
      </c>
      <c r="B437" s="4" t="s">
        <v>1337</v>
      </c>
      <c r="C437" s="4"/>
      <c r="D437" s="4" t="s">
        <v>737</v>
      </c>
      <c r="E437" s="1" t="s">
        <v>63</v>
      </c>
      <c r="F437" s="1" t="s">
        <v>147</v>
      </c>
      <c r="G437" s="1" t="s">
        <v>69</v>
      </c>
      <c r="H437" s="1" t="s">
        <v>716</v>
      </c>
      <c r="I437" s="1" t="s">
        <v>259</v>
      </c>
      <c r="J437" s="1">
        <v>1</v>
      </c>
      <c r="K437" s="5" t="str">
        <f>INVDC[[#This Row],[BAIE]]&amp;"/"&amp;INVDC[[#This Row],[POSITION]]</f>
        <v>TS1/AH21/R36</v>
      </c>
      <c r="M437" s="1" t="str">
        <f>CONCATENATE(INVDC[[#This Row],[CODE]]," ",INVDC[[#This Row],[NOM]])</f>
        <v>IT03887 BS47</v>
      </c>
      <c r="N437" s="1"/>
      <c r="O437" s="1" t="str">
        <f t="shared" si="6"/>
        <v>IT03887 BS47</v>
      </c>
      <c r="P437" s="1"/>
      <c r="Q437" s="1"/>
    </row>
    <row r="438" spans="1:17">
      <c r="A438" s="4">
        <v>11137</v>
      </c>
      <c r="B438" s="4" t="s">
        <v>1338</v>
      </c>
      <c r="C438" s="4"/>
      <c r="D438" s="4" t="s">
        <v>549</v>
      </c>
      <c r="E438" s="1" t="s">
        <v>14</v>
      </c>
      <c r="F438" s="1" t="s">
        <v>103</v>
      </c>
      <c r="G438" s="1" t="s">
        <v>12</v>
      </c>
      <c r="H438" s="1" t="s">
        <v>217</v>
      </c>
      <c r="I438" s="1" t="s">
        <v>212</v>
      </c>
      <c r="J438" s="1">
        <v>1</v>
      </c>
      <c r="K438" s="5" t="str">
        <f>INVDC[[#This Row],[BAIE]]&amp;"/"&amp;INVDC[[#This Row],[POSITION]]</f>
        <v>SS1/BV22/R38</v>
      </c>
      <c r="M438" s="1" t="str">
        <f>CONCATENATE(INVDC[[#This Row],[CODE]]," ",INVDC[[#This Row],[NOM]])</f>
        <v>IT08521 SS1-BV22-N2K-3-44</v>
      </c>
      <c r="N438" s="1"/>
      <c r="O438" s="1" t="str">
        <f t="shared" si="6"/>
        <v>IT08521 SS1-BV22-N2K-3-44</v>
      </c>
      <c r="P438" s="1"/>
      <c r="Q438" s="1"/>
    </row>
    <row r="439" spans="1:17">
      <c r="A439" s="4">
        <v>11138</v>
      </c>
      <c r="B439" s="4" t="s">
        <v>1339</v>
      </c>
      <c r="C439" s="4"/>
      <c r="D439" s="4" t="s">
        <v>267</v>
      </c>
      <c r="E439" s="1" t="s">
        <v>14</v>
      </c>
      <c r="F439" s="1" t="s">
        <v>103</v>
      </c>
      <c r="G439" s="1" t="s">
        <v>12</v>
      </c>
      <c r="H439" s="1" t="s">
        <v>268</v>
      </c>
      <c r="I439" s="1" t="s">
        <v>54</v>
      </c>
      <c r="J439" s="1">
        <v>1</v>
      </c>
      <c r="K439" s="5" t="str">
        <f>INVDC[[#This Row],[BAIE]]&amp;"/"&amp;INVDC[[#This Row],[POSITION]]</f>
        <v>TS1/BQ15/F35</v>
      </c>
      <c r="M439" s="1" t="str">
        <f>CONCATENATE(INVDC[[#This Row],[CODE]]," ",INVDC[[#This Row],[NOM]])</f>
        <v>IT07809 TS1-BQ15-N2K-1-47</v>
      </c>
      <c r="N439" s="1"/>
      <c r="O439" s="1" t="str">
        <f t="shared" si="6"/>
        <v>IT07809 TS1-BQ15-N2K-1-47</v>
      </c>
      <c r="P439" s="1"/>
      <c r="Q439" s="1"/>
    </row>
    <row r="440" spans="1:17">
      <c r="A440" s="4">
        <v>11139</v>
      </c>
      <c r="B440" s="4" t="s">
        <v>1340</v>
      </c>
      <c r="C440" s="4"/>
      <c r="D440" s="4" t="s">
        <v>738</v>
      </c>
      <c r="E440" s="1" t="s">
        <v>14</v>
      </c>
      <c r="F440" s="1" t="s">
        <v>103</v>
      </c>
      <c r="G440" s="1" t="s">
        <v>12</v>
      </c>
      <c r="H440" s="1" t="s">
        <v>563</v>
      </c>
      <c r="I440" s="1" t="s">
        <v>212</v>
      </c>
      <c r="J440" s="1">
        <v>1</v>
      </c>
      <c r="K440" s="5" t="str">
        <f>INVDC[[#This Row],[BAIE]]&amp;"/"&amp;INVDC[[#This Row],[POSITION]]</f>
        <v>TS1/BV22/R38</v>
      </c>
      <c r="M440" s="1" t="str">
        <f>CONCATENATE(INVDC[[#This Row],[CODE]]," ",INVDC[[#This Row],[NOM]])</f>
        <v>IT08532 TS1-BV22-N2K-1-72</v>
      </c>
      <c r="N440" s="1"/>
      <c r="O440" s="1" t="str">
        <f t="shared" si="6"/>
        <v>IT08532 TS1-BV22-N2K-1-72</v>
      </c>
      <c r="P440" s="1"/>
      <c r="Q440" s="1"/>
    </row>
    <row r="441" spans="1:17">
      <c r="A441" s="4">
        <v>11202</v>
      </c>
      <c r="B441" s="4" t="s">
        <v>149</v>
      </c>
      <c r="C441" s="4"/>
      <c r="D441" s="4" t="s">
        <v>783</v>
      </c>
      <c r="E441" s="1" t="s">
        <v>14</v>
      </c>
      <c r="F441" s="1" t="s">
        <v>104</v>
      </c>
      <c r="G441" s="1" t="s">
        <v>12</v>
      </c>
      <c r="H441" s="1" t="s">
        <v>217</v>
      </c>
      <c r="I441" s="1" t="s">
        <v>99</v>
      </c>
      <c r="J441" s="1">
        <v>1</v>
      </c>
      <c r="K441" s="5" t="str">
        <f>INVDC[[#This Row],[BAIE]]&amp;"/"&amp;INVDC[[#This Row],[POSITION]]</f>
        <v>SS1/BV22/R16</v>
      </c>
      <c r="M441" s="1" t="str">
        <f>CONCATENATE(INVDC[[#This Row],[CODE]]," ",INVDC[[#This Row],[NOM]])</f>
        <v xml:space="preserve"> SS1-BV22-N2K-RJ-4-43</v>
      </c>
      <c r="N441" s="1"/>
      <c r="O441" s="1" t="str">
        <f t="shared" si="6"/>
        <v xml:space="preserve"> SS1-BV22-N2K-RJ-4-43</v>
      </c>
      <c r="P441" s="1"/>
      <c r="Q441" s="1"/>
    </row>
    <row r="442" spans="1:17">
      <c r="A442" s="4">
        <v>11203</v>
      </c>
      <c r="B442" s="4" t="s">
        <v>1341</v>
      </c>
      <c r="C442" s="4"/>
      <c r="D442" s="4" t="s">
        <v>784</v>
      </c>
      <c r="E442" s="1" t="s">
        <v>14</v>
      </c>
      <c r="F442" s="1" t="s">
        <v>104</v>
      </c>
      <c r="G442" s="1" t="s">
        <v>12</v>
      </c>
      <c r="H442" s="1" t="s">
        <v>217</v>
      </c>
      <c r="I442" s="1" t="s">
        <v>125</v>
      </c>
      <c r="J442" s="1">
        <v>1</v>
      </c>
      <c r="K442" s="5" t="str">
        <f>INVDC[[#This Row],[BAIE]]&amp;"/"&amp;INVDC[[#This Row],[POSITION]]</f>
        <v>SS1/BV22/R15</v>
      </c>
      <c r="M442" s="1" t="str">
        <f>CONCATENATE(INVDC[[#This Row],[CODE]]," ",INVDC[[#This Row],[NOM]])</f>
        <v>IT07781 SS1-BV22-N2K-RJ-4-44</v>
      </c>
      <c r="N442" s="1"/>
      <c r="O442" s="1" t="str">
        <f t="shared" si="6"/>
        <v>IT07781 SS1-BV22-N2K-RJ-4-44</v>
      </c>
      <c r="P442" s="1"/>
      <c r="Q442" s="1"/>
    </row>
    <row r="443" spans="1:17">
      <c r="A443" s="4">
        <v>11204</v>
      </c>
      <c r="B443" s="4" t="s">
        <v>149</v>
      </c>
      <c r="C443" s="4"/>
      <c r="D443" s="4" t="s">
        <v>785</v>
      </c>
      <c r="E443" s="1" t="s">
        <v>14</v>
      </c>
      <c r="F443" s="1" t="s">
        <v>104</v>
      </c>
      <c r="G443" s="1" t="s">
        <v>12</v>
      </c>
      <c r="H443" s="1" t="s">
        <v>563</v>
      </c>
      <c r="I443" s="1" t="s">
        <v>99</v>
      </c>
      <c r="J443" s="1">
        <v>1</v>
      </c>
      <c r="K443" s="5" t="str">
        <f>INVDC[[#This Row],[BAIE]]&amp;"/"&amp;INVDC[[#This Row],[POSITION]]</f>
        <v>TS1/BV22/R16</v>
      </c>
      <c r="M443" s="1" t="str">
        <f>CONCATENATE(INVDC[[#This Row],[CODE]]," ",INVDC[[#This Row],[NOM]])</f>
        <v xml:space="preserve"> TS1-BV22-N2K-RJ-4-71</v>
      </c>
      <c r="N443" s="1"/>
      <c r="O443" s="1" t="str">
        <f t="shared" si="6"/>
        <v xml:space="preserve"> TS1-BV22-N2K-RJ-4-71</v>
      </c>
      <c r="P443" s="1"/>
      <c r="Q443" s="1"/>
    </row>
    <row r="444" spans="1:17">
      <c r="A444" s="4">
        <v>11205</v>
      </c>
      <c r="B444" s="4" t="s">
        <v>1342</v>
      </c>
      <c r="C444" s="4"/>
      <c r="D444" s="4" t="s">
        <v>786</v>
      </c>
      <c r="E444" s="1" t="s">
        <v>14</v>
      </c>
      <c r="F444" s="1" t="s">
        <v>104</v>
      </c>
      <c r="G444" s="1" t="s">
        <v>12</v>
      </c>
      <c r="H444" s="1" t="s">
        <v>563</v>
      </c>
      <c r="I444" s="1" t="s">
        <v>125</v>
      </c>
      <c r="J444" s="1">
        <v>1</v>
      </c>
      <c r="K444" s="5" t="str">
        <f>INVDC[[#This Row],[BAIE]]&amp;"/"&amp;INVDC[[#This Row],[POSITION]]</f>
        <v>TS1/BV22/R15</v>
      </c>
      <c r="M444" s="1" t="str">
        <f>CONCATENATE(INVDC[[#This Row],[CODE]]," ",INVDC[[#This Row],[NOM]])</f>
        <v>IT07782 TS1-BV22-N2K-RJ-4-72</v>
      </c>
      <c r="N444" s="1"/>
      <c r="O444" s="1" t="str">
        <f t="shared" si="6"/>
        <v>IT07782 TS1-BV22-N2K-RJ-4-72</v>
      </c>
      <c r="P444" s="1"/>
      <c r="Q444" s="1"/>
    </row>
    <row r="445" spans="1:17">
      <c r="A445" s="4">
        <v>11206</v>
      </c>
      <c r="B445" s="4" t="s">
        <v>1343</v>
      </c>
      <c r="C445" s="4"/>
      <c r="D445" s="4" t="s">
        <v>553</v>
      </c>
      <c r="E445" s="1" t="s">
        <v>75</v>
      </c>
      <c r="F445" s="1" t="s">
        <v>129</v>
      </c>
      <c r="G445" s="1" t="s">
        <v>12</v>
      </c>
      <c r="H445" s="1" t="s">
        <v>182</v>
      </c>
      <c r="I445" s="1" t="s">
        <v>20</v>
      </c>
      <c r="J445" s="1">
        <v>2</v>
      </c>
      <c r="K445" s="5" t="str">
        <f>INVDC[[#This Row],[BAIE]]&amp;"/"&amp;INVDC[[#This Row],[POSITION]]</f>
        <v>SS1/AX22/F39</v>
      </c>
      <c r="M445" s="1" t="str">
        <f>CONCATENATE(INVDC[[#This Row],[CODE]]," ",INVDC[[#This Row],[NOM]])</f>
        <v>IT07783 SS1-ACC-FW</v>
      </c>
      <c r="N445" s="1"/>
      <c r="O445" s="1" t="str">
        <f t="shared" si="6"/>
        <v>IT07783 SS1-ACC-FW</v>
      </c>
      <c r="P445" s="1"/>
      <c r="Q445" s="1"/>
    </row>
    <row r="446" spans="1:17">
      <c r="A446" s="4">
        <v>11241</v>
      </c>
      <c r="B446" s="4" t="s">
        <v>1344</v>
      </c>
      <c r="C446" s="4"/>
      <c r="D446" s="4" t="s">
        <v>554</v>
      </c>
      <c r="E446" s="1" t="s">
        <v>14</v>
      </c>
      <c r="F446" s="1" t="s">
        <v>104</v>
      </c>
      <c r="G446" s="1" t="s">
        <v>12</v>
      </c>
      <c r="H446" s="1" t="s">
        <v>268</v>
      </c>
      <c r="I446" s="1" t="s">
        <v>165</v>
      </c>
      <c r="J446" s="1">
        <v>1</v>
      </c>
      <c r="K446" s="5" t="str">
        <f>INVDC[[#This Row],[BAIE]]&amp;"/"&amp;INVDC[[#This Row],[POSITION]]</f>
        <v>TS1/BQ15/R29</v>
      </c>
      <c r="M446" s="1" t="str">
        <f>CONCATENATE(INVDC[[#This Row],[CODE]]," ",INVDC[[#This Row],[NOM]])</f>
        <v>IT07803 TS1-BQ15-N2K-RJ-2-47</v>
      </c>
      <c r="N446" s="1"/>
      <c r="O446" s="1" t="str">
        <f t="shared" si="6"/>
        <v>IT07803 TS1-BQ15-N2K-RJ-2-47</v>
      </c>
      <c r="P446" s="1"/>
      <c r="Q446" s="1"/>
    </row>
    <row r="447" spans="1:17">
      <c r="A447" s="4">
        <v>11242</v>
      </c>
      <c r="B447" s="4" t="s">
        <v>1345</v>
      </c>
      <c r="C447" s="4"/>
      <c r="D447" s="4" t="s">
        <v>555</v>
      </c>
      <c r="E447" s="1" t="s">
        <v>14</v>
      </c>
      <c r="F447" s="1" t="s">
        <v>104</v>
      </c>
      <c r="G447" s="1" t="s">
        <v>12</v>
      </c>
      <c r="H447" s="1" t="s">
        <v>257</v>
      </c>
      <c r="I447" s="1" t="s">
        <v>556</v>
      </c>
      <c r="J447" s="1">
        <v>1</v>
      </c>
      <c r="K447" s="5" t="str">
        <f>INVDC[[#This Row],[BAIE]]&amp;"/"&amp;INVDC[[#This Row],[POSITION]]</f>
        <v>TS1/BQ21/R31</v>
      </c>
      <c r="M447" s="1" t="str">
        <f>CONCATENATE(INVDC[[#This Row],[CODE]]," ",INVDC[[#This Row],[NOM]])</f>
        <v>IT07804 TS1-BQ21-N2K-RJ-4-49</v>
      </c>
      <c r="N447" s="1"/>
      <c r="O447" s="1" t="str">
        <f t="shared" si="6"/>
        <v>IT07804 TS1-BQ21-N2K-RJ-4-49</v>
      </c>
      <c r="P447" s="1"/>
      <c r="Q447" s="1"/>
    </row>
    <row r="448" spans="1:17">
      <c r="A448" s="4">
        <v>11243</v>
      </c>
      <c r="B448" s="4" t="s">
        <v>1346</v>
      </c>
      <c r="C448" s="4"/>
      <c r="D448" s="4" t="s">
        <v>557</v>
      </c>
      <c r="E448" s="1" t="s">
        <v>14</v>
      </c>
      <c r="F448" s="1" t="s">
        <v>104</v>
      </c>
      <c r="G448" s="1" t="s">
        <v>12</v>
      </c>
      <c r="H448" s="1" t="s">
        <v>210</v>
      </c>
      <c r="I448" s="1" t="s">
        <v>558</v>
      </c>
      <c r="J448" s="1">
        <v>1</v>
      </c>
      <c r="K448" s="5" t="str">
        <f>INVDC[[#This Row],[BAIE]]&amp;"/"&amp;INVDC[[#This Row],[POSITION]]</f>
        <v>SS1/BQ15/R28</v>
      </c>
      <c r="M448" s="1" t="str">
        <f>CONCATENATE(INVDC[[#This Row],[CODE]]," ",INVDC[[#This Row],[NOM]])</f>
        <v>IT07805 SS1-BQ15-N2K-RJ-2-41</v>
      </c>
      <c r="N448" s="1"/>
      <c r="O448" s="1" t="str">
        <f t="shared" si="6"/>
        <v>IT07805 SS1-BQ15-N2K-RJ-2-41</v>
      </c>
      <c r="P448" s="1"/>
      <c r="Q448" s="1"/>
    </row>
    <row r="449" spans="1:17">
      <c r="A449" s="4">
        <v>11244</v>
      </c>
      <c r="B449" s="4" t="s">
        <v>1347</v>
      </c>
      <c r="C449" s="4"/>
      <c r="D449" s="4" t="s">
        <v>559</v>
      </c>
      <c r="E449" s="1" t="s">
        <v>14</v>
      </c>
      <c r="F449" s="1" t="s">
        <v>104</v>
      </c>
      <c r="G449" s="1" t="s">
        <v>12</v>
      </c>
      <c r="H449" s="1" t="s">
        <v>193</v>
      </c>
      <c r="I449" s="1" t="s">
        <v>560</v>
      </c>
      <c r="J449" s="1">
        <v>1</v>
      </c>
      <c r="K449" s="5" t="str">
        <f>INVDC[[#This Row],[BAIE]]&amp;"/"&amp;INVDC[[#This Row],[POSITION]]</f>
        <v>SS1/BQ21/R11</v>
      </c>
      <c r="M449" s="1" t="str">
        <f>CONCATENATE(INVDC[[#This Row],[CODE]]," ",INVDC[[#This Row],[NOM]])</f>
        <v>IT07806 SS1-BQ21-N2K-RJ-4-45</v>
      </c>
      <c r="N449" s="1"/>
      <c r="O449" s="1" t="str">
        <f t="shared" si="6"/>
        <v>IT07806 SS1-BQ21-N2K-RJ-4-45</v>
      </c>
      <c r="P449" s="1"/>
      <c r="Q449" s="1"/>
    </row>
    <row r="450" spans="1:17">
      <c r="A450" s="4">
        <v>11245</v>
      </c>
      <c r="B450" s="4" t="s">
        <v>1348</v>
      </c>
      <c r="C450" s="4"/>
      <c r="D450" s="4" t="s">
        <v>739</v>
      </c>
      <c r="E450" s="1" t="s">
        <v>14</v>
      </c>
      <c r="F450" s="1" t="s">
        <v>103</v>
      </c>
      <c r="G450" s="1" t="s">
        <v>12</v>
      </c>
      <c r="H450" s="1" t="s">
        <v>563</v>
      </c>
      <c r="I450" s="1" t="s">
        <v>6</v>
      </c>
      <c r="J450" s="1">
        <v>1</v>
      </c>
      <c r="K450" s="5" t="str">
        <f>INVDC[[#This Row],[BAIE]]&amp;"/"&amp;INVDC[[#This Row],[POSITION]]</f>
        <v>TS1/BV22/R14</v>
      </c>
      <c r="M450" s="1" t="str">
        <f>CONCATENATE(INVDC[[#This Row],[CODE]]," ",INVDC[[#This Row],[NOM]])</f>
        <v>IT07786 TS1-BV22-N2K-3-71</v>
      </c>
      <c r="N450" s="1"/>
      <c r="O450" s="1" t="str">
        <f t="shared" si="6"/>
        <v>IT07786 TS1-BV22-N2K-3-71</v>
      </c>
      <c r="P450" s="1"/>
      <c r="Q450" s="1"/>
    </row>
    <row r="451" spans="1:17">
      <c r="A451" s="4">
        <v>11246</v>
      </c>
      <c r="B451" s="4" t="s">
        <v>1349</v>
      </c>
      <c r="C451" s="4"/>
      <c r="D451" s="4" t="s">
        <v>552</v>
      </c>
      <c r="E451" s="1" t="s">
        <v>14</v>
      </c>
      <c r="F451" s="1" t="s">
        <v>103</v>
      </c>
      <c r="G451" s="1" t="s">
        <v>12</v>
      </c>
      <c r="H451" s="1" t="s">
        <v>217</v>
      </c>
      <c r="I451" s="1" t="s">
        <v>6</v>
      </c>
      <c r="J451" s="1">
        <v>1</v>
      </c>
      <c r="K451" s="5" t="str">
        <f>INVDC[[#This Row],[BAIE]]&amp;"/"&amp;INVDC[[#This Row],[POSITION]]</f>
        <v>SS1/BV22/R14</v>
      </c>
      <c r="M451" s="1" t="str">
        <f>CONCATENATE(INVDC[[#This Row],[CODE]]," ",INVDC[[#This Row],[NOM]])</f>
        <v>IT07787 SS1-BV22-N2K-3-43</v>
      </c>
      <c r="N451" s="1"/>
      <c r="O451" s="1" t="str">
        <f t="shared" si="6"/>
        <v>IT07787 SS1-BV22-N2K-3-43</v>
      </c>
      <c r="P451" s="1"/>
      <c r="Q451" s="1"/>
    </row>
    <row r="452" spans="1:17">
      <c r="A452" s="4">
        <v>11247</v>
      </c>
      <c r="B452" s="4" t="s">
        <v>1350</v>
      </c>
      <c r="C452" s="4"/>
      <c r="D452" s="4" t="s">
        <v>550</v>
      </c>
      <c r="E452" s="1" t="s">
        <v>14</v>
      </c>
      <c r="F452" s="1" t="s">
        <v>103</v>
      </c>
      <c r="G452" s="1" t="s">
        <v>12</v>
      </c>
      <c r="H452" s="1" t="s">
        <v>217</v>
      </c>
      <c r="I452" s="1" t="s">
        <v>50</v>
      </c>
      <c r="J452" s="1">
        <v>1</v>
      </c>
      <c r="K452" s="5" t="str">
        <f>INVDC[[#This Row],[BAIE]]&amp;"/"&amp;INVDC[[#This Row],[POSITION]]</f>
        <v>SS1/BV22/R39</v>
      </c>
      <c r="M452" s="1" t="str">
        <f>CONCATENATE(INVDC[[#This Row],[CODE]]," ",INVDC[[#This Row],[NOM]])</f>
        <v>IT07788 SS1-BV22-N2K-1-44</v>
      </c>
      <c r="N452" s="1"/>
      <c r="O452" s="1" t="str">
        <f t="shared" si="6"/>
        <v>IT07788 SS1-BV22-N2K-1-44</v>
      </c>
      <c r="P452" s="1"/>
      <c r="Q452" s="1"/>
    </row>
    <row r="453" spans="1:17">
      <c r="A453" s="4">
        <v>11270</v>
      </c>
      <c r="B453" s="4" t="s">
        <v>149</v>
      </c>
      <c r="C453" s="4"/>
      <c r="D453" s="4" t="s">
        <v>758</v>
      </c>
      <c r="E453" s="1" t="s">
        <v>759</v>
      </c>
      <c r="F453" s="1" t="s">
        <v>760</v>
      </c>
      <c r="G453" s="1" t="s">
        <v>12</v>
      </c>
      <c r="H453" s="1" t="s">
        <v>761</v>
      </c>
      <c r="I453" s="1" t="s">
        <v>18</v>
      </c>
      <c r="J453" s="1">
        <v>4</v>
      </c>
      <c r="K453" s="5" t="str">
        <f>INVDC[[#This Row],[BAIE]]&amp;"/"&amp;INVDC[[#This Row],[POSITION]]</f>
        <v>SS1/AX25/F3</v>
      </c>
      <c r="M453" s="1" t="str">
        <f>CONCATENATE(INVDC[[#This Row],[CODE]]," ",INVDC[[#This Row],[NOM]])</f>
        <v xml:space="preserve"> RMX4000_DC_ALB_NODE_2</v>
      </c>
      <c r="N453" s="1"/>
      <c r="O453" s="1" t="str">
        <f t="shared" si="6"/>
        <v xml:space="preserve"> RMX4000_DC_ALB_NODE_2</v>
      </c>
      <c r="P453" s="1"/>
      <c r="Q453" s="1"/>
    </row>
    <row r="454" spans="1:17">
      <c r="A454" s="4">
        <v>11271</v>
      </c>
      <c r="B454" s="4" t="s">
        <v>149</v>
      </c>
      <c r="C454" s="4"/>
      <c r="D454" s="4" t="s">
        <v>762</v>
      </c>
      <c r="E454" s="1" t="s">
        <v>759</v>
      </c>
      <c r="F454" s="1" t="s">
        <v>763</v>
      </c>
      <c r="G454" s="1" t="s">
        <v>12</v>
      </c>
      <c r="H454" s="1" t="s">
        <v>761</v>
      </c>
      <c r="I454" s="1" t="s">
        <v>71</v>
      </c>
      <c r="J454" s="1">
        <v>1</v>
      </c>
      <c r="K454" s="5" t="str">
        <f>INVDC[[#This Row],[BAIE]]&amp;"/"&amp;INVDC[[#This Row],[POSITION]]</f>
        <v>SS1/AX25/F12</v>
      </c>
      <c r="M454" s="1" t="str">
        <f>CONCATENATE(INVDC[[#This Row],[CODE]]," ",INVDC[[#This Row],[NOM]])</f>
        <v xml:space="preserve"> RM_DC_ALB_NODE_2</v>
      </c>
      <c r="N454" s="1"/>
      <c r="O454" s="1" t="str">
        <f t="shared" si="6"/>
        <v xml:space="preserve"> RM_DC_ALB_NODE_2</v>
      </c>
      <c r="P454" s="1"/>
      <c r="Q454" s="1"/>
    </row>
    <row r="455" spans="1:17">
      <c r="A455" s="4">
        <v>11272</v>
      </c>
      <c r="B455" s="4" t="s">
        <v>149</v>
      </c>
      <c r="C455" s="4"/>
      <c r="D455" s="4" t="s">
        <v>764</v>
      </c>
      <c r="E455" s="1" t="s">
        <v>759</v>
      </c>
      <c r="F455" s="1" t="s">
        <v>765</v>
      </c>
      <c r="G455" s="1" t="s">
        <v>12</v>
      </c>
      <c r="H455" s="1" t="s">
        <v>761</v>
      </c>
      <c r="I455" s="1" t="s">
        <v>43</v>
      </c>
      <c r="J455" s="1">
        <v>1</v>
      </c>
      <c r="K455" s="5" t="str">
        <f>INVDC[[#This Row],[BAIE]]&amp;"/"&amp;INVDC[[#This Row],[POSITION]]</f>
        <v>SS1/AX25/F14</v>
      </c>
      <c r="M455" s="1" t="str">
        <f>CONCATENATE(INVDC[[#This Row],[CODE]]," ",INVDC[[#This Row],[NOM]])</f>
        <v xml:space="preserve"> RPAD_DC_ALB_NODE_2</v>
      </c>
      <c r="N455" s="1"/>
      <c r="O455" s="1" t="str">
        <f t="shared" si="6"/>
        <v xml:space="preserve"> RPAD_DC_ALB_NODE_2</v>
      </c>
      <c r="P455" s="1"/>
      <c r="Q455" s="1"/>
    </row>
    <row r="456" spans="1:17">
      <c r="A456" s="4">
        <v>11273</v>
      </c>
      <c r="B456" s="4" t="s">
        <v>149</v>
      </c>
      <c r="C456" s="4"/>
      <c r="D456" s="4" t="s">
        <v>766</v>
      </c>
      <c r="E456" s="1" t="s">
        <v>759</v>
      </c>
      <c r="F456" s="1" t="s">
        <v>767</v>
      </c>
      <c r="G456" s="1" t="s">
        <v>12</v>
      </c>
      <c r="H456" s="1" t="s">
        <v>761</v>
      </c>
      <c r="I456" s="1" t="s">
        <v>293</v>
      </c>
      <c r="J456" s="1">
        <v>1</v>
      </c>
      <c r="K456" s="5" t="str">
        <f>INVDC[[#This Row],[BAIE]]&amp;"/"&amp;INVDC[[#This Row],[POSITION]]</f>
        <v>SS1/AX25/F16</v>
      </c>
      <c r="M456" s="1" t="str">
        <f>CONCATENATE(INVDC[[#This Row],[CODE]]," ",INVDC[[#This Row],[NOM]])</f>
        <v xml:space="preserve"> DMA7000_DC_ALB_PRE_PROD</v>
      </c>
      <c r="N456" s="1"/>
      <c r="O456" s="1" t="str">
        <f t="shared" si="6"/>
        <v xml:space="preserve"> DMA7000_DC_ALB_PRE_PROD</v>
      </c>
      <c r="P456" s="1"/>
      <c r="Q456" s="1"/>
    </row>
    <row r="457" spans="1:17">
      <c r="A457" s="4">
        <v>11281</v>
      </c>
      <c r="B457" s="4" t="s">
        <v>1351</v>
      </c>
      <c r="C457" s="4"/>
      <c r="D457" s="4" t="s">
        <v>778</v>
      </c>
      <c r="E457" s="1" t="s">
        <v>779</v>
      </c>
      <c r="F457" s="1" t="s">
        <v>780</v>
      </c>
      <c r="G457" s="1" t="s">
        <v>24</v>
      </c>
      <c r="H457" s="1" t="s">
        <v>358</v>
      </c>
      <c r="I457" s="1" t="s">
        <v>243</v>
      </c>
      <c r="J457" s="1">
        <v>1</v>
      </c>
      <c r="K457" s="5" t="str">
        <f>INVDC[[#This Row],[BAIE]]&amp;"/"&amp;INVDC[[#This Row],[POSITION]]</f>
        <v>TS1/BQ14/F44</v>
      </c>
      <c r="M457" s="1" t="str">
        <f>CONCATENATE(INVDC[[#This Row],[CODE]]," ",INVDC[[#This Row],[NOM]])</f>
        <v>IT07802 TS1-ACSLS-VTL</v>
      </c>
      <c r="N457" s="1"/>
      <c r="O457" s="1" t="str">
        <f t="shared" si="6"/>
        <v>IT07802 TS1-ACSLS-VTL</v>
      </c>
      <c r="P457" s="1"/>
      <c r="Q457" s="1"/>
    </row>
    <row r="458" spans="1:17">
      <c r="A458" s="4">
        <v>11284</v>
      </c>
      <c r="B458" s="4" t="s">
        <v>1352</v>
      </c>
      <c r="C458" s="4"/>
      <c r="D458" s="4" t="s">
        <v>270</v>
      </c>
      <c r="E458" s="1" t="s">
        <v>14</v>
      </c>
      <c r="F458" s="1" t="s">
        <v>74</v>
      </c>
      <c r="G458" s="1" t="s">
        <v>12</v>
      </c>
      <c r="H458" s="1" t="s">
        <v>268</v>
      </c>
      <c r="I458" s="1" t="s">
        <v>56</v>
      </c>
      <c r="J458" s="1">
        <v>2</v>
      </c>
      <c r="K458" s="5" t="str">
        <f>INVDC[[#This Row],[BAIE]]&amp;"/"&amp;INVDC[[#This Row],[POSITION]]</f>
        <v>TS1/BQ15/F38</v>
      </c>
      <c r="M458" s="1" t="str">
        <f>CONCATENATE(INVDC[[#This Row],[CODE]]," ",INVDC[[#This Row],[NOM]])</f>
        <v>IT08533 TS1-BQ15-N5K-47</v>
      </c>
      <c r="N458" s="1"/>
      <c r="O458" s="1" t="str">
        <f t="shared" si="6"/>
        <v>IT08533 TS1-BQ15-N5K-47</v>
      </c>
      <c r="P458" s="1"/>
      <c r="Q458" s="1"/>
    </row>
    <row r="459" spans="1:17">
      <c r="A459" s="4">
        <v>11285</v>
      </c>
      <c r="B459" s="4" t="s">
        <v>1353</v>
      </c>
      <c r="C459" s="4"/>
      <c r="D459" s="4" t="s">
        <v>902</v>
      </c>
      <c r="E459" s="1" t="s">
        <v>48</v>
      </c>
      <c r="F459" s="1" t="s">
        <v>66</v>
      </c>
      <c r="G459" s="1" t="s">
        <v>45</v>
      </c>
      <c r="H459" s="1" t="s">
        <v>422</v>
      </c>
      <c r="I459" s="1" t="s">
        <v>71</v>
      </c>
      <c r="J459" s="1">
        <v>1</v>
      </c>
      <c r="K459" s="5" t="str">
        <f>INVDC[[#This Row],[BAIE]]&amp;"/"&amp;INVDC[[#This Row],[POSITION]]</f>
        <v>TS1/BV10/F12</v>
      </c>
      <c r="M459" s="1" t="str">
        <f>CONCATENATE(INVDC[[#This Row],[CODE]]," ",INVDC[[#This Row],[NOM]])</f>
        <v>IT07771 TS1/BV10/F12/C02</v>
      </c>
      <c r="N459" s="1"/>
      <c r="O459" s="1" t="str">
        <f t="shared" si="6"/>
        <v>IT07771 TS1/BV10/F12/C02</v>
      </c>
      <c r="P459" s="1"/>
      <c r="Q459" s="1"/>
    </row>
    <row r="460" spans="1:17">
      <c r="A460" s="4">
        <v>11286</v>
      </c>
      <c r="B460" s="4" t="s">
        <v>1354</v>
      </c>
      <c r="C460" s="4"/>
      <c r="D460" s="4" t="s">
        <v>893</v>
      </c>
      <c r="E460" s="1" t="s">
        <v>32</v>
      </c>
      <c r="F460" s="1" t="s">
        <v>894</v>
      </c>
      <c r="G460" s="1" t="s">
        <v>24</v>
      </c>
      <c r="H460" s="1" t="s">
        <v>303</v>
      </c>
      <c r="I460" s="1" t="s">
        <v>52</v>
      </c>
      <c r="J460" s="1">
        <v>1</v>
      </c>
      <c r="K460" s="5" t="str">
        <f>INVDC[[#This Row],[BAIE]]&amp;"/"&amp;INVDC[[#This Row],[POSITION]]</f>
        <v>SS1/BV23/F20</v>
      </c>
      <c r="M460" s="1" t="str">
        <f>CONCATENATE(INVDC[[#This Row],[CODE]]," ",INVDC[[#This Row],[NOM]])</f>
        <v>IT07795 UP1HC019</v>
      </c>
      <c r="N460" s="1"/>
      <c r="O460" s="1" t="str">
        <f t="shared" ref="O460:O523" si="7">M460</f>
        <v>IT07795 UP1HC019</v>
      </c>
      <c r="P460" s="1"/>
      <c r="Q460" s="1"/>
    </row>
    <row r="461" spans="1:17">
      <c r="A461" s="4">
        <v>11287</v>
      </c>
      <c r="B461" s="4" t="s">
        <v>1355</v>
      </c>
      <c r="C461" s="4"/>
      <c r="D461" s="4" t="s">
        <v>898</v>
      </c>
      <c r="E461" s="1" t="s">
        <v>32</v>
      </c>
      <c r="F461" s="1" t="s">
        <v>894</v>
      </c>
      <c r="G461" s="1" t="s">
        <v>24</v>
      </c>
      <c r="H461" s="1" t="s">
        <v>331</v>
      </c>
      <c r="I461" s="1" t="s">
        <v>52</v>
      </c>
      <c r="J461" s="1">
        <v>1</v>
      </c>
      <c r="K461" s="5" t="str">
        <f>INVDC[[#This Row],[BAIE]]&amp;"/"&amp;INVDC[[#This Row],[POSITION]]</f>
        <v>TS1/BV23/F20</v>
      </c>
      <c r="M461" s="1" t="str">
        <f>CONCATENATE(INVDC[[#This Row],[CODE]]," ",INVDC[[#This Row],[NOM]])</f>
        <v>IT07793 UP1HC020</v>
      </c>
      <c r="N461" s="1"/>
      <c r="O461" s="1" t="str">
        <f t="shared" si="7"/>
        <v>IT07793 UP1HC020</v>
      </c>
      <c r="P461" s="1"/>
      <c r="Q461" s="1"/>
    </row>
    <row r="462" spans="1:17">
      <c r="A462" s="4">
        <v>11308</v>
      </c>
      <c r="B462" s="4" t="s">
        <v>1356</v>
      </c>
      <c r="C462" s="4"/>
      <c r="D462" s="4" t="s">
        <v>895</v>
      </c>
      <c r="E462" s="1" t="s">
        <v>32</v>
      </c>
      <c r="F462" s="1" t="s">
        <v>727</v>
      </c>
      <c r="G462" s="1" t="s">
        <v>12</v>
      </c>
      <c r="H462" s="1" t="s">
        <v>303</v>
      </c>
      <c r="I462" s="1" t="s">
        <v>35</v>
      </c>
      <c r="J462" s="1"/>
      <c r="K462" s="5" t="str">
        <f>INVDC[[#This Row],[BAIE]]&amp;"/"&amp;INVDC[[#This Row],[POSITION]]</f>
        <v>SS1/BV23/F18</v>
      </c>
      <c r="M462" s="1" t="str">
        <f>CONCATENATE(INVDC[[#This Row],[CODE]]," ",INVDC[[#This Row],[NOM]])</f>
        <v>IT07794 DC03978 KVM</v>
      </c>
      <c r="N462" s="1"/>
      <c r="O462" s="1" t="str">
        <f t="shared" si="7"/>
        <v>IT07794 DC03978 KVM</v>
      </c>
      <c r="P462" s="1"/>
      <c r="Q462" s="1"/>
    </row>
    <row r="463" spans="1:17">
      <c r="A463" s="4">
        <v>11309</v>
      </c>
      <c r="B463" s="4" t="s">
        <v>1357</v>
      </c>
      <c r="C463" s="4"/>
      <c r="D463" s="4" t="s">
        <v>899</v>
      </c>
      <c r="E463" s="1" t="s">
        <v>32</v>
      </c>
      <c r="F463" s="1" t="s">
        <v>727</v>
      </c>
      <c r="G463" s="1" t="s">
        <v>12</v>
      </c>
      <c r="H463" s="1" t="s">
        <v>331</v>
      </c>
      <c r="I463" s="1" t="s">
        <v>35</v>
      </c>
      <c r="J463" s="1"/>
      <c r="K463" s="5" t="str">
        <f>INVDC[[#This Row],[BAIE]]&amp;"/"&amp;INVDC[[#This Row],[POSITION]]</f>
        <v>TS1/BV23/F18</v>
      </c>
      <c r="M463" s="1" t="str">
        <f>CONCATENATE(INVDC[[#This Row],[CODE]]," ",INVDC[[#This Row],[NOM]])</f>
        <v>IT07792 DC03972 KVM</v>
      </c>
      <c r="N463" s="1"/>
      <c r="O463" s="1" t="str">
        <f t="shared" si="7"/>
        <v>IT07792 DC03972 KVM</v>
      </c>
      <c r="P463" s="1"/>
      <c r="Q463" s="1"/>
    </row>
    <row r="464" spans="1:17">
      <c r="A464" s="4">
        <v>11310</v>
      </c>
      <c r="B464" s="4" t="s">
        <v>1358</v>
      </c>
      <c r="C464" s="4"/>
      <c r="D464" s="4" t="s">
        <v>903</v>
      </c>
      <c r="E464" s="1" t="s">
        <v>22</v>
      </c>
      <c r="F464" s="1" t="s">
        <v>904</v>
      </c>
      <c r="G464" s="1" t="s">
        <v>12</v>
      </c>
      <c r="H464" s="1" t="s">
        <v>624</v>
      </c>
      <c r="I464" s="1" t="s">
        <v>62</v>
      </c>
      <c r="J464" s="1"/>
      <c r="K464" s="5" t="str">
        <f>INVDC[[#This Row],[BAIE]]&amp;"/"&amp;INVDC[[#This Row],[POSITION]]</f>
        <v>SS1/AX31/F30</v>
      </c>
      <c r="M464" s="1" t="str">
        <f>CONCATENATE(INVDC[[#This Row],[CODE]]," ",INVDC[[#This Row],[NOM]])</f>
        <v>IT07789 SS1-BFN-SONDE-10G</v>
      </c>
      <c r="N464" s="1"/>
      <c r="O464" s="1" t="str">
        <f t="shared" si="7"/>
        <v>IT07789 SS1-BFN-SONDE-10G</v>
      </c>
      <c r="P464" s="1"/>
      <c r="Q464" s="1"/>
    </row>
    <row r="465" spans="1:17">
      <c r="A465" s="4">
        <v>11311</v>
      </c>
      <c r="B465" s="4" t="s">
        <v>1359</v>
      </c>
      <c r="C465" s="4"/>
      <c r="D465" s="4" t="s">
        <v>905</v>
      </c>
      <c r="E465" s="1" t="s">
        <v>117</v>
      </c>
      <c r="F465" s="1" t="s">
        <v>118</v>
      </c>
      <c r="G465" s="1" t="s">
        <v>12</v>
      </c>
      <c r="H465" s="1" t="s">
        <v>624</v>
      </c>
      <c r="I465" s="1" t="s">
        <v>61</v>
      </c>
      <c r="J465" s="1"/>
      <c r="K465" s="5" t="str">
        <f>INVDC[[#This Row],[BAIE]]&amp;"/"&amp;INVDC[[#This Row],[POSITION]]</f>
        <v>SS1/AX31/F28</v>
      </c>
      <c r="M465" s="1" t="str">
        <f>CONCATENATE(INVDC[[#This Row],[CODE]]," ",INVDC[[#This Row],[NOM]])</f>
        <v>IT07790 TA1-ALB-SS1</v>
      </c>
      <c r="N465" s="1"/>
      <c r="O465" s="1" t="str">
        <f t="shared" si="7"/>
        <v>IT07790 TA1-ALB-SS1</v>
      </c>
      <c r="P465" s="1"/>
      <c r="Q465" s="1"/>
    </row>
    <row r="466" spans="1:17">
      <c r="A466" s="4">
        <v>11312</v>
      </c>
      <c r="B466" s="4" t="s">
        <v>1360</v>
      </c>
      <c r="C466" s="4"/>
      <c r="D466" s="4" t="s">
        <v>900</v>
      </c>
      <c r="E466" s="1" t="s">
        <v>22</v>
      </c>
      <c r="F466" s="1" t="s">
        <v>901</v>
      </c>
      <c r="G466" s="1" t="s">
        <v>12</v>
      </c>
      <c r="H466" s="1" t="s">
        <v>249</v>
      </c>
      <c r="I466" s="1" t="s">
        <v>62</v>
      </c>
      <c r="J466" s="1"/>
      <c r="K466" s="5" t="str">
        <f>INVDC[[#This Row],[BAIE]]&amp;"/"&amp;INVDC[[#This Row],[POSITION]]</f>
        <v>TS1/AX22/F30</v>
      </c>
      <c r="M466" s="1" t="str">
        <f>CONCATENATE(INVDC[[#This Row],[CODE]]," ",INVDC[[#This Row],[NOM]])</f>
        <v>IT07791 APNQ-NETSCOUT PM-7VDFNZ1</v>
      </c>
      <c r="N466" s="1"/>
      <c r="O466" s="1" t="str">
        <f t="shared" si="7"/>
        <v>IT07791 APNQ-NETSCOUT PM-7VDFNZ1</v>
      </c>
      <c r="P466" s="1"/>
      <c r="Q466" s="1"/>
    </row>
    <row r="467" spans="1:17">
      <c r="A467" s="4">
        <v>11318</v>
      </c>
      <c r="B467" s="4" t="s">
        <v>1361</v>
      </c>
      <c r="C467" s="4"/>
      <c r="D467" s="4" t="s">
        <v>908</v>
      </c>
      <c r="E467" s="1" t="s">
        <v>759</v>
      </c>
      <c r="F467" s="1" t="s">
        <v>767</v>
      </c>
      <c r="G467" s="1" t="s">
        <v>12</v>
      </c>
      <c r="H467" s="1" t="s">
        <v>761</v>
      </c>
      <c r="I467" s="1" t="s">
        <v>42</v>
      </c>
      <c r="J467" s="1">
        <v>1</v>
      </c>
      <c r="K467" s="5" t="str">
        <f>INVDC[[#This Row],[BAIE]]&amp;"/"&amp;INVDC[[#This Row],[POSITION]]</f>
        <v>SS1/AX25/F10</v>
      </c>
      <c r="M467" s="1" t="str">
        <f>CONCATENATE(INVDC[[#This Row],[CODE]]," ",INVDC[[#This Row],[NOM]])</f>
        <v>IT03182 DMA7000_DC_ALB_NODE_2</v>
      </c>
      <c r="N467" s="1"/>
      <c r="O467" s="1" t="str">
        <f t="shared" si="7"/>
        <v>IT03182 DMA7000_DC_ALB_NODE_2</v>
      </c>
      <c r="P467" s="1"/>
      <c r="Q467" s="1"/>
    </row>
    <row r="468" spans="1:17">
      <c r="A468" s="4">
        <v>11319</v>
      </c>
      <c r="B468" s="4" t="s">
        <v>1362</v>
      </c>
      <c r="C468" s="4"/>
      <c r="D468" s="4" t="s">
        <v>906</v>
      </c>
      <c r="E468" s="1" t="s">
        <v>759</v>
      </c>
      <c r="F468" s="1" t="s">
        <v>907</v>
      </c>
      <c r="G468" s="1" t="s">
        <v>12</v>
      </c>
      <c r="H468" s="1" t="s">
        <v>761</v>
      </c>
      <c r="I468" s="1" t="s">
        <v>15</v>
      </c>
      <c r="J468" s="1">
        <v>1</v>
      </c>
      <c r="K468" s="5" t="str">
        <f>INVDC[[#This Row],[BAIE]]&amp;"/"&amp;INVDC[[#This Row],[POSITION]]</f>
        <v>SS1/AX25/F17</v>
      </c>
      <c r="M468" s="1" t="str">
        <f>CONCATENATE(INVDC[[#This Row],[CODE]]," ",INVDC[[#This Row],[NOM]])</f>
        <v>IT01806 RMX1500_DC_ALB_PRE_PROD</v>
      </c>
      <c r="N468" s="1"/>
      <c r="O468" s="1" t="str">
        <f t="shared" si="7"/>
        <v>IT01806 RMX1500_DC_ALB_PRE_PROD</v>
      </c>
      <c r="P468" s="1"/>
      <c r="Q468" s="1"/>
    </row>
    <row r="469" spans="1:17">
      <c r="A469" s="4"/>
      <c r="B469" s="4"/>
      <c r="C469" s="4"/>
      <c r="D469" s="4"/>
      <c r="E469" s="1"/>
      <c r="F469" s="1"/>
      <c r="G469" s="1"/>
      <c r="H469" s="1"/>
      <c r="I469" s="1"/>
      <c r="J469" s="1"/>
      <c r="K469" s="5"/>
      <c r="M469" s="1" t="e">
        <f>CONCATENATE(INVDC[[#This Row],[CODE]]," ",INVDC[[#This Row],[NOM]])</f>
        <v>#VALUE!</v>
      </c>
      <c r="N469" s="1"/>
      <c r="O469" s="1" t="e">
        <f t="shared" si="7"/>
        <v>#VALUE!</v>
      </c>
      <c r="P469" s="1"/>
      <c r="Q469" s="1"/>
    </row>
    <row r="470" spans="1:17">
      <c r="A470" s="4"/>
      <c r="B470" s="4"/>
      <c r="C470" s="4"/>
      <c r="D470" s="4"/>
      <c r="E470" s="1"/>
      <c r="F470" s="1"/>
      <c r="G470" s="1"/>
      <c r="H470" s="1"/>
      <c r="I470" s="1"/>
      <c r="J470" s="1"/>
      <c r="K470" s="5"/>
      <c r="M470" s="1" t="e">
        <f>CONCATENATE(INVDC[[#This Row],[CODE]]," ",INVDC[[#This Row],[NOM]])</f>
        <v>#VALUE!</v>
      </c>
      <c r="N470" s="1"/>
      <c r="O470" s="1" t="e">
        <f t="shared" si="7"/>
        <v>#VALUE!</v>
      </c>
      <c r="P470" s="1"/>
      <c r="Q470" s="1"/>
    </row>
    <row r="471" spans="1:17">
      <c r="A471" s="4"/>
      <c r="B471" s="4"/>
      <c r="C471" s="4"/>
      <c r="D471" s="4"/>
      <c r="E471" s="1"/>
      <c r="F471" s="1"/>
      <c r="G471" s="1"/>
      <c r="H471" s="1"/>
      <c r="I471" s="1"/>
      <c r="J471" s="1"/>
      <c r="K471" s="5"/>
      <c r="M471" s="1" t="e">
        <f>CONCATENATE(INVDC[[#This Row],[CODE]]," ",INVDC[[#This Row],[NOM]])</f>
        <v>#VALUE!</v>
      </c>
      <c r="N471" s="1"/>
      <c r="O471" s="1" t="e">
        <f t="shared" si="7"/>
        <v>#VALUE!</v>
      </c>
      <c r="P471" s="1"/>
      <c r="Q471" s="1"/>
    </row>
    <row r="472" spans="1:17">
      <c r="A472" s="4"/>
      <c r="B472" s="4"/>
      <c r="C472" s="4"/>
      <c r="D472" s="4"/>
      <c r="E472" s="1"/>
      <c r="F472" s="1"/>
      <c r="G472" s="1"/>
      <c r="H472" s="1"/>
      <c r="I472" s="1"/>
      <c r="J472" s="1"/>
      <c r="K472" s="5"/>
      <c r="M472" s="1" t="e">
        <f>CONCATENATE(INVDC[[#This Row],[CODE]]," ",INVDC[[#This Row],[NOM]])</f>
        <v>#VALUE!</v>
      </c>
      <c r="N472" s="1"/>
      <c r="O472" s="1" t="e">
        <f t="shared" si="7"/>
        <v>#VALUE!</v>
      </c>
      <c r="P472" s="1"/>
      <c r="Q472" s="1"/>
    </row>
    <row r="473" spans="1:17">
      <c r="A473" s="4"/>
      <c r="B473" s="4"/>
      <c r="C473" s="4"/>
      <c r="D473" s="4"/>
      <c r="E473" s="1"/>
      <c r="F473" s="1"/>
      <c r="G473" s="1"/>
      <c r="H473" s="1"/>
      <c r="I473" s="1"/>
      <c r="J473" s="1"/>
      <c r="K473" s="5"/>
      <c r="M473" s="1" t="e">
        <f>CONCATENATE(INVDC[[#This Row],[CODE]]," ",INVDC[[#This Row],[NOM]])</f>
        <v>#VALUE!</v>
      </c>
      <c r="N473" s="1"/>
      <c r="O473" s="1" t="e">
        <f t="shared" si="7"/>
        <v>#VALUE!</v>
      </c>
      <c r="P473" s="1"/>
      <c r="Q473" s="1"/>
    </row>
    <row r="474" spans="1:17">
      <c r="A474" s="4"/>
      <c r="B474" s="4"/>
      <c r="C474" s="4"/>
      <c r="D474" s="4"/>
      <c r="E474" s="1"/>
      <c r="F474" s="1"/>
      <c r="G474" s="1"/>
      <c r="H474" s="1"/>
      <c r="I474" s="1"/>
      <c r="J474" s="1"/>
      <c r="K474" s="5"/>
      <c r="M474" s="1" t="e">
        <f>CONCATENATE(INVDC[[#This Row],[CODE]]," ",INVDC[[#This Row],[NOM]])</f>
        <v>#VALUE!</v>
      </c>
      <c r="N474" s="1"/>
      <c r="O474" s="1" t="e">
        <f t="shared" si="7"/>
        <v>#VALUE!</v>
      </c>
      <c r="P474" s="1"/>
      <c r="Q474" s="1"/>
    </row>
    <row r="475" spans="1:17">
      <c r="A475" s="4"/>
      <c r="B475" s="4"/>
      <c r="C475" s="4"/>
      <c r="D475" s="4"/>
      <c r="E475" s="1"/>
      <c r="F475" s="1"/>
      <c r="G475" s="1"/>
      <c r="H475" s="1"/>
      <c r="I475" s="1"/>
      <c r="J475" s="1"/>
      <c r="K475" s="5"/>
      <c r="M475" s="1" t="e">
        <f>CONCATENATE(INVDC[[#This Row],[CODE]]," ",INVDC[[#This Row],[NOM]])</f>
        <v>#VALUE!</v>
      </c>
      <c r="N475" s="1"/>
      <c r="O475" s="1" t="e">
        <f t="shared" si="7"/>
        <v>#VALUE!</v>
      </c>
      <c r="P475" s="1"/>
      <c r="Q475" s="1"/>
    </row>
    <row r="476" spans="1:17">
      <c r="A476" s="4"/>
      <c r="B476" s="4"/>
      <c r="C476" s="4"/>
      <c r="D476" s="4"/>
      <c r="E476" s="1"/>
      <c r="F476" s="1"/>
      <c r="G476" s="1"/>
      <c r="H476" s="1"/>
      <c r="I476" s="1"/>
      <c r="J476" s="1"/>
      <c r="K476" s="5"/>
      <c r="M476" s="1" t="e">
        <f>CONCATENATE(INVDC[[#This Row],[CODE]]," ",INVDC[[#This Row],[NOM]])</f>
        <v>#VALUE!</v>
      </c>
      <c r="N476" s="1"/>
      <c r="O476" s="1" t="e">
        <f t="shared" si="7"/>
        <v>#VALUE!</v>
      </c>
      <c r="P476" s="1"/>
      <c r="Q476" s="1"/>
    </row>
    <row r="477" spans="1:17">
      <c r="A477" s="4"/>
      <c r="B477" s="4"/>
      <c r="C477" s="4"/>
      <c r="D477" s="4"/>
      <c r="E477" s="1"/>
      <c r="F477" s="1"/>
      <c r="G477" s="1"/>
      <c r="H477" s="1"/>
      <c r="I477" s="1"/>
      <c r="J477" s="1"/>
      <c r="K477" s="5"/>
      <c r="M477" s="1" t="e">
        <f>CONCATENATE(INVDC[[#This Row],[CODE]]," ",INVDC[[#This Row],[NOM]])</f>
        <v>#VALUE!</v>
      </c>
      <c r="N477" s="1"/>
      <c r="O477" s="1" t="e">
        <f t="shared" si="7"/>
        <v>#VALUE!</v>
      </c>
      <c r="P477" s="1"/>
      <c r="Q477" s="1"/>
    </row>
    <row r="478" spans="1:17">
      <c r="A478" s="4"/>
      <c r="B478" s="4"/>
      <c r="C478" s="4"/>
      <c r="D478" s="4"/>
      <c r="E478" s="1"/>
      <c r="F478" s="1"/>
      <c r="G478" s="1"/>
      <c r="H478" s="1"/>
      <c r="I478" s="1"/>
      <c r="J478" s="1"/>
      <c r="K478" s="5"/>
      <c r="M478" s="1" t="e">
        <f>CONCATENATE(INVDC[[#This Row],[CODE]]," ",INVDC[[#This Row],[NOM]])</f>
        <v>#VALUE!</v>
      </c>
      <c r="N478" s="1"/>
      <c r="O478" s="1" t="e">
        <f t="shared" si="7"/>
        <v>#VALUE!</v>
      </c>
      <c r="P478" s="1"/>
      <c r="Q478" s="1"/>
    </row>
    <row r="479" spans="1:17">
      <c r="A479" s="4"/>
      <c r="B479" s="4"/>
      <c r="C479" s="4"/>
      <c r="D479" s="4"/>
      <c r="E479" s="1"/>
      <c r="F479" s="1"/>
      <c r="G479" s="1"/>
      <c r="H479" s="1"/>
      <c r="I479" s="1"/>
      <c r="J479" s="1"/>
      <c r="K479" s="5"/>
      <c r="M479" s="1" t="e">
        <f>CONCATENATE(INVDC[[#This Row],[CODE]]," ",INVDC[[#This Row],[NOM]])</f>
        <v>#VALUE!</v>
      </c>
      <c r="N479" s="1"/>
      <c r="O479" s="1" t="e">
        <f t="shared" si="7"/>
        <v>#VALUE!</v>
      </c>
      <c r="P479" s="1"/>
      <c r="Q479" s="1"/>
    </row>
    <row r="480" spans="1:17">
      <c r="A480" s="4"/>
      <c r="B480" s="4"/>
      <c r="C480" s="4"/>
      <c r="D480" s="4"/>
      <c r="E480" s="1"/>
      <c r="F480" s="1"/>
      <c r="G480" s="1"/>
      <c r="H480" s="1"/>
      <c r="I480" s="1"/>
      <c r="J480" s="1"/>
      <c r="K480" s="5"/>
      <c r="M480" s="1" t="e">
        <f>CONCATENATE(INVDC[[#This Row],[CODE]]," ",INVDC[[#This Row],[NOM]])</f>
        <v>#VALUE!</v>
      </c>
      <c r="N480" s="1"/>
      <c r="O480" s="1" t="e">
        <f t="shared" si="7"/>
        <v>#VALUE!</v>
      </c>
      <c r="P480" s="1"/>
      <c r="Q480" s="1"/>
    </row>
    <row r="481" spans="1:17">
      <c r="A481" s="4"/>
      <c r="B481" s="4"/>
      <c r="C481" s="4"/>
      <c r="D481" s="4"/>
      <c r="E481" s="1"/>
      <c r="F481" s="1"/>
      <c r="G481" s="1"/>
      <c r="H481" s="1"/>
      <c r="I481" s="1"/>
      <c r="J481" s="1"/>
      <c r="K481" s="5"/>
      <c r="M481" s="1" t="e">
        <f>CONCATENATE(INVDC[[#This Row],[CODE]]," ",INVDC[[#This Row],[NOM]])</f>
        <v>#VALUE!</v>
      </c>
      <c r="N481" s="1"/>
      <c r="O481" s="1" t="e">
        <f t="shared" si="7"/>
        <v>#VALUE!</v>
      </c>
      <c r="P481" s="1"/>
      <c r="Q481" s="1"/>
    </row>
    <row r="482" spans="1:17">
      <c r="A482" s="4"/>
      <c r="B482" s="4"/>
      <c r="C482" s="4"/>
      <c r="D482" s="4"/>
      <c r="E482" s="1"/>
      <c r="F482" s="1"/>
      <c r="G482" s="1"/>
      <c r="H482" s="1"/>
      <c r="I482" s="1"/>
      <c r="J482" s="1"/>
      <c r="K482" s="5"/>
      <c r="M482" s="1" t="e">
        <f>CONCATENATE(INVDC[[#This Row],[CODE]]," ",INVDC[[#This Row],[NOM]])</f>
        <v>#VALUE!</v>
      </c>
      <c r="N482" s="1"/>
      <c r="O482" s="1" t="e">
        <f t="shared" si="7"/>
        <v>#VALUE!</v>
      </c>
      <c r="P482" s="1"/>
      <c r="Q482" s="1"/>
    </row>
    <row r="483" spans="1:17">
      <c r="A483" s="4"/>
      <c r="B483" s="4"/>
      <c r="C483" s="4"/>
      <c r="D483" s="4"/>
      <c r="E483" s="1"/>
      <c r="F483" s="1"/>
      <c r="G483" s="1"/>
      <c r="H483" s="1"/>
      <c r="I483" s="1"/>
      <c r="J483" s="1"/>
      <c r="K483" s="5"/>
      <c r="M483" s="1" t="e">
        <f>CONCATENATE(INVDC[[#This Row],[CODE]]," ",INVDC[[#This Row],[NOM]])</f>
        <v>#VALUE!</v>
      </c>
      <c r="N483" s="1"/>
      <c r="O483" s="1" t="e">
        <f t="shared" si="7"/>
        <v>#VALUE!</v>
      </c>
      <c r="P483" s="1"/>
      <c r="Q483" s="1"/>
    </row>
    <row r="484" spans="1:17">
      <c r="A484" s="4"/>
      <c r="B484" s="4"/>
      <c r="C484" s="4"/>
      <c r="D484" s="4"/>
      <c r="E484" s="1"/>
      <c r="F484" s="1"/>
      <c r="G484" s="1"/>
      <c r="H484" s="1"/>
      <c r="I484" s="1"/>
      <c r="J484" s="1"/>
      <c r="K484" s="5"/>
      <c r="M484" s="1" t="e">
        <f>CONCATENATE(INVDC[[#This Row],[CODE]]," ",INVDC[[#This Row],[NOM]])</f>
        <v>#VALUE!</v>
      </c>
      <c r="N484" s="1"/>
      <c r="O484" s="1" t="e">
        <f t="shared" si="7"/>
        <v>#VALUE!</v>
      </c>
      <c r="P484" s="1"/>
      <c r="Q484" s="1"/>
    </row>
    <row r="485" spans="1:17">
      <c r="A485" s="4"/>
      <c r="B485" s="4"/>
      <c r="C485" s="4"/>
      <c r="D485" s="4"/>
      <c r="E485" s="1"/>
      <c r="F485" s="1"/>
      <c r="G485" s="1"/>
      <c r="H485" s="1"/>
      <c r="I485" s="1"/>
      <c r="J485" s="1"/>
      <c r="K485" s="5"/>
      <c r="M485" s="1" t="e">
        <f>CONCATENATE(INVDC[[#This Row],[CODE]]," ",INVDC[[#This Row],[NOM]])</f>
        <v>#VALUE!</v>
      </c>
      <c r="N485" s="1"/>
      <c r="O485" s="1" t="e">
        <f t="shared" si="7"/>
        <v>#VALUE!</v>
      </c>
      <c r="P485" s="1"/>
      <c r="Q485" s="1"/>
    </row>
    <row r="486" spans="1:17">
      <c r="A486" s="4"/>
      <c r="B486" s="4"/>
      <c r="C486" s="4"/>
      <c r="D486" s="4"/>
      <c r="E486" s="1"/>
      <c r="F486" s="1"/>
      <c r="G486" s="1"/>
      <c r="H486" s="1"/>
      <c r="I486" s="1"/>
      <c r="J486" s="1"/>
      <c r="K486" s="5"/>
      <c r="M486" s="1" t="e">
        <f>CONCATENATE(INVDC[[#This Row],[CODE]]," ",INVDC[[#This Row],[NOM]])</f>
        <v>#VALUE!</v>
      </c>
      <c r="N486" s="1"/>
      <c r="O486" s="1" t="e">
        <f t="shared" si="7"/>
        <v>#VALUE!</v>
      </c>
      <c r="P486" s="1"/>
      <c r="Q486" s="1"/>
    </row>
    <row r="487" spans="1:17">
      <c r="A487" s="4"/>
      <c r="B487" s="4"/>
      <c r="C487" s="4"/>
      <c r="D487" s="4"/>
      <c r="E487" s="1"/>
      <c r="F487" s="1"/>
      <c r="G487" s="1"/>
      <c r="H487" s="1"/>
      <c r="I487" s="1"/>
      <c r="J487" s="1"/>
      <c r="K487" s="5"/>
      <c r="M487" s="1" t="e">
        <f>CONCATENATE(INVDC[[#This Row],[CODE]]," ",INVDC[[#This Row],[NOM]])</f>
        <v>#VALUE!</v>
      </c>
      <c r="N487" s="1"/>
      <c r="O487" s="1" t="e">
        <f t="shared" si="7"/>
        <v>#VALUE!</v>
      </c>
      <c r="P487" s="1"/>
      <c r="Q487" s="1"/>
    </row>
    <row r="488" spans="1:17">
      <c r="A488" s="4"/>
      <c r="B488" s="4"/>
      <c r="C488" s="4"/>
      <c r="D488" s="4"/>
      <c r="E488" s="1"/>
      <c r="F488" s="1"/>
      <c r="G488" s="1"/>
      <c r="H488" s="1"/>
      <c r="I488" s="1"/>
      <c r="J488" s="1"/>
      <c r="K488" s="5"/>
      <c r="M488" s="1" t="e">
        <f>CONCATENATE(INVDC[[#This Row],[CODE]]," ",INVDC[[#This Row],[NOM]])</f>
        <v>#VALUE!</v>
      </c>
      <c r="N488" s="1"/>
      <c r="O488" s="1" t="e">
        <f t="shared" si="7"/>
        <v>#VALUE!</v>
      </c>
      <c r="P488" s="1"/>
      <c r="Q488" s="1"/>
    </row>
    <row r="489" spans="1:17">
      <c r="A489" s="4"/>
      <c r="B489" s="4"/>
      <c r="C489" s="4"/>
      <c r="D489" s="4"/>
      <c r="E489" s="1"/>
      <c r="F489" s="1"/>
      <c r="G489" s="1"/>
      <c r="H489" s="1"/>
      <c r="I489" s="1"/>
      <c r="J489" s="1"/>
      <c r="K489" s="5"/>
      <c r="M489" s="1" t="e">
        <f>CONCATENATE(INVDC[[#This Row],[CODE]]," ",INVDC[[#This Row],[NOM]])</f>
        <v>#VALUE!</v>
      </c>
      <c r="N489" s="1"/>
      <c r="O489" s="1" t="e">
        <f t="shared" si="7"/>
        <v>#VALUE!</v>
      </c>
      <c r="P489" s="1"/>
      <c r="Q489" s="1"/>
    </row>
    <row r="490" spans="1:17">
      <c r="A490" s="4"/>
      <c r="B490" s="4"/>
      <c r="C490" s="4"/>
      <c r="D490" s="4"/>
      <c r="E490" s="1"/>
      <c r="F490" s="1"/>
      <c r="G490" s="1"/>
      <c r="H490" s="1"/>
      <c r="I490" s="1"/>
      <c r="J490" s="1"/>
      <c r="K490" s="5"/>
      <c r="M490" s="1" t="e">
        <f>CONCATENATE(INVDC[[#This Row],[CODE]]," ",INVDC[[#This Row],[NOM]])</f>
        <v>#VALUE!</v>
      </c>
      <c r="N490" s="1"/>
      <c r="O490" s="1" t="e">
        <f t="shared" si="7"/>
        <v>#VALUE!</v>
      </c>
      <c r="P490" s="1"/>
      <c r="Q490" s="1"/>
    </row>
    <row r="491" spans="1:17">
      <c r="A491" s="4"/>
      <c r="B491" s="4"/>
      <c r="C491" s="4"/>
      <c r="D491" s="4"/>
      <c r="E491" s="1"/>
      <c r="F491" s="1"/>
      <c r="G491" s="1"/>
      <c r="H491" s="1"/>
      <c r="I491" s="1"/>
      <c r="J491" s="1"/>
      <c r="K491" s="5"/>
      <c r="M491" s="1" t="e">
        <f>CONCATENATE(INVDC[[#This Row],[CODE]]," ",INVDC[[#This Row],[NOM]])</f>
        <v>#VALUE!</v>
      </c>
      <c r="N491" s="1"/>
      <c r="O491" s="1" t="e">
        <f t="shared" si="7"/>
        <v>#VALUE!</v>
      </c>
      <c r="P491" s="1"/>
      <c r="Q491" s="1"/>
    </row>
    <row r="492" spans="1:17">
      <c r="A492" s="4"/>
      <c r="B492" s="4"/>
      <c r="C492" s="4"/>
      <c r="D492" s="4"/>
      <c r="E492" s="1"/>
      <c r="F492" s="1"/>
      <c r="G492" s="1"/>
      <c r="H492" s="1"/>
      <c r="I492" s="1"/>
      <c r="J492" s="1"/>
      <c r="K492" s="5"/>
      <c r="M492" s="1" t="e">
        <f>CONCATENATE(INVDC[[#This Row],[CODE]]," ",INVDC[[#This Row],[NOM]])</f>
        <v>#VALUE!</v>
      </c>
      <c r="N492" s="1"/>
      <c r="O492" s="1" t="e">
        <f t="shared" si="7"/>
        <v>#VALUE!</v>
      </c>
      <c r="P492" s="1"/>
      <c r="Q492" s="1"/>
    </row>
    <row r="493" spans="1:17">
      <c r="A493" s="4"/>
      <c r="B493" s="4"/>
      <c r="C493" s="4"/>
      <c r="D493" s="4"/>
      <c r="E493" s="1"/>
      <c r="F493" s="1"/>
      <c r="G493" s="1"/>
      <c r="H493" s="1"/>
      <c r="I493" s="1"/>
      <c r="J493" s="1"/>
      <c r="K493" s="5"/>
      <c r="M493" s="1" t="e">
        <f>CONCATENATE(INVDC[[#This Row],[CODE]]," ",INVDC[[#This Row],[NOM]])</f>
        <v>#VALUE!</v>
      </c>
      <c r="N493" s="1"/>
      <c r="O493" s="1" t="e">
        <f t="shared" si="7"/>
        <v>#VALUE!</v>
      </c>
      <c r="P493" s="1"/>
      <c r="Q493" s="1"/>
    </row>
    <row r="494" spans="1:17">
      <c r="A494" s="4"/>
      <c r="B494" s="4"/>
      <c r="C494" s="4"/>
      <c r="D494" s="4"/>
      <c r="E494" s="1"/>
      <c r="F494" s="1"/>
      <c r="G494" s="1"/>
      <c r="H494" s="1"/>
      <c r="I494" s="1"/>
      <c r="J494" s="1"/>
      <c r="K494" s="5"/>
      <c r="M494" s="1" t="e">
        <f>CONCATENATE(INVDC[[#This Row],[CODE]]," ",INVDC[[#This Row],[NOM]])</f>
        <v>#VALUE!</v>
      </c>
      <c r="N494" s="1"/>
      <c r="O494" s="1" t="e">
        <f t="shared" si="7"/>
        <v>#VALUE!</v>
      </c>
      <c r="P494" s="1"/>
      <c r="Q494" s="1"/>
    </row>
    <row r="495" spans="1:17">
      <c r="A495" s="4"/>
      <c r="B495" s="4"/>
      <c r="C495" s="4"/>
      <c r="D495" s="4"/>
      <c r="E495" s="1"/>
      <c r="F495" s="1"/>
      <c r="G495" s="1"/>
      <c r="H495" s="1"/>
      <c r="I495" s="1"/>
      <c r="J495" s="1"/>
      <c r="K495" s="5"/>
      <c r="M495" s="1" t="e">
        <f>CONCATENATE(INVDC[[#This Row],[CODE]]," ",INVDC[[#This Row],[NOM]])</f>
        <v>#VALUE!</v>
      </c>
      <c r="N495" s="1"/>
      <c r="O495" s="1" t="e">
        <f t="shared" si="7"/>
        <v>#VALUE!</v>
      </c>
      <c r="P495" s="1"/>
      <c r="Q495" s="1"/>
    </row>
    <row r="496" spans="1:17">
      <c r="A496" s="4"/>
      <c r="B496" s="4"/>
      <c r="C496" s="4"/>
      <c r="D496" s="4"/>
      <c r="E496" s="1"/>
      <c r="F496" s="1"/>
      <c r="G496" s="1"/>
      <c r="H496" s="1"/>
      <c r="I496" s="1"/>
      <c r="J496" s="1"/>
      <c r="K496" s="5"/>
      <c r="M496" s="1" t="e">
        <f>CONCATENATE(INVDC[[#This Row],[CODE]]," ",INVDC[[#This Row],[NOM]])</f>
        <v>#VALUE!</v>
      </c>
      <c r="N496" s="1"/>
      <c r="O496" s="1" t="e">
        <f t="shared" si="7"/>
        <v>#VALUE!</v>
      </c>
      <c r="P496" s="1"/>
      <c r="Q496" s="1"/>
    </row>
    <row r="497" spans="1:17">
      <c r="A497" s="4"/>
      <c r="B497" s="4"/>
      <c r="C497" s="4"/>
      <c r="D497" s="4"/>
      <c r="E497" s="1"/>
      <c r="F497" s="1"/>
      <c r="G497" s="1"/>
      <c r="H497" s="1"/>
      <c r="I497" s="1"/>
      <c r="J497" s="1"/>
      <c r="K497" s="5"/>
      <c r="M497" s="1" t="e">
        <f>CONCATENATE(INVDC[[#This Row],[CODE]]," ",INVDC[[#This Row],[NOM]])</f>
        <v>#VALUE!</v>
      </c>
      <c r="N497" s="1"/>
      <c r="O497" s="1" t="e">
        <f t="shared" si="7"/>
        <v>#VALUE!</v>
      </c>
      <c r="P497" s="1"/>
      <c r="Q497" s="1"/>
    </row>
    <row r="498" spans="1:17">
      <c r="A498" s="4"/>
      <c r="B498" s="4"/>
      <c r="C498" s="4"/>
      <c r="D498" s="4"/>
      <c r="E498" s="1"/>
      <c r="F498" s="1"/>
      <c r="G498" s="1"/>
      <c r="H498" s="1"/>
      <c r="I498" s="1"/>
      <c r="J498" s="1"/>
      <c r="K498" s="5"/>
      <c r="M498" s="1" t="e">
        <f>CONCATENATE(INVDC[[#This Row],[CODE]]," ",INVDC[[#This Row],[NOM]])</f>
        <v>#VALUE!</v>
      </c>
      <c r="N498" s="1"/>
      <c r="O498" s="1" t="e">
        <f t="shared" si="7"/>
        <v>#VALUE!</v>
      </c>
      <c r="P498" s="1"/>
      <c r="Q498" s="1"/>
    </row>
    <row r="499" spans="1:17">
      <c r="A499" s="4"/>
      <c r="B499" s="4"/>
      <c r="C499" s="4"/>
      <c r="D499" s="4"/>
      <c r="E499" s="1"/>
      <c r="F499" s="1"/>
      <c r="G499" s="1"/>
      <c r="H499" s="1"/>
      <c r="I499" s="1"/>
      <c r="J499" s="1"/>
      <c r="K499" s="5"/>
      <c r="M499" s="1" t="e">
        <f>CONCATENATE(INVDC[[#This Row],[CODE]]," ",INVDC[[#This Row],[NOM]])</f>
        <v>#VALUE!</v>
      </c>
      <c r="N499" s="1"/>
      <c r="O499" s="1" t="e">
        <f t="shared" si="7"/>
        <v>#VALUE!</v>
      </c>
      <c r="P499" s="1"/>
      <c r="Q499" s="1"/>
    </row>
    <row r="500" spans="1:17">
      <c r="A500" s="4"/>
      <c r="B500" s="4"/>
      <c r="C500" s="4"/>
      <c r="D500" s="4"/>
      <c r="E500" s="1"/>
      <c r="F500" s="1"/>
      <c r="G500" s="1"/>
      <c r="H500" s="1"/>
      <c r="I500" s="1"/>
      <c r="J500" s="1"/>
      <c r="K500" s="5"/>
      <c r="M500" s="1" t="e">
        <f>CONCATENATE(INVDC[[#This Row],[CODE]]," ",INVDC[[#This Row],[NOM]])</f>
        <v>#VALUE!</v>
      </c>
      <c r="N500" s="1"/>
      <c r="O500" s="1" t="e">
        <f t="shared" si="7"/>
        <v>#VALUE!</v>
      </c>
      <c r="P500" s="1"/>
      <c r="Q500" s="1"/>
    </row>
    <row r="501" spans="1:17">
      <c r="A501" s="4"/>
      <c r="B501" s="4"/>
      <c r="C501" s="4"/>
      <c r="D501" s="4"/>
      <c r="E501" s="1"/>
      <c r="F501" s="1"/>
      <c r="G501" s="1"/>
      <c r="H501" s="1"/>
      <c r="I501" s="1"/>
      <c r="J501" s="1"/>
      <c r="K501" s="5"/>
      <c r="M501" s="1" t="e">
        <f>CONCATENATE(INVDC[[#This Row],[CODE]]," ",INVDC[[#This Row],[NOM]])</f>
        <v>#VALUE!</v>
      </c>
      <c r="N501" s="1"/>
      <c r="O501" s="1" t="e">
        <f t="shared" si="7"/>
        <v>#VALUE!</v>
      </c>
      <c r="P501" s="1"/>
      <c r="Q501" s="1"/>
    </row>
    <row r="502" spans="1:17">
      <c r="A502" s="4"/>
      <c r="B502" s="4"/>
      <c r="C502" s="4"/>
      <c r="D502" s="4"/>
      <c r="E502" s="1"/>
      <c r="F502" s="1"/>
      <c r="G502" s="1"/>
      <c r="H502" s="1"/>
      <c r="I502" s="1"/>
      <c r="J502" s="1"/>
      <c r="K502" s="5"/>
      <c r="M502" s="1" t="e">
        <f>CONCATENATE(INVDC[[#This Row],[CODE]]," ",INVDC[[#This Row],[NOM]])</f>
        <v>#VALUE!</v>
      </c>
      <c r="N502" s="1"/>
      <c r="O502" s="1" t="e">
        <f t="shared" si="7"/>
        <v>#VALUE!</v>
      </c>
      <c r="P502" s="1"/>
      <c r="Q502" s="1"/>
    </row>
    <row r="503" spans="1:17">
      <c r="A503" s="4"/>
      <c r="B503" s="4"/>
      <c r="C503" s="4"/>
      <c r="D503" s="4"/>
      <c r="E503" s="1"/>
      <c r="F503" s="1"/>
      <c r="G503" s="1"/>
      <c r="H503" s="1"/>
      <c r="I503" s="1"/>
      <c r="J503" s="1"/>
      <c r="K503" s="5"/>
      <c r="M503" s="1" t="e">
        <f>CONCATENATE(INVDC[[#This Row],[CODE]]," ",INVDC[[#This Row],[NOM]])</f>
        <v>#VALUE!</v>
      </c>
      <c r="N503" s="1"/>
      <c r="O503" s="1" t="e">
        <f t="shared" si="7"/>
        <v>#VALUE!</v>
      </c>
      <c r="P503" s="1"/>
      <c r="Q503" s="1"/>
    </row>
    <row r="504" spans="1:17">
      <c r="A504" s="4"/>
      <c r="B504" s="4"/>
      <c r="C504" s="4"/>
      <c r="D504" s="4"/>
      <c r="E504" s="1"/>
      <c r="F504" s="1"/>
      <c r="G504" s="1"/>
      <c r="H504" s="1"/>
      <c r="I504" s="1"/>
      <c r="J504" s="1"/>
      <c r="K504" s="5"/>
      <c r="M504" s="1" t="e">
        <f>CONCATENATE(INVDC[[#This Row],[CODE]]," ",INVDC[[#This Row],[NOM]])</f>
        <v>#VALUE!</v>
      </c>
      <c r="N504" s="1"/>
      <c r="O504" s="1" t="e">
        <f t="shared" si="7"/>
        <v>#VALUE!</v>
      </c>
      <c r="P504" s="1"/>
      <c r="Q504" s="1"/>
    </row>
    <row r="505" spans="1:17">
      <c r="A505" s="4"/>
      <c r="B505" s="4"/>
      <c r="C505" s="4"/>
      <c r="D505" s="4"/>
      <c r="E505" s="1"/>
      <c r="F505" s="1"/>
      <c r="G505" s="1"/>
      <c r="H505" s="1"/>
      <c r="I505" s="1"/>
      <c r="J505" s="1"/>
      <c r="K505" s="5"/>
      <c r="M505" s="1" t="e">
        <f>CONCATENATE(INVDC[[#This Row],[CODE]]," ",INVDC[[#This Row],[NOM]])</f>
        <v>#VALUE!</v>
      </c>
      <c r="N505" s="1"/>
      <c r="O505" s="1" t="e">
        <f t="shared" si="7"/>
        <v>#VALUE!</v>
      </c>
      <c r="P505" s="1"/>
      <c r="Q505" s="1"/>
    </row>
    <row r="506" spans="1:17">
      <c r="A506" s="4"/>
      <c r="B506" s="4"/>
      <c r="C506" s="4"/>
      <c r="D506" s="4"/>
      <c r="E506" s="1"/>
      <c r="F506" s="1"/>
      <c r="G506" s="1"/>
      <c r="H506" s="1"/>
      <c r="I506" s="1"/>
      <c r="J506" s="1"/>
      <c r="K506" s="5"/>
      <c r="M506" s="1" t="e">
        <f>CONCATENATE(INVDC[[#This Row],[CODE]]," ",INVDC[[#This Row],[NOM]])</f>
        <v>#VALUE!</v>
      </c>
      <c r="N506" s="1"/>
      <c r="O506" s="1" t="e">
        <f t="shared" si="7"/>
        <v>#VALUE!</v>
      </c>
      <c r="P506" s="1"/>
      <c r="Q506" s="1"/>
    </row>
    <row r="507" spans="1:17">
      <c r="A507" s="4"/>
      <c r="B507" s="4"/>
      <c r="C507" s="4"/>
      <c r="D507" s="4"/>
      <c r="E507" s="1"/>
      <c r="F507" s="1"/>
      <c r="G507" s="1"/>
      <c r="H507" s="1"/>
      <c r="I507" s="1"/>
      <c r="J507" s="1"/>
      <c r="K507" s="5"/>
      <c r="M507" s="1" t="e">
        <f>CONCATENATE(INVDC[[#This Row],[CODE]]," ",INVDC[[#This Row],[NOM]])</f>
        <v>#VALUE!</v>
      </c>
      <c r="N507" s="1"/>
      <c r="O507" s="1" t="e">
        <f t="shared" si="7"/>
        <v>#VALUE!</v>
      </c>
      <c r="P507" s="1"/>
      <c r="Q507" s="1"/>
    </row>
    <row r="508" spans="1:17">
      <c r="A508" s="4"/>
      <c r="B508" s="4"/>
      <c r="C508" s="4"/>
      <c r="D508" s="4"/>
      <c r="E508" s="1"/>
      <c r="F508" s="1"/>
      <c r="G508" s="1"/>
      <c r="H508" s="1"/>
      <c r="I508" s="1"/>
      <c r="J508" s="1"/>
      <c r="K508" s="5"/>
      <c r="M508" s="1" t="e">
        <f>CONCATENATE(INVDC[[#This Row],[CODE]]," ",INVDC[[#This Row],[NOM]])</f>
        <v>#VALUE!</v>
      </c>
      <c r="N508" s="1"/>
      <c r="O508" s="1" t="e">
        <f t="shared" si="7"/>
        <v>#VALUE!</v>
      </c>
      <c r="P508" s="1"/>
      <c r="Q508" s="1"/>
    </row>
    <row r="509" spans="1:17">
      <c r="A509" s="4"/>
      <c r="B509" s="4"/>
      <c r="C509" s="4"/>
      <c r="D509" s="4"/>
      <c r="E509" s="1"/>
      <c r="F509" s="1"/>
      <c r="G509" s="1"/>
      <c r="H509" s="1"/>
      <c r="I509" s="1"/>
      <c r="J509" s="1"/>
      <c r="K509" s="5"/>
      <c r="M509" s="1" t="e">
        <f>CONCATENATE(INVDC[[#This Row],[CODE]]," ",INVDC[[#This Row],[NOM]])</f>
        <v>#VALUE!</v>
      </c>
      <c r="N509" s="1"/>
      <c r="O509" s="1" t="e">
        <f t="shared" si="7"/>
        <v>#VALUE!</v>
      </c>
      <c r="P509" s="1"/>
      <c r="Q509" s="1"/>
    </row>
    <row r="510" spans="1:17">
      <c r="A510" s="4"/>
      <c r="B510" s="4"/>
      <c r="C510" s="4"/>
      <c r="D510" s="4"/>
      <c r="E510" s="1"/>
      <c r="F510" s="1"/>
      <c r="G510" s="1"/>
      <c r="H510" s="1"/>
      <c r="I510" s="1"/>
      <c r="J510" s="1"/>
      <c r="K510" s="5"/>
      <c r="M510" s="1" t="e">
        <f>CONCATENATE(INVDC[[#This Row],[CODE]]," ",INVDC[[#This Row],[NOM]])</f>
        <v>#VALUE!</v>
      </c>
      <c r="N510" s="1"/>
      <c r="O510" s="1" t="e">
        <f t="shared" si="7"/>
        <v>#VALUE!</v>
      </c>
      <c r="P510" s="1"/>
      <c r="Q510" s="1"/>
    </row>
    <row r="511" spans="1:17">
      <c r="A511" s="4"/>
      <c r="B511" s="4"/>
      <c r="C511" s="4"/>
      <c r="D511" s="4"/>
      <c r="E511" s="1"/>
      <c r="F511" s="1"/>
      <c r="G511" s="1"/>
      <c r="H511" s="1"/>
      <c r="I511" s="1"/>
      <c r="J511" s="1"/>
      <c r="K511" s="5"/>
      <c r="M511" s="1" t="e">
        <f>CONCATENATE(INVDC[[#This Row],[CODE]]," ",INVDC[[#This Row],[NOM]])</f>
        <v>#VALUE!</v>
      </c>
      <c r="N511" s="1"/>
      <c r="O511" s="1" t="e">
        <f t="shared" si="7"/>
        <v>#VALUE!</v>
      </c>
      <c r="P511" s="1"/>
      <c r="Q511" s="1"/>
    </row>
    <row r="512" spans="1:17">
      <c r="A512" s="4"/>
      <c r="B512" s="4"/>
      <c r="C512" s="4"/>
      <c r="D512" s="4"/>
      <c r="E512" s="1"/>
      <c r="F512" s="1"/>
      <c r="G512" s="1"/>
      <c r="H512" s="1"/>
      <c r="I512" s="1"/>
      <c r="J512" s="1"/>
      <c r="K512" s="5"/>
      <c r="M512" s="1" t="e">
        <f>CONCATENATE(INVDC[[#This Row],[CODE]]," ",INVDC[[#This Row],[NOM]])</f>
        <v>#VALUE!</v>
      </c>
      <c r="N512" s="1"/>
      <c r="O512" s="1" t="e">
        <f t="shared" si="7"/>
        <v>#VALUE!</v>
      </c>
      <c r="P512" s="1"/>
      <c r="Q512" s="1"/>
    </row>
    <row r="513" spans="1:17">
      <c r="A513" s="4"/>
      <c r="B513" s="4"/>
      <c r="C513" s="4"/>
      <c r="D513" s="4"/>
      <c r="E513" s="1"/>
      <c r="F513" s="1"/>
      <c r="G513" s="1"/>
      <c r="H513" s="1"/>
      <c r="I513" s="1"/>
      <c r="J513" s="1"/>
      <c r="K513" s="5"/>
      <c r="M513" s="1" t="e">
        <f>CONCATENATE(INVDC[[#This Row],[CODE]]," ",INVDC[[#This Row],[NOM]])</f>
        <v>#VALUE!</v>
      </c>
      <c r="N513" s="1"/>
      <c r="O513" s="1" t="e">
        <f t="shared" si="7"/>
        <v>#VALUE!</v>
      </c>
      <c r="P513" s="1"/>
      <c r="Q513" s="1"/>
    </row>
    <row r="514" spans="1:17">
      <c r="A514" s="4"/>
      <c r="B514" s="4"/>
      <c r="C514" s="4"/>
      <c r="D514" s="4"/>
      <c r="E514" s="1"/>
      <c r="F514" s="1"/>
      <c r="G514" s="1"/>
      <c r="H514" s="1"/>
      <c r="I514" s="1"/>
      <c r="J514" s="1"/>
      <c r="K514" s="5"/>
      <c r="M514" s="1" t="e">
        <f>CONCATENATE(INVDC[[#This Row],[CODE]]," ",INVDC[[#This Row],[NOM]])</f>
        <v>#VALUE!</v>
      </c>
      <c r="N514" s="1"/>
      <c r="O514" s="1" t="e">
        <f t="shared" si="7"/>
        <v>#VALUE!</v>
      </c>
      <c r="P514" s="1"/>
      <c r="Q514" s="1"/>
    </row>
    <row r="515" spans="1:17">
      <c r="A515" s="4"/>
      <c r="B515" s="4"/>
      <c r="C515" s="4"/>
      <c r="D515" s="4"/>
      <c r="E515" s="1"/>
      <c r="F515" s="1"/>
      <c r="G515" s="1"/>
      <c r="H515" s="1"/>
      <c r="I515" s="1"/>
      <c r="J515" s="1"/>
      <c r="K515" s="5"/>
      <c r="M515" s="1" t="e">
        <f>CONCATENATE(INVDC[[#This Row],[CODE]]," ",INVDC[[#This Row],[NOM]])</f>
        <v>#VALUE!</v>
      </c>
      <c r="N515" s="1"/>
      <c r="O515" s="1" t="e">
        <f t="shared" si="7"/>
        <v>#VALUE!</v>
      </c>
      <c r="P515" s="1"/>
      <c r="Q515" s="1"/>
    </row>
    <row r="516" spans="1:17">
      <c r="A516" s="4"/>
      <c r="B516" s="4"/>
      <c r="C516" s="4"/>
      <c r="D516" s="4"/>
      <c r="E516" s="1"/>
      <c r="F516" s="1"/>
      <c r="G516" s="1"/>
      <c r="H516" s="1"/>
      <c r="I516" s="1"/>
      <c r="J516" s="1"/>
      <c r="K516" s="5"/>
      <c r="M516" s="1" t="e">
        <f>CONCATENATE(INVDC[[#This Row],[CODE]]," ",INVDC[[#This Row],[NOM]])</f>
        <v>#VALUE!</v>
      </c>
      <c r="N516" s="1"/>
      <c r="O516" s="1" t="e">
        <f t="shared" si="7"/>
        <v>#VALUE!</v>
      </c>
      <c r="P516" s="1"/>
      <c r="Q516" s="1"/>
    </row>
    <row r="517" spans="1:17">
      <c r="A517" s="4"/>
      <c r="B517" s="4"/>
      <c r="C517" s="4"/>
      <c r="D517" s="4"/>
      <c r="E517" s="1"/>
      <c r="F517" s="1"/>
      <c r="G517" s="1"/>
      <c r="H517" s="1"/>
      <c r="I517" s="1"/>
      <c r="J517" s="1"/>
      <c r="K517" s="5"/>
      <c r="M517" s="1" t="e">
        <f>CONCATENATE(INVDC[[#This Row],[CODE]]," ",INVDC[[#This Row],[NOM]])</f>
        <v>#VALUE!</v>
      </c>
      <c r="N517" s="1"/>
      <c r="O517" s="1" t="e">
        <f t="shared" si="7"/>
        <v>#VALUE!</v>
      </c>
      <c r="P517" s="1"/>
      <c r="Q517" s="1"/>
    </row>
    <row r="518" spans="1:17">
      <c r="A518" s="4"/>
      <c r="B518" s="4"/>
      <c r="C518" s="4"/>
      <c r="D518" s="4"/>
      <c r="E518" s="1"/>
      <c r="F518" s="1"/>
      <c r="G518" s="1"/>
      <c r="H518" s="1"/>
      <c r="I518" s="1"/>
      <c r="J518" s="1"/>
      <c r="K518" s="5"/>
      <c r="M518" s="1" t="e">
        <f>CONCATENATE(INVDC[[#This Row],[CODE]]," ",INVDC[[#This Row],[NOM]])</f>
        <v>#VALUE!</v>
      </c>
      <c r="N518" s="1"/>
      <c r="O518" s="1" t="e">
        <f t="shared" si="7"/>
        <v>#VALUE!</v>
      </c>
      <c r="P518" s="1"/>
      <c r="Q518" s="1"/>
    </row>
    <row r="519" spans="1:17">
      <c r="A519" s="4"/>
      <c r="B519" s="4"/>
      <c r="C519" s="4"/>
      <c r="D519" s="4"/>
      <c r="E519" s="1"/>
      <c r="F519" s="1"/>
      <c r="G519" s="1"/>
      <c r="H519" s="1"/>
      <c r="I519" s="1"/>
      <c r="J519" s="1"/>
      <c r="K519" s="5"/>
      <c r="M519" s="1" t="e">
        <f>CONCATENATE(INVDC[[#This Row],[CODE]]," ",INVDC[[#This Row],[NOM]])</f>
        <v>#VALUE!</v>
      </c>
      <c r="N519" s="1"/>
      <c r="O519" s="1" t="e">
        <f t="shared" si="7"/>
        <v>#VALUE!</v>
      </c>
      <c r="P519" s="1"/>
      <c r="Q519" s="1"/>
    </row>
    <row r="520" spans="1:17">
      <c r="A520" s="4"/>
      <c r="B520" s="4"/>
      <c r="C520" s="4"/>
      <c r="D520" s="4"/>
      <c r="E520" s="1"/>
      <c r="F520" s="1"/>
      <c r="G520" s="1"/>
      <c r="H520" s="1"/>
      <c r="I520" s="1"/>
      <c r="J520" s="1"/>
      <c r="K520" s="5"/>
      <c r="M520" s="1" t="e">
        <f>CONCATENATE(INVDC[[#This Row],[CODE]]," ",INVDC[[#This Row],[NOM]])</f>
        <v>#VALUE!</v>
      </c>
      <c r="N520" s="1"/>
      <c r="O520" s="1" t="e">
        <f t="shared" si="7"/>
        <v>#VALUE!</v>
      </c>
      <c r="P520" s="1"/>
      <c r="Q520" s="1"/>
    </row>
    <row r="521" spans="1:17">
      <c r="A521" s="4"/>
      <c r="B521" s="4"/>
      <c r="C521" s="4"/>
      <c r="D521" s="4"/>
      <c r="E521" s="1"/>
      <c r="F521" s="1"/>
      <c r="G521" s="1"/>
      <c r="H521" s="1"/>
      <c r="I521" s="1"/>
      <c r="J521" s="1"/>
      <c r="K521" s="5"/>
      <c r="M521" s="1" t="e">
        <f>CONCATENATE(INVDC[[#This Row],[CODE]]," ",INVDC[[#This Row],[NOM]])</f>
        <v>#VALUE!</v>
      </c>
      <c r="N521" s="1"/>
      <c r="O521" s="1" t="e">
        <f t="shared" si="7"/>
        <v>#VALUE!</v>
      </c>
      <c r="P521" s="1"/>
      <c r="Q521" s="1"/>
    </row>
    <row r="522" spans="1:17">
      <c r="A522" s="4"/>
      <c r="B522" s="4"/>
      <c r="C522" s="4"/>
      <c r="D522" s="4"/>
      <c r="E522" s="1"/>
      <c r="F522" s="1"/>
      <c r="G522" s="1"/>
      <c r="H522" s="1"/>
      <c r="I522" s="1"/>
      <c r="J522" s="1"/>
      <c r="K522" s="5"/>
      <c r="M522" s="1" t="e">
        <f>CONCATENATE(INVDC[[#This Row],[CODE]]," ",INVDC[[#This Row],[NOM]])</f>
        <v>#VALUE!</v>
      </c>
      <c r="N522" s="1"/>
      <c r="O522" s="1" t="e">
        <f t="shared" si="7"/>
        <v>#VALUE!</v>
      </c>
      <c r="P522" s="1"/>
      <c r="Q522" s="1"/>
    </row>
    <row r="523" spans="1:17">
      <c r="A523" s="4"/>
      <c r="B523" s="4"/>
      <c r="C523" s="4"/>
      <c r="D523" s="4"/>
      <c r="E523" s="1"/>
      <c r="F523" s="1"/>
      <c r="G523" s="1"/>
      <c r="H523" s="1"/>
      <c r="I523" s="1"/>
      <c r="J523" s="1"/>
      <c r="K523" s="5"/>
      <c r="M523" s="1" t="e">
        <f>CONCATENATE(INVDC[[#This Row],[CODE]]," ",INVDC[[#This Row],[NOM]])</f>
        <v>#VALUE!</v>
      </c>
      <c r="N523" s="1"/>
      <c r="O523" s="1" t="e">
        <f t="shared" si="7"/>
        <v>#VALUE!</v>
      </c>
      <c r="P523" s="1"/>
      <c r="Q523" s="1"/>
    </row>
    <row r="524" spans="1:17">
      <c r="A524" s="4"/>
      <c r="B524" s="4"/>
      <c r="C524" s="4"/>
      <c r="D524" s="4"/>
      <c r="E524" s="1"/>
      <c r="F524" s="1"/>
      <c r="G524" s="1"/>
      <c r="H524" s="1"/>
      <c r="I524" s="1"/>
      <c r="J524" s="1"/>
      <c r="K524" s="5"/>
      <c r="M524" s="1" t="e">
        <f>CONCATENATE(INVDC[[#This Row],[CODE]]," ",INVDC[[#This Row],[NOM]])</f>
        <v>#VALUE!</v>
      </c>
      <c r="N524" s="1"/>
      <c r="O524" s="1" t="e">
        <f t="shared" ref="O524:O550" si="8">M524</f>
        <v>#VALUE!</v>
      </c>
      <c r="P524" s="1"/>
      <c r="Q524" s="1"/>
    </row>
    <row r="525" spans="1:17">
      <c r="A525" s="4"/>
      <c r="B525" s="4"/>
      <c r="C525" s="4"/>
      <c r="D525" s="4"/>
      <c r="E525" s="1"/>
      <c r="F525" s="1"/>
      <c r="G525" s="1"/>
      <c r="H525" s="1"/>
      <c r="I525" s="1"/>
      <c r="J525" s="1"/>
      <c r="K525" s="5"/>
      <c r="M525" s="1" t="e">
        <f>CONCATENATE(INVDC[[#This Row],[CODE]]," ",INVDC[[#This Row],[NOM]])</f>
        <v>#VALUE!</v>
      </c>
      <c r="N525" s="1"/>
      <c r="O525" s="1" t="e">
        <f t="shared" si="8"/>
        <v>#VALUE!</v>
      </c>
      <c r="P525" s="1"/>
      <c r="Q525" s="1"/>
    </row>
    <row r="526" spans="1:17">
      <c r="A526" s="4"/>
      <c r="B526" s="4"/>
      <c r="C526" s="4"/>
      <c r="D526" s="4"/>
      <c r="E526" s="1"/>
      <c r="F526" s="1"/>
      <c r="G526" s="1"/>
      <c r="H526" s="1"/>
      <c r="I526" s="1"/>
      <c r="J526" s="1"/>
      <c r="K526" s="5"/>
      <c r="M526" s="1" t="e">
        <f>CONCATENATE(INVDC[[#This Row],[CODE]]," ",INVDC[[#This Row],[NOM]])</f>
        <v>#VALUE!</v>
      </c>
      <c r="N526" s="1"/>
      <c r="O526" s="1" t="e">
        <f t="shared" si="8"/>
        <v>#VALUE!</v>
      </c>
      <c r="P526" s="1"/>
      <c r="Q526" s="1"/>
    </row>
    <row r="527" spans="1:17">
      <c r="A527" s="4"/>
      <c r="B527" s="4"/>
      <c r="C527" s="4"/>
      <c r="D527" s="4"/>
      <c r="E527" s="1"/>
      <c r="F527" s="1"/>
      <c r="G527" s="1"/>
      <c r="H527" s="1"/>
      <c r="I527" s="1"/>
      <c r="J527" s="1"/>
      <c r="K527" s="5"/>
      <c r="M527" s="1" t="e">
        <f>CONCATENATE(INVDC[[#This Row],[CODE]]," ",INVDC[[#This Row],[NOM]])</f>
        <v>#VALUE!</v>
      </c>
      <c r="N527" s="1"/>
      <c r="O527" s="1" t="e">
        <f t="shared" si="8"/>
        <v>#VALUE!</v>
      </c>
      <c r="P527" s="1"/>
      <c r="Q527" s="1"/>
    </row>
    <row r="528" spans="1:17">
      <c r="A528" s="4"/>
      <c r="B528" s="4"/>
      <c r="C528" s="4"/>
      <c r="D528" s="4"/>
      <c r="E528" s="1"/>
      <c r="F528" s="1"/>
      <c r="G528" s="1"/>
      <c r="H528" s="1"/>
      <c r="I528" s="1"/>
      <c r="J528" s="1"/>
      <c r="K528" s="5"/>
      <c r="M528" s="1" t="e">
        <f>CONCATENATE(INVDC[[#This Row],[CODE]]," ",INVDC[[#This Row],[NOM]])</f>
        <v>#VALUE!</v>
      </c>
      <c r="N528" s="1"/>
      <c r="O528" s="1" t="e">
        <f t="shared" si="8"/>
        <v>#VALUE!</v>
      </c>
      <c r="P528" s="1"/>
      <c r="Q528" s="1"/>
    </row>
    <row r="529" spans="1:17">
      <c r="A529" s="4"/>
      <c r="B529" s="4"/>
      <c r="C529" s="4"/>
      <c r="D529" s="4"/>
      <c r="E529" s="1"/>
      <c r="F529" s="1"/>
      <c r="G529" s="1"/>
      <c r="H529" s="1"/>
      <c r="I529" s="1"/>
      <c r="J529" s="1"/>
      <c r="K529" s="5"/>
      <c r="M529" s="1" t="e">
        <f>CONCATENATE(INVDC[[#This Row],[CODE]]," ",INVDC[[#This Row],[NOM]])</f>
        <v>#VALUE!</v>
      </c>
      <c r="N529" s="1"/>
      <c r="O529" s="1" t="e">
        <f t="shared" si="8"/>
        <v>#VALUE!</v>
      </c>
      <c r="P529" s="1"/>
      <c r="Q529" s="1"/>
    </row>
    <row r="530" spans="1:17">
      <c r="A530" s="4"/>
      <c r="B530" s="4"/>
      <c r="C530" s="4"/>
      <c r="D530" s="4"/>
      <c r="E530" s="1"/>
      <c r="F530" s="1"/>
      <c r="G530" s="1"/>
      <c r="H530" s="1"/>
      <c r="I530" s="1"/>
      <c r="J530" s="1"/>
      <c r="K530" s="5"/>
      <c r="M530" s="1" t="e">
        <f>CONCATENATE(INVDC[[#This Row],[CODE]]," ",INVDC[[#This Row],[NOM]])</f>
        <v>#VALUE!</v>
      </c>
      <c r="N530" s="1"/>
      <c r="O530" s="1" t="e">
        <f t="shared" si="8"/>
        <v>#VALUE!</v>
      </c>
      <c r="P530" s="1"/>
      <c r="Q530" s="1"/>
    </row>
    <row r="531" spans="1:17">
      <c r="A531" s="4"/>
      <c r="B531" s="4"/>
      <c r="C531" s="4"/>
      <c r="D531" s="4"/>
      <c r="E531" s="1"/>
      <c r="F531" s="1"/>
      <c r="G531" s="1"/>
      <c r="H531" s="1"/>
      <c r="I531" s="1"/>
      <c r="J531" s="1"/>
      <c r="K531" s="5"/>
      <c r="M531" s="1" t="e">
        <f>CONCATENATE(INVDC[[#This Row],[CODE]]," ",INVDC[[#This Row],[NOM]])</f>
        <v>#VALUE!</v>
      </c>
      <c r="N531" s="1"/>
      <c r="O531" s="1" t="e">
        <f t="shared" si="8"/>
        <v>#VALUE!</v>
      </c>
      <c r="P531" s="1"/>
      <c r="Q531" s="1"/>
    </row>
    <row r="532" spans="1:17">
      <c r="A532" s="4"/>
      <c r="B532" s="4"/>
      <c r="C532" s="4"/>
      <c r="D532" s="4"/>
      <c r="E532" s="1"/>
      <c r="F532" s="1"/>
      <c r="G532" s="1"/>
      <c r="H532" s="1"/>
      <c r="I532" s="1"/>
      <c r="J532" s="1"/>
      <c r="K532" s="5"/>
      <c r="M532" s="1" t="e">
        <f>CONCATENATE(INVDC[[#This Row],[CODE]]," ",INVDC[[#This Row],[NOM]])</f>
        <v>#VALUE!</v>
      </c>
      <c r="N532" s="1"/>
      <c r="O532" s="1" t="e">
        <f t="shared" si="8"/>
        <v>#VALUE!</v>
      </c>
      <c r="P532" s="1"/>
      <c r="Q532" s="1"/>
    </row>
    <row r="533" spans="1:17">
      <c r="A533" s="4"/>
      <c r="B533" s="4"/>
      <c r="C533" s="4"/>
      <c r="D533" s="4"/>
      <c r="E533" s="1"/>
      <c r="F533" s="1"/>
      <c r="G533" s="1"/>
      <c r="H533" s="1"/>
      <c r="I533" s="1"/>
      <c r="J533" s="1"/>
      <c r="K533" s="5"/>
      <c r="M533" s="1" t="e">
        <f>CONCATENATE(INVDC[[#This Row],[CODE]]," ",INVDC[[#This Row],[NOM]])</f>
        <v>#VALUE!</v>
      </c>
      <c r="N533" s="1"/>
      <c r="O533" s="1" t="e">
        <f t="shared" si="8"/>
        <v>#VALUE!</v>
      </c>
      <c r="P533" s="1"/>
      <c r="Q533" s="1"/>
    </row>
    <row r="534" spans="1:17">
      <c r="A534" s="4"/>
      <c r="B534" s="4"/>
      <c r="C534" s="4"/>
      <c r="D534" s="4"/>
      <c r="E534" s="1"/>
      <c r="F534" s="1"/>
      <c r="G534" s="1"/>
      <c r="H534" s="1"/>
      <c r="I534" s="1"/>
      <c r="J534" s="1"/>
      <c r="K534" s="5"/>
      <c r="M534" s="1" t="e">
        <f>CONCATENATE(INVDC[[#This Row],[CODE]]," ",INVDC[[#This Row],[NOM]])</f>
        <v>#VALUE!</v>
      </c>
      <c r="N534" s="1"/>
      <c r="O534" s="1" t="e">
        <f t="shared" si="8"/>
        <v>#VALUE!</v>
      </c>
      <c r="P534" s="1"/>
      <c r="Q534" s="1"/>
    </row>
    <row r="535" spans="1:17">
      <c r="A535" s="4"/>
      <c r="B535" s="4"/>
      <c r="C535" s="4"/>
      <c r="D535" s="4"/>
      <c r="E535" s="1"/>
      <c r="F535" s="1"/>
      <c r="G535" s="1"/>
      <c r="H535" s="1"/>
      <c r="I535" s="1"/>
      <c r="J535" s="1"/>
      <c r="K535" s="5"/>
      <c r="M535" s="1" t="e">
        <f>CONCATENATE(INVDC[[#This Row],[CODE]]," ",INVDC[[#This Row],[NOM]])</f>
        <v>#VALUE!</v>
      </c>
      <c r="N535" s="1"/>
      <c r="O535" s="1" t="e">
        <f t="shared" si="8"/>
        <v>#VALUE!</v>
      </c>
      <c r="P535" s="1"/>
      <c r="Q535" s="1"/>
    </row>
    <row r="536" spans="1:17">
      <c r="A536" s="4"/>
      <c r="B536" s="4"/>
      <c r="C536" s="4"/>
      <c r="D536" s="4"/>
      <c r="E536" s="1"/>
      <c r="F536" s="1"/>
      <c r="G536" s="1"/>
      <c r="H536" s="1"/>
      <c r="I536" s="1"/>
      <c r="J536" s="1"/>
      <c r="K536" s="5"/>
      <c r="M536" s="1" t="e">
        <f>CONCATENATE(INVDC[[#This Row],[CODE]]," ",INVDC[[#This Row],[NOM]])</f>
        <v>#VALUE!</v>
      </c>
      <c r="N536" s="1"/>
      <c r="O536" s="1" t="e">
        <f t="shared" si="8"/>
        <v>#VALUE!</v>
      </c>
      <c r="P536" s="1"/>
      <c r="Q536" s="1"/>
    </row>
    <row r="537" spans="1:17">
      <c r="A537" s="4"/>
      <c r="B537" s="4"/>
      <c r="C537" s="4"/>
      <c r="D537" s="4"/>
      <c r="E537" s="1"/>
      <c r="F537" s="1"/>
      <c r="G537" s="1"/>
      <c r="H537" s="1"/>
      <c r="I537" s="1"/>
      <c r="J537" s="1"/>
      <c r="K537" s="5"/>
      <c r="M537" s="1" t="e">
        <f>CONCATENATE(INVDC[[#This Row],[CODE]]," ",INVDC[[#This Row],[NOM]])</f>
        <v>#VALUE!</v>
      </c>
      <c r="N537" s="1"/>
      <c r="O537" s="1" t="e">
        <f t="shared" si="8"/>
        <v>#VALUE!</v>
      </c>
      <c r="P537" s="1"/>
      <c r="Q537" s="1"/>
    </row>
    <row r="538" spans="1:17">
      <c r="A538" s="4"/>
      <c r="B538" s="4"/>
      <c r="C538" s="4"/>
      <c r="D538" s="4"/>
      <c r="E538" s="1"/>
      <c r="F538" s="1"/>
      <c r="G538" s="1"/>
      <c r="H538" s="1"/>
      <c r="I538" s="1"/>
      <c r="J538" s="1"/>
      <c r="K538" s="5"/>
      <c r="M538" s="1" t="e">
        <f>CONCATENATE(INVDC[[#This Row],[CODE]]," ",INVDC[[#This Row],[NOM]])</f>
        <v>#VALUE!</v>
      </c>
      <c r="N538" s="1"/>
      <c r="O538" s="1" t="e">
        <f t="shared" si="8"/>
        <v>#VALUE!</v>
      </c>
      <c r="P538" s="1"/>
      <c r="Q538" s="1"/>
    </row>
    <row r="539" spans="1:17">
      <c r="A539" s="4"/>
      <c r="B539" s="4"/>
      <c r="C539" s="4"/>
      <c r="D539" s="4"/>
      <c r="E539" s="1"/>
      <c r="F539" s="1"/>
      <c r="G539" s="1"/>
      <c r="H539" s="1"/>
      <c r="I539" s="1"/>
      <c r="J539" s="1"/>
      <c r="K539" s="5"/>
      <c r="M539" s="1" t="e">
        <f>CONCATENATE(INVDC[[#This Row],[CODE]]," ",INVDC[[#This Row],[NOM]])</f>
        <v>#VALUE!</v>
      </c>
      <c r="N539" s="1"/>
      <c r="O539" s="1" t="e">
        <f t="shared" si="8"/>
        <v>#VALUE!</v>
      </c>
      <c r="P539" s="1"/>
      <c r="Q539" s="1"/>
    </row>
    <row r="540" spans="1:17">
      <c r="A540" s="4"/>
      <c r="B540" s="4"/>
      <c r="C540" s="4"/>
      <c r="D540" s="4"/>
      <c r="E540" s="1"/>
      <c r="F540" s="1"/>
      <c r="G540" s="1"/>
      <c r="H540" s="1"/>
      <c r="I540" s="1"/>
      <c r="J540" s="1"/>
      <c r="K540" s="5"/>
      <c r="M540" s="1" t="e">
        <f>CONCATENATE(INVDC[[#This Row],[CODE]]," ",INVDC[[#This Row],[NOM]])</f>
        <v>#VALUE!</v>
      </c>
      <c r="N540" s="1"/>
      <c r="O540" s="1" t="e">
        <f t="shared" si="8"/>
        <v>#VALUE!</v>
      </c>
      <c r="P540" s="1"/>
      <c r="Q540" s="1"/>
    </row>
    <row r="541" spans="1:17">
      <c r="A541" s="4"/>
      <c r="B541" s="4"/>
      <c r="C541" s="4"/>
      <c r="D541" s="4"/>
      <c r="E541" s="1"/>
      <c r="F541" s="1"/>
      <c r="G541" s="1"/>
      <c r="H541" s="1"/>
      <c r="I541" s="1"/>
      <c r="J541" s="1"/>
      <c r="K541" s="5"/>
      <c r="M541" s="1" t="e">
        <f>CONCATENATE(INVDC[[#This Row],[CODE]]," ",INVDC[[#This Row],[NOM]])</f>
        <v>#VALUE!</v>
      </c>
      <c r="N541" s="1"/>
      <c r="O541" s="1" t="e">
        <f t="shared" si="8"/>
        <v>#VALUE!</v>
      </c>
      <c r="P541" s="1"/>
      <c r="Q541" s="1"/>
    </row>
    <row r="542" spans="1:17">
      <c r="A542" s="4"/>
      <c r="B542" s="4"/>
      <c r="C542" s="4"/>
      <c r="D542" s="4"/>
      <c r="E542" s="1"/>
      <c r="F542" s="1"/>
      <c r="G542" s="1"/>
      <c r="H542" s="1"/>
      <c r="I542" s="1"/>
      <c r="J542" s="1"/>
      <c r="K542" s="5"/>
      <c r="M542" s="1" t="e">
        <f>CONCATENATE(INVDC[[#This Row],[CODE]]," ",INVDC[[#This Row],[NOM]])</f>
        <v>#VALUE!</v>
      </c>
      <c r="N542" s="1"/>
      <c r="O542" s="1" t="e">
        <f t="shared" si="8"/>
        <v>#VALUE!</v>
      </c>
      <c r="P542" s="1"/>
      <c r="Q542" s="1"/>
    </row>
    <row r="543" spans="1:17">
      <c r="A543" s="4"/>
      <c r="B543" s="4"/>
      <c r="C543" s="4"/>
      <c r="D543" s="4"/>
      <c r="E543" s="1"/>
      <c r="F543" s="1"/>
      <c r="G543" s="1"/>
      <c r="H543" s="1"/>
      <c r="I543" s="1"/>
      <c r="J543" s="1"/>
      <c r="K543" s="5"/>
      <c r="M543" s="1" t="e">
        <f>CONCATENATE(INVDC[[#This Row],[CODE]]," ",INVDC[[#This Row],[NOM]])</f>
        <v>#VALUE!</v>
      </c>
      <c r="N543" s="1"/>
      <c r="O543" s="1" t="e">
        <f t="shared" si="8"/>
        <v>#VALUE!</v>
      </c>
      <c r="P543" s="1"/>
      <c r="Q543" s="1"/>
    </row>
    <row r="544" spans="1:17">
      <c r="A544" s="4"/>
      <c r="B544" s="4"/>
      <c r="C544" s="4"/>
      <c r="D544" s="4"/>
      <c r="E544" s="1"/>
      <c r="F544" s="1"/>
      <c r="G544" s="1"/>
      <c r="H544" s="1"/>
      <c r="I544" s="1"/>
      <c r="J544" s="1"/>
      <c r="K544" s="5"/>
      <c r="M544" s="1" t="e">
        <f>CONCATENATE(INVDC[[#This Row],[CODE]]," ",INVDC[[#This Row],[NOM]])</f>
        <v>#VALUE!</v>
      </c>
      <c r="N544" s="1"/>
      <c r="O544" s="1" t="e">
        <f t="shared" si="8"/>
        <v>#VALUE!</v>
      </c>
      <c r="P544" s="1"/>
      <c r="Q544" s="1"/>
    </row>
    <row r="545" spans="1:17">
      <c r="A545" s="4"/>
      <c r="B545" s="4"/>
      <c r="C545" s="4"/>
      <c r="D545" s="4"/>
      <c r="E545" s="1"/>
      <c r="F545" s="1"/>
      <c r="G545" s="1"/>
      <c r="H545" s="1"/>
      <c r="I545" s="1"/>
      <c r="J545" s="1"/>
      <c r="K545" s="5"/>
      <c r="M545" s="1" t="e">
        <f>CONCATENATE(INVDC[[#This Row],[CODE]]," ",INVDC[[#This Row],[NOM]])</f>
        <v>#VALUE!</v>
      </c>
      <c r="N545" s="1"/>
      <c r="O545" s="1" t="e">
        <f t="shared" si="8"/>
        <v>#VALUE!</v>
      </c>
      <c r="P545" s="1"/>
      <c r="Q545" s="1"/>
    </row>
    <row r="546" spans="1:17">
      <c r="A546" s="4"/>
      <c r="B546" s="4"/>
      <c r="C546" s="4"/>
      <c r="D546" s="4"/>
      <c r="E546" s="1"/>
      <c r="F546" s="1"/>
      <c r="G546" s="1"/>
      <c r="H546" s="1"/>
      <c r="I546" s="1"/>
      <c r="J546" s="1"/>
      <c r="K546" s="5"/>
      <c r="M546" s="1" t="e">
        <f>CONCATENATE(INVDC[[#This Row],[CODE]]," ",INVDC[[#This Row],[NOM]])</f>
        <v>#VALUE!</v>
      </c>
      <c r="N546" s="1"/>
      <c r="O546" s="1" t="e">
        <f t="shared" si="8"/>
        <v>#VALUE!</v>
      </c>
      <c r="P546" s="1"/>
      <c r="Q546" s="1"/>
    </row>
    <row r="547" spans="1:17">
      <c r="A547" s="4"/>
      <c r="B547" s="4"/>
      <c r="C547" s="4"/>
      <c r="D547" s="4"/>
      <c r="E547" s="1"/>
      <c r="F547" s="1"/>
      <c r="G547" s="1"/>
      <c r="H547" s="1"/>
      <c r="I547" s="1"/>
      <c r="J547" s="1"/>
      <c r="K547" s="5"/>
      <c r="M547" s="1" t="e">
        <f>CONCATENATE(INVDC[[#This Row],[CODE]]," ",INVDC[[#This Row],[NOM]])</f>
        <v>#VALUE!</v>
      </c>
      <c r="N547" s="1"/>
      <c r="O547" s="1" t="e">
        <f t="shared" si="8"/>
        <v>#VALUE!</v>
      </c>
      <c r="P547" s="1"/>
      <c r="Q547" s="1"/>
    </row>
    <row r="548" spans="1:17">
      <c r="A548" s="4"/>
      <c r="B548" s="4"/>
      <c r="C548" s="4"/>
      <c r="D548" s="4"/>
      <c r="E548" s="1"/>
      <c r="F548" s="1"/>
      <c r="G548" s="1"/>
      <c r="H548" s="1"/>
      <c r="I548" s="1"/>
      <c r="J548" s="1"/>
      <c r="K548" s="5"/>
      <c r="M548" s="1" t="e">
        <f>CONCATENATE(INVDC[[#This Row],[CODE]]," ",INVDC[[#This Row],[NOM]])</f>
        <v>#VALUE!</v>
      </c>
      <c r="N548" s="1"/>
      <c r="O548" s="1" t="e">
        <f t="shared" si="8"/>
        <v>#VALUE!</v>
      </c>
      <c r="P548" s="1"/>
      <c r="Q548" s="1"/>
    </row>
    <row r="549" spans="1:17">
      <c r="A549" s="4"/>
      <c r="B549" s="4"/>
      <c r="C549" s="4"/>
      <c r="D549" s="4"/>
      <c r="E549" s="1"/>
      <c r="F549" s="1"/>
      <c r="G549" s="1"/>
      <c r="H549" s="1"/>
      <c r="I549" s="1"/>
      <c r="J549" s="1"/>
      <c r="K549" s="5"/>
      <c r="M549" s="1" t="e">
        <f>CONCATENATE(INVDC[[#This Row],[CODE]]," ",INVDC[[#This Row],[NOM]])</f>
        <v>#VALUE!</v>
      </c>
      <c r="N549" s="1"/>
      <c r="O549" s="1" t="e">
        <f t="shared" si="8"/>
        <v>#VALUE!</v>
      </c>
      <c r="P549" s="1"/>
      <c r="Q549" s="1"/>
    </row>
    <row r="550" spans="1:17">
      <c r="A550" s="4"/>
      <c r="B550" s="4"/>
      <c r="C550" s="4"/>
      <c r="D550" s="4"/>
      <c r="E550" s="1"/>
      <c r="F550" s="1"/>
      <c r="G550" s="1"/>
      <c r="H550" s="1"/>
      <c r="I550" s="1"/>
      <c r="J550" s="1"/>
      <c r="K550" s="5"/>
      <c r="M550" s="1" t="e">
        <f>CONCATENATE(INVDC[[#This Row],[CODE]]," ",INVDC[[#This Row],[NOM]])</f>
        <v>#VALUE!</v>
      </c>
      <c r="N550" s="1"/>
      <c r="O550" s="1" t="e">
        <f t="shared" si="8"/>
        <v>#VALUE!</v>
      </c>
      <c r="P550" s="1"/>
      <c r="Q550" s="1"/>
    </row>
  </sheetData>
  <sheetProtection insertRows="0" deleteRows="0" sort="0" autoFilter="0" pivotTables="0"/>
  <mergeCells count="4">
    <mergeCell ref="D1:D4"/>
    <mergeCell ref="K1:K4"/>
    <mergeCell ref="H1:H4"/>
    <mergeCell ref="I1:I4"/>
  </mergeCells>
  <conditionalFormatting sqref="U11:U64">
    <cfRule type="duplicateValues" dxfId="80" priority="3"/>
  </conditionalFormatting>
  <conditionalFormatting sqref="B11:B468 K11:K468">
    <cfRule type="duplicateValues" dxfId="79" priority="2444"/>
  </conditionalFormatting>
  <conditionalFormatting sqref="C11:D468">
    <cfRule type="duplicateValues" dxfId="78" priority="2448"/>
  </conditionalFormatting>
  <hyperlinks>
    <hyperlink ref="W53" r:id="rId1"/>
    <hyperlink ref="W11" r:id="rId2"/>
    <hyperlink ref="W12" r:id="rId3"/>
    <hyperlink ref="W14" r:id="rId4"/>
    <hyperlink ref="W15" r:id="rId5"/>
    <hyperlink ref="W16" r:id="rId6"/>
    <hyperlink ref="W17" r:id="rId7"/>
  </hyperlinks>
  <pageMargins left="0.7" right="0.7" top="0.75" bottom="0.75" header="0.3" footer="0.3"/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I109"/>
  <sheetViews>
    <sheetView showGridLines="0" tabSelected="1" workbookViewId="0">
      <selection activeCell="J5" sqref="J5"/>
    </sheetView>
  </sheetViews>
  <sheetFormatPr baseColWidth="10" defaultRowHeight="15"/>
  <cols>
    <col min="1" max="1" width="3.7109375" bestFit="1" customWidth="1"/>
    <col min="2" max="2" width="2.7109375" customWidth="1"/>
    <col min="3" max="3" width="1.42578125" customWidth="1"/>
    <col min="4" max="4" width="6" customWidth="1"/>
    <col min="5" max="5" width="5" style="1" bestFit="1" customWidth="1"/>
    <col min="6" max="6" width="46.7109375" style="1" customWidth="1"/>
    <col min="7" max="7" width="3.7109375" style="1" bestFit="1" customWidth="1"/>
    <col min="8" max="8" width="3.7109375" style="1" customWidth="1"/>
    <col min="9" max="9" width="19.5703125" customWidth="1"/>
    <col min="10" max="10" width="16.140625" customWidth="1"/>
    <col min="11" max="11" width="4.42578125" customWidth="1"/>
    <col min="12" max="12" width="46.28515625" customWidth="1"/>
    <col min="13" max="13" width="4.42578125" customWidth="1"/>
    <col min="14" max="14" width="4.7109375" customWidth="1"/>
    <col min="15" max="15" width="5.42578125" style="1" customWidth="1"/>
    <col min="16" max="16" width="46.7109375" style="1" customWidth="1"/>
    <col min="17" max="17" width="5" style="1" bestFit="1" customWidth="1"/>
  </cols>
  <sheetData>
    <row r="1" spans="1:35">
      <c r="A1" s="14"/>
      <c r="B1" s="14"/>
      <c r="F1" s="1" t="str">
        <f>CHOOSE(IFERROR(IF(CALEPI="","1",IF(VUE="","1",IF(AND(CALEPI&lt;&gt;"",VUE="AVANT"),"2",IF(AND(CALEPI&lt;&gt;"",VUE="ARRIERE"),"3","")))),"4"),"","Vue avant","Vue arrière","")</f>
        <v>Vue avant</v>
      </c>
      <c r="P1" s="1" t="str">
        <f>CHOOSE(IFERROR(IF(CALEPI="","1",IF(VUE="","1",IF(AND(CALEPI&lt;&gt;"",VUE="AVANT"),"2",IF(AND(CALEPI&lt;&gt;"",VUE="ARRIERE"),"3","")))),"4"),"","Vue arrière","vue avant","")</f>
        <v>Vue arrière</v>
      </c>
    </row>
    <row r="2" spans="1:35">
      <c r="A2" s="14"/>
      <c r="B2" s="14"/>
    </row>
    <row r="3" spans="1:35">
      <c r="A3" s="14"/>
      <c r="B3" s="14"/>
      <c r="F3" s="18" t="s">
        <v>172</v>
      </c>
      <c r="G3" s="1">
        <f>LEN(CALEPI)+7</f>
        <v>15</v>
      </c>
      <c r="P3" s="17" t="str">
        <f>IF(CALEPI="","",CALEPI)</f>
        <v>SS1/AX21</v>
      </c>
    </row>
    <row r="4" spans="1:35">
      <c r="A4" s="14"/>
      <c r="B4" s="14"/>
      <c r="E4" s="1" t="s">
        <v>883</v>
      </c>
      <c r="F4" s="18" t="s">
        <v>881</v>
      </c>
      <c r="G4" s="1" t="s">
        <v>884</v>
      </c>
      <c r="O4" s="1" t="s">
        <v>883</v>
      </c>
      <c r="P4" s="17" t="s">
        <v>882</v>
      </c>
      <c r="Q4" s="1" t="s">
        <v>884</v>
      </c>
      <c r="R4" s="1"/>
    </row>
    <row r="5" spans="1:35">
      <c r="A5" s="19">
        <v>47</v>
      </c>
      <c r="B5" s="19"/>
      <c r="C5" s="1"/>
      <c r="E5" s="18" t="str">
        <f t="shared" ref="E5:E36" si="0">CHOOSE(IFERROR(IF(CALEPI="","1",IF(VUE="","1",IF(AND(CALEPI&lt;&gt;"",VUE="AVANT"),"2",IF(AND(CALEPI&lt;&gt;"",VUE="ARRIERE"),"3","")))),"4"),"",IF(A5&lt;=0,"D"&amp;A5,"F"&amp;A5),IF(A5&lt;=0,"D"&amp;A5,"R"&amp;A5),"")</f>
        <v>F47</v>
      </c>
      <c r="F5" s="22" t="str">
        <f>IF(ISNA(AND(ABSOLPOSITION&gt;ABSOLRU,ASSETOCCUP&lt;ABSOLRU)),"",ASSETNOM )</f>
        <v/>
      </c>
      <c r="G5" s="18" t="str">
        <f>E5</f>
        <v>F47</v>
      </c>
      <c r="H5" s="20"/>
      <c r="I5" t="str">
        <f>IF(FRU[[#This Row],[AVANT]]&lt;&gt;"",TRIM(RIGHT(FRU[[#This Row],[AVANT]],(LEN(FRU[[#This Row],[AVANT]])-8))),"")</f>
        <v/>
      </c>
      <c r="J5" t="e">
        <f>IF(AND(I5&lt;&gt;"",ROW()&lt;=(ROW()+INDEX(FEUILLEA!$J$11:$J$550,MATCH(I5,FEUILLEA!$D$11:$D$550,0))-1)),I5,"")</f>
        <v>#N/A</v>
      </c>
      <c r="O5" s="18" t="str">
        <f t="shared" ref="O5:O36" si="1">CHOOSE(IFERROR(IF(CALEPI="","1",IF(VUE="","1",IF(AND(CALEPI&lt;&gt;"",VUE="AVANT"),"2",IF(AND(CALEPI&lt;&gt;"",VUE="ARRIERE"),"3","")))),"4"),"",IF(A5&lt;=0,"D"&amp;A5,"R"&amp;A5),IF(A5&lt;=0,"D"&amp;A5,"F"&amp;A5),"")</f>
        <v>R47</v>
      </c>
      <c r="P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5" s="18" t="str">
        <f>O5</f>
        <v>R47</v>
      </c>
      <c r="R5" s="1"/>
    </row>
    <row r="6" spans="1:35">
      <c r="A6" s="19">
        <v>46</v>
      </c>
      <c r="B6" s="19"/>
      <c r="C6" s="1"/>
      <c r="E6" s="18" t="str">
        <f t="shared" si="0"/>
        <v>F46</v>
      </c>
      <c r="F6" s="22" t="str">
        <f>IF(ISNA(AND(ABSOLPOSITION&gt;ABSOLRU,ASSETOCCUP&lt;ABSOLRU)),"",ASSETNOM )</f>
        <v/>
      </c>
      <c r="G6" s="18" t="str">
        <f t="shared" ref="G6:G53" si="2">E6</f>
        <v>F46</v>
      </c>
      <c r="H6" s="20"/>
      <c r="I6" t="str">
        <f>IF(FRU[[#This Row],[AVANT]]&lt;&gt;"",TRIM(RIGHT(FRU[[#This Row],[AVANT]],(LEN(FRU[[#This Row],[AVANT]])-8))),"")</f>
        <v/>
      </c>
      <c r="J6" t="e">
        <f>IF(AND(I6&lt;&gt;"",ROW()&lt;=(ROW()+INDEX(FEUILLEA!$J$11:$J$550,MATCH(I6,FEUILLEA!$D$11:$D$550,0))-1)),I6,"")</f>
        <v>#N/A</v>
      </c>
      <c r="O6" s="18" t="str">
        <f t="shared" si="1"/>
        <v>R46</v>
      </c>
      <c r="P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6" s="18" t="str">
        <f t="shared" ref="Q6:Q53" si="3">O6</f>
        <v>R46</v>
      </c>
      <c r="R6" s="1"/>
    </row>
    <row r="7" spans="1:35">
      <c r="A7" s="19">
        <v>45</v>
      </c>
      <c r="B7" s="19"/>
      <c r="C7" s="1"/>
      <c r="E7" s="18" t="str">
        <f t="shared" si="0"/>
        <v>F45</v>
      </c>
      <c r="F7" s="22" t="str">
        <f>IF(ISNA(AND(ABSOLPOSITION&gt;ABSOLRU,ASSETOCCUP&lt;ABSOLRU)),"",ASSETNOM )</f>
        <v/>
      </c>
      <c r="G7" s="18" t="str">
        <f t="shared" si="2"/>
        <v>F45</v>
      </c>
      <c r="H7" s="20"/>
      <c r="I7" t="str">
        <f>IF(FRU[[#This Row],[AVANT]]&lt;&gt;"",TRIM(RIGHT(FRU[[#This Row],[AVANT]],(LEN(FRU[[#This Row],[AVANT]])-8))),"")</f>
        <v/>
      </c>
      <c r="J7" t="e">
        <f>IF(AND(I7&lt;&gt;"",ROW()&lt;=(ROW()+INDEX(FEUILLEA!$J$11:$J$550,MATCH(I7,FEUILLEA!$D$11:$D$550,0))-1)),I7,"")</f>
        <v>#N/A</v>
      </c>
      <c r="O7" s="18" t="str">
        <f t="shared" si="1"/>
        <v>R45</v>
      </c>
      <c r="P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7" s="18" t="str">
        <f t="shared" si="3"/>
        <v>R45</v>
      </c>
      <c r="R7" s="1"/>
    </row>
    <row r="8" spans="1:35">
      <c r="A8" s="19">
        <v>44</v>
      </c>
      <c r="B8" s="19"/>
      <c r="C8" s="1"/>
      <c r="E8" s="18" t="str">
        <f t="shared" si="0"/>
        <v>F44</v>
      </c>
      <c r="F8" s="22" t="str">
        <f>IF(ISNA(AND(ABSOLPOSITION&gt;ABSOLRU,ASSETOCCUP&lt;ABSOLRU)),"",ASSETNOM )</f>
        <v/>
      </c>
      <c r="G8" s="18" t="str">
        <f t="shared" si="2"/>
        <v>F44</v>
      </c>
      <c r="H8" s="20"/>
      <c r="I8" t="str">
        <f>IF(FRU[[#This Row],[AVANT]]&lt;&gt;"",TRIM(RIGHT(FRU[[#This Row],[AVANT]],(LEN(FRU[[#This Row],[AVANT]])-8))),"")</f>
        <v/>
      </c>
      <c r="J8" t="e">
        <f>IF(AND(I8&lt;&gt;"",ROW()&lt;=(ROW()+INDEX(FEUILLEA!$J$11:$J$550,MATCH(I8,FEUILLEA!$D$11:$D$550,0))-1)),I8,"")</f>
        <v>#N/A</v>
      </c>
      <c r="O8" s="18" t="str">
        <f t="shared" si="1"/>
        <v>R44</v>
      </c>
      <c r="P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8" s="18" t="str">
        <f t="shared" si="3"/>
        <v>R44</v>
      </c>
      <c r="R8" s="1"/>
    </row>
    <row r="9" spans="1:35">
      <c r="A9" s="19">
        <v>43</v>
      </c>
      <c r="B9" s="19"/>
      <c r="C9" s="1"/>
      <c r="E9" s="18" t="str">
        <f t="shared" si="0"/>
        <v>F43</v>
      </c>
      <c r="F9" s="22" t="str">
        <f>IF(ISNA(AND(ABSOLPOSITION&gt;ABSOLRU,ASSETOCCUP&lt;ABSOLRU)),"",ASSETNOM )</f>
        <v/>
      </c>
      <c r="G9" s="18" t="str">
        <f t="shared" si="2"/>
        <v>F43</v>
      </c>
      <c r="H9" s="20"/>
      <c r="I9" t="str">
        <f>IF(FRU[[#This Row],[AVANT]]&lt;&gt;"",TRIM(RIGHT(FRU[[#This Row],[AVANT]],(LEN(FRU[[#This Row],[AVANT]])-8))),"")</f>
        <v/>
      </c>
      <c r="J9" t="e">
        <f>IF(AND(I9&lt;&gt;"",ROW()&lt;=(ROW()+INDEX(FEUILLEA!$J$11:$J$550,MATCH(I9,FEUILLEA!$D$11:$D$550,0))-1)),I9,"")</f>
        <v>#N/A</v>
      </c>
      <c r="O9" s="18" t="str">
        <f t="shared" si="1"/>
        <v>R43</v>
      </c>
      <c r="P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9" s="18" t="str">
        <f t="shared" si="3"/>
        <v>R43</v>
      </c>
      <c r="R9" s="1"/>
      <c r="S9">
        <f>INDEX(FEUILLEA!$J$11:$J$550,MATCH(I10,FEUILLEA!$D$11:$D$550,0))</f>
        <v>1</v>
      </c>
      <c r="T9" t="e">
        <f>MATCH(I9,FEUILLEA!$D$11:$D$550,0)</f>
        <v>#N/A</v>
      </c>
      <c r="U9">
        <f>VLOOKUP(I10,FEUILLEA!$B$11:$J$523,9)</f>
        <v>1</v>
      </c>
      <c r="AI9" t="s">
        <v>914</v>
      </c>
    </row>
    <row r="10" spans="1:35">
      <c r="A10" s="19">
        <v>42</v>
      </c>
      <c r="B10" s="19"/>
      <c r="C10" s="1"/>
      <c r="E10" s="18" t="str">
        <f t="shared" si="0"/>
        <v>F42</v>
      </c>
      <c r="F10" s="22" t="str">
        <f>IF(ISNA(AND(ABSOLPOSITION&gt;ABSOLRU,ASSETOCCUP&lt;ABSOLRU)),"",ASSETNOM )</f>
        <v>IT04147  SS1-OOB-SW</v>
      </c>
      <c r="G10" s="18" t="str">
        <f t="shared" si="2"/>
        <v>F42</v>
      </c>
      <c r="H10" s="20"/>
      <c r="I10" t="str">
        <f>IF(FRU[[#This Row],[AVANT]]&lt;&gt;"",TRIM(RIGHT(FRU[[#This Row],[AVANT]],(LEN(FRU[[#This Row],[AVANT]])-8))),"")</f>
        <v>SS1-OOB-SW</v>
      </c>
      <c r="J10" t="str">
        <f>IF(AND(I10&lt;&gt;"",ROW()&lt;=(ROW()+INDEX(FEUILLEA!$J$11:$J$550,MATCH(I10,FEUILLEA!$D$11:$D$550,0))-1)),I10,"")</f>
        <v>SS1-OOB-SW</v>
      </c>
      <c r="O10" s="18" t="str">
        <f t="shared" si="1"/>
        <v>R42</v>
      </c>
      <c r="P1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0" s="18" t="str">
        <f t="shared" si="3"/>
        <v>R42</v>
      </c>
      <c r="R10" s="1"/>
      <c r="S10">
        <f>INDEX(FEUILLEA!$J$11:$J$550,MATCH(I11,FEUILLEA!$D$11:$D$550,0))</f>
        <v>1</v>
      </c>
      <c r="T10">
        <f>MATCH(I10,FEUILLEA!$D$11:$D$550,0)</f>
        <v>10</v>
      </c>
      <c r="U10">
        <f>VLOOKUP(I11,FEUILLEA!$B$11:$J$523,9)</f>
        <v>1</v>
      </c>
      <c r="AI10" t="s">
        <v>735</v>
      </c>
    </row>
    <row r="11" spans="1:35">
      <c r="A11" s="19">
        <v>41</v>
      </c>
      <c r="B11" s="19"/>
      <c r="C11" s="1"/>
      <c r="E11" s="18" t="str">
        <f t="shared" si="0"/>
        <v>F41</v>
      </c>
      <c r="F11" s="22" t="str">
        <f>IF(ISNA(AND(ABSOLPOSITION&gt;ABSOLRU,ASSETOCCUP&lt;ABSOLRU)),"",ASSETNOM )</f>
        <v>IT04146  SS1-OOB-IOLAN1</v>
      </c>
      <c r="G11" s="18" t="str">
        <f t="shared" si="2"/>
        <v>F41</v>
      </c>
      <c r="H11" s="20"/>
      <c r="I11" t="str">
        <f>IF(FRU[[#This Row],[AVANT]]&lt;&gt;"",TRIM(RIGHT(FRU[[#This Row],[AVANT]],(LEN(FRU[[#This Row],[AVANT]])-8))),"")</f>
        <v>SS1-OOB-IOLAN1</v>
      </c>
      <c r="J11" t="str">
        <f>IF(AND(I11&lt;&gt;"",ROW()&lt;=(ROW()+INDEX(FEUILLEA!$J$11:$J$550,MATCH(I11,FEUILLEA!$D$11:$D$550,0))-1)),I11,"")</f>
        <v>SS1-OOB-IOLAN1</v>
      </c>
      <c r="L11">
        <f>ROW()+INDEX(FEUILLEA!$J$11:$J$550,MATCH(I11,FEUILLEA!$D$11:$D$550,0))-1</f>
        <v>11</v>
      </c>
      <c r="O11" s="18" t="str">
        <f t="shared" si="1"/>
        <v>R41</v>
      </c>
      <c r="P1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1" s="18" t="str">
        <f t="shared" si="3"/>
        <v>R41</v>
      </c>
      <c r="S11" t="e">
        <f>INDEX(FEUILLEA!$J$11:$J$550,MATCH(I12,FEUILLEA!$D$11:$D$550,0))</f>
        <v>#N/A</v>
      </c>
      <c r="T11">
        <f>MATCH(I11,FEUILLEA!$D$11:$D$550,0)</f>
        <v>15</v>
      </c>
      <c r="U11" t="e">
        <f>VLOOKUP(I12,FEUILLEA!$B$11:$J$523,9)</f>
        <v>#N/A</v>
      </c>
      <c r="AI11" t="s">
        <v>688</v>
      </c>
    </row>
    <row r="12" spans="1:35">
      <c r="A12" s="19">
        <v>40</v>
      </c>
      <c r="B12" s="19"/>
      <c r="C12" s="1"/>
      <c r="E12" s="18" t="str">
        <f t="shared" si="0"/>
        <v>F40</v>
      </c>
      <c r="F12" s="22" t="str">
        <f>IF(ISNA(AND(ABSOLPOSITION&gt;ABSOLRU,ASSETOCCUP&lt;ABSOLRU)),"",ASSETNOM )</f>
        <v/>
      </c>
      <c r="G12" s="18" t="str">
        <f t="shared" si="2"/>
        <v>F40</v>
      </c>
      <c r="H12" s="20"/>
      <c r="I12" t="str">
        <f>IF(FRU[[#This Row],[AVANT]]&lt;&gt;"",TRIM(RIGHT(FRU[[#This Row],[AVANT]],(LEN(FRU[[#This Row],[AVANT]])-8))),"")</f>
        <v/>
      </c>
      <c r="J12" t="e">
        <f>IF(AND(I12&lt;&gt;"",ROW()&lt;=(ROW()+INDEX(FEUILLEA!$J$11:$J$550,MATCH(I12,FEUILLEA!$D$11:$D$550,0))-1)),I12,"")</f>
        <v>#N/A</v>
      </c>
      <c r="O12" s="18" t="str">
        <f t="shared" si="1"/>
        <v>R40</v>
      </c>
      <c r="P1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2" s="18" t="str">
        <f t="shared" si="3"/>
        <v>R40</v>
      </c>
      <c r="S12" t="e">
        <f>INDEX(FEUILLEA!$J$11:$J$550,MATCH(I13,FEUILLEA!$D$11:$D$550,0))</f>
        <v>#N/A</v>
      </c>
      <c r="T12" t="e">
        <f>MATCH(I12,FEUILLEA!$D$11:$D$550,0)</f>
        <v>#N/A</v>
      </c>
      <c r="U12" t="e">
        <f>VLOOKUP(I13,FEUILLEA!$B$11:$J$523,9)</f>
        <v>#N/A</v>
      </c>
      <c r="AI12" t="s">
        <v>691</v>
      </c>
    </row>
    <row r="13" spans="1:35">
      <c r="A13" s="19">
        <v>39</v>
      </c>
      <c r="B13" s="19"/>
      <c r="C13" s="1"/>
      <c r="E13" s="18" t="str">
        <f t="shared" si="0"/>
        <v>F39</v>
      </c>
      <c r="F13" s="22" t="str">
        <f>IF(ISNA(AND(ABSOLPOSITION&gt;ABSOLRU,ASSETOCCUP&lt;ABSOLRU)),"",ASSETNOM )</f>
        <v/>
      </c>
      <c r="G13" s="18" t="str">
        <f t="shared" si="2"/>
        <v>F39</v>
      </c>
      <c r="H13" s="20"/>
      <c r="I13" t="str">
        <f>IF(FRU[[#This Row],[AVANT]]&lt;&gt;"",TRIM(RIGHT(FRU[[#This Row],[AVANT]],(LEN(FRU[[#This Row],[AVANT]])-8))),"")</f>
        <v/>
      </c>
      <c r="J13" t="e">
        <f>IF(AND(I13&lt;&gt;"",ROW()&lt;=(ROW()+INDEX(FEUILLEA!$J$11:$J$550,MATCH(I13,FEUILLEA!$D$11:$D$550,0))-1)),I13,"")</f>
        <v>#N/A</v>
      </c>
      <c r="O13" s="18" t="str">
        <f t="shared" si="1"/>
        <v>R39</v>
      </c>
      <c r="P1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3" s="18" t="str">
        <f t="shared" si="3"/>
        <v>R39</v>
      </c>
      <c r="S13" t="e">
        <f>INDEX(FEUILLEA!$J$11:$J$550,MATCH(I14,FEUILLEA!$D$11:$D$550,0))</f>
        <v>#N/A</v>
      </c>
      <c r="T13" t="e">
        <f>MATCH(I13,FEUILLEA!$D$11:$D$550,0)</f>
        <v>#N/A</v>
      </c>
      <c r="U13" t="e">
        <f>VLOOKUP(I14,FEUILLEA!$B$11:$J$523,9)</f>
        <v>#N/A</v>
      </c>
      <c r="AI13" t="s">
        <v>154</v>
      </c>
    </row>
    <row r="14" spans="1:35">
      <c r="A14" s="19">
        <v>38</v>
      </c>
      <c r="B14" s="19"/>
      <c r="C14" s="1"/>
      <c r="E14" s="18" t="str">
        <f t="shared" si="0"/>
        <v>F38</v>
      </c>
      <c r="F14" s="22" t="str">
        <f>IF(ISNA(AND(ABSOLPOSITION&gt;ABSOLRU,ASSETOCCUP&lt;ABSOLRU)),"",ASSETNOM )</f>
        <v/>
      </c>
      <c r="G14" s="18" t="str">
        <f t="shared" si="2"/>
        <v>F38</v>
      </c>
      <c r="H14" s="20"/>
      <c r="I14" t="str">
        <f>IF(FRU[[#This Row],[AVANT]]&lt;&gt;"",TRIM(RIGHT(FRU[[#This Row],[AVANT]],(LEN(FRU[[#This Row],[AVANT]])-8))),"")</f>
        <v/>
      </c>
      <c r="J14" t="e">
        <f>IF(AND(I14&lt;&gt;"",ROW()&lt;=(ROW()+INDEX(FEUILLEA!$J$11:$J$550,MATCH(I14,FEUILLEA!$D$11:$D$550,0))-1)),I14,"")</f>
        <v>#N/A</v>
      </c>
      <c r="O14" s="18" t="str">
        <f t="shared" si="1"/>
        <v>R38</v>
      </c>
      <c r="P1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4" s="18" t="str">
        <f t="shared" si="3"/>
        <v>R38</v>
      </c>
      <c r="S14" t="e">
        <f>INDEX(FEUILLEA!$J$11:$J$550,MATCH(I15,FEUILLEA!$D$11:$D$550,0))</f>
        <v>#N/A</v>
      </c>
      <c r="T14" t="e">
        <f>MATCH(I14,FEUILLEA!$D$11:$D$550,0)</f>
        <v>#N/A</v>
      </c>
      <c r="U14" t="e">
        <f>VLOOKUP(I15,FEUILLEA!$B$11:$J$523,9)</f>
        <v>#N/A</v>
      </c>
      <c r="AI14" t="s">
        <v>162</v>
      </c>
    </row>
    <row r="15" spans="1:35">
      <c r="A15" s="19">
        <v>37</v>
      </c>
      <c r="B15" s="19"/>
      <c r="C15" s="1"/>
      <c r="E15" s="18" t="str">
        <f t="shared" si="0"/>
        <v>F37</v>
      </c>
      <c r="F15" s="22" t="str">
        <f>IF(ISNA(AND(ABSOLPOSITION&gt;ABSOLRU,ASSETOCCUP&lt;ABSOLRU)),"",ASSETNOM )</f>
        <v/>
      </c>
      <c r="G15" s="18" t="str">
        <f t="shared" si="2"/>
        <v>F37</v>
      </c>
      <c r="H15" s="20"/>
      <c r="I15" t="str">
        <f>IF(FRU[[#This Row],[AVANT]]&lt;&gt;"",TRIM(RIGHT(FRU[[#This Row],[AVANT]],(LEN(FRU[[#This Row],[AVANT]])-8))),"")</f>
        <v/>
      </c>
      <c r="J15" t="e">
        <f>IF(AND(I15&lt;&gt;"",ROW()&lt;=(ROW()+INDEX(FEUILLEA!$J$11:$J$550,MATCH(I15,FEUILLEA!$D$11:$D$550,0))-1)),I15,"")</f>
        <v>#N/A</v>
      </c>
      <c r="O15" s="18" t="str">
        <f t="shared" si="1"/>
        <v>R37</v>
      </c>
      <c r="P1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5" s="18" t="str">
        <f t="shared" si="3"/>
        <v>R37</v>
      </c>
      <c r="S15" t="e">
        <f>INDEX(FEUILLEA!$J$11:$J$550,MATCH(I16,FEUILLEA!$D$11:$D$550,0))</f>
        <v>#N/A</v>
      </c>
      <c r="T15" t="e">
        <f>MATCH(I15,FEUILLEA!$D$11:$D$550,0)</f>
        <v>#N/A</v>
      </c>
      <c r="U15" t="e">
        <f>VLOOKUP(I16,FEUILLEA!$B$11:$J$523,9)</f>
        <v>#N/A</v>
      </c>
      <c r="AI15" t="s">
        <v>647</v>
      </c>
    </row>
    <row r="16" spans="1:35">
      <c r="A16" s="19">
        <v>36</v>
      </c>
      <c r="B16" s="19"/>
      <c r="C16" s="1"/>
      <c r="E16" s="18" t="str">
        <f t="shared" si="0"/>
        <v>F36</v>
      </c>
      <c r="F16" s="22" t="str">
        <f>IF(ISNA(AND(ABSOLPOSITION&gt;ABSOLRU,ASSETOCCUP&lt;ABSOLRU)),"",ASSETNOM )</f>
        <v/>
      </c>
      <c r="G16" s="18" t="str">
        <f t="shared" si="2"/>
        <v>F36</v>
      </c>
      <c r="H16" s="20"/>
      <c r="I16" t="str">
        <f>IF(FRU[[#This Row],[AVANT]]&lt;&gt;"",TRIM(RIGHT(FRU[[#This Row],[AVANT]],(LEN(FRU[[#This Row],[AVANT]])-8))),"")</f>
        <v/>
      </c>
      <c r="J16" t="e">
        <f>IF(AND(I16&lt;&gt;"",ROW()&lt;=(ROW()+INDEX(FEUILLEA!$J$11:$J$550,MATCH(I16,FEUILLEA!$D$11:$D$550,0))-1)),I16,"")</f>
        <v>#N/A</v>
      </c>
      <c r="O16" s="18" t="str">
        <f t="shared" si="1"/>
        <v>R36</v>
      </c>
      <c r="P1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6" s="18" t="str">
        <f t="shared" si="3"/>
        <v>R36</v>
      </c>
      <c r="S16">
        <f>INDEX(FEUILLEA!$J$11:$J$550,MATCH(I17,FEUILLEA!$D$11:$D$550,0))</f>
        <v>4</v>
      </c>
      <c r="T16" t="e">
        <f>MATCH(I16,FEUILLEA!$D$11:$D$550,0)</f>
        <v>#N/A</v>
      </c>
      <c r="U16">
        <f>VLOOKUP(I17,FEUILLEA!$B$11:$J$523,9)</f>
        <v>1</v>
      </c>
      <c r="AI16" t="s">
        <v>671</v>
      </c>
    </row>
    <row r="17" spans="1:35">
      <c r="A17" s="19">
        <v>35</v>
      </c>
      <c r="B17" s="19"/>
      <c r="C17" s="1"/>
      <c r="E17" s="18" t="str">
        <f t="shared" si="0"/>
        <v>F35</v>
      </c>
      <c r="F17" s="22" t="str">
        <f>IF(ISNA(AND(ABSOLPOSITION&gt;ABSOLRU,ASSETOCCUP&lt;ABSOLRU)),"",ASSETNOM )</f>
        <v>IT04150  SS1-DIS-LTM1</v>
      </c>
      <c r="G17" s="18" t="str">
        <f t="shared" si="2"/>
        <v>F35</v>
      </c>
      <c r="H17" s="20"/>
      <c r="I17" t="str">
        <f>IF(FRU[[#This Row],[AVANT]]&lt;&gt;"",TRIM(RIGHT(FRU[[#This Row],[AVANT]],(LEN(FRU[[#This Row],[AVANT]])-8))),"")</f>
        <v>SS1-DIS-LTM1</v>
      </c>
      <c r="J17" t="str">
        <f>IF(AND(I17&lt;&gt;"",ROW()&lt;=(ROW()+INDEX(FEUILLEA!$J$11:$J$550,MATCH(I17,FEUILLEA!$D$11:$D$550,0))-1)),I17,"")</f>
        <v>SS1-DIS-LTM1</v>
      </c>
      <c r="O17" s="18" t="str">
        <f t="shared" si="1"/>
        <v>R35</v>
      </c>
      <c r="P1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7" s="18" t="str">
        <f t="shared" si="3"/>
        <v>R35</v>
      </c>
      <c r="S17">
        <f>INDEX(FEUILLEA!$J$11:$J$550,MATCH(I18,FEUILLEA!$D$11:$D$550,0))</f>
        <v>1</v>
      </c>
      <c r="T17">
        <f>MATCH(I17,FEUILLEA!$D$11:$D$550,0)</f>
        <v>14</v>
      </c>
      <c r="U17">
        <f>VLOOKUP(I18,FEUILLEA!$B$11:$J$523,9)</f>
        <v>1</v>
      </c>
      <c r="AI17" t="s">
        <v>172</v>
      </c>
    </row>
    <row r="18" spans="1:35">
      <c r="A18" s="19">
        <v>34</v>
      </c>
      <c r="B18" s="19"/>
      <c r="C18" s="1"/>
      <c r="E18" s="18" t="str">
        <f t="shared" si="0"/>
        <v>F34</v>
      </c>
      <c r="F18" s="22" t="str">
        <f>IF(ISNA(AND(ABSOLPOSITION&gt;ABSOLRU,ASSETOCCUP&lt;ABSOLRU)),"",ASSETNOM )</f>
        <v>IT04149  SS1-DIS-GTM1</v>
      </c>
      <c r="G18" s="18" t="str">
        <f t="shared" si="2"/>
        <v>F34</v>
      </c>
      <c r="H18" s="20"/>
      <c r="I18" t="str">
        <f>IF(FRU[[#This Row],[AVANT]]&lt;&gt;"",TRIM(RIGHT(FRU[[#This Row],[AVANT]],(LEN(FRU[[#This Row],[AVANT]])-8))),"")</f>
        <v>SS1-DIS-GTM1</v>
      </c>
      <c r="J18" t="str">
        <f>IF(AND(I18&lt;&gt;"",ROW()&lt;=(ROW()+INDEX(FEUILLEA!$J$11:$J$550,MATCH(I18,FEUILLEA!$D$11:$D$550,0))-1)),I18,"")</f>
        <v>SS1-DIS-GTM1</v>
      </c>
      <c r="O18" s="18" t="str">
        <f t="shared" si="1"/>
        <v>R34</v>
      </c>
      <c r="P1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8" s="18" t="str">
        <f t="shared" si="3"/>
        <v>R34</v>
      </c>
      <c r="S18" t="e">
        <f>INDEX(FEUILLEA!$J$11:$J$550,MATCH(I19,FEUILLEA!$D$11:$D$550,0))</f>
        <v>#N/A</v>
      </c>
      <c r="T18">
        <f>MATCH(I18,FEUILLEA!$D$11:$D$550,0)</f>
        <v>13</v>
      </c>
      <c r="U18" t="e">
        <f>VLOOKUP(I19,FEUILLEA!$B$11:$J$523,9)</f>
        <v>#N/A</v>
      </c>
      <c r="AI18" t="s">
        <v>182</v>
      </c>
    </row>
    <row r="19" spans="1:35">
      <c r="A19" s="19">
        <v>33</v>
      </c>
      <c r="B19" s="19"/>
      <c r="C19" s="1"/>
      <c r="E19" s="18" t="str">
        <f t="shared" si="0"/>
        <v>F33</v>
      </c>
      <c r="F19" s="22" t="str">
        <f>IF(ISNA(AND(ABSOLPOSITION&gt;ABSOLRU,ASSETOCCUP&lt;ABSOLRU)),"",ASSETNOM )</f>
        <v/>
      </c>
      <c r="G19" s="18" t="str">
        <f t="shared" si="2"/>
        <v>F33</v>
      </c>
      <c r="H19" s="20"/>
      <c r="I19" t="str">
        <f>IF(FRU[[#This Row],[AVANT]]&lt;&gt;"",TRIM(RIGHT(FRU[[#This Row],[AVANT]],(LEN(FRU[[#This Row],[AVANT]])-8))),"")</f>
        <v/>
      </c>
      <c r="J19" t="e">
        <f>IF(AND(I19&lt;&gt;"",ROW()&lt;=(ROW()+INDEX(FEUILLEA!$J$11:$J$550,MATCH(I19,FEUILLEA!$D$11:$D$550,0))-1)),I19,"")</f>
        <v>#N/A</v>
      </c>
      <c r="O19" s="18" t="str">
        <f t="shared" si="1"/>
        <v>R33</v>
      </c>
      <c r="P1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19" s="18" t="str">
        <f t="shared" si="3"/>
        <v>R33</v>
      </c>
      <c r="S19">
        <f>INDEX(FEUILLEA!$J$11:$J$550,MATCH(I20,FEUILLEA!$D$11:$D$550,0))</f>
        <v>2</v>
      </c>
      <c r="T19" t="e">
        <f>MATCH(I19,FEUILLEA!$D$11:$D$550,0)</f>
        <v>#N/A</v>
      </c>
      <c r="U19">
        <f>VLOOKUP(I20,FEUILLEA!$B$11:$J$523,9)</f>
        <v>1</v>
      </c>
      <c r="AI19" t="s">
        <v>190</v>
      </c>
    </row>
    <row r="20" spans="1:35">
      <c r="A20" s="19">
        <v>32</v>
      </c>
      <c r="B20" s="19"/>
      <c r="C20" s="1"/>
      <c r="E20" s="18" t="str">
        <f t="shared" si="0"/>
        <v>F32</v>
      </c>
      <c r="F20" s="22" t="str">
        <f>IF(ISNA(AND(ABSOLPOSITION&gt;ABSOLRU,ASSETOCCUP&lt;ABSOLRU)),"",ASSETNOM )</f>
        <v>IT04148  SS1-BFN-SW-MATRIX</v>
      </c>
      <c r="G20" s="18" t="str">
        <f t="shared" si="2"/>
        <v>F32</v>
      </c>
      <c r="H20" s="20"/>
      <c r="I20" t="str">
        <f>IF(FRU[[#This Row],[AVANT]]&lt;&gt;"",TRIM(RIGHT(FRU[[#This Row],[AVANT]],(LEN(FRU[[#This Row],[AVANT]])-8))),"")</f>
        <v>SS1-BFN-SW-MATRIX</v>
      </c>
      <c r="J20" t="str">
        <f>IF(AND(I20&lt;&gt;"",ROW()&lt;=(ROW()+INDEX(FEUILLEA!$J$11:$J$550,MATCH(I20,FEUILLEA!$D$11:$D$550,0))-1)),I20,"")</f>
        <v>SS1-BFN-SW-MATRIX</v>
      </c>
      <c r="O20" s="18" t="str">
        <f t="shared" si="1"/>
        <v>R32</v>
      </c>
      <c r="P2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0" s="18" t="str">
        <f t="shared" si="3"/>
        <v>R32</v>
      </c>
      <c r="S20" t="e">
        <f>INDEX(FEUILLEA!$J$11:$J$550,MATCH(I21,FEUILLEA!$D$11:$D$550,0))</f>
        <v>#N/A</v>
      </c>
      <c r="T20">
        <f>MATCH(I20,FEUILLEA!$D$11:$D$550,0)</f>
        <v>9</v>
      </c>
      <c r="U20" t="e">
        <f>VLOOKUP(I21,FEUILLEA!$B$11:$J$523,9)</f>
        <v>#N/A</v>
      </c>
      <c r="AI20" t="s">
        <v>761</v>
      </c>
    </row>
    <row r="21" spans="1:35">
      <c r="A21" s="19">
        <v>31</v>
      </c>
      <c r="B21" s="19"/>
      <c r="C21" s="1"/>
      <c r="E21" s="18" t="str">
        <f t="shared" si="0"/>
        <v>F31</v>
      </c>
      <c r="F21" s="22" t="str">
        <f>IF(ISNA(AND(ABSOLPOSITION&gt;ABSOLRU,ASSETOCCUP&lt;ABSOLRU)),"",ASSETNOM )</f>
        <v/>
      </c>
      <c r="G21" s="18" t="str">
        <f t="shared" si="2"/>
        <v>F31</v>
      </c>
      <c r="H21" s="20"/>
      <c r="I21" t="str">
        <f>IF(FRU[[#This Row],[AVANT]]&lt;&gt;"",TRIM(RIGHT(FRU[[#This Row],[AVANT]],(LEN(FRU[[#This Row],[AVANT]])-8))),"")</f>
        <v/>
      </c>
      <c r="J21" t="e">
        <f>IF(AND(I21&lt;&gt;"",ROW()&lt;=(ROW()+INDEX(FEUILLEA!$J$11:$J$550,MATCH(I21,FEUILLEA!$D$11:$D$550,0))-1)),I21,"")</f>
        <v>#N/A</v>
      </c>
      <c r="O21" s="18" t="str">
        <f t="shared" si="1"/>
        <v>R31</v>
      </c>
      <c r="P2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1" s="18" t="str">
        <f t="shared" si="3"/>
        <v>R31</v>
      </c>
      <c r="S21">
        <f>INDEX(FEUILLEA!$J$11:$J$550,MATCH(I22,FEUILLEA!$D$11:$D$550,0))</f>
        <v>1</v>
      </c>
      <c r="T21" t="e">
        <f>MATCH(I21,FEUILLEA!$D$11:$D$550,0)</f>
        <v>#N/A</v>
      </c>
      <c r="U21">
        <f>VLOOKUP(I22,FEUILLEA!$B$11:$J$523,9)</f>
        <v>1</v>
      </c>
      <c r="AI21" t="s">
        <v>441</v>
      </c>
    </row>
    <row r="22" spans="1:35">
      <c r="A22" s="19">
        <v>30</v>
      </c>
      <c r="B22" s="19"/>
      <c r="C22" s="1"/>
      <c r="E22" s="18" t="str">
        <f t="shared" si="0"/>
        <v>F30</v>
      </c>
      <c r="F22" s="22" t="str">
        <f>IF(ISNA(AND(ABSOLPOSITION&gt;ABSOLRU,ASSETOCCUP&lt;ABSOLRU)),"",ASSETNOM )</f>
        <v>IT03968  SS1-OOB-SW-RH2-1 #1</v>
      </c>
      <c r="G22" s="18" t="str">
        <f t="shared" si="2"/>
        <v>F30</v>
      </c>
      <c r="H22" s="20"/>
      <c r="I22" t="str">
        <f>IF(FRU[[#This Row],[AVANT]]&lt;&gt;"",TRIM(RIGHT(FRU[[#This Row],[AVANT]],(LEN(FRU[[#This Row],[AVANT]])-8))),"")</f>
        <v>SS1-OOB-SW-RH2-1 #1</v>
      </c>
      <c r="J22" t="str">
        <f>IF(AND(I22&lt;&gt;"",ROW()&lt;=(ROW()+INDEX(FEUILLEA!$J$11:$J$550,MATCH(I22,FEUILLEA!$D$11:$D$550,0))-1)),I22,"")</f>
        <v>SS1-OOB-SW-RH2-1 #1</v>
      </c>
      <c r="O22" s="18" t="str">
        <f t="shared" si="1"/>
        <v>R30</v>
      </c>
      <c r="P2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2" s="18" t="str">
        <f t="shared" si="3"/>
        <v>R30</v>
      </c>
      <c r="AI22" t="s">
        <v>624</v>
      </c>
    </row>
    <row r="23" spans="1:35">
      <c r="A23" s="19">
        <v>29</v>
      </c>
      <c r="B23" s="19"/>
      <c r="C23" s="1"/>
      <c r="E23" s="18" t="str">
        <f t="shared" si="0"/>
        <v>F29</v>
      </c>
      <c r="F23" s="22" t="str">
        <f>IF(ISNA(AND(ABSOLPOSITION&gt;ABSOLRU,ASSETOCCUP&lt;ABSOLRU)),"",ASSETNOM )</f>
        <v>IT03967  SS1-OOB-SW-RH2-1 #2</v>
      </c>
      <c r="G23" s="18" t="str">
        <f t="shared" si="2"/>
        <v>F29</v>
      </c>
      <c r="H23" s="20"/>
      <c r="I23" t="str">
        <f>IF(FRU[[#This Row],[AVANT]]&lt;&gt;"",TRIM(RIGHT(FRU[[#This Row],[AVANT]],(LEN(FRU[[#This Row],[AVANT]])-8))),"")</f>
        <v>SS1-OOB-SW-RH2-1 #2</v>
      </c>
      <c r="J23" t="str">
        <f>IF(AND(I23&lt;&gt;"",ROW()&lt;=(ROW()+INDEX(FEUILLEA!$J$11:$J$550,MATCH(I23,FEUILLEA!$D$11:$D$550,0))-1)),I23,"")</f>
        <v>SS1-OOB-SW-RH2-1 #2</v>
      </c>
      <c r="O23" s="18" t="str">
        <f t="shared" si="1"/>
        <v>R29</v>
      </c>
      <c r="P2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3" s="18" t="str">
        <f t="shared" si="3"/>
        <v>R29</v>
      </c>
      <c r="AI23" t="s">
        <v>439</v>
      </c>
    </row>
    <row r="24" spans="1:35">
      <c r="A24" s="19">
        <v>28</v>
      </c>
      <c r="B24" s="19"/>
      <c r="C24" s="1"/>
      <c r="E24" s="18" t="str">
        <f t="shared" si="0"/>
        <v>F28</v>
      </c>
      <c r="F24" s="22" t="str">
        <f>IF(ISNA(AND(ABSOLPOSITION&gt;ABSOLRU,ASSETOCCUP&lt;ABSOLRU)),"",ASSETNOM )</f>
        <v/>
      </c>
      <c r="G24" s="18" t="str">
        <f t="shared" si="2"/>
        <v>F28</v>
      </c>
      <c r="H24" s="20"/>
      <c r="I24" t="str">
        <f>IF(FRU[[#This Row],[AVANT]]&lt;&gt;"",TRIM(RIGHT(FRU[[#This Row],[AVANT]],(LEN(FRU[[#This Row],[AVANT]])-8))),"")</f>
        <v/>
      </c>
      <c r="J24" t="e">
        <f>IF(AND(I24&lt;&gt;"",ROW()&lt;=(ROW()+INDEX(FEUILLEA!$J$11:$J$550,MATCH(I24,FEUILLEA!$D$11:$D$550,0))-1)),I24,"")</f>
        <v>#N/A</v>
      </c>
      <c r="O24" s="18" t="str">
        <f t="shared" si="1"/>
        <v>R28</v>
      </c>
      <c r="P2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4" s="18" t="str">
        <f t="shared" si="3"/>
        <v>R28</v>
      </c>
      <c r="AI24" t="s">
        <v>446</v>
      </c>
    </row>
    <row r="25" spans="1:35">
      <c r="A25" s="19">
        <v>27</v>
      </c>
      <c r="B25" s="19"/>
      <c r="C25" s="1"/>
      <c r="E25" s="18" t="str">
        <f t="shared" si="0"/>
        <v>F27</v>
      </c>
      <c r="F25" s="22" t="str">
        <f>IF(ISNA(AND(ABSOLPOSITION&gt;ABSOLRU,ASSETOCCUP&lt;ABSOLRU)),"",ASSETNOM )</f>
        <v/>
      </c>
      <c r="G25" s="18" t="str">
        <f t="shared" si="2"/>
        <v>F27</v>
      </c>
      <c r="H25" s="20"/>
      <c r="I25" t="str">
        <f>IF(FRU[[#This Row],[AVANT]]&lt;&gt;"",TRIM(RIGHT(FRU[[#This Row],[AVANT]],(LEN(FRU[[#This Row],[AVANT]])-8))),"")</f>
        <v/>
      </c>
      <c r="J25" t="e">
        <f>IF(AND(I25&lt;&gt;"",ROW()&lt;=(ROW()+INDEX(FEUILLEA!$J$11:$J$550,MATCH(I25,FEUILLEA!$D$11:$D$550,0))-1)),I25,"")</f>
        <v>#N/A</v>
      </c>
      <c r="O25" s="18" t="str">
        <f t="shared" si="1"/>
        <v>R27</v>
      </c>
      <c r="P2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5" s="18" t="str">
        <f t="shared" si="3"/>
        <v>R27</v>
      </c>
      <c r="AI25" t="s">
        <v>369</v>
      </c>
    </row>
    <row r="26" spans="1:35">
      <c r="A26" s="19">
        <v>26</v>
      </c>
      <c r="B26" s="19"/>
      <c r="C26" s="1"/>
      <c r="E26" s="18" t="str">
        <f t="shared" si="0"/>
        <v>F26</v>
      </c>
      <c r="F26" s="22" t="str">
        <f>IF(ISNA(AND(ABSOLPOSITION&gt;ABSOLRU,ASSETOCCUP&lt;ABSOLRU)),"",ASSETNOM )</f>
        <v/>
      </c>
      <c r="G26" s="18" t="str">
        <f t="shared" si="2"/>
        <v>F26</v>
      </c>
      <c r="H26" s="20"/>
      <c r="I26" t="str">
        <f>IF(FRU[[#This Row],[AVANT]]&lt;&gt;"",TRIM(RIGHT(FRU[[#This Row],[AVANT]],(LEN(FRU[[#This Row],[AVANT]])-8))),"")</f>
        <v/>
      </c>
      <c r="J26" t="e">
        <f>IF(AND(I26&lt;&gt;"",ROW()&lt;=(ROW()+INDEX(FEUILLEA!$J$11:$J$550,MATCH(I26,FEUILLEA!$D$11:$D$550,0))-1)),I26,"")</f>
        <v>#N/A</v>
      </c>
      <c r="O26" s="18" t="str">
        <f t="shared" si="1"/>
        <v>R26</v>
      </c>
      <c r="P2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6" s="18" t="str">
        <f t="shared" si="3"/>
        <v>R26</v>
      </c>
      <c r="AI26" t="s">
        <v>589</v>
      </c>
    </row>
    <row r="27" spans="1:35">
      <c r="A27" s="19">
        <v>25</v>
      </c>
      <c r="B27" s="19"/>
      <c r="C27" s="1"/>
      <c r="E27" s="18" t="str">
        <f t="shared" si="0"/>
        <v>F25</v>
      </c>
      <c r="F27" s="22" t="str">
        <f>IF(ISNA(AND(ABSOLPOSITION&gt;ABSOLRU,ASSETOCCUP&lt;ABSOLRU)),"",ASSETNOM )</f>
        <v/>
      </c>
      <c r="G27" s="18" t="str">
        <f t="shared" si="2"/>
        <v>F25</v>
      </c>
      <c r="H27" s="20"/>
      <c r="I27" t="str">
        <f>IF(FRU[[#This Row],[AVANT]]&lt;&gt;"",TRIM(RIGHT(FRU[[#This Row],[AVANT]],(LEN(FRU[[#This Row],[AVANT]])-8))),"")</f>
        <v/>
      </c>
      <c r="J27" t="e">
        <f>IF(AND(I27&lt;&gt;"",ROW()&lt;=(ROW()+INDEX(FEUILLEA!$J$11:$J$550,MATCH(I27,FEUILLEA!$D$11:$D$550,0))-1)),I27,"")</f>
        <v>#N/A</v>
      </c>
      <c r="O27" s="18" t="str">
        <f t="shared" si="1"/>
        <v>R25</v>
      </c>
      <c r="P2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7" s="18" t="str">
        <f t="shared" si="3"/>
        <v>R25</v>
      </c>
      <c r="AI27" t="s">
        <v>590</v>
      </c>
    </row>
    <row r="28" spans="1:35">
      <c r="A28" s="19">
        <v>24</v>
      </c>
      <c r="B28" s="19"/>
      <c r="C28" s="1"/>
      <c r="E28" s="18" t="str">
        <f t="shared" si="0"/>
        <v>F24</v>
      </c>
      <c r="F28" s="22" t="str">
        <f>IF(ISNA(AND(ABSOLPOSITION&gt;ABSOLRU,ASSETOCCUP&lt;ABSOLRU)),"",ASSETNOM )</f>
        <v>IT03959  SS1-AX21-SW1-MANPILOTAGE</v>
      </c>
      <c r="G28" s="18" t="str">
        <f t="shared" si="2"/>
        <v>F24</v>
      </c>
      <c r="H28" s="20"/>
      <c r="I28" t="str">
        <f>IF(FRU[[#This Row],[AVANT]]&lt;&gt;"",TRIM(RIGHT(FRU[[#This Row],[AVANT]],(LEN(FRU[[#This Row],[AVANT]])-8))),"")</f>
        <v>SS1-AX21-SW1-MANPILOTAGE</v>
      </c>
      <c r="J28" t="str">
        <f>IF(AND(I28&lt;&gt;"",ROW()&lt;=(ROW()+INDEX(FEUILLEA!$J$11:$J$550,MATCH(I28,FEUILLEA!$D$11:$D$550,0))-1)),I28,"")</f>
        <v>SS1-AX21-SW1-MANPILOTAGE</v>
      </c>
      <c r="O28" s="18" t="str">
        <f t="shared" si="1"/>
        <v>R24</v>
      </c>
      <c r="P2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8" s="18" t="str">
        <f t="shared" si="3"/>
        <v>R24</v>
      </c>
      <c r="AI28" t="s">
        <v>592</v>
      </c>
    </row>
    <row r="29" spans="1:35">
      <c r="A29" s="19">
        <v>23</v>
      </c>
      <c r="B29" s="19"/>
      <c r="C29" s="1"/>
      <c r="E29" s="18" t="str">
        <f t="shared" si="0"/>
        <v>F23</v>
      </c>
      <c r="F29" s="22" t="str">
        <f>IF(ISNA(AND(ABSOLPOSITION&gt;ABSOLRU,ASSETOCCUP&lt;ABSOLRU)),"",ASSETNOM )</f>
        <v>IT03960  SS1-AX21-FW1-MANPILOTAGE</v>
      </c>
      <c r="G29" s="18" t="str">
        <f t="shared" si="2"/>
        <v>F23</v>
      </c>
      <c r="H29" s="20"/>
      <c r="I29" t="str">
        <f>IF(FRU[[#This Row],[AVANT]]&lt;&gt;"",TRIM(RIGHT(FRU[[#This Row],[AVANT]],(LEN(FRU[[#This Row],[AVANT]])-8))),"")</f>
        <v>SS1-AX21-FW1-MANPILOTAGE</v>
      </c>
      <c r="J29" t="str">
        <f>IF(AND(I29&lt;&gt;"",ROW()&lt;=(ROW()+INDEX(FEUILLEA!$J$11:$J$550,MATCH(I29,FEUILLEA!$D$11:$D$550,0))-1)),I29,"")</f>
        <v>SS1-AX21-FW1-MANPILOTAGE</v>
      </c>
      <c r="O29" s="18" t="str">
        <f t="shared" si="1"/>
        <v>R23</v>
      </c>
      <c r="P2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29" s="18" t="str">
        <f t="shared" si="3"/>
        <v>R23</v>
      </c>
      <c r="AI29" t="s">
        <v>343</v>
      </c>
    </row>
    <row r="30" spans="1:35">
      <c r="A30" s="19">
        <v>22</v>
      </c>
      <c r="B30" s="19"/>
      <c r="C30" s="1"/>
      <c r="E30" s="18" t="str">
        <f t="shared" si="0"/>
        <v>F22</v>
      </c>
      <c r="F30" s="22" t="str">
        <f>IF(ISNA(AND(ABSOLPOSITION&gt;ABSOLRU,ASSETOCCUP&lt;ABSOLRU)),"",ASSETNOM )</f>
        <v/>
      </c>
      <c r="G30" s="18" t="str">
        <f t="shared" si="2"/>
        <v>F22</v>
      </c>
      <c r="H30" s="20"/>
      <c r="I30" t="str">
        <f>IF(FRU[[#This Row],[AVANT]]&lt;&gt;"",TRIM(RIGHT(FRU[[#This Row],[AVANT]],(LEN(FRU[[#This Row],[AVANT]])-8))),"")</f>
        <v/>
      </c>
      <c r="J30" t="e">
        <f>IF(AND(I30&lt;&gt;"",ROW()&lt;=(ROW()+INDEX(FEUILLEA!$J$11:$J$550,MATCH(I30,FEUILLEA!$D$11:$D$550,0))-1)),I30,"")</f>
        <v>#N/A</v>
      </c>
      <c r="O30" s="18" t="str">
        <f t="shared" si="1"/>
        <v>R22</v>
      </c>
      <c r="P3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0" s="18" t="str">
        <f t="shared" si="3"/>
        <v>R22</v>
      </c>
      <c r="AI30" t="s">
        <v>210</v>
      </c>
    </row>
    <row r="31" spans="1:35">
      <c r="A31" s="19">
        <v>21</v>
      </c>
      <c r="B31" s="19"/>
      <c r="C31" s="1"/>
      <c r="E31" s="18" t="str">
        <f t="shared" si="0"/>
        <v>F21</v>
      </c>
      <c r="F31" s="22" t="str">
        <f>IF(ISNA(AND(ABSOLPOSITION&gt;ABSOLRU,ASSETOCCUP&lt;ABSOLRU)),"",ASSETNOM )</f>
        <v/>
      </c>
      <c r="G31" s="18" t="str">
        <f t="shared" si="2"/>
        <v>F21</v>
      </c>
      <c r="H31" s="20"/>
      <c r="I31" t="str">
        <f>IF(FRU[[#This Row],[AVANT]]&lt;&gt;"",TRIM(RIGHT(FRU[[#This Row],[AVANT]],(LEN(FRU[[#This Row],[AVANT]])-8))),"")</f>
        <v/>
      </c>
      <c r="J31" t="e">
        <f>IF(AND(I31&lt;&gt;"",ROW()&lt;=(ROW()+INDEX(FEUILLEA!$J$11:$J$550,MATCH(I31,FEUILLEA!$D$11:$D$550,0))-1)),I31,"")</f>
        <v>#N/A</v>
      </c>
      <c r="O31" s="18" t="str">
        <f t="shared" si="1"/>
        <v>R21</v>
      </c>
      <c r="P3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1" s="18" t="str">
        <f t="shared" si="3"/>
        <v>R21</v>
      </c>
      <c r="AI31" t="s">
        <v>193</v>
      </c>
    </row>
    <row r="32" spans="1:35">
      <c r="A32" s="19">
        <v>20</v>
      </c>
      <c r="B32" s="19"/>
      <c r="C32" s="1"/>
      <c r="E32" s="18" t="str">
        <f t="shared" si="0"/>
        <v>F20</v>
      </c>
      <c r="F32" s="22" t="str">
        <f>IF(ISNA(AND(ABSOLPOSITION&gt;ABSOLRU,ASSETOCCUP&lt;ABSOLRU)),"",ASSETNOM )</f>
        <v/>
      </c>
      <c r="G32" s="18" t="str">
        <f t="shared" si="2"/>
        <v>F20</v>
      </c>
      <c r="H32" s="20"/>
      <c r="I32" t="str">
        <f>IF(FRU[[#This Row],[AVANT]]&lt;&gt;"",TRIM(RIGHT(FRU[[#This Row],[AVANT]],(LEN(FRU[[#This Row],[AVANT]])-8))),"")</f>
        <v/>
      </c>
      <c r="J32" t="e">
        <f>IF(AND(I32&lt;&gt;"",ROW()&lt;=(ROW()+INDEX(FEUILLEA!$J$11:$J$550,MATCH(I32,FEUILLEA!$D$11:$D$550,0))-1)),I32,"")</f>
        <v>#N/A</v>
      </c>
      <c r="O32" s="18" t="str">
        <f t="shared" si="1"/>
        <v>R20</v>
      </c>
      <c r="P3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2" s="18" t="str">
        <f t="shared" si="3"/>
        <v>R20</v>
      </c>
      <c r="AI32" t="s">
        <v>273</v>
      </c>
    </row>
    <row r="33" spans="1:35">
      <c r="A33" s="19">
        <v>19</v>
      </c>
      <c r="B33" s="19"/>
      <c r="C33" s="1"/>
      <c r="E33" s="18" t="str">
        <f t="shared" si="0"/>
        <v>F19</v>
      </c>
      <c r="F33" s="22" t="str">
        <f>IF(ISNA(AND(ABSOLPOSITION&gt;ABSOLRU,ASSETOCCUP&lt;ABSOLRU)),"",ASSETNOM )</f>
        <v/>
      </c>
      <c r="G33" s="18" t="str">
        <f t="shared" si="2"/>
        <v>F19</v>
      </c>
      <c r="H33" s="20"/>
      <c r="I33" t="str">
        <f>IF(FRU[[#This Row],[AVANT]]&lt;&gt;"",TRIM(RIGHT(FRU[[#This Row],[AVANT]],(LEN(FRU[[#This Row],[AVANT]])-8))),"")</f>
        <v/>
      </c>
      <c r="J33" t="e">
        <f>IF(AND(I33&lt;&gt;"",ROW()&lt;=(ROW()+INDEX(FEUILLEA!$J$11:$J$550,MATCH(I33,FEUILLEA!$D$11:$D$550,0))-1)),I33,"")</f>
        <v>#N/A</v>
      </c>
      <c r="O33" s="18" t="str">
        <f t="shared" si="1"/>
        <v>R19</v>
      </c>
      <c r="P3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3" s="18" t="str">
        <f t="shared" si="3"/>
        <v>R19</v>
      </c>
      <c r="AI33" t="s">
        <v>275</v>
      </c>
    </row>
    <row r="34" spans="1:35">
      <c r="A34" s="19">
        <v>18</v>
      </c>
      <c r="B34" s="19"/>
      <c r="C34" s="1"/>
      <c r="E34" s="18" t="str">
        <f t="shared" si="0"/>
        <v>F18</v>
      </c>
      <c r="F34" s="22" t="str">
        <f>IF(ISNA(AND(ABSOLPOSITION&gt;ABSOLRU,ASSETOCCUP&lt;ABSOLRU)),"",ASSETNOM )</f>
        <v/>
      </c>
      <c r="G34" s="18" t="str">
        <f t="shared" si="2"/>
        <v>F18</v>
      </c>
      <c r="H34" s="20"/>
      <c r="I34" t="str">
        <f>IF(FRU[[#This Row],[AVANT]]&lt;&gt;"",TRIM(RIGHT(FRU[[#This Row],[AVANT]],(LEN(FRU[[#This Row],[AVANT]])-8))),"")</f>
        <v/>
      </c>
      <c r="J34" t="e">
        <f>IF(AND(I34&lt;&gt;"",ROW()&lt;=(ROW()+INDEX(FEUILLEA!$J$11:$J$550,MATCH(I34,FEUILLEA!$D$11:$D$550,0))-1)),I34,"")</f>
        <v>#N/A</v>
      </c>
      <c r="O34" s="18" t="str">
        <f t="shared" si="1"/>
        <v>R18</v>
      </c>
      <c r="P3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4" s="18" t="str">
        <f t="shared" si="3"/>
        <v>R18</v>
      </c>
      <c r="AI34" t="s">
        <v>365</v>
      </c>
    </row>
    <row r="35" spans="1:35">
      <c r="A35" s="19">
        <v>17</v>
      </c>
      <c r="B35" s="19"/>
      <c r="C35" s="1"/>
      <c r="E35" s="18" t="str">
        <f t="shared" si="0"/>
        <v>F17</v>
      </c>
      <c r="F35" s="22" t="str">
        <f>IF(ISNA(AND(ABSOLPOSITION&gt;ABSOLRU,ASSETOCCUP&lt;ABSOLRU)),"",ASSETNOM )</f>
        <v/>
      </c>
      <c r="G35" s="18" t="str">
        <f t="shared" si="2"/>
        <v>F17</v>
      </c>
      <c r="H35" s="20"/>
      <c r="I35" t="str">
        <f>IF(FRU[[#This Row],[AVANT]]&lt;&gt;"",TRIM(RIGHT(FRU[[#This Row],[AVANT]],(LEN(FRU[[#This Row],[AVANT]])-8))),"")</f>
        <v/>
      </c>
      <c r="J35" t="e">
        <f>IF(AND(I35&lt;&gt;"",ROW()&lt;=(ROW()+INDEX(FEUILLEA!$J$11:$J$550,MATCH(I35,FEUILLEA!$D$11:$D$550,0))-1)),I35,"")</f>
        <v>#N/A</v>
      </c>
      <c r="O35" s="18" t="str">
        <f t="shared" si="1"/>
        <v>R17</v>
      </c>
      <c r="P3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5" s="18" t="str">
        <f t="shared" si="3"/>
        <v>R17</v>
      </c>
      <c r="AI35" t="s">
        <v>366</v>
      </c>
    </row>
    <row r="36" spans="1:35">
      <c r="A36" s="19">
        <v>16</v>
      </c>
      <c r="B36" s="19"/>
      <c r="C36" s="1"/>
      <c r="E36" s="18" t="str">
        <f t="shared" si="0"/>
        <v>F16</v>
      </c>
      <c r="F36" s="22" t="str">
        <f>IF(ISNA(AND(ABSOLPOSITION&gt;ABSOLRU,ASSETOCCUP&lt;ABSOLRU)),"",ASSETNOM )</f>
        <v/>
      </c>
      <c r="G36" s="18" t="str">
        <f t="shared" si="2"/>
        <v>F16</v>
      </c>
      <c r="H36" s="20"/>
      <c r="I36" t="str">
        <f>IF(FRU[[#This Row],[AVANT]]&lt;&gt;"",TRIM(RIGHT(FRU[[#This Row],[AVANT]],(LEN(FRU[[#This Row],[AVANT]])-8))),"")</f>
        <v/>
      </c>
      <c r="J36" t="e">
        <f>IF(AND(I36&lt;&gt;"",ROW()&lt;=(ROW()+INDEX(FEUILLEA!$J$11:$J$550,MATCH(I36,FEUILLEA!$D$11:$D$550,0))-1)),I36,"")</f>
        <v>#N/A</v>
      </c>
      <c r="O36" s="18" t="str">
        <f t="shared" si="1"/>
        <v>R16</v>
      </c>
      <c r="P3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6" s="18" t="str">
        <f t="shared" si="3"/>
        <v>R16</v>
      </c>
      <c r="AI36" t="s">
        <v>367</v>
      </c>
    </row>
    <row r="37" spans="1:35">
      <c r="A37" s="19">
        <v>15</v>
      </c>
      <c r="B37" s="19"/>
      <c r="C37" s="1"/>
      <c r="E37" s="18" t="str">
        <f t="shared" ref="E37:E53" si="4">CHOOSE(IFERROR(IF(CALEPI="","1",IF(VUE="","1",IF(AND(CALEPI&lt;&gt;"",VUE="AVANT"),"2",IF(AND(CALEPI&lt;&gt;"",VUE="ARRIERE"),"3","")))),"4"),"",IF(A37&lt;=0,"D"&amp;A37,"F"&amp;A37),IF(A37&lt;=0,"D"&amp;A37,"R"&amp;A37),"")</f>
        <v>F15</v>
      </c>
      <c r="F37" s="22" t="str">
        <f>IF(ISNA(AND(ABSOLPOSITION&gt;ABSOLRU,ASSETOCCUP&lt;ABSOLRU)),"",ASSETNOM )</f>
        <v/>
      </c>
      <c r="G37" s="18" t="str">
        <f t="shared" si="2"/>
        <v>F15</v>
      </c>
      <c r="H37" s="20"/>
      <c r="I37" t="str">
        <f>IF(FRU[[#This Row],[AVANT]]&lt;&gt;"",TRIM(RIGHT(FRU[[#This Row],[AVANT]],(LEN(FRU[[#This Row],[AVANT]])-8))),"")</f>
        <v/>
      </c>
      <c r="J37" t="e">
        <f>IF(AND(I37&lt;&gt;"",ROW()&lt;=(ROW()+INDEX(FEUILLEA!$J$11:$J$550,MATCH(I37,FEUILLEA!$D$11:$D$550,0))-1)),I37,"")</f>
        <v>#N/A</v>
      </c>
      <c r="O37" s="18" t="str">
        <f t="shared" ref="O37:O53" si="5">CHOOSE(IFERROR(IF(CALEPI="","1",IF(VUE="","1",IF(AND(CALEPI&lt;&gt;"",VUE="AVANT"),"2",IF(AND(CALEPI&lt;&gt;"",VUE="ARRIERE"),"3","")))),"4"),"",IF(A37&lt;=0,"D"&amp;A37,"R"&amp;A37),IF(A37&lt;=0,"D"&amp;A37,"F"&amp;A37),"")</f>
        <v>R15</v>
      </c>
      <c r="P3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7" s="18" t="str">
        <f t="shared" si="3"/>
        <v>R15</v>
      </c>
      <c r="AI37" t="s">
        <v>198</v>
      </c>
    </row>
    <row r="38" spans="1:35">
      <c r="A38" s="19">
        <v>14</v>
      </c>
      <c r="B38" s="19"/>
      <c r="C38" s="1"/>
      <c r="E38" s="18" t="str">
        <f t="shared" si="4"/>
        <v>F14</v>
      </c>
      <c r="F38" s="22" t="str">
        <f>IF(ISNA(AND(ABSOLPOSITION&gt;ABSOLRU,ASSETOCCUP&lt;ABSOLRU)),"",ASSETNOM )</f>
        <v/>
      </c>
      <c r="G38" s="18" t="str">
        <f t="shared" si="2"/>
        <v>F14</v>
      </c>
      <c r="H38" s="20"/>
      <c r="I38" t="str">
        <f>IF(FRU[[#This Row],[AVANT]]&lt;&gt;"",TRIM(RIGHT(FRU[[#This Row],[AVANT]],(LEN(FRU[[#This Row],[AVANT]])-8))),"")</f>
        <v/>
      </c>
      <c r="J38" t="e">
        <f>IF(AND(I38&lt;&gt;"",ROW()&lt;=(ROW()+INDEX(FEUILLEA!$J$11:$J$550,MATCH(I38,FEUILLEA!$D$11:$D$550,0))-1)),I38,"")</f>
        <v>#N/A</v>
      </c>
      <c r="O38" s="18" t="str">
        <f t="shared" si="5"/>
        <v>R14</v>
      </c>
      <c r="P3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8" s="18" t="str">
        <f t="shared" si="3"/>
        <v>R14</v>
      </c>
      <c r="AI38" t="s">
        <v>202</v>
      </c>
    </row>
    <row r="39" spans="1:35">
      <c r="A39" s="19">
        <v>13</v>
      </c>
      <c r="B39" s="19"/>
      <c r="C39" s="1"/>
      <c r="E39" s="18" t="str">
        <f t="shared" si="4"/>
        <v>F13</v>
      </c>
      <c r="F39" s="22" t="str">
        <f>IF(ISNA(AND(ABSOLPOSITION&gt;ABSOLRU,ASSETOCCUP&lt;ABSOLRU)),"",ASSETNOM )</f>
        <v/>
      </c>
      <c r="G39" s="18" t="str">
        <f t="shared" si="2"/>
        <v>F13</v>
      </c>
      <c r="H39" s="20"/>
      <c r="I39" t="str">
        <f>IF(FRU[[#This Row],[AVANT]]&lt;&gt;"",TRIM(RIGHT(FRU[[#This Row],[AVANT]],(LEN(FRU[[#This Row],[AVANT]])-8))),"")</f>
        <v/>
      </c>
      <c r="J39" t="e">
        <f>IF(AND(I39&lt;&gt;"",ROW()&lt;=(ROW()+INDEX(FEUILLEA!$J$11:$J$550,MATCH(I39,FEUILLEA!$D$11:$D$550,0))-1)),I39,"")</f>
        <v>#N/A</v>
      </c>
      <c r="O39" s="18" t="str">
        <f t="shared" si="5"/>
        <v>R13</v>
      </c>
      <c r="P3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39" s="18" t="str">
        <f t="shared" si="3"/>
        <v>R13</v>
      </c>
      <c r="AI39" t="s">
        <v>353</v>
      </c>
    </row>
    <row r="40" spans="1:35">
      <c r="A40" s="19">
        <v>12</v>
      </c>
      <c r="B40" s="19"/>
      <c r="C40" s="1"/>
      <c r="E40" s="18" t="str">
        <f t="shared" si="4"/>
        <v>F12</v>
      </c>
      <c r="F40" s="22" t="str">
        <f>IF(ISNA(AND(ABSOLPOSITION&gt;ABSOLRU,ASSETOCCUP&lt;ABSOLRU)),"",ASSETNOM )</f>
        <v/>
      </c>
      <c r="G40" s="18" t="str">
        <f t="shared" si="2"/>
        <v>F12</v>
      </c>
      <c r="H40" s="20"/>
      <c r="I40" t="str">
        <f>IF(FRU[[#This Row],[AVANT]]&lt;&gt;"",TRIM(RIGHT(FRU[[#This Row],[AVANT]],(LEN(FRU[[#This Row],[AVANT]])-8))),"")</f>
        <v/>
      </c>
      <c r="J40" t="e">
        <f>IF(AND(I40&lt;&gt;"",ROW()&lt;=(ROW()+INDEX(FEUILLEA!$J$11:$J$550,MATCH(I40,FEUILLEA!$D$11:$D$550,0))-1)),I40,"")</f>
        <v>#N/A</v>
      </c>
      <c r="O40" s="18" t="str">
        <f t="shared" si="5"/>
        <v>R12</v>
      </c>
      <c r="P4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0" s="18" t="str">
        <f t="shared" si="3"/>
        <v>R12</v>
      </c>
      <c r="AI40" t="s">
        <v>430</v>
      </c>
    </row>
    <row r="41" spans="1:35">
      <c r="A41" s="19">
        <v>11</v>
      </c>
      <c r="B41" s="19"/>
      <c r="C41" s="1"/>
      <c r="E41" s="18" t="str">
        <f t="shared" si="4"/>
        <v>F11</v>
      </c>
      <c r="F41" s="22" t="str">
        <f>IF(ISNA(AND(ABSOLPOSITION&gt;ABSOLRU,ASSETOCCUP&lt;ABSOLRU)),"",ASSETNOM )</f>
        <v/>
      </c>
      <c r="G41" s="18" t="str">
        <f t="shared" si="2"/>
        <v>F11</v>
      </c>
      <c r="H41" s="20"/>
      <c r="I41" t="str">
        <f>IF(FRU[[#This Row],[AVANT]]&lt;&gt;"",TRIM(RIGHT(FRU[[#This Row],[AVANT]],(LEN(FRU[[#This Row],[AVANT]])-8))),"")</f>
        <v/>
      </c>
      <c r="J41" t="e">
        <f>IF(AND(I41&lt;&gt;"",ROW()&lt;=(ROW()+INDEX(FEUILLEA!$J$11:$J$550,MATCH(I41,FEUILLEA!$D$11:$D$550,0))-1)),I41,"")</f>
        <v>#N/A</v>
      </c>
      <c r="O41" s="18" t="str">
        <f t="shared" si="5"/>
        <v>R11</v>
      </c>
      <c r="P4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1" s="18" t="str">
        <f t="shared" si="3"/>
        <v>R11</v>
      </c>
      <c r="AI41" t="s">
        <v>410</v>
      </c>
    </row>
    <row r="42" spans="1:35">
      <c r="A42" s="19">
        <v>10</v>
      </c>
      <c r="B42" s="19"/>
      <c r="C42" s="1"/>
      <c r="E42" s="18" t="str">
        <f t="shared" si="4"/>
        <v>F10</v>
      </c>
      <c r="F42" s="22" t="str">
        <f>IF(ISNA(AND(ABSOLPOSITION&gt;ABSOLRU,ASSETOCCUP&lt;ABSOLRU)),"",ASSETNOM )</f>
        <v/>
      </c>
      <c r="G42" s="18" t="str">
        <f t="shared" si="2"/>
        <v>F10</v>
      </c>
      <c r="H42" s="20"/>
      <c r="I42" t="str">
        <f>IF(FRU[[#This Row],[AVANT]]&lt;&gt;"",TRIM(RIGHT(FRU[[#This Row],[AVANT]],(LEN(FRU[[#This Row],[AVANT]])-8))),"")</f>
        <v/>
      </c>
      <c r="J42" t="e">
        <f>IF(AND(I42&lt;&gt;"",ROW()&lt;=(ROW()+INDEX(FEUILLEA!$J$11:$J$550,MATCH(I42,FEUILLEA!$D$11:$D$550,0))-1)),I42,"")</f>
        <v>#N/A</v>
      </c>
      <c r="O42" s="18" t="str">
        <f t="shared" si="5"/>
        <v>R10</v>
      </c>
      <c r="P4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2" s="18" t="str">
        <f t="shared" si="3"/>
        <v>R10</v>
      </c>
      <c r="AI42" t="s">
        <v>414</v>
      </c>
    </row>
    <row r="43" spans="1:35">
      <c r="A43" s="19">
        <v>9</v>
      </c>
      <c r="B43" s="19"/>
      <c r="C43" s="1"/>
      <c r="E43" s="18" t="str">
        <f t="shared" si="4"/>
        <v>F9</v>
      </c>
      <c r="F43" s="22" t="str">
        <f>IF(ISNA(AND(ABSOLPOSITION&gt;ABSOLRU,ASSETOCCUP&lt;ABSOLRU)),"",ASSETNOM )</f>
        <v/>
      </c>
      <c r="G43" s="18" t="str">
        <f t="shared" si="2"/>
        <v>F9</v>
      </c>
      <c r="H43" s="20"/>
      <c r="I43" t="str">
        <f>IF(FRU[[#This Row],[AVANT]]&lt;&gt;"",TRIM(RIGHT(FRU[[#This Row],[AVANT]],(LEN(FRU[[#This Row],[AVANT]])-8))),"")</f>
        <v/>
      </c>
      <c r="J43" t="e">
        <f>IF(AND(I43&lt;&gt;"",ROW()&lt;=(ROW()+INDEX(FEUILLEA!$J$11:$J$550,MATCH(I43,FEUILLEA!$D$11:$D$550,0))-1)),I43,"")</f>
        <v>#N/A</v>
      </c>
      <c r="O43" s="18" t="str">
        <f t="shared" si="5"/>
        <v>R9</v>
      </c>
      <c r="P4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3" s="18" t="str">
        <f t="shared" si="3"/>
        <v>R9</v>
      </c>
      <c r="AI43" t="s">
        <v>418</v>
      </c>
    </row>
    <row r="44" spans="1:35">
      <c r="A44" s="19">
        <v>8</v>
      </c>
      <c r="B44" s="19"/>
      <c r="C44" s="1"/>
      <c r="E44" s="18" t="str">
        <f t="shared" si="4"/>
        <v>F8</v>
      </c>
      <c r="F44" s="22" t="str">
        <f>IF(ISNA(AND(ABSOLPOSITION&gt;ABSOLRU,ASSETOCCUP&lt;ABSOLRU)),"",ASSETNOM )</f>
        <v/>
      </c>
      <c r="G44" s="18" t="str">
        <f t="shared" si="2"/>
        <v>F8</v>
      </c>
      <c r="H44" s="20"/>
      <c r="I44" t="str">
        <f>IF(FRU[[#This Row],[AVANT]]&lt;&gt;"",TRIM(RIGHT(FRU[[#This Row],[AVANT]],(LEN(FRU[[#This Row],[AVANT]])-8))),"")</f>
        <v/>
      </c>
      <c r="J44" t="e">
        <f>IF(AND(I44&lt;&gt;"",ROW()&lt;=(ROW()+INDEX(FEUILLEA!$J$11:$J$550,MATCH(I44,FEUILLEA!$D$11:$D$550,0))-1)),I44,"")</f>
        <v>#N/A</v>
      </c>
      <c r="O44" s="18" t="str">
        <f t="shared" si="5"/>
        <v>R8</v>
      </c>
      <c r="P4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4" s="18" t="str">
        <f t="shared" si="3"/>
        <v>R8</v>
      </c>
      <c r="AI44" t="s">
        <v>420</v>
      </c>
    </row>
    <row r="45" spans="1:35">
      <c r="A45" s="19">
        <v>7</v>
      </c>
      <c r="B45" s="19"/>
      <c r="C45" s="1"/>
      <c r="E45" s="18" t="str">
        <f t="shared" si="4"/>
        <v>F7</v>
      </c>
      <c r="F45" s="22" t="str">
        <f>IF(ISNA(AND(ABSOLPOSITION&gt;ABSOLRU,ASSETOCCUP&lt;ABSOLRU)),"",ASSETNOM )</f>
        <v/>
      </c>
      <c r="G45" s="18" t="str">
        <f t="shared" si="2"/>
        <v>F7</v>
      </c>
      <c r="H45" s="20"/>
      <c r="I45" t="str">
        <f>IF(FRU[[#This Row],[AVANT]]&lt;&gt;"",TRIM(RIGHT(FRU[[#This Row],[AVANT]],(LEN(FRU[[#This Row],[AVANT]])-8))),"")</f>
        <v/>
      </c>
      <c r="J45" t="e">
        <f>IF(AND(I45&lt;&gt;"",ROW()&lt;=(ROW()+INDEX(FEUILLEA!$J$11:$J$550,MATCH(I45,FEUILLEA!$D$11:$D$550,0))-1)),I45,"")</f>
        <v>#N/A</v>
      </c>
      <c r="O45" s="18" t="str">
        <f t="shared" si="5"/>
        <v>R7</v>
      </c>
      <c r="P4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5" s="18" t="str">
        <f t="shared" si="3"/>
        <v>R7</v>
      </c>
      <c r="AI45" t="s">
        <v>223</v>
      </c>
    </row>
    <row r="46" spans="1:35">
      <c r="A46" s="19">
        <v>6</v>
      </c>
      <c r="B46" s="25"/>
      <c r="C46" s="1"/>
      <c r="E46" s="18" t="str">
        <f t="shared" si="4"/>
        <v>F6</v>
      </c>
      <c r="F46" s="22" t="str">
        <f>IF(ISNA(AND(ABSOLPOSITION&gt;ABSOLRU,ASSETOCCUP&lt;ABSOLRU)),"",ASSETNOM )</f>
        <v/>
      </c>
      <c r="G46" s="18" t="str">
        <f t="shared" si="2"/>
        <v>F6</v>
      </c>
      <c r="H46" s="20"/>
      <c r="I46" t="str">
        <f>IF(FRU[[#This Row],[AVANT]]&lt;&gt;"",TRIM(RIGHT(FRU[[#This Row],[AVANT]],(LEN(FRU[[#This Row],[AVANT]])-8))),"")</f>
        <v/>
      </c>
      <c r="J46" t="e">
        <f>IF(AND(I46&lt;&gt;"",ROW()&lt;=(ROW()+INDEX(FEUILLEA!$J$11:$J$550,MATCH(I46,FEUILLEA!$D$11:$D$550,0))-1)),I46,"")</f>
        <v>#N/A</v>
      </c>
      <c r="O46" s="18" t="str">
        <f t="shared" si="5"/>
        <v>R6</v>
      </c>
      <c r="P4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6" s="18" t="str">
        <f t="shared" si="3"/>
        <v>R6</v>
      </c>
      <c r="AI46" t="s">
        <v>217</v>
      </c>
    </row>
    <row r="47" spans="1:35">
      <c r="A47" s="19">
        <v>5</v>
      </c>
      <c r="B47" s="19"/>
      <c r="C47" s="1"/>
      <c r="E47" s="18" t="str">
        <f t="shared" si="4"/>
        <v>F5</v>
      </c>
      <c r="F47" s="22" t="str">
        <f>IF(ISNA(AND(ABSOLPOSITION&gt;ABSOLRU,ASSETOCCUP&lt;ABSOLRU)),"",ASSETNOM )</f>
        <v/>
      </c>
      <c r="G47" s="18" t="str">
        <f t="shared" si="2"/>
        <v>F5</v>
      </c>
      <c r="H47" s="20"/>
      <c r="I47" t="str">
        <f>IF(FRU[[#This Row],[AVANT]]&lt;&gt;"",TRIM(RIGHT(FRU[[#This Row],[AVANT]],(LEN(FRU[[#This Row],[AVANT]])-8))),"")</f>
        <v/>
      </c>
      <c r="J47" t="e">
        <f>IF(AND(I47&lt;&gt;"",ROW()&lt;=(ROW()+INDEX(FEUILLEA!$J$11:$J$550,MATCH(I47,FEUILLEA!$D$11:$D$550,0))-1)),I47,"")</f>
        <v>#N/A</v>
      </c>
      <c r="O47" s="18" t="str">
        <f t="shared" si="5"/>
        <v>R5</v>
      </c>
      <c r="P4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7" s="18" t="str">
        <f t="shared" si="3"/>
        <v>R5</v>
      </c>
      <c r="AI47" t="s">
        <v>303</v>
      </c>
    </row>
    <row r="48" spans="1:35">
      <c r="A48" s="19">
        <v>4</v>
      </c>
      <c r="B48" s="19"/>
      <c r="C48" s="1"/>
      <c r="E48" s="18" t="str">
        <f t="shared" si="4"/>
        <v>F4</v>
      </c>
      <c r="F48" s="22" t="str">
        <f>IF(ISNA(AND(ABSOLPOSITION&gt;ABSOLRU,ASSETOCCUP&lt;ABSOLRU)),"",ASSETNOM )</f>
        <v/>
      </c>
      <c r="G48" s="18" t="str">
        <f t="shared" si="2"/>
        <v>F4</v>
      </c>
      <c r="H48" s="20"/>
      <c r="I48" t="str">
        <f>IF(FRU[[#This Row],[AVANT]]&lt;&gt;"",TRIM(RIGHT(FRU[[#This Row],[AVANT]],(LEN(FRU[[#This Row],[AVANT]])-8))),"")</f>
        <v/>
      </c>
      <c r="J48" t="e">
        <f>IF(AND(I48&lt;&gt;"",ROW()&lt;=(ROW()+INDEX(FEUILLEA!$J$11:$J$550,MATCH(I48,FEUILLEA!$D$11:$D$550,0))-1)),I48,"")</f>
        <v>#N/A</v>
      </c>
      <c r="O48" s="18" t="str">
        <f t="shared" si="5"/>
        <v>R4</v>
      </c>
      <c r="P4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8" s="18" t="str">
        <f t="shared" si="3"/>
        <v>R4</v>
      </c>
      <c r="AI48" t="s">
        <v>310</v>
      </c>
    </row>
    <row r="49" spans="1:35">
      <c r="A49" s="19">
        <v>3</v>
      </c>
      <c r="B49" s="19"/>
      <c r="C49" s="1"/>
      <c r="E49" s="18" t="str">
        <f t="shared" si="4"/>
        <v>F3</v>
      </c>
      <c r="F49" s="22" t="str">
        <f>IF(ISNA(AND(ABSOLPOSITION&gt;ABSOLRU,ASSETOCCUP&lt;ABSOLRU)),"",ASSETNOM )</f>
        <v/>
      </c>
      <c r="G49" s="18" t="str">
        <f t="shared" si="2"/>
        <v>F3</v>
      </c>
      <c r="H49" s="20"/>
      <c r="I49" t="str">
        <f>IF(FRU[[#This Row],[AVANT]]&lt;&gt;"",TRIM(RIGHT(FRU[[#This Row],[AVANT]],(LEN(FRU[[#This Row],[AVANT]])-8))),"")</f>
        <v/>
      </c>
      <c r="J49" t="e">
        <f>IF(AND(I49&lt;&gt;"",ROW()&lt;=(ROW()+INDEX(FEUILLEA!$J$11:$J$550,MATCH(I49,FEUILLEA!$D$11:$D$550,0))-1)),I49,"")</f>
        <v>#N/A</v>
      </c>
      <c r="O49" s="18" t="str">
        <f t="shared" si="5"/>
        <v>R3</v>
      </c>
      <c r="P4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49" s="18" t="str">
        <f t="shared" si="3"/>
        <v>R3</v>
      </c>
      <c r="AI49" t="s">
        <v>580</v>
      </c>
    </row>
    <row r="50" spans="1:35">
      <c r="A50" s="19">
        <v>2</v>
      </c>
      <c r="B50" s="19"/>
      <c r="C50" s="1"/>
      <c r="E50" s="18" t="str">
        <f t="shared" si="4"/>
        <v>F2</v>
      </c>
      <c r="F50" s="22" t="str">
        <f>IF(ISNA(AND(ABSOLPOSITION&gt;ABSOLRU,ASSETOCCUP&lt;ABSOLRU)),"",ASSETNOM )</f>
        <v/>
      </c>
      <c r="G50" s="18" t="str">
        <f t="shared" si="2"/>
        <v>F2</v>
      </c>
      <c r="H50" s="20"/>
      <c r="I50" t="str">
        <f>IF(FRU[[#This Row],[AVANT]]&lt;&gt;"",TRIM(RIGHT(FRU[[#This Row],[AVANT]],(LEN(FRU[[#This Row],[AVANT]])-8))),"")</f>
        <v/>
      </c>
      <c r="J50" t="e">
        <f>IF(AND(I50&lt;&gt;"",ROW()&lt;=(ROW()+INDEX(FEUILLEA!$J$11:$J$550,MATCH(I50,FEUILLEA!$D$11:$D$550,0))-1)),I50,"")</f>
        <v>#N/A</v>
      </c>
      <c r="O50" s="18" t="str">
        <f t="shared" si="5"/>
        <v>R2</v>
      </c>
      <c r="P5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50" s="18" t="str">
        <f t="shared" si="3"/>
        <v>R2</v>
      </c>
      <c r="AI50" t="s">
        <v>682</v>
      </c>
    </row>
    <row r="51" spans="1:35">
      <c r="A51" s="19">
        <v>1</v>
      </c>
      <c r="B51" s="19"/>
      <c r="C51" s="1"/>
      <c r="E51" s="18" t="str">
        <f t="shared" si="4"/>
        <v>F1</v>
      </c>
      <c r="F51" s="22" t="str">
        <f>IF(ISNA(AND(ABSOLPOSITION&gt;ABSOLRU,ASSETOCCUP&lt;ABSOLRU)),"",ASSETNOM )</f>
        <v/>
      </c>
      <c r="G51" s="18" t="str">
        <f t="shared" si="2"/>
        <v>F1</v>
      </c>
      <c r="H51" s="20"/>
      <c r="I51" t="str">
        <f>IF(FRU[[#This Row],[AVANT]]&lt;&gt;"",TRIM(RIGHT(FRU[[#This Row],[AVANT]],(LEN(FRU[[#This Row],[AVANT]])-8))),"")</f>
        <v/>
      </c>
      <c r="J51" t="e">
        <f>IF(AND(I51&lt;&gt;"",ROW()&lt;=(ROW()+INDEX(FEUILLEA!$J$11:$J$550,MATCH(I51,FEUILLEA!$D$11:$D$550,0))-1)),I51,"")</f>
        <v>#N/A</v>
      </c>
      <c r="O51" s="18" t="str">
        <f t="shared" si="5"/>
        <v>R1</v>
      </c>
      <c r="P5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51" s="18" t="str">
        <f t="shared" si="3"/>
        <v>R1</v>
      </c>
      <c r="AI51" t="s">
        <v>355</v>
      </c>
    </row>
    <row r="52" spans="1:35">
      <c r="A52" s="19">
        <v>0</v>
      </c>
      <c r="B52" s="19"/>
      <c r="C52" s="1"/>
      <c r="E52" s="18" t="str">
        <f t="shared" si="4"/>
        <v>D0</v>
      </c>
      <c r="F52" s="22" t="str">
        <f>IF(ISNA(AND(ABSOLPOSITION&gt;ABSOLRU,ASSETOCCUP&lt;ABSOLRU)),"",ASSETNOM )</f>
        <v/>
      </c>
      <c r="G52" s="18" t="str">
        <f t="shared" si="2"/>
        <v>D0</v>
      </c>
      <c r="H52" s="20"/>
      <c r="I52" t="str">
        <f>IF(FRU[[#This Row],[AVANT]]&lt;&gt;"",TRIM(RIGHT(FRU[[#This Row],[AVANT]],(LEN(FRU[[#This Row],[AVANT]])-8))),"")</f>
        <v/>
      </c>
      <c r="J52" t="e">
        <f>IF(AND(I52&lt;&gt;"",ROW()&lt;=(ROW()+INDEX(FEUILLEA!$J$11:$J$550,MATCH(I52,FEUILLEA!$D$11:$D$550,0))-1)),I52,"")</f>
        <v>#N/A</v>
      </c>
      <c r="O52" s="18" t="str">
        <f t="shared" si="5"/>
        <v>D0</v>
      </c>
      <c r="P5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Q52" s="18" t="str">
        <f t="shared" si="3"/>
        <v>D0</v>
      </c>
      <c r="AI52" t="s">
        <v>424</v>
      </c>
    </row>
    <row r="53" spans="1:35">
      <c r="A53" s="19">
        <v>-10</v>
      </c>
      <c r="B53" s="19"/>
      <c r="C53" s="1"/>
      <c r="E53" s="1" t="str">
        <f t="shared" si="4"/>
        <v>D-10</v>
      </c>
      <c r="G53" s="1" t="str">
        <f t="shared" si="2"/>
        <v>D-10</v>
      </c>
      <c r="O53" s="21" t="str">
        <f t="shared" si="5"/>
        <v>D-10</v>
      </c>
      <c r="Q53" s="1" t="str">
        <f t="shared" si="3"/>
        <v>D-10</v>
      </c>
      <c r="AI53" t="s">
        <v>389</v>
      </c>
    </row>
    <row r="54" spans="1:35">
      <c r="AI54" t="s">
        <v>392</v>
      </c>
    </row>
    <row r="55" spans="1:35">
      <c r="AI55" t="s">
        <v>396</v>
      </c>
    </row>
    <row r="56" spans="1:35">
      <c r="AI56" t="s">
        <v>400</v>
      </c>
    </row>
    <row r="57" spans="1:35">
      <c r="AI57" t="s">
        <v>404</v>
      </c>
    </row>
    <row r="58" spans="1:35">
      <c r="AI58" t="s">
        <v>407</v>
      </c>
    </row>
    <row r="59" spans="1:35">
      <c r="AI59" t="s">
        <v>229</v>
      </c>
    </row>
    <row r="60" spans="1:35" ht="75">
      <c r="F60" s="24" t="s">
        <v>885</v>
      </c>
      <c r="AI60" t="s">
        <v>561</v>
      </c>
    </row>
    <row r="61" spans="1:35">
      <c r="AI61" t="s">
        <v>236</v>
      </c>
    </row>
    <row r="62" spans="1:35">
      <c r="AI62" t="s">
        <v>657</v>
      </c>
    </row>
    <row r="63" spans="1:35">
      <c r="F63" s="1" t="s">
        <v>886</v>
      </c>
      <c r="AI63" t="s">
        <v>678</v>
      </c>
    </row>
    <row r="64" spans="1:35">
      <c r="AI64" t="s">
        <v>312</v>
      </c>
    </row>
    <row r="65" spans="35:35">
      <c r="AI65" t="s">
        <v>314</v>
      </c>
    </row>
    <row r="66" spans="35:35">
      <c r="AI66" t="s">
        <v>716</v>
      </c>
    </row>
    <row r="67" spans="35:35">
      <c r="AI67" t="s">
        <v>723</v>
      </c>
    </row>
    <row r="68" spans="35:35">
      <c r="AI68" t="s">
        <v>238</v>
      </c>
    </row>
    <row r="69" spans="35:35">
      <c r="AI69" t="s">
        <v>249</v>
      </c>
    </row>
    <row r="70" spans="35:35">
      <c r="AI70" t="s">
        <v>254</v>
      </c>
    </row>
    <row r="71" spans="35:35">
      <c r="AI71" t="s">
        <v>466</v>
      </c>
    </row>
    <row r="72" spans="35:35">
      <c r="AI72" t="s">
        <v>630</v>
      </c>
    </row>
    <row r="73" spans="35:35">
      <c r="AI73" t="s">
        <v>469</v>
      </c>
    </row>
    <row r="74" spans="35:35">
      <c r="AI74" t="s">
        <v>473</v>
      </c>
    </row>
    <row r="75" spans="35:35">
      <c r="AI75" t="s">
        <v>375</v>
      </c>
    </row>
    <row r="76" spans="35:35">
      <c r="AI76" t="s">
        <v>376</v>
      </c>
    </row>
    <row r="77" spans="35:35">
      <c r="AI77" t="s">
        <v>593</v>
      </c>
    </row>
    <row r="78" spans="35:35">
      <c r="AI78" t="s">
        <v>594</v>
      </c>
    </row>
    <row r="79" spans="35:35">
      <c r="AI79" t="s">
        <v>595</v>
      </c>
    </row>
    <row r="80" spans="35:35">
      <c r="AI80" t="s">
        <v>358</v>
      </c>
    </row>
    <row r="81" spans="35:35">
      <c r="AI81" t="s">
        <v>268</v>
      </c>
    </row>
    <row r="82" spans="35:35">
      <c r="AI82" t="s">
        <v>257</v>
      </c>
    </row>
    <row r="83" spans="35:35">
      <c r="AI83" t="s">
        <v>519</v>
      </c>
    </row>
    <row r="84" spans="35:35">
      <c r="AI84" t="s">
        <v>277</v>
      </c>
    </row>
    <row r="85" spans="35:35">
      <c r="AI85" t="s">
        <v>372</v>
      </c>
    </row>
    <row r="86" spans="35:35">
      <c r="AI86" t="s">
        <v>373</v>
      </c>
    </row>
    <row r="87" spans="35:35">
      <c r="AI87" t="s">
        <v>374</v>
      </c>
    </row>
    <row r="88" spans="35:35">
      <c r="AI88" t="s">
        <v>264</v>
      </c>
    </row>
    <row r="89" spans="35:35">
      <c r="AI89" t="s">
        <v>266</v>
      </c>
    </row>
    <row r="90" spans="35:35">
      <c r="AI90" t="s">
        <v>362</v>
      </c>
    </row>
    <row r="91" spans="35:35">
      <c r="AI91" t="s">
        <v>422</v>
      </c>
    </row>
    <row r="92" spans="35:35">
      <c r="AI92" t="s">
        <v>383</v>
      </c>
    </row>
    <row r="93" spans="35:35">
      <c r="AI93" t="s">
        <v>387</v>
      </c>
    </row>
    <row r="94" spans="35:35">
      <c r="AI94" t="s">
        <v>614</v>
      </c>
    </row>
    <row r="95" spans="35:35">
      <c r="AI95" t="s">
        <v>583</v>
      </c>
    </row>
    <row r="96" spans="35:35">
      <c r="AI96" t="s">
        <v>568</v>
      </c>
    </row>
    <row r="97" spans="35:35">
      <c r="AI97" t="s">
        <v>563</v>
      </c>
    </row>
    <row r="98" spans="35:35">
      <c r="AI98" t="s">
        <v>331</v>
      </c>
    </row>
    <row r="99" spans="35:35">
      <c r="AI99" t="s">
        <v>338</v>
      </c>
    </row>
    <row r="100" spans="35:35">
      <c r="AI100" t="s">
        <v>582</v>
      </c>
    </row>
    <row r="101" spans="35:35">
      <c r="AI101" t="s">
        <v>587</v>
      </c>
    </row>
    <row r="102" spans="35:35">
      <c r="AI102" t="s">
        <v>617</v>
      </c>
    </row>
    <row r="103" spans="35:35">
      <c r="AI103" t="s">
        <v>598</v>
      </c>
    </row>
    <row r="104" spans="35:35">
      <c r="AI104" t="s">
        <v>601</v>
      </c>
    </row>
    <row r="105" spans="35:35">
      <c r="AI105" t="s">
        <v>596</v>
      </c>
    </row>
    <row r="106" spans="35:35">
      <c r="AI106" t="s">
        <v>379</v>
      </c>
    </row>
    <row r="107" spans="35:35">
      <c r="AI107" t="s">
        <v>606</v>
      </c>
    </row>
    <row r="108" spans="35:35">
      <c r="AI108" t="s">
        <v>609</v>
      </c>
    </row>
    <row r="109" spans="35:35">
      <c r="AI109" t="s">
        <v>574</v>
      </c>
    </row>
  </sheetData>
  <conditionalFormatting sqref="E5:E52 G5:G52 F3:F4 F1">
    <cfRule type="expression" dxfId="5" priority="6">
      <formula>$F$1="vue arrière"</formula>
    </cfRule>
  </conditionalFormatting>
  <conditionalFormatting sqref="O5:O52 Q5:Q52 P3:P4 P1">
    <cfRule type="expression" dxfId="4" priority="5">
      <formula>$F$1="vue arrière"</formula>
    </cfRule>
  </conditionalFormatting>
  <conditionalFormatting sqref="F3:F4 E5:E52 G5:G52 F1">
    <cfRule type="expression" dxfId="3" priority="4">
      <formula>$F$1="vue avant"</formula>
    </cfRule>
  </conditionalFormatting>
  <conditionalFormatting sqref="P3:P4 Q5:Q52 O5:O52 P1">
    <cfRule type="expression" dxfId="2" priority="3">
      <formula>$F$1="vue avant"</formula>
    </cfRule>
  </conditionalFormatting>
  <conditionalFormatting sqref="F5:F52">
    <cfRule type="expression" dxfId="1" priority="1">
      <formula>TRIM(RIGHT(F5,(LEN(F5)-8)))=J5</formula>
    </cfRule>
    <cfRule type="expression" dxfId="0" priority="2">
      <formula>TRIM(RIGHT(F5,(LEN(F5)-8)))=J5</formula>
    </cfRule>
  </conditionalFormatting>
  <dataValidations count="2">
    <dataValidation type="list" errorStyle="warning" showErrorMessage="1" errorTitle="Choisir vue dans liste svp" sqref="F4">
      <formula1>"AVANT, ARRIERE"</formula1>
    </dataValidation>
    <dataValidation type="list" allowBlank="1" showInputMessage="1" showErrorMessage="1" sqref="F3">
      <formula1>$AI$10:$AI$109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9"/>
  <sheetViews>
    <sheetView showGridLines="0" workbookViewId="0">
      <selection activeCell="J10" sqref="J10"/>
    </sheetView>
  </sheetViews>
  <sheetFormatPr baseColWidth="10" defaultRowHeight="15"/>
  <cols>
    <col min="1" max="1" width="3.7109375" bestFit="1" customWidth="1"/>
    <col min="2" max="2" width="2.7109375" customWidth="1"/>
    <col min="3" max="3" width="1.42578125" customWidth="1"/>
    <col min="4" max="4" width="6" customWidth="1"/>
    <col min="5" max="5" width="5" style="1" bestFit="1" customWidth="1"/>
    <col min="6" max="6" width="46.7109375" style="1" customWidth="1"/>
    <col min="7" max="7" width="3.7109375" style="1" bestFit="1" customWidth="1"/>
    <col min="8" max="8" width="3.7109375" style="1" customWidth="1"/>
    <col min="9" max="9" width="4.42578125" customWidth="1"/>
    <col min="10" max="10" width="17" customWidth="1"/>
    <col min="11" max="11" width="16.140625" customWidth="1"/>
    <col min="12" max="14" width="4.42578125" customWidth="1"/>
    <col min="15" max="15" width="4.7109375" customWidth="1"/>
    <col min="16" max="16" width="5.42578125" style="1" customWidth="1"/>
    <col min="17" max="17" width="46.7109375" style="1" customWidth="1"/>
    <col min="18" max="18" width="5" style="1" bestFit="1" customWidth="1"/>
  </cols>
  <sheetData>
    <row r="1" spans="1:36">
      <c r="A1" s="14"/>
      <c r="B1" s="14"/>
      <c r="F1" s="1" t="str">
        <f>CHOOSE(IFERROR(IF(CALEPI="","1",IF(VUE="","1",IF(AND(CALEPI&lt;&gt;"",VUE="AVANT"),"2",IF(AND(CALEPI&lt;&gt;"",VUE="ARRIERE"),"3","")))),"4"),"","Vue avant","Vue arrière","")</f>
        <v>Vue avant</v>
      </c>
      <c r="Q1" s="1" t="str">
        <f>CHOOSE(IFERROR(IF(CALEPI="","1",IF(VUE="","1",IF(AND(CALEPI&lt;&gt;"",VUE="AVANT"),"2",IF(AND(CALEPI&lt;&gt;"",VUE="ARRIERE"),"3","")))),"4"),"","Vue arrière","vue avant","")</f>
        <v>Vue arrière</v>
      </c>
    </row>
    <row r="2" spans="1:36">
      <c r="A2" s="14"/>
      <c r="B2" s="14"/>
    </row>
    <row r="3" spans="1:36">
      <c r="A3" s="14"/>
      <c r="B3" s="14"/>
      <c r="F3" s="18" t="s">
        <v>172</v>
      </c>
      <c r="G3" s="1">
        <f>LEN(CALEPI)+7</f>
        <v>15</v>
      </c>
      <c r="Q3" s="17" t="str">
        <f>IF(CALEPI="","",CALEPI)</f>
        <v>SS1/AX21</v>
      </c>
    </row>
    <row r="4" spans="1:36">
      <c r="A4" s="14"/>
      <c r="B4" s="14"/>
      <c r="E4" s="1" t="s">
        <v>883</v>
      </c>
      <c r="F4" s="18" t="s">
        <v>881</v>
      </c>
      <c r="G4" s="1" t="s">
        <v>884</v>
      </c>
      <c r="P4" s="1" t="s">
        <v>883</v>
      </c>
      <c r="Q4" s="17" t="s">
        <v>882</v>
      </c>
      <c r="R4" s="1" t="s">
        <v>884</v>
      </c>
      <c r="S4" s="1"/>
    </row>
    <row r="5" spans="1:36">
      <c r="A5" s="19">
        <v>47</v>
      </c>
      <c r="B5" s="19"/>
      <c r="C5" s="1"/>
      <c r="E5" s="18" t="str">
        <f t="shared" ref="E5:E36" si="0">CHOOSE(IFERROR(IF(CALEPI="","1",IF(VUE="","1",IF(AND(CALEPI&lt;&gt;"",VUE="AVANT"),"2",IF(AND(CALEPI&lt;&gt;"",VUE="ARRIERE"),"3","")))),"4"),"",IF(A5&lt;=0,"D"&amp;A5,"F"&amp;A5),IF(A5&lt;=0,"D"&amp;A5,"R"&amp;A5),"")</f>
        <v>F47</v>
      </c>
      <c r="F5" s="22" t="str">
        <f>IF(ISNA(AND(ABSOLPOSITION&gt;ABSOLRU,ASSETOCCUP&lt;ABSOLRU)),"",ASSETNOM )</f>
        <v/>
      </c>
      <c r="G5" s="18" t="str">
        <f>E5</f>
        <v>F47</v>
      </c>
      <c r="H5" s="20"/>
      <c r="J5" t="str">
        <f>IF(FRU_5[[#This Row],[AVANT]]&lt;&gt;"",SUBSTITUTE(TRIM(LEFT(TRIM(SUBSTITUTE(FRU_5[[#This Row],[AVANT]],"-","")),$G$3)),"_",""),"")</f>
        <v/>
      </c>
      <c r="P5" s="18" t="str">
        <f t="shared" ref="P5:P36" si="1">CHOOSE(IFERROR(IF(CALEPI="","1",IF(VUE="","1",IF(AND(CALEPI&lt;&gt;"",VUE="AVANT"),"2",IF(AND(CALEPI&lt;&gt;"",VUE="ARRIERE"),"3","")))),"4"),"",IF(A5&lt;=0,"D"&amp;A5,"R"&amp;A5),IF(A5&lt;=0,"D"&amp;A5,"F"&amp;A5),"")</f>
        <v>R47</v>
      </c>
      <c r="Q5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5" s="18" t="str">
        <f>P5</f>
        <v>R47</v>
      </c>
      <c r="S5" s="1"/>
    </row>
    <row r="6" spans="1:36">
      <c r="A6" s="19">
        <v>46</v>
      </c>
      <c r="B6" s="19"/>
      <c r="C6" s="1"/>
      <c r="E6" s="18" t="str">
        <f t="shared" si="0"/>
        <v>F46</v>
      </c>
      <c r="F6" s="22" t="str">
        <f>IF(ISNA(AND(ABSOLPOSITION&gt;ABSOLRU,ASSETOCCUP&lt;ABSOLRU)),"",ASSETNOM )</f>
        <v/>
      </c>
      <c r="G6" s="18" t="str">
        <f t="shared" ref="G6:G53" si="2">E6</f>
        <v>F46</v>
      </c>
      <c r="H6" s="20"/>
      <c r="J6" t="str">
        <f>IF(FRU_5[[#This Row],[AVANT]]&lt;&gt;"",SUBSTITUTE(TRIM(LEFT(TRIM(SUBSTITUTE(FRU_5[[#This Row],[AVANT]],"-","")),$G$3)),"_",""),"")</f>
        <v/>
      </c>
      <c r="P6" s="18" t="str">
        <f t="shared" si="1"/>
        <v>R46</v>
      </c>
      <c r="Q6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6" s="18" t="str">
        <f t="shared" ref="R6:R53" si="3">P6</f>
        <v>R46</v>
      </c>
      <c r="S6" s="1"/>
    </row>
    <row r="7" spans="1:36">
      <c r="A7" s="19">
        <v>45</v>
      </c>
      <c r="B7" s="19"/>
      <c r="C7" s="1"/>
      <c r="E7" s="18" t="str">
        <f t="shared" si="0"/>
        <v>F45</v>
      </c>
      <c r="F7" s="22" t="str">
        <f>IF(ISNA(AND(ABSOLPOSITION&gt;ABSOLRU,ASSETOCCUP&lt;ABSOLRU)),"",ASSETNOM )</f>
        <v/>
      </c>
      <c r="G7" s="18" t="str">
        <f t="shared" si="2"/>
        <v>F45</v>
      </c>
      <c r="H7" s="20"/>
      <c r="J7" t="str">
        <f>IF(FRU_5[[#This Row],[AVANT]]&lt;&gt;"",SUBSTITUTE(TRIM(LEFT(TRIM(SUBSTITUTE(FRU_5[[#This Row],[AVANT]],"-","")),$G$3)),"_",""),"")</f>
        <v/>
      </c>
      <c r="P7" s="18" t="str">
        <f t="shared" si="1"/>
        <v>R45</v>
      </c>
      <c r="Q7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7" s="18" t="str">
        <f t="shared" si="3"/>
        <v>R45</v>
      </c>
      <c r="S7" s="1"/>
    </row>
    <row r="8" spans="1:36">
      <c r="A8" s="19">
        <v>44</v>
      </c>
      <c r="B8" s="19"/>
      <c r="C8" s="1"/>
      <c r="E8" s="18" t="str">
        <f t="shared" si="0"/>
        <v>F44</v>
      </c>
      <c r="F8" s="22" t="str">
        <f>IF(ISNA(AND(ABSOLPOSITION&gt;ABSOLRU,ASSETOCCUP&lt;ABSOLRU)),"",ASSETNOM )</f>
        <v/>
      </c>
      <c r="G8" s="18" t="str">
        <f t="shared" si="2"/>
        <v>F44</v>
      </c>
      <c r="H8" s="20"/>
      <c r="J8" t="str">
        <f>IF(FRU_5[[#This Row],[AVANT]]&lt;&gt;"",SUBSTITUTE(TRIM(LEFT(TRIM(SUBSTITUTE(FRU_5[[#This Row],[AVANT]],"-","")),$G$3)),"_",""),"")</f>
        <v/>
      </c>
      <c r="P8" s="18" t="str">
        <f t="shared" si="1"/>
        <v>R44</v>
      </c>
      <c r="Q8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8" s="18" t="str">
        <f t="shared" si="3"/>
        <v>R44</v>
      </c>
      <c r="S8" s="1"/>
    </row>
    <row r="9" spans="1:36">
      <c r="A9" s="19">
        <v>43</v>
      </c>
      <c r="B9" s="19"/>
      <c r="C9" s="1"/>
      <c r="E9" s="18" t="str">
        <f t="shared" si="0"/>
        <v>F43</v>
      </c>
      <c r="F9" s="22" t="str">
        <f>IF(ISNA(AND(ABSOLPOSITION&gt;ABSOLRU,ASSETOCCUP&lt;ABSOLRU)),"",ASSETNOM )</f>
        <v/>
      </c>
      <c r="G9" s="18" t="str">
        <f t="shared" si="2"/>
        <v>F43</v>
      </c>
      <c r="H9" s="20"/>
      <c r="J9" t="str">
        <f>IF(FRU_5[[#This Row],[AVANT]]&lt;&gt;"",SUBSTITUTE(TRIM(LEFT(TRIM(SUBSTITUTE(FRU_5[[#This Row],[AVANT]],"-","")),$G$3)),"_",""),"")</f>
        <v/>
      </c>
      <c r="K9" t="e">
        <f>IF(AND(J9&lt;&gt;"",ROW()&lt;=ROW()+VLOOKUP(J9,FEUILLEA!$B$11:$J$523,9)),J9,"")</f>
        <v>#N/A</v>
      </c>
      <c r="P9" s="18" t="str">
        <f t="shared" si="1"/>
        <v>R43</v>
      </c>
      <c r="Q9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9" s="18" t="str">
        <f t="shared" si="3"/>
        <v>R43</v>
      </c>
      <c r="S9" s="1"/>
      <c r="T9" t="e">
        <f ca="1">index7[](FEUILLEA!$J$11:$J$550,MATCH(FEUILLEB!I9,FEUILLEA!$M$11:$M$550,0))</f>
        <v>#REF!</v>
      </c>
      <c r="U9" t="e">
        <f>MATCH('FEUILLEB (2)'!J9,FEUILLEA!$M$11:$M$550,0)</f>
        <v>#N/A</v>
      </c>
      <c r="AJ9" t="s">
        <v>914</v>
      </c>
    </row>
    <row r="10" spans="1:36">
      <c r="A10" s="19">
        <v>42</v>
      </c>
      <c r="B10" s="19"/>
      <c r="C10" s="1"/>
      <c r="E10" s="18" t="str">
        <f t="shared" si="0"/>
        <v>F42</v>
      </c>
      <c r="F10" s="22" t="str">
        <f>IF(ISNA(AND(ABSOLPOSITION&gt;ABSOLRU,ASSETOCCUP&lt;ABSOLRU)),"",ASSETNOM )</f>
        <v>IT04147  SS1-OOB-SW</v>
      </c>
      <c r="G10" s="18" t="str">
        <f t="shared" si="2"/>
        <v>F42</v>
      </c>
      <c r="H10" s="20"/>
      <c r="J10" t="str">
        <f>IF(FRU_5[[#This Row],[AVANT]]&lt;&gt;"",SUBSTITUTE(TRIM(LEFT(TRIM(SUBSTITUTE(FRU_5[[#This Row],[AVANT]],"-","")),$G$3)),"_",""),"")</f>
        <v>IT04147 SS1OOBS</v>
      </c>
      <c r="K10" t="str">
        <f>IF(AND(J10&lt;&gt;"",ROW()&lt;=ROW()+VLOOKUP(J10,FEUILLEA!$B$11:$J$523,9)),J10,"")</f>
        <v>IT04147 SS1OOBS</v>
      </c>
      <c r="P10" s="18" t="str">
        <f t="shared" si="1"/>
        <v>R42</v>
      </c>
      <c r="Q10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0" s="18" t="str">
        <f t="shared" si="3"/>
        <v>R42</v>
      </c>
      <c r="S10" s="1"/>
      <c r="T10">
        <v>1</v>
      </c>
      <c r="U10" t="e">
        <f>MATCH('FEUILLEB (2)'!J10,FEUILLEA!$M$11:$M$550,0)</f>
        <v>#N/A</v>
      </c>
      <c r="AJ10" t="s">
        <v>735</v>
      </c>
    </row>
    <row r="11" spans="1:36">
      <c r="A11" s="19">
        <v>41</v>
      </c>
      <c r="B11" s="19"/>
      <c r="C11" s="1"/>
      <c r="E11" s="18" t="str">
        <f t="shared" si="0"/>
        <v>F41</v>
      </c>
      <c r="F11" s="22" t="str">
        <f>IF(ISNA(AND(ABSOLPOSITION&gt;ABSOLRU,ASSETOCCUP&lt;ABSOLRU)),"",ASSETNOM )</f>
        <v>IT04146  SS1-OOB-IOLAN1</v>
      </c>
      <c r="G11" s="18" t="str">
        <f t="shared" si="2"/>
        <v>F41</v>
      </c>
      <c r="H11" s="20"/>
      <c r="J11" t="str">
        <f>IF(FRU_5[[#This Row],[AVANT]]&lt;&gt;"",SUBSTITUTE(TRIM(LEFT(TRIM(SUBSTITUTE(FRU_5[[#This Row],[AVANT]],"-","")),$G$3)),"_",""),"")</f>
        <v>IT04146 SS1OOBI</v>
      </c>
      <c r="K11" t="str">
        <f>IF(AND(J11&lt;&gt;"",ROW()&lt;=ROW()+VLOOKUP(J11,FEUILLEA!$B$11:$J$523,9)),J11,"")</f>
        <v>IT04146 SS1OOBI</v>
      </c>
      <c r="P11" s="18" t="str">
        <f t="shared" si="1"/>
        <v>R41</v>
      </c>
      <c r="Q11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1" s="18" t="str">
        <f t="shared" si="3"/>
        <v>R41</v>
      </c>
      <c r="T11" t="e">
        <f ca="1">index7[](FEUILLEA!$J$11:$J$550,MATCH(FEUILLEB!I11,FEUILLEA!$M$11:$M$550,0),1)</f>
        <v>#REF!</v>
      </c>
      <c r="U11" t="e">
        <f>MATCH('FEUILLEB (2)'!J11,FEUILLEA!$M$11:$M$550,0)</f>
        <v>#N/A</v>
      </c>
      <c r="AJ11" t="s">
        <v>688</v>
      </c>
    </row>
    <row r="12" spans="1:36">
      <c r="A12" s="19">
        <v>40</v>
      </c>
      <c r="B12" s="19"/>
      <c r="C12" s="1"/>
      <c r="E12" s="18" t="str">
        <f t="shared" si="0"/>
        <v>F40</v>
      </c>
      <c r="F12" s="22" t="str">
        <f>IF(ISNA(AND(ABSOLPOSITION&gt;ABSOLRU,ASSETOCCUP&lt;ABSOLRU)),"",ASSETNOM )</f>
        <v/>
      </c>
      <c r="G12" s="18" t="str">
        <f t="shared" si="2"/>
        <v>F40</v>
      </c>
      <c r="H12" s="20"/>
      <c r="J12" t="str">
        <f>IF(FRU_5[[#This Row],[AVANT]]&lt;&gt;"",SUBSTITUTE(TRIM(LEFT(TRIM(SUBSTITUTE(FRU_5[[#This Row],[AVANT]],"-","")),$G$3)),"_",""),"")</f>
        <v/>
      </c>
      <c r="K12" t="e">
        <f>IF(AND(J12&lt;&gt;"",ROW()&lt;=ROW()+VLOOKUP(J12,FEUILLEA!$B$11:$J$523,9)),J12,"")</f>
        <v>#N/A</v>
      </c>
      <c r="P12" s="18" t="str">
        <f t="shared" si="1"/>
        <v>R40</v>
      </c>
      <c r="Q12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2" s="18" t="str">
        <f t="shared" si="3"/>
        <v>R40</v>
      </c>
      <c r="T12" t="e">
        <f ca="1">index7[](FEUILLEA!$J$11:$J$550,MATCH(FEUILLEB!I12,FEUILLEA!$M$11:$M$550,0),1)</f>
        <v>#REF!</v>
      </c>
      <c r="U12" t="e">
        <f>MATCH('FEUILLEB (2)'!J12,FEUILLEA!$M$11:$M$550,0)</f>
        <v>#N/A</v>
      </c>
      <c r="AJ12" t="s">
        <v>691</v>
      </c>
    </row>
    <row r="13" spans="1:36">
      <c r="A13" s="19">
        <v>39</v>
      </c>
      <c r="B13" s="19"/>
      <c r="C13" s="1"/>
      <c r="E13" s="18" t="str">
        <f t="shared" si="0"/>
        <v>F39</v>
      </c>
      <c r="F13" s="22" t="str">
        <f>IF(ISNA(AND(ABSOLPOSITION&gt;ABSOLRU,ASSETOCCUP&lt;ABSOLRU)),"",ASSETNOM )</f>
        <v/>
      </c>
      <c r="G13" s="18" t="str">
        <f t="shared" si="2"/>
        <v>F39</v>
      </c>
      <c r="H13" s="20"/>
      <c r="J13" t="str">
        <f>IF(FRU_5[[#This Row],[AVANT]]&lt;&gt;"",SUBSTITUTE(TRIM(LEFT(TRIM(SUBSTITUTE(FRU_5[[#This Row],[AVANT]],"-","")),$G$3)),"_",""),"")</f>
        <v/>
      </c>
      <c r="K13" t="e">
        <f>IF(AND(J13&lt;&gt;"",ROW()&lt;=ROW()+VLOOKUP(J13,FEUILLEA!$B$11:$J$523,9)),J13,"")</f>
        <v>#N/A</v>
      </c>
      <c r="P13" s="18" t="str">
        <f t="shared" si="1"/>
        <v>R39</v>
      </c>
      <c r="Q13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3" s="18" t="str">
        <f t="shared" si="3"/>
        <v>R39</v>
      </c>
      <c r="T13" t="e">
        <f ca="1">index7[](FEUILLEA!$J$11:$J$550,MATCH(FEUILLEB!I13,FEUILLEA!$M$11:$M$550,0),1)</f>
        <v>#REF!</v>
      </c>
      <c r="U13" t="e">
        <f>MATCH('FEUILLEB (2)'!J13,FEUILLEA!$M$11:$M$550,0)</f>
        <v>#N/A</v>
      </c>
      <c r="AJ13" t="s">
        <v>154</v>
      </c>
    </row>
    <row r="14" spans="1:36">
      <c r="A14" s="19">
        <v>38</v>
      </c>
      <c r="B14" s="19"/>
      <c r="C14" s="1"/>
      <c r="E14" s="18" t="str">
        <f t="shared" si="0"/>
        <v>F38</v>
      </c>
      <c r="F14" s="22" t="str">
        <f>IF(ISNA(AND(ABSOLPOSITION&gt;ABSOLRU,ASSETOCCUP&lt;ABSOLRU)),"",ASSETNOM )</f>
        <v/>
      </c>
      <c r="G14" s="18" t="str">
        <f t="shared" si="2"/>
        <v>F38</v>
      </c>
      <c r="H14" s="20"/>
      <c r="J14" t="str">
        <f>IF(FRU_5[[#This Row],[AVANT]]&lt;&gt;"",SUBSTITUTE(TRIM(LEFT(TRIM(SUBSTITUTE(FRU_5[[#This Row],[AVANT]],"-","")),$G$3)),"_",""),"")</f>
        <v/>
      </c>
      <c r="K14" t="e">
        <f>IF(AND(J14&lt;&gt;"",ROW()&lt;=ROW()+VLOOKUP(J14,FEUILLEA!$B$11:$J$523,9)),J14,"")</f>
        <v>#N/A</v>
      </c>
      <c r="P14" s="18" t="str">
        <f t="shared" si="1"/>
        <v>R38</v>
      </c>
      <c r="Q14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4" s="18" t="str">
        <f t="shared" si="3"/>
        <v>R38</v>
      </c>
      <c r="T14" t="e">
        <f ca="1">index7[](FEUILLEA!$J$11:$J$550,MATCH(FEUILLEB!I14,FEUILLEA!$M$11:$M$550,0),1)</f>
        <v>#REF!</v>
      </c>
      <c r="U14" t="e">
        <f>MATCH('FEUILLEB (2)'!J14,FEUILLEA!$M$11:$M$550,0)</f>
        <v>#N/A</v>
      </c>
      <c r="AJ14" t="s">
        <v>162</v>
      </c>
    </row>
    <row r="15" spans="1:36">
      <c r="A15" s="19">
        <v>37</v>
      </c>
      <c r="B15" s="19"/>
      <c r="C15" s="1"/>
      <c r="E15" s="18" t="str">
        <f t="shared" si="0"/>
        <v>F37</v>
      </c>
      <c r="F15" s="22" t="str">
        <f>IF(ISNA(AND(ABSOLPOSITION&gt;ABSOLRU,ASSETOCCUP&lt;ABSOLRU)),"",ASSETNOM )</f>
        <v/>
      </c>
      <c r="G15" s="18" t="str">
        <f t="shared" si="2"/>
        <v>F37</v>
      </c>
      <c r="H15" s="20"/>
      <c r="J15" t="str">
        <f>IF(FRU_5[[#This Row],[AVANT]]&lt;&gt;"",SUBSTITUTE(TRIM(LEFT(TRIM(SUBSTITUTE(FRU_5[[#This Row],[AVANT]],"-","")),$G$3)),"_",""),"")</f>
        <v/>
      </c>
      <c r="K15" t="e">
        <f>IF(AND(J15&lt;&gt;"",ROW()&lt;=ROW()+VLOOKUP(J15,FEUILLEA!$B$11:$J$523,9)),J15,"")</f>
        <v>#N/A</v>
      </c>
      <c r="P15" s="18" t="str">
        <f t="shared" si="1"/>
        <v>R37</v>
      </c>
      <c r="Q15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5" s="18" t="str">
        <f t="shared" si="3"/>
        <v>R37</v>
      </c>
      <c r="T15" t="e">
        <f ca="1">index7[](FEUILLEA!$J$11:$J$550,MATCH(FEUILLEB!I15,FEUILLEA!$M$11:$M$550,0),1)</f>
        <v>#REF!</v>
      </c>
      <c r="U15" t="e">
        <f>MATCH('FEUILLEB (2)'!J15,FEUILLEA!$M$11:$M$550,0)</f>
        <v>#N/A</v>
      </c>
      <c r="AJ15" t="s">
        <v>647</v>
      </c>
    </row>
    <row r="16" spans="1:36">
      <c r="A16" s="19">
        <v>36</v>
      </c>
      <c r="B16" s="19"/>
      <c r="C16" s="1"/>
      <c r="E16" s="18" t="str">
        <f t="shared" si="0"/>
        <v>F36</v>
      </c>
      <c r="F16" s="22" t="str">
        <f>IF(ISNA(AND(ABSOLPOSITION&gt;ABSOLRU,ASSETOCCUP&lt;ABSOLRU)),"",ASSETNOM )</f>
        <v/>
      </c>
      <c r="G16" s="18" t="str">
        <f t="shared" si="2"/>
        <v>F36</v>
      </c>
      <c r="H16" s="20"/>
      <c r="J16" t="str">
        <f>IF(FRU_5[[#This Row],[AVANT]]&lt;&gt;"",SUBSTITUTE(TRIM(LEFT(TRIM(SUBSTITUTE(FRU_5[[#This Row],[AVANT]],"-","")),$G$3)),"_",""),"")</f>
        <v/>
      </c>
      <c r="K16" t="e">
        <f>IF(AND(J16&lt;&gt;"",ROW()&lt;=ROW()+VLOOKUP(J16,FEUILLEA!$B$11:$J$523,9)),J16,"")</f>
        <v>#N/A</v>
      </c>
      <c r="P16" s="18" t="str">
        <f t="shared" si="1"/>
        <v>R36</v>
      </c>
      <c r="Q16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6" s="18" t="str">
        <f t="shared" si="3"/>
        <v>R36</v>
      </c>
      <c r="T16" t="e">
        <f ca="1">index7[](FEUILLEA!$J$11:$J$550,MATCH(FEUILLEB!I16,FEUILLEA!$M$11:$M$550,0),1)</f>
        <v>#REF!</v>
      </c>
      <c r="U16" t="e">
        <f>MATCH('FEUILLEB (2)'!J16,FEUILLEA!$M$11:$M$550,0)</f>
        <v>#N/A</v>
      </c>
      <c r="AJ16" t="s">
        <v>671</v>
      </c>
    </row>
    <row r="17" spans="1:36">
      <c r="A17" s="19">
        <v>35</v>
      </c>
      <c r="B17" s="19"/>
      <c r="C17" s="1"/>
      <c r="E17" s="18" t="str">
        <f t="shared" si="0"/>
        <v>F35</v>
      </c>
      <c r="F17" s="22" t="str">
        <f>IF(ISNA(AND(ABSOLPOSITION&gt;ABSOLRU,ASSETOCCUP&lt;ABSOLRU)),"",ASSETNOM )</f>
        <v>IT04150  SS1-DIS-LTM1</v>
      </c>
      <c r="G17" s="18" t="str">
        <f t="shared" si="2"/>
        <v>F35</v>
      </c>
      <c r="H17" s="20"/>
      <c r="J17" t="str">
        <f>IF(FRU_5[[#This Row],[AVANT]]&lt;&gt;"",SUBSTITUTE(TRIM(LEFT(TRIM(SUBSTITUTE(FRU_5[[#This Row],[AVANT]],"-","")),$G$3)),"_",""),"")</f>
        <v>IT04150 SS1DISL</v>
      </c>
      <c r="K17" t="str">
        <f>IF(AND(J17&lt;&gt;"",ROW()&lt;=ROW()+VLOOKUP(J17,FEUILLEA!$B$11:$J$523,9)),J17,"")</f>
        <v>IT04150 SS1DISL</v>
      </c>
      <c r="P17" s="18" t="str">
        <f t="shared" si="1"/>
        <v>R35</v>
      </c>
      <c r="Q17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7" s="18" t="str">
        <f t="shared" si="3"/>
        <v>R35</v>
      </c>
      <c r="T17" t="e">
        <f ca="1">index7[](FEUILLEA!$J$11:$J$550,MATCH(FEUILLEB!I17,FEUILLEA!$M$11:$M$550,0),1)</f>
        <v>#REF!</v>
      </c>
      <c r="U17" t="e">
        <f>MATCH('FEUILLEB (2)'!J17,FEUILLEA!$M$11:$M$550,0)</f>
        <v>#N/A</v>
      </c>
      <c r="AJ17" t="s">
        <v>172</v>
      </c>
    </row>
    <row r="18" spans="1:36">
      <c r="A18" s="19">
        <v>34</v>
      </c>
      <c r="B18" s="19"/>
      <c r="C18" s="1"/>
      <c r="E18" s="18" t="str">
        <f t="shared" si="0"/>
        <v>F34</v>
      </c>
      <c r="F18" s="22" t="str">
        <f>IF(ISNA(AND(ABSOLPOSITION&gt;ABSOLRU,ASSETOCCUP&lt;ABSOLRU)),"",ASSETNOM )</f>
        <v>IT04149  SS1-DIS-GTM1</v>
      </c>
      <c r="G18" s="18" t="str">
        <f t="shared" si="2"/>
        <v>F34</v>
      </c>
      <c r="H18" s="20"/>
      <c r="J18" t="str">
        <f>IF(FRU_5[[#This Row],[AVANT]]&lt;&gt;"",SUBSTITUTE(TRIM(LEFT(TRIM(SUBSTITUTE(FRU_5[[#This Row],[AVANT]],"-","")),$G$3)),"_",""),"")</f>
        <v>IT04149 SS1DISG</v>
      </c>
      <c r="K18" t="str">
        <f>IF(AND(J18&lt;&gt;"",ROW()&lt;=ROW()+VLOOKUP(J18,FEUILLEA!$B$11:$J$523,9)),J18,"")</f>
        <v>IT04149 SS1DISG</v>
      </c>
      <c r="P18" s="18" t="str">
        <f t="shared" si="1"/>
        <v>R34</v>
      </c>
      <c r="Q18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8" s="18" t="str">
        <f t="shared" si="3"/>
        <v>R34</v>
      </c>
      <c r="T18" t="e">
        <f ca="1">index7[](FEUILLEA!$J$11:$J$550,MATCH(FEUILLEB!I18,FEUILLEA!$M$11:$M$550,0),1)</f>
        <v>#REF!</v>
      </c>
      <c r="U18" t="e">
        <f>MATCH('FEUILLEB (2)'!J18,FEUILLEA!$M$11:$M$550,0)</f>
        <v>#N/A</v>
      </c>
      <c r="AJ18" t="s">
        <v>182</v>
      </c>
    </row>
    <row r="19" spans="1:36">
      <c r="A19" s="19">
        <v>33</v>
      </c>
      <c r="B19" s="19"/>
      <c r="C19" s="1"/>
      <c r="E19" s="18" t="str">
        <f t="shared" si="0"/>
        <v>F33</v>
      </c>
      <c r="F19" s="22" t="str">
        <f>IF(ISNA(AND(ABSOLPOSITION&gt;ABSOLRU,ASSETOCCUP&lt;ABSOLRU)),"",ASSETNOM )</f>
        <v/>
      </c>
      <c r="G19" s="18" t="str">
        <f t="shared" si="2"/>
        <v>F33</v>
      </c>
      <c r="H19" s="20"/>
      <c r="J19" t="str">
        <f>IF(FRU_5[[#This Row],[AVANT]]&lt;&gt;"",SUBSTITUTE(TRIM(LEFT(TRIM(SUBSTITUTE(FRU_5[[#This Row],[AVANT]],"-","")),$G$3)),"_",""),"")</f>
        <v/>
      </c>
      <c r="K19" t="e">
        <f>IF(AND(J19&lt;&gt;"",ROW()&lt;=ROW()+VLOOKUP(J19,FEUILLEA!$B$11:$J$523,9)),J19,"")</f>
        <v>#N/A</v>
      </c>
      <c r="P19" s="18" t="str">
        <f t="shared" si="1"/>
        <v>R33</v>
      </c>
      <c r="Q19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19" s="18" t="str">
        <f t="shared" si="3"/>
        <v>R33</v>
      </c>
      <c r="T19" t="e">
        <f ca="1">index7[](FEUILLEA!$J$11:$J$550,MATCH(FEUILLEB!I19,FEUILLEA!$M$11:$M$550,0),1)</f>
        <v>#REF!</v>
      </c>
      <c r="U19" t="e">
        <f>MATCH('FEUILLEB (2)'!J19,FEUILLEA!$M$11:$M$550,0)</f>
        <v>#N/A</v>
      </c>
      <c r="AJ19" t="s">
        <v>190</v>
      </c>
    </row>
    <row r="20" spans="1:36">
      <c r="A20" s="19">
        <v>32</v>
      </c>
      <c r="B20" s="19"/>
      <c r="C20" s="1"/>
      <c r="E20" s="18" t="str">
        <f t="shared" si="0"/>
        <v>F32</v>
      </c>
      <c r="F20" s="22" t="str">
        <f>IF(ISNA(AND(ABSOLPOSITION&gt;ABSOLRU,ASSETOCCUP&lt;ABSOLRU)),"",ASSETNOM )</f>
        <v>IT04148  SS1-BFN-SW-MATRIX</v>
      </c>
      <c r="G20" s="18" t="str">
        <f t="shared" si="2"/>
        <v>F32</v>
      </c>
      <c r="H20" s="20"/>
      <c r="J20" t="str">
        <f>IF(FRU_5[[#This Row],[AVANT]]&lt;&gt;"",SUBSTITUTE(TRIM(LEFT(TRIM(SUBSTITUTE(FRU_5[[#This Row],[AVANT]],"-","")),$G$3)),"_",""),"")</f>
        <v>IT04148 SS1BFNS</v>
      </c>
      <c r="P20" s="18" t="str">
        <f t="shared" si="1"/>
        <v>R32</v>
      </c>
      <c r="Q20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0" s="18" t="str">
        <f t="shared" si="3"/>
        <v>R32</v>
      </c>
      <c r="T20" t="e">
        <f ca="1">index7[](FEUILLEA!$J$11:$J$550,MATCH(FEUILLEB!I20,FEUILLEA!$M$11:$M$550,0),1)</f>
        <v>#REF!</v>
      </c>
      <c r="U20" t="e">
        <f>MATCH('FEUILLEB (2)'!J20,FEUILLEA!$M$11:$M$550,0)</f>
        <v>#N/A</v>
      </c>
      <c r="AJ20" t="s">
        <v>761</v>
      </c>
    </row>
    <row r="21" spans="1:36">
      <c r="A21" s="19">
        <v>31</v>
      </c>
      <c r="B21" s="19"/>
      <c r="C21" s="1"/>
      <c r="E21" s="18" t="str">
        <f t="shared" si="0"/>
        <v>F31</v>
      </c>
      <c r="F21" s="22" t="str">
        <f>IF(ISNA(AND(ABSOLPOSITION&gt;ABSOLRU,ASSETOCCUP&lt;ABSOLRU)),"",ASSETNOM )</f>
        <v/>
      </c>
      <c r="G21" s="18" t="str">
        <f t="shared" si="2"/>
        <v>F31</v>
      </c>
      <c r="H21" s="20"/>
      <c r="J21" t="str">
        <f>IF(FRU_5[[#This Row],[AVANT]]&lt;&gt;"",SUBSTITUTE(TRIM(LEFT(TRIM(SUBSTITUTE(FRU_5[[#This Row],[AVANT]],"-","")),$G$3)),"_",""),"")</f>
        <v/>
      </c>
      <c r="P21" s="18" t="str">
        <f t="shared" si="1"/>
        <v>R31</v>
      </c>
      <c r="Q21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1" s="18" t="str">
        <f t="shared" si="3"/>
        <v>R31</v>
      </c>
      <c r="T21" t="e">
        <f ca="1">index7[](FEUILLEA!$J$11:$J$550,MATCH(FEUILLEB!I21,FEUILLEA!$M$11:$M$550,0),1)</f>
        <v>#REF!</v>
      </c>
      <c r="U21" t="e">
        <f>MATCH('FEUILLEB (2)'!J21,FEUILLEA!$M$11:$M$550,0)</f>
        <v>#N/A</v>
      </c>
      <c r="AJ21" t="s">
        <v>441</v>
      </c>
    </row>
    <row r="22" spans="1:36">
      <c r="A22" s="19">
        <v>30</v>
      </c>
      <c r="B22" s="19"/>
      <c r="C22" s="1"/>
      <c r="E22" s="18" t="str">
        <f t="shared" si="0"/>
        <v>F30</v>
      </c>
      <c r="F22" s="22" t="str">
        <f>IF(ISNA(AND(ABSOLPOSITION&gt;ABSOLRU,ASSETOCCUP&lt;ABSOLRU)),"",ASSETNOM )</f>
        <v>IT03968  SS1-OOB-SW-RH2-1 #1</v>
      </c>
      <c r="G22" s="18" t="str">
        <f t="shared" si="2"/>
        <v>F30</v>
      </c>
      <c r="H22" s="20"/>
      <c r="J22" t="str">
        <f>IF(FRU_5[[#This Row],[AVANT]]&lt;&gt;"",SUBSTITUTE(TRIM(LEFT(TRIM(SUBSTITUTE(FRU_5[[#This Row],[AVANT]],"-","")),$G$3)),"_",""),"")</f>
        <v>IT03968 SS1OOBS</v>
      </c>
      <c r="P22" s="18" t="str">
        <f t="shared" si="1"/>
        <v>R30</v>
      </c>
      <c r="Q22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2" s="18" t="str">
        <f t="shared" si="3"/>
        <v>R30</v>
      </c>
      <c r="AJ22" t="s">
        <v>624</v>
      </c>
    </row>
    <row r="23" spans="1:36">
      <c r="A23" s="19">
        <v>29</v>
      </c>
      <c r="B23" s="19"/>
      <c r="C23" s="1"/>
      <c r="E23" s="18" t="str">
        <f t="shared" si="0"/>
        <v>F29</v>
      </c>
      <c r="F23" s="22" t="str">
        <f>IF(ISNA(AND(ABSOLPOSITION&gt;ABSOLRU,ASSETOCCUP&lt;ABSOLRU)),"",ASSETNOM )</f>
        <v>IT03967  SS1-OOB-SW-RH2-1 #2</v>
      </c>
      <c r="G23" s="18" t="str">
        <f t="shared" si="2"/>
        <v>F29</v>
      </c>
      <c r="H23" s="20"/>
      <c r="J23" t="str">
        <f>IF(FRU_5[[#This Row],[AVANT]]&lt;&gt;"",SUBSTITUTE(TRIM(LEFT(TRIM(SUBSTITUTE(FRU_5[[#This Row],[AVANT]],"-","")),$G$3)),"_",""),"")</f>
        <v>IT03967 SS1OOBS</v>
      </c>
      <c r="P23" s="18" t="str">
        <f t="shared" si="1"/>
        <v>R29</v>
      </c>
      <c r="Q23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3" s="18" t="str">
        <f t="shared" si="3"/>
        <v>R29</v>
      </c>
      <c r="AJ23" t="s">
        <v>439</v>
      </c>
    </row>
    <row r="24" spans="1:36">
      <c r="A24" s="19">
        <v>28</v>
      </c>
      <c r="B24" s="19"/>
      <c r="C24" s="1"/>
      <c r="E24" s="18" t="str">
        <f t="shared" si="0"/>
        <v>F28</v>
      </c>
      <c r="F24" s="22" t="str">
        <f>IF(ISNA(AND(ABSOLPOSITION&gt;ABSOLRU,ASSETOCCUP&lt;ABSOLRU)),"",ASSETNOM )</f>
        <v/>
      </c>
      <c r="G24" s="18" t="str">
        <f t="shared" si="2"/>
        <v>F28</v>
      </c>
      <c r="H24" s="20"/>
      <c r="J24" t="str">
        <f>IF(FRU_5[[#This Row],[AVANT]]&lt;&gt;"",SUBSTITUTE(TRIM(LEFT(TRIM(SUBSTITUTE(FRU_5[[#This Row],[AVANT]],"-","")),$G$3)),"_",""),"")</f>
        <v/>
      </c>
      <c r="P24" s="18" t="str">
        <f t="shared" si="1"/>
        <v>R28</v>
      </c>
      <c r="Q24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4" s="18" t="str">
        <f t="shared" si="3"/>
        <v>R28</v>
      </c>
      <c r="AJ24" t="s">
        <v>446</v>
      </c>
    </row>
    <row r="25" spans="1:36">
      <c r="A25" s="19">
        <v>27</v>
      </c>
      <c r="B25" s="19"/>
      <c r="C25" s="1"/>
      <c r="E25" s="18" t="str">
        <f t="shared" si="0"/>
        <v>F27</v>
      </c>
      <c r="F25" s="22" t="str">
        <f>IF(ISNA(AND(ABSOLPOSITION&gt;ABSOLRU,ASSETOCCUP&lt;ABSOLRU)),"",ASSETNOM )</f>
        <v/>
      </c>
      <c r="G25" s="18" t="str">
        <f t="shared" si="2"/>
        <v>F27</v>
      </c>
      <c r="H25" s="20"/>
      <c r="J25" t="str">
        <f>IF(FRU_5[[#This Row],[AVANT]]&lt;&gt;"",SUBSTITUTE(TRIM(LEFT(TRIM(SUBSTITUTE(FRU_5[[#This Row],[AVANT]],"-","")),$G$3)),"_",""),"")</f>
        <v/>
      </c>
      <c r="P25" s="18" t="str">
        <f t="shared" si="1"/>
        <v>R27</v>
      </c>
      <c r="Q25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5" s="18" t="str">
        <f t="shared" si="3"/>
        <v>R27</v>
      </c>
      <c r="AJ25" t="s">
        <v>369</v>
      </c>
    </row>
    <row r="26" spans="1:36">
      <c r="A26" s="19">
        <v>26</v>
      </c>
      <c r="B26" s="19"/>
      <c r="C26" s="1"/>
      <c r="E26" s="18" t="str">
        <f t="shared" si="0"/>
        <v>F26</v>
      </c>
      <c r="F26" s="22" t="str">
        <f>IF(ISNA(AND(ABSOLPOSITION&gt;ABSOLRU,ASSETOCCUP&lt;ABSOLRU)),"",ASSETNOM )</f>
        <v/>
      </c>
      <c r="G26" s="18" t="str">
        <f t="shared" si="2"/>
        <v>F26</v>
      </c>
      <c r="H26" s="20"/>
      <c r="J26" t="str">
        <f>IF(FRU_5[[#This Row],[AVANT]]&lt;&gt;"",SUBSTITUTE(TRIM(LEFT(TRIM(SUBSTITUTE(FRU_5[[#This Row],[AVANT]],"-","")),$G$3)),"_",""),"")</f>
        <v/>
      </c>
      <c r="P26" s="18" t="str">
        <f t="shared" si="1"/>
        <v>R26</v>
      </c>
      <c r="Q26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6" s="18" t="str">
        <f t="shared" si="3"/>
        <v>R26</v>
      </c>
      <c r="AJ26" t="s">
        <v>589</v>
      </c>
    </row>
    <row r="27" spans="1:36">
      <c r="A27" s="19">
        <v>25</v>
      </c>
      <c r="B27" s="19"/>
      <c r="C27" s="1"/>
      <c r="E27" s="18" t="str">
        <f t="shared" si="0"/>
        <v>F25</v>
      </c>
      <c r="F27" s="22" t="str">
        <f>IF(ISNA(AND(ABSOLPOSITION&gt;ABSOLRU,ASSETOCCUP&lt;ABSOLRU)),"",ASSETNOM )</f>
        <v/>
      </c>
      <c r="G27" s="18" t="str">
        <f t="shared" si="2"/>
        <v>F25</v>
      </c>
      <c r="H27" s="20"/>
      <c r="J27" t="str">
        <f>IF(FRU_5[[#This Row],[AVANT]]&lt;&gt;"",SUBSTITUTE(TRIM(LEFT(TRIM(SUBSTITUTE(FRU_5[[#This Row],[AVANT]],"-","")),$G$3)),"_",""),"")</f>
        <v/>
      </c>
      <c r="P27" s="18" t="str">
        <f t="shared" si="1"/>
        <v>R25</v>
      </c>
      <c r="Q27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7" s="18" t="str">
        <f t="shared" si="3"/>
        <v>R25</v>
      </c>
      <c r="AJ27" t="s">
        <v>590</v>
      </c>
    </row>
    <row r="28" spans="1:36">
      <c r="A28" s="19">
        <v>24</v>
      </c>
      <c r="B28" s="19"/>
      <c r="C28" s="1"/>
      <c r="E28" s="18" t="str">
        <f t="shared" si="0"/>
        <v>F24</v>
      </c>
      <c r="F28" s="22" t="str">
        <f>IF(ISNA(AND(ABSOLPOSITION&gt;ABSOLRU,ASSETOCCUP&lt;ABSOLRU)),"",ASSETNOM )</f>
        <v>IT03959  SS1-AX21-SW1-MANPILOTAGE</v>
      </c>
      <c r="G28" s="18" t="str">
        <f t="shared" si="2"/>
        <v>F24</v>
      </c>
      <c r="H28" s="20"/>
      <c r="J28" t="str">
        <f>IF(FRU_5[[#This Row],[AVANT]]&lt;&gt;"",SUBSTITUTE(TRIM(LEFT(TRIM(SUBSTITUTE(FRU_5[[#This Row],[AVANT]],"-","")),$G$3)),"_",""),"")</f>
        <v>IT03959 SS1AX21</v>
      </c>
      <c r="P28" s="18" t="str">
        <f t="shared" si="1"/>
        <v>R24</v>
      </c>
      <c r="Q28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8" s="18" t="str">
        <f t="shared" si="3"/>
        <v>R24</v>
      </c>
      <c r="AJ28" t="s">
        <v>592</v>
      </c>
    </row>
    <row r="29" spans="1:36">
      <c r="A29" s="19">
        <v>23</v>
      </c>
      <c r="B29" s="19"/>
      <c r="C29" s="1"/>
      <c r="E29" s="18" t="str">
        <f t="shared" si="0"/>
        <v>F23</v>
      </c>
      <c r="F29" s="22" t="str">
        <f>IF(ISNA(AND(ABSOLPOSITION&gt;ABSOLRU,ASSETOCCUP&lt;ABSOLRU)),"",ASSETNOM )</f>
        <v>IT03960  SS1-AX21-FW1-MANPILOTAGE</v>
      </c>
      <c r="G29" s="18" t="str">
        <f t="shared" si="2"/>
        <v>F23</v>
      </c>
      <c r="H29" s="20"/>
      <c r="J29" t="str">
        <f>IF(FRU_5[[#This Row],[AVANT]]&lt;&gt;"",SUBSTITUTE(TRIM(LEFT(TRIM(SUBSTITUTE(FRU_5[[#This Row],[AVANT]],"-","")),$G$3)),"_",""),"")</f>
        <v>IT03960 SS1AX21</v>
      </c>
      <c r="P29" s="18" t="str">
        <f t="shared" si="1"/>
        <v>R23</v>
      </c>
      <c r="Q29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29" s="18" t="str">
        <f t="shared" si="3"/>
        <v>R23</v>
      </c>
      <c r="AJ29" t="s">
        <v>343</v>
      </c>
    </row>
    <row r="30" spans="1:36">
      <c r="A30" s="19">
        <v>22</v>
      </c>
      <c r="B30" s="19"/>
      <c r="C30" s="1"/>
      <c r="E30" s="18" t="str">
        <f t="shared" si="0"/>
        <v>F22</v>
      </c>
      <c r="F30" s="22" t="str">
        <f>IF(ISNA(AND(ABSOLPOSITION&gt;ABSOLRU,ASSETOCCUP&lt;ABSOLRU)),"",ASSETNOM )</f>
        <v/>
      </c>
      <c r="G30" s="18" t="str">
        <f t="shared" si="2"/>
        <v>F22</v>
      </c>
      <c r="H30" s="20"/>
      <c r="J30" t="str">
        <f>IF(FRU_5[[#This Row],[AVANT]]&lt;&gt;"",SUBSTITUTE(TRIM(LEFT(TRIM(SUBSTITUTE(FRU_5[[#This Row],[AVANT]],"-","")),$G$3)),"_",""),"")</f>
        <v/>
      </c>
      <c r="P30" s="18" t="str">
        <f t="shared" si="1"/>
        <v>R22</v>
      </c>
      <c r="Q30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0" s="18" t="str">
        <f t="shared" si="3"/>
        <v>R22</v>
      </c>
      <c r="AJ30" t="s">
        <v>210</v>
      </c>
    </row>
    <row r="31" spans="1:36">
      <c r="A31" s="19">
        <v>21</v>
      </c>
      <c r="B31" s="19"/>
      <c r="C31" s="1"/>
      <c r="E31" s="18" t="str">
        <f t="shared" si="0"/>
        <v>F21</v>
      </c>
      <c r="F31" s="22" t="str">
        <f>IF(ISNA(AND(ABSOLPOSITION&gt;ABSOLRU,ASSETOCCUP&lt;ABSOLRU)),"",ASSETNOM )</f>
        <v/>
      </c>
      <c r="G31" s="18" t="str">
        <f t="shared" si="2"/>
        <v>F21</v>
      </c>
      <c r="H31" s="20"/>
      <c r="J31" t="str">
        <f>IF(FRU_5[[#This Row],[AVANT]]&lt;&gt;"",SUBSTITUTE(TRIM(LEFT(TRIM(SUBSTITUTE(FRU_5[[#This Row],[AVANT]],"-","")),$G$3)),"_",""),"")</f>
        <v/>
      </c>
      <c r="P31" s="18" t="str">
        <f t="shared" si="1"/>
        <v>R21</v>
      </c>
      <c r="Q31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1" s="18" t="str">
        <f t="shared" si="3"/>
        <v>R21</v>
      </c>
      <c r="AJ31" t="s">
        <v>193</v>
      </c>
    </row>
    <row r="32" spans="1:36">
      <c r="A32" s="19">
        <v>20</v>
      </c>
      <c r="B32" s="19"/>
      <c r="C32" s="1"/>
      <c r="E32" s="18" t="str">
        <f t="shared" si="0"/>
        <v>F20</v>
      </c>
      <c r="F32" s="22" t="str">
        <f>IF(ISNA(AND(ABSOLPOSITION&gt;ABSOLRU,ASSETOCCUP&lt;ABSOLRU)),"",ASSETNOM )</f>
        <v/>
      </c>
      <c r="G32" s="18" t="str">
        <f t="shared" si="2"/>
        <v>F20</v>
      </c>
      <c r="H32" s="20"/>
      <c r="J32" t="str">
        <f>IF(FRU_5[[#This Row],[AVANT]]&lt;&gt;"",SUBSTITUTE(TRIM(LEFT(TRIM(SUBSTITUTE(FRU_5[[#This Row],[AVANT]],"-","")),$G$3)),"_",""),"")</f>
        <v/>
      </c>
      <c r="P32" s="18" t="str">
        <f t="shared" si="1"/>
        <v>R20</v>
      </c>
      <c r="Q32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2" s="18" t="str">
        <f t="shared" si="3"/>
        <v>R20</v>
      </c>
      <c r="AJ32" t="s">
        <v>273</v>
      </c>
    </row>
    <row r="33" spans="1:36">
      <c r="A33" s="19">
        <v>19</v>
      </c>
      <c r="B33" s="19"/>
      <c r="C33" s="1"/>
      <c r="E33" s="18" t="str">
        <f t="shared" si="0"/>
        <v>F19</v>
      </c>
      <c r="F33" s="22" t="str">
        <f>IF(ISNA(AND(ABSOLPOSITION&gt;ABSOLRU,ASSETOCCUP&lt;ABSOLRU)),"",ASSETNOM )</f>
        <v/>
      </c>
      <c r="G33" s="18" t="str">
        <f t="shared" si="2"/>
        <v>F19</v>
      </c>
      <c r="H33" s="20"/>
      <c r="J33" t="str">
        <f>IF(FRU_5[[#This Row],[AVANT]]&lt;&gt;"",SUBSTITUTE(TRIM(LEFT(TRIM(SUBSTITUTE(FRU_5[[#This Row],[AVANT]],"-","")),$G$3)),"_",""),"")</f>
        <v/>
      </c>
      <c r="P33" s="18" t="str">
        <f t="shared" si="1"/>
        <v>R19</v>
      </c>
      <c r="Q33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3" s="18" t="str">
        <f t="shared" si="3"/>
        <v>R19</v>
      </c>
      <c r="AJ33" t="s">
        <v>275</v>
      </c>
    </row>
    <row r="34" spans="1:36">
      <c r="A34" s="19">
        <v>18</v>
      </c>
      <c r="B34" s="19"/>
      <c r="C34" s="1"/>
      <c r="E34" s="18" t="str">
        <f t="shared" si="0"/>
        <v>F18</v>
      </c>
      <c r="F34" s="22" t="str">
        <f>IF(ISNA(AND(ABSOLPOSITION&gt;ABSOLRU,ASSETOCCUP&lt;ABSOLRU)),"",ASSETNOM )</f>
        <v/>
      </c>
      <c r="G34" s="18" t="str">
        <f t="shared" si="2"/>
        <v>F18</v>
      </c>
      <c r="H34" s="20"/>
      <c r="J34" t="str">
        <f>IF(FRU_5[[#This Row],[AVANT]]&lt;&gt;"",SUBSTITUTE(TRIM(LEFT(TRIM(SUBSTITUTE(FRU_5[[#This Row],[AVANT]],"-","")),$G$3)),"_",""),"")</f>
        <v/>
      </c>
      <c r="P34" s="18" t="str">
        <f t="shared" si="1"/>
        <v>R18</v>
      </c>
      <c r="Q34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4" s="18" t="str">
        <f t="shared" si="3"/>
        <v>R18</v>
      </c>
      <c r="AJ34" t="s">
        <v>365</v>
      </c>
    </row>
    <row r="35" spans="1:36">
      <c r="A35" s="19">
        <v>17</v>
      </c>
      <c r="B35" s="19"/>
      <c r="C35" s="1"/>
      <c r="E35" s="18" t="str">
        <f t="shared" si="0"/>
        <v>F17</v>
      </c>
      <c r="F35" s="22" t="str">
        <f>IF(ISNA(AND(ABSOLPOSITION&gt;ABSOLRU,ASSETOCCUP&lt;ABSOLRU)),"",ASSETNOM )</f>
        <v/>
      </c>
      <c r="G35" s="18" t="str">
        <f t="shared" si="2"/>
        <v>F17</v>
      </c>
      <c r="H35" s="20"/>
      <c r="J35" t="str">
        <f>IF(FRU_5[[#This Row],[AVANT]]&lt;&gt;"",SUBSTITUTE(TRIM(LEFT(TRIM(SUBSTITUTE(FRU_5[[#This Row],[AVANT]],"-","")),$G$3)),"_",""),"")</f>
        <v/>
      </c>
      <c r="P35" s="18" t="str">
        <f t="shared" si="1"/>
        <v>R17</v>
      </c>
      <c r="Q35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5" s="18" t="str">
        <f t="shared" si="3"/>
        <v>R17</v>
      </c>
      <c r="AJ35" t="s">
        <v>366</v>
      </c>
    </row>
    <row r="36" spans="1:36">
      <c r="A36" s="19">
        <v>16</v>
      </c>
      <c r="B36" s="19"/>
      <c r="C36" s="1"/>
      <c r="E36" s="18" t="str">
        <f t="shared" si="0"/>
        <v>F16</v>
      </c>
      <c r="F36" s="22" t="str">
        <f>IF(ISNA(AND(ABSOLPOSITION&gt;ABSOLRU,ASSETOCCUP&lt;ABSOLRU)),"",ASSETNOM )</f>
        <v/>
      </c>
      <c r="G36" s="18" t="str">
        <f t="shared" si="2"/>
        <v>F16</v>
      </c>
      <c r="H36" s="20"/>
      <c r="J36" t="str">
        <f>IF(FRU_5[[#This Row],[AVANT]]&lt;&gt;"",SUBSTITUTE(TRIM(LEFT(TRIM(SUBSTITUTE(FRU_5[[#This Row],[AVANT]],"-","")),$G$3)),"_",""),"")</f>
        <v/>
      </c>
      <c r="P36" s="18" t="str">
        <f t="shared" si="1"/>
        <v>R16</v>
      </c>
      <c r="Q36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6" s="18" t="str">
        <f t="shared" si="3"/>
        <v>R16</v>
      </c>
      <c r="AJ36" t="s">
        <v>367</v>
      </c>
    </row>
    <row r="37" spans="1:36">
      <c r="A37" s="19">
        <v>15</v>
      </c>
      <c r="B37" s="19"/>
      <c r="C37" s="1"/>
      <c r="E37" s="18" t="str">
        <f t="shared" ref="E37:E53" si="4">CHOOSE(IFERROR(IF(CALEPI="","1",IF(VUE="","1",IF(AND(CALEPI&lt;&gt;"",VUE="AVANT"),"2",IF(AND(CALEPI&lt;&gt;"",VUE="ARRIERE"),"3","")))),"4"),"",IF(A37&lt;=0,"D"&amp;A37,"F"&amp;A37),IF(A37&lt;=0,"D"&amp;A37,"R"&amp;A37),"")</f>
        <v>F15</v>
      </c>
      <c r="F37" s="22" t="str">
        <f>IF(ISNA(AND(ABSOLPOSITION&gt;ABSOLRU,ASSETOCCUP&lt;ABSOLRU)),"",ASSETNOM )</f>
        <v/>
      </c>
      <c r="G37" s="18" t="str">
        <f t="shared" si="2"/>
        <v>F15</v>
      </c>
      <c r="H37" s="20"/>
      <c r="J37" t="str">
        <f>IF(FRU_5[[#This Row],[AVANT]]&lt;&gt;"",SUBSTITUTE(TRIM(LEFT(TRIM(SUBSTITUTE(FRU_5[[#This Row],[AVANT]],"-","")),$G$3)),"_",""),"")</f>
        <v/>
      </c>
      <c r="P37" s="18" t="str">
        <f t="shared" ref="P37:P53" si="5">CHOOSE(IFERROR(IF(CALEPI="","1",IF(VUE="","1",IF(AND(CALEPI&lt;&gt;"",VUE="AVANT"),"2",IF(AND(CALEPI&lt;&gt;"",VUE="ARRIERE"),"3","")))),"4"),"",IF(A37&lt;=0,"D"&amp;A37,"R"&amp;A37),IF(A37&lt;=0,"D"&amp;A37,"F"&amp;A37),"")</f>
        <v>R15</v>
      </c>
      <c r="Q37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7" s="18" t="str">
        <f t="shared" si="3"/>
        <v>R15</v>
      </c>
      <c r="AJ37" t="s">
        <v>198</v>
      </c>
    </row>
    <row r="38" spans="1:36">
      <c r="A38" s="19">
        <v>14</v>
      </c>
      <c r="B38" s="19"/>
      <c r="C38" s="1"/>
      <c r="E38" s="18" t="str">
        <f t="shared" si="4"/>
        <v>F14</v>
      </c>
      <c r="F38" s="22" t="str">
        <f>IF(ISNA(AND(ABSOLPOSITION&gt;ABSOLRU,ASSETOCCUP&lt;ABSOLRU)),"",ASSETNOM )</f>
        <v/>
      </c>
      <c r="G38" s="18" t="str">
        <f t="shared" si="2"/>
        <v>F14</v>
      </c>
      <c r="H38" s="20"/>
      <c r="J38" t="str">
        <f>IF(FRU_5[[#This Row],[AVANT]]&lt;&gt;"",SUBSTITUTE(TRIM(LEFT(TRIM(SUBSTITUTE(FRU_5[[#This Row],[AVANT]],"-","")),$G$3)),"_",""),"")</f>
        <v/>
      </c>
      <c r="P38" s="18" t="str">
        <f t="shared" si="5"/>
        <v>R14</v>
      </c>
      <c r="Q38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8" s="18" t="str">
        <f t="shared" si="3"/>
        <v>R14</v>
      </c>
      <c r="AJ38" t="s">
        <v>202</v>
      </c>
    </row>
    <row r="39" spans="1:36">
      <c r="A39" s="19">
        <v>13</v>
      </c>
      <c r="B39" s="19"/>
      <c r="C39" s="1"/>
      <c r="E39" s="18" t="str">
        <f t="shared" si="4"/>
        <v>F13</v>
      </c>
      <c r="F39" s="22" t="str">
        <f>IF(ISNA(AND(ABSOLPOSITION&gt;ABSOLRU,ASSETOCCUP&lt;ABSOLRU)),"",ASSETNOM )</f>
        <v/>
      </c>
      <c r="G39" s="18" t="str">
        <f t="shared" si="2"/>
        <v>F13</v>
      </c>
      <c r="H39" s="20"/>
      <c r="J39" t="str">
        <f>IF(FRU_5[[#This Row],[AVANT]]&lt;&gt;"",SUBSTITUTE(TRIM(LEFT(TRIM(SUBSTITUTE(FRU_5[[#This Row],[AVANT]],"-","")),$G$3)),"_",""),"")</f>
        <v/>
      </c>
      <c r="P39" s="18" t="str">
        <f t="shared" si="5"/>
        <v>R13</v>
      </c>
      <c r="Q39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39" s="18" t="str">
        <f t="shared" si="3"/>
        <v>R13</v>
      </c>
      <c r="AJ39" t="s">
        <v>353</v>
      </c>
    </row>
    <row r="40" spans="1:36">
      <c r="A40" s="19">
        <v>12</v>
      </c>
      <c r="B40" s="19"/>
      <c r="C40" s="1"/>
      <c r="E40" s="18" t="str">
        <f t="shared" si="4"/>
        <v>F12</v>
      </c>
      <c r="F40" s="22" t="str">
        <f>IF(ISNA(AND(ABSOLPOSITION&gt;ABSOLRU,ASSETOCCUP&lt;ABSOLRU)),"",ASSETNOM )</f>
        <v/>
      </c>
      <c r="G40" s="18" t="str">
        <f t="shared" si="2"/>
        <v>F12</v>
      </c>
      <c r="H40" s="20"/>
      <c r="J40" t="str">
        <f>IF(FRU_5[[#This Row],[AVANT]]&lt;&gt;"",SUBSTITUTE(TRIM(LEFT(TRIM(SUBSTITUTE(FRU_5[[#This Row],[AVANT]],"-","")),$G$3)),"_",""),"")</f>
        <v/>
      </c>
      <c r="P40" s="18" t="str">
        <f t="shared" si="5"/>
        <v>R12</v>
      </c>
      <c r="Q40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0" s="18" t="str">
        <f t="shared" si="3"/>
        <v>R12</v>
      </c>
      <c r="AJ40" t="s">
        <v>430</v>
      </c>
    </row>
    <row r="41" spans="1:36">
      <c r="A41" s="19">
        <v>11</v>
      </c>
      <c r="B41" s="19"/>
      <c r="C41" s="1"/>
      <c r="E41" s="18" t="str">
        <f t="shared" si="4"/>
        <v>F11</v>
      </c>
      <c r="F41" s="22" t="str">
        <f>IF(ISNA(AND(ABSOLPOSITION&gt;ABSOLRU,ASSETOCCUP&lt;ABSOLRU)),"",ASSETNOM )</f>
        <v/>
      </c>
      <c r="G41" s="18" t="str">
        <f t="shared" si="2"/>
        <v>F11</v>
      </c>
      <c r="H41" s="20"/>
      <c r="J41" t="str">
        <f>IF(FRU_5[[#This Row],[AVANT]]&lt;&gt;"",SUBSTITUTE(TRIM(LEFT(TRIM(SUBSTITUTE(FRU_5[[#This Row],[AVANT]],"-","")),$G$3)),"_",""),"")</f>
        <v/>
      </c>
      <c r="P41" s="18" t="str">
        <f t="shared" si="5"/>
        <v>R11</v>
      </c>
      <c r="Q41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1" s="18" t="str">
        <f t="shared" si="3"/>
        <v>R11</v>
      </c>
      <c r="AJ41" t="s">
        <v>410</v>
      </c>
    </row>
    <row r="42" spans="1:36">
      <c r="A42" s="19">
        <v>10</v>
      </c>
      <c r="B42" s="19"/>
      <c r="C42" s="1"/>
      <c r="E42" s="18" t="str">
        <f t="shared" si="4"/>
        <v>F10</v>
      </c>
      <c r="F42" s="22" t="str">
        <f>IF(ISNA(AND(ABSOLPOSITION&gt;ABSOLRU,ASSETOCCUP&lt;ABSOLRU)),"",ASSETNOM )</f>
        <v/>
      </c>
      <c r="G42" s="18" t="str">
        <f t="shared" si="2"/>
        <v>F10</v>
      </c>
      <c r="H42" s="20"/>
      <c r="J42" t="str">
        <f>IF(FRU_5[[#This Row],[AVANT]]&lt;&gt;"",SUBSTITUTE(TRIM(LEFT(TRIM(SUBSTITUTE(FRU_5[[#This Row],[AVANT]],"-","")),$G$3)),"_",""),"")</f>
        <v/>
      </c>
      <c r="P42" s="18" t="str">
        <f t="shared" si="5"/>
        <v>R10</v>
      </c>
      <c r="Q42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2" s="18" t="str">
        <f t="shared" si="3"/>
        <v>R10</v>
      </c>
      <c r="AJ42" t="s">
        <v>414</v>
      </c>
    </row>
    <row r="43" spans="1:36">
      <c r="A43" s="19">
        <v>9</v>
      </c>
      <c r="B43" s="19"/>
      <c r="C43" s="1"/>
      <c r="E43" s="18" t="str">
        <f t="shared" si="4"/>
        <v>F9</v>
      </c>
      <c r="F43" s="22" t="str">
        <f>IF(ISNA(AND(ABSOLPOSITION&gt;ABSOLRU,ASSETOCCUP&lt;ABSOLRU)),"",ASSETNOM )</f>
        <v/>
      </c>
      <c r="G43" s="18" t="str">
        <f t="shared" si="2"/>
        <v>F9</v>
      </c>
      <c r="H43" s="20"/>
      <c r="J43" t="str">
        <f>IF(FRU_5[[#This Row],[AVANT]]&lt;&gt;"",SUBSTITUTE(TRIM(LEFT(TRIM(SUBSTITUTE(FRU_5[[#This Row],[AVANT]],"-","")),$G$3)),"_",""),"")</f>
        <v/>
      </c>
      <c r="P43" s="18" t="str">
        <f t="shared" si="5"/>
        <v>R9</v>
      </c>
      <c r="Q43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3" s="18" t="str">
        <f t="shared" si="3"/>
        <v>R9</v>
      </c>
      <c r="AJ43" t="s">
        <v>418</v>
      </c>
    </row>
    <row r="44" spans="1:36">
      <c r="A44" s="19">
        <v>8</v>
      </c>
      <c r="B44" s="19"/>
      <c r="C44" s="1"/>
      <c r="E44" s="18" t="str">
        <f t="shared" si="4"/>
        <v>F8</v>
      </c>
      <c r="F44" s="22" t="str">
        <f>IF(ISNA(AND(ABSOLPOSITION&gt;ABSOLRU,ASSETOCCUP&lt;ABSOLRU)),"",ASSETNOM )</f>
        <v/>
      </c>
      <c r="G44" s="18" t="str">
        <f t="shared" si="2"/>
        <v>F8</v>
      </c>
      <c r="H44" s="20"/>
      <c r="J44" t="str">
        <f>IF(FRU_5[[#This Row],[AVANT]]&lt;&gt;"",SUBSTITUTE(TRIM(LEFT(TRIM(SUBSTITUTE(FRU_5[[#This Row],[AVANT]],"-","")),$G$3)),"_",""),"")</f>
        <v/>
      </c>
      <c r="P44" s="18" t="str">
        <f t="shared" si="5"/>
        <v>R8</v>
      </c>
      <c r="Q44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4" s="18" t="str">
        <f t="shared" si="3"/>
        <v>R8</v>
      </c>
      <c r="AJ44" t="s">
        <v>420</v>
      </c>
    </row>
    <row r="45" spans="1:36">
      <c r="A45" s="19">
        <v>7</v>
      </c>
      <c r="B45" s="19"/>
      <c r="C45" s="1"/>
      <c r="E45" s="18" t="str">
        <f t="shared" si="4"/>
        <v>F7</v>
      </c>
      <c r="F45" s="22" t="str">
        <f>IF(ISNA(AND(ABSOLPOSITION&gt;ABSOLRU,ASSETOCCUP&lt;ABSOLRU)),"",ASSETNOM )</f>
        <v/>
      </c>
      <c r="G45" s="18" t="str">
        <f t="shared" si="2"/>
        <v>F7</v>
      </c>
      <c r="H45" s="20"/>
      <c r="J45" t="str">
        <f>IF(FRU_5[[#This Row],[AVANT]]&lt;&gt;"",SUBSTITUTE(TRIM(LEFT(TRIM(SUBSTITUTE(FRU_5[[#This Row],[AVANT]],"-","")),$G$3)),"_",""),"")</f>
        <v/>
      </c>
      <c r="P45" s="18" t="str">
        <f t="shared" si="5"/>
        <v>R7</v>
      </c>
      <c r="Q45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5" s="18" t="str">
        <f t="shared" si="3"/>
        <v>R7</v>
      </c>
      <c r="AJ45" t="s">
        <v>223</v>
      </c>
    </row>
    <row r="46" spans="1:36">
      <c r="A46" s="19">
        <v>6</v>
      </c>
      <c r="B46" s="25"/>
      <c r="C46" s="1"/>
      <c r="E46" s="18" t="str">
        <f t="shared" si="4"/>
        <v>F6</v>
      </c>
      <c r="F46" s="22" t="str">
        <f>IF(ISNA(AND(ABSOLPOSITION&gt;ABSOLRU,ASSETOCCUP&lt;ABSOLRU)),"",ASSETNOM )</f>
        <v/>
      </c>
      <c r="G46" s="18" t="str">
        <f t="shared" si="2"/>
        <v>F6</v>
      </c>
      <c r="H46" s="20"/>
      <c r="J46" t="str">
        <f>IF(FRU_5[[#This Row],[AVANT]]&lt;&gt;"",SUBSTITUTE(TRIM(LEFT(TRIM(SUBSTITUTE(FRU_5[[#This Row],[AVANT]],"-","")),$G$3)),"_",""),"")</f>
        <v/>
      </c>
      <c r="P46" s="18" t="str">
        <f t="shared" si="5"/>
        <v>R6</v>
      </c>
      <c r="Q46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6" s="18" t="str">
        <f t="shared" si="3"/>
        <v>R6</v>
      </c>
      <c r="AJ46" t="s">
        <v>217</v>
      </c>
    </row>
    <row r="47" spans="1:36">
      <c r="A47" s="19">
        <v>5</v>
      </c>
      <c r="B47" s="19"/>
      <c r="C47" s="1"/>
      <c r="E47" s="18" t="str">
        <f t="shared" si="4"/>
        <v>F5</v>
      </c>
      <c r="F47" s="22" t="str">
        <f>IF(ISNA(AND(ABSOLPOSITION&gt;ABSOLRU,ASSETOCCUP&lt;ABSOLRU)),"",ASSETNOM )</f>
        <v/>
      </c>
      <c r="G47" s="18" t="str">
        <f t="shared" si="2"/>
        <v>F5</v>
      </c>
      <c r="H47" s="20"/>
      <c r="J47" t="str">
        <f>IF(FRU_5[[#This Row],[AVANT]]&lt;&gt;"",SUBSTITUTE(TRIM(LEFT(TRIM(SUBSTITUTE(FRU_5[[#This Row],[AVANT]],"-","")),$G$3)),"_",""),"")</f>
        <v/>
      </c>
      <c r="P47" s="18" t="str">
        <f t="shared" si="5"/>
        <v>R5</v>
      </c>
      <c r="Q47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7" s="18" t="str">
        <f t="shared" si="3"/>
        <v>R5</v>
      </c>
      <c r="AJ47" t="s">
        <v>303</v>
      </c>
    </row>
    <row r="48" spans="1:36">
      <c r="A48" s="19">
        <v>4</v>
      </c>
      <c r="B48" s="19"/>
      <c r="C48" s="1"/>
      <c r="E48" s="18" t="str">
        <f t="shared" si="4"/>
        <v>F4</v>
      </c>
      <c r="F48" s="22" t="str">
        <f>IF(ISNA(AND(ABSOLPOSITION&gt;ABSOLRU,ASSETOCCUP&lt;ABSOLRU)),"",ASSETNOM )</f>
        <v/>
      </c>
      <c r="G48" s="18" t="str">
        <f t="shared" si="2"/>
        <v>F4</v>
      </c>
      <c r="H48" s="20"/>
      <c r="J48" t="str">
        <f>IF(FRU_5[[#This Row],[AVANT]]&lt;&gt;"",SUBSTITUTE(TRIM(LEFT(TRIM(SUBSTITUTE(FRU_5[[#This Row],[AVANT]],"-","")),$G$3)),"_",""),"")</f>
        <v/>
      </c>
      <c r="P48" s="18" t="str">
        <f t="shared" si="5"/>
        <v>R4</v>
      </c>
      <c r="Q48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8" s="18" t="str">
        <f t="shared" si="3"/>
        <v>R4</v>
      </c>
      <c r="AJ48" t="s">
        <v>310</v>
      </c>
    </row>
    <row r="49" spans="1:36">
      <c r="A49" s="19">
        <v>3</v>
      </c>
      <c r="B49" s="19"/>
      <c r="C49" s="1"/>
      <c r="E49" s="18" t="str">
        <f t="shared" si="4"/>
        <v>F3</v>
      </c>
      <c r="F49" s="22" t="str">
        <f>IF(ISNA(AND(ABSOLPOSITION&gt;ABSOLRU,ASSETOCCUP&lt;ABSOLRU)),"",ASSETNOM )</f>
        <v/>
      </c>
      <c r="G49" s="18" t="str">
        <f t="shared" si="2"/>
        <v>F3</v>
      </c>
      <c r="H49" s="20"/>
      <c r="J49" t="str">
        <f>IF(FRU_5[[#This Row],[AVANT]]&lt;&gt;"",SUBSTITUTE(TRIM(LEFT(TRIM(SUBSTITUTE(FRU_5[[#This Row],[AVANT]],"-","")),$G$3)),"_",""),"")</f>
        <v/>
      </c>
      <c r="P49" s="18" t="str">
        <f t="shared" si="5"/>
        <v>R3</v>
      </c>
      <c r="Q49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49" s="18" t="str">
        <f t="shared" si="3"/>
        <v>R3</v>
      </c>
      <c r="AJ49" t="s">
        <v>580</v>
      </c>
    </row>
    <row r="50" spans="1:36">
      <c r="A50" s="19">
        <v>2</v>
      </c>
      <c r="B50" s="19"/>
      <c r="C50" s="1"/>
      <c r="E50" s="18" t="str">
        <f t="shared" si="4"/>
        <v>F2</v>
      </c>
      <c r="F50" s="22" t="str">
        <f>IF(ISNA(AND(ABSOLPOSITION&gt;ABSOLRU,ASSETOCCUP&lt;ABSOLRU)),"",ASSETNOM )</f>
        <v/>
      </c>
      <c r="G50" s="18" t="str">
        <f t="shared" si="2"/>
        <v>F2</v>
      </c>
      <c r="H50" s="20"/>
      <c r="J50" t="str">
        <f>IF(FRU_5[[#This Row],[AVANT]]&lt;&gt;"",SUBSTITUTE(TRIM(LEFT(TRIM(SUBSTITUTE(FRU_5[[#This Row],[AVANT]],"-","")),$G$3)),"_",""),"")</f>
        <v/>
      </c>
      <c r="P50" s="18" t="str">
        <f t="shared" si="5"/>
        <v>R2</v>
      </c>
      <c r="Q50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50" s="18" t="str">
        <f t="shared" si="3"/>
        <v>R2</v>
      </c>
      <c r="AJ50" t="s">
        <v>682</v>
      </c>
    </row>
    <row r="51" spans="1:36">
      <c r="A51" s="19">
        <v>1</v>
      </c>
      <c r="B51" s="19"/>
      <c r="C51" s="1"/>
      <c r="E51" s="18" t="str">
        <f t="shared" si="4"/>
        <v>F1</v>
      </c>
      <c r="F51" s="22" t="str">
        <f>IF(ISNA(AND(ABSOLPOSITION&gt;ABSOLRU,ASSETOCCUP&lt;ABSOLRU)),"",ASSETNOM )</f>
        <v/>
      </c>
      <c r="G51" s="18" t="str">
        <f t="shared" si="2"/>
        <v>F1</v>
      </c>
      <c r="H51" s="20"/>
      <c r="J51" t="str">
        <f>IF(FRU_5[[#This Row],[AVANT]]&lt;&gt;"",SUBSTITUTE(TRIM(LEFT(TRIM(SUBSTITUTE(FRU_5[[#This Row],[AVANT]],"-","")),$G$3)),"_",""),"")</f>
        <v/>
      </c>
      <c r="P51" s="18" t="str">
        <f t="shared" si="5"/>
        <v>R1</v>
      </c>
      <c r="Q51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51" s="18" t="str">
        <f t="shared" si="3"/>
        <v>R1</v>
      </c>
      <c r="AJ51" t="s">
        <v>355</v>
      </c>
    </row>
    <row r="52" spans="1:36">
      <c r="A52" s="19">
        <v>0</v>
      </c>
      <c r="B52" s="19"/>
      <c r="C52" s="1"/>
      <c r="E52" s="18" t="str">
        <f t="shared" si="4"/>
        <v>D0</v>
      </c>
      <c r="F52" s="22" t="str">
        <f>IF(ISNA(AND(ABSOLPOSITION&gt;ABSOLRU,ASSETOCCUP&lt;ABSOLRU)),"",ASSETNOM )</f>
        <v/>
      </c>
      <c r="G52" s="18" t="str">
        <f t="shared" si="2"/>
        <v>D0</v>
      </c>
      <c r="H52" s="20"/>
      <c r="J52" t="str">
        <f>IF(FRU_5[[#This Row],[AVANT]]&lt;&gt;"",SUBSTITUTE(TRIM(LEFT(TRIM(SUBSTITUTE(FRU_5[[#This Row],[AVANT]],"-","")),$G$3)),"_",""),"")</f>
        <v/>
      </c>
      <c r="P52" s="18" t="str">
        <f t="shared" si="5"/>
        <v>D0</v>
      </c>
      <c r="Q52" s="22" t="str">
        <f>IFERROR(IF(CALEPI&lt;&gt;"",INDEX(INVDC[],MATCH(CALEPI&amp;"/"&amp;RACKB6[[#This Row],[L]],INVDC[CIBLE],0),2)&amp;"  "&amp;INDEX(INVDC[],MATCH(CALEPI&amp;"/"&amp;RACKB6[[#This Row],[L]],INVDC[CIBLE],0),4),"NO REF"),"vide")</f>
        <v>vide</v>
      </c>
      <c r="R52" s="18" t="str">
        <f t="shared" si="3"/>
        <v>D0</v>
      </c>
      <c r="AJ52" t="s">
        <v>424</v>
      </c>
    </row>
    <row r="53" spans="1:36">
      <c r="A53" s="19">
        <v>-10</v>
      </c>
      <c r="B53" s="19"/>
      <c r="C53" s="1"/>
      <c r="E53" s="1" t="str">
        <f t="shared" si="4"/>
        <v>D-10</v>
      </c>
      <c r="G53" s="1" t="str">
        <f t="shared" si="2"/>
        <v>D-10</v>
      </c>
      <c r="P53" s="21" t="str">
        <f t="shared" si="5"/>
        <v>D-10</v>
      </c>
      <c r="R53" s="1" t="str">
        <f t="shared" si="3"/>
        <v>D-10</v>
      </c>
      <c r="AJ53" t="s">
        <v>389</v>
      </c>
    </row>
    <row r="54" spans="1:36">
      <c r="AJ54" t="s">
        <v>392</v>
      </c>
    </row>
    <row r="55" spans="1:36">
      <c r="AJ55" t="s">
        <v>396</v>
      </c>
    </row>
    <row r="56" spans="1:36">
      <c r="AJ56" t="s">
        <v>400</v>
      </c>
    </row>
    <row r="57" spans="1:36">
      <c r="AJ57" t="s">
        <v>404</v>
      </c>
    </row>
    <row r="58" spans="1:36">
      <c r="AJ58" t="s">
        <v>407</v>
      </c>
    </row>
    <row r="59" spans="1:36">
      <c r="AJ59" t="s">
        <v>229</v>
      </c>
    </row>
    <row r="60" spans="1:36" ht="75">
      <c r="F60" s="24" t="s">
        <v>885</v>
      </c>
      <c r="AJ60" t="s">
        <v>561</v>
      </c>
    </row>
    <row r="61" spans="1:36">
      <c r="AJ61" t="s">
        <v>236</v>
      </c>
    </row>
    <row r="62" spans="1:36">
      <c r="AJ62" t="s">
        <v>657</v>
      </c>
    </row>
    <row r="63" spans="1:36">
      <c r="F63" s="1" t="s">
        <v>886</v>
      </c>
      <c r="AJ63" t="s">
        <v>678</v>
      </c>
    </row>
    <row r="64" spans="1:36">
      <c r="AJ64" t="s">
        <v>312</v>
      </c>
    </row>
    <row r="65" spans="36:36">
      <c r="AJ65" t="s">
        <v>314</v>
      </c>
    </row>
    <row r="66" spans="36:36">
      <c r="AJ66" t="s">
        <v>716</v>
      </c>
    </row>
    <row r="67" spans="36:36">
      <c r="AJ67" t="s">
        <v>723</v>
      </c>
    </row>
    <row r="68" spans="36:36">
      <c r="AJ68" t="s">
        <v>238</v>
      </c>
    </row>
    <row r="69" spans="36:36">
      <c r="AJ69" t="s">
        <v>249</v>
      </c>
    </row>
    <row r="70" spans="36:36">
      <c r="AJ70" t="s">
        <v>254</v>
      </c>
    </row>
    <row r="71" spans="36:36">
      <c r="AJ71" t="s">
        <v>466</v>
      </c>
    </row>
    <row r="72" spans="36:36">
      <c r="AJ72" t="s">
        <v>630</v>
      </c>
    </row>
    <row r="73" spans="36:36">
      <c r="AJ73" t="s">
        <v>469</v>
      </c>
    </row>
    <row r="74" spans="36:36">
      <c r="AJ74" t="s">
        <v>473</v>
      </c>
    </row>
    <row r="75" spans="36:36">
      <c r="AJ75" t="s">
        <v>375</v>
      </c>
    </row>
    <row r="76" spans="36:36">
      <c r="AJ76" t="s">
        <v>376</v>
      </c>
    </row>
    <row r="77" spans="36:36">
      <c r="AJ77" t="s">
        <v>593</v>
      </c>
    </row>
    <row r="78" spans="36:36">
      <c r="AJ78" t="s">
        <v>594</v>
      </c>
    </row>
    <row r="79" spans="36:36">
      <c r="AJ79" t="s">
        <v>595</v>
      </c>
    </row>
    <row r="80" spans="36:36">
      <c r="AJ80" t="s">
        <v>358</v>
      </c>
    </row>
    <row r="81" spans="36:36">
      <c r="AJ81" t="s">
        <v>268</v>
      </c>
    </row>
    <row r="82" spans="36:36">
      <c r="AJ82" t="s">
        <v>257</v>
      </c>
    </row>
    <row r="83" spans="36:36">
      <c r="AJ83" t="s">
        <v>519</v>
      </c>
    </row>
    <row r="84" spans="36:36">
      <c r="AJ84" t="s">
        <v>277</v>
      </c>
    </row>
    <row r="85" spans="36:36">
      <c r="AJ85" t="s">
        <v>372</v>
      </c>
    </row>
    <row r="86" spans="36:36">
      <c r="AJ86" t="s">
        <v>373</v>
      </c>
    </row>
    <row r="87" spans="36:36">
      <c r="AJ87" t="s">
        <v>374</v>
      </c>
    </row>
    <row r="88" spans="36:36">
      <c r="AJ88" t="s">
        <v>264</v>
      </c>
    </row>
    <row r="89" spans="36:36">
      <c r="AJ89" t="s">
        <v>266</v>
      </c>
    </row>
    <row r="90" spans="36:36">
      <c r="AJ90" t="s">
        <v>362</v>
      </c>
    </row>
    <row r="91" spans="36:36">
      <c r="AJ91" t="s">
        <v>422</v>
      </c>
    </row>
    <row r="92" spans="36:36">
      <c r="AJ92" t="s">
        <v>383</v>
      </c>
    </row>
    <row r="93" spans="36:36">
      <c r="AJ93" t="s">
        <v>387</v>
      </c>
    </row>
    <row r="94" spans="36:36">
      <c r="AJ94" t="s">
        <v>614</v>
      </c>
    </row>
    <row r="95" spans="36:36">
      <c r="AJ95" t="s">
        <v>583</v>
      </c>
    </row>
    <row r="96" spans="36:36">
      <c r="AJ96" t="s">
        <v>568</v>
      </c>
    </row>
    <row r="97" spans="36:36">
      <c r="AJ97" t="s">
        <v>563</v>
      </c>
    </row>
    <row r="98" spans="36:36">
      <c r="AJ98" t="s">
        <v>331</v>
      </c>
    </row>
    <row r="99" spans="36:36">
      <c r="AJ99" t="s">
        <v>338</v>
      </c>
    </row>
    <row r="100" spans="36:36">
      <c r="AJ100" t="s">
        <v>582</v>
      </c>
    </row>
    <row r="101" spans="36:36">
      <c r="AJ101" t="s">
        <v>587</v>
      </c>
    </row>
    <row r="102" spans="36:36">
      <c r="AJ102" t="s">
        <v>617</v>
      </c>
    </row>
    <row r="103" spans="36:36">
      <c r="AJ103" t="s">
        <v>598</v>
      </c>
    </row>
    <row r="104" spans="36:36">
      <c r="AJ104" t="s">
        <v>601</v>
      </c>
    </row>
    <row r="105" spans="36:36">
      <c r="AJ105" t="s">
        <v>596</v>
      </c>
    </row>
    <row r="106" spans="36:36">
      <c r="AJ106" t="s">
        <v>379</v>
      </c>
    </row>
    <row r="107" spans="36:36">
      <c r="AJ107" t="s">
        <v>606</v>
      </c>
    </row>
    <row r="108" spans="36:36">
      <c r="AJ108" t="s">
        <v>609</v>
      </c>
    </row>
    <row r="109" spans="36:36">
      <c r="AJ109" t="s">
        <v>574</v>
      </c>
    </row>
  </sheetData>
  <conditionalFormatting sqref="E5:E52 G5:G52 F3:F4 F1">
    <cfRule type="expression" dxfId="50" priority="4">
      <formula>$F$1="vue arrière"</formula>
    </cfRule>
  </conditionalFormatting>
  <conditionalFormatting sqref="P5:P52 R5:R52 Q3:Q4 Q1">
    <cfRule type="expression" dxfId="49" priority="3">
      <formula>$F$1="vue arrière"</formula>
    </cfRule>
  </conditionalFormatting>
  <conditionalFormatting sqref="F3:F4 E5:E52 G5:G52 F1">
    <cfRule type="expression" dxfId="48" priority="2">
      <formula>$F$1="vue avant"</formula>
    </cfRule>
  </conditionalFormatting>
  <conditionalFormatting sqref="Q3:Q4 R5:R52 P5:P52 Q1">
    <cfRule type="expression" dxfId="47" priority="1">
      <formula>$F$1="vue avant"</formula>
    </cfRule>
  </conditionalFormatting>
  <dataValidations count="2">
    <dataValidation type="list" allowBlank="1" showInputMessage="1" showErrorMessage="1" sqref="F3">
      <formula1>$AJ$10:$AJ$109</formula1>
    </dataValidation>
    <dataValidation type="list" errorStyle="warning" showErrorMessage="1" errorTitle="Choisir vue dans liste svp" sqref="F4">
      <formula1>"AVANT, ARRIERE"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FEUILLEA</vt:lpstr>
      <vt:lpstr>FEUILLEB</vt:lpstr>
      <vt:lpstr>FEUILLEB (2)</vt:lpstr>
      <vt:lpstr>'FEUILLEB (2)'!CALEPI</vt:lpstr>
      <vt:lpstr>CALEPI</vt:lpstr>
      <vt:lpstr>'FEUILLEB (2)'!VUE</vt:lpstr>
      <vt:lpstr>VUE</vt:lpstr>
      <vt:lpstr>FEUILLEB!Zone_d_impression</vt:lpstr>
      <vt:lpstr>'FEUILLEB (2)'!Zone_d_impression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Mickaël BEAUDUSSEAU</cp:lastModifiedBy>
  <cp:lastPrinted>2014-02-22T12:03:20Z</cp:lastPrinted>
  <dcterms:created xsi:type="dcterms:W3CDTF">2014-01-13T09:22:31Z</dcterms:created>
  <dcterms:modified xsi:type="dcterms:W3CDTF">2014-02-27T11:54:18Z</dcterms:modified>
</cp:coreProperties>
</file>