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660"/>
  </bookViews>
  <sheets>
    <sheet name="Roulement" sheetId="1" r:id="rId1"/>
    <sheet name="Roulement (2)" sheetId="2" r:id="rId2"/>
  </sheets>
  <definedNames>
    <definedName name="An" localSheetId="1">'Roulement (2)'!$A$1</definedName>
    <definedName name="An">Roulement!$A$1</definedName>
    <definedName name="fériés">Roulement!$AN$4:$AN$14</definedName>
    <definedName name="_xlnm.Print_Area" localSheetId="0">Roulement!$A$1:$AG$38</definedName>
    <definedName name="_xlnm.Print_Area" localSheetId="1">'Roulement (2)'!$A$1:$AL$38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11" i="1" l="1"/>
  <c r="AN10" i="1"/>
  <c r="AN9" i="1"/>
  <c r="AN8" i="1"/>
  <c r="AN7" i="1"/>
  <c r="AN6" i="1"/>
  <c r="AN5" i="1"/>
  <c r="AN4" i="1"/>
  <c r="AN1" i="1"/>
  <c r="AN12" i="1" s="1"/>
  <c r="B2" i="1"/>
  <c r="C2" i="1" s="1"/>
  <c r="D2" i="1" s="1"/>
  <c r="AN14" i="1" l="1"/>
  <c r="AN13" i="1"/>
  <c r="E2" i="1" l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C1" i="1"/>
  <c r="D1" i="1" s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B5" i="1"/>
  <c r="C5" i="1" s="1"/>
  <c r="D5" i="1" s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B8" i="1"/>
  <c r="C8" i="1" s="1"/>
  <c r="D8" i="1" s="1"/>
  <c r="E8" i="1" s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B11" i="1"/>
  <c r="C11" i="1" s="1"/>
  <c r="D11" i="1" s="1"/>
  <c r="E11" i="1" s="1"/>
  <c r="F11" i="1" s="1"/>
  <c r="G11" i="1" s="1"/>
  <c r="H11" i="1" s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AF11" i="1" s="1"/>
  <c r="AG11" i="1" s="1"/>
  <c r="B14" i="1"/>
  <c r="C14" i="1" s="1"/>
  <c r="D14" i="1" s="1"/>
  <c r="E14" i="1" s="1"/>
  <c r="F14" i="1" s="1"/>
  <c r="G14" i="1" s="1"/>
  <c r="H14" i="1" s="1"/>
  <c r="I14" i="1" s="1"/>
  <c r="J14" i="1" s="1"/>
  <c r="K14" i="1" s="1"/>
  <c r="L14" i="1" s="1"/>
  <c r="M14" i="1" s="1"/>
  <c r="N14" i="1" s="1"/>
  <c r="O14" i="1" s="1"/>
  <c r="P14" i="1" s="1"/>
  <c r="Q14" i="1" s="1"/>
  <c r="R14" i="1" s="1"/>
  <c r="S14" i="1" s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AD14" i="1" s="1"/>
  <c r="AE14" i="1" s="1"/>
  <c r="AF14" i="1" s="1"/>
  <c r="AG14" i="1" s="1"/>
  <c r="B17" i="1"/>
  <c r="C17" i="1" s="1"/>
  <c r="D17" i="1" s="1"/>
  <c r="E17" i="1" s="1"/>
  <c r="F17" i="1" s="1"/>
  <c r="G17" i="1" s="1"/>
  <c r="H17" i="1" s="1"/>
  <c r="I17" i="1" s="1"/>
  <c r="J17" i="1" s="1"/>
  <c r="K17" i="1" s="1"/>
  <c r="L17" i="1" s="1"/>
  <c r="M17" i="1" s="1"/>
  <c r="N17" i="1" s="1"/>
  <c r="O17" i="1" s="1"/>
  <c r="P17" i="1" s="1"/>
  <c r="Q17" i="1" s="1"/>
  <c r="R17" i="1" s="1"/>
  <c r="S17" i="1" s="1"/>
  <c r="T17" i="1" s="1"/>
  <c r="U17" i="1" s="1"/>
  <c r="V17" i="1" s="1"/>
  <c r="W17" i="1" s="1"/>
  <c r="X17" i="1" s="1"/>
  <c r="Y17" i="1" s="1"/>
  <c r="Z17" i="1" s="1"/>
  <c r="AA17" i="1" s="1"/>
  <c r="AB17" i="1" s="1"/>
  <c r="AC17" i="1" s="1"/>
  <c r="AD17" i="1" s="1"/>
  <c r="AE17" i="1" s="1"/>
  <c r="AF17" i="1" s="1"/>
  <c r="AG17" i="1" s="1"/>
  <c r="B20" i="1"/>
  <c r="C20" i="1" s="1"/>
  <c r="D20" i="1" s="1"/>
  <c r="E20" i="1" s="1"/>
  <c r="F20" i="1" s="1"/>
  <c r="G20" i="1" s="1"/>
  <c r="H20" i="1" s="1"/>
  <c r="I20" i="1" s="1"/>
  <c r="J20" i="1" s="1"/>
  <c r="K20" i="1" s="1"/>
  <c r="L20" i="1" s="1"/>
  <c r="M20" i="1" s="1"/>
  <c r="N20" i="1" s="1"/>
  <c r="O20" i="1" s="1"/>
  <c r="P20" i="1" s="1"/>
  <c r="Q20" i="1" s="1"/>
  <c r="R20" i="1" s="1"/>
  <c r="S20" i="1" s="1"/>
  <c r="T20" i="1" s="1"/>
  <c r="U20" i="1" s="1"/>
  <c r="V20" i="1" s="1"/>
  <c r="W20" i="1" s="1"/>
  <c r="X20" i="1" s="1"/>
  <c r="Y20" i="1" s="1"/>
  <c r="Z20" i="1" s="1"/>
  <c r="AA20" i="1" s="1"/>
  <c r="AB20" i="1" s="1"/>
  <c r="AC20" i="1" s="1"/>
  <c r="AD20" i="1" s="1"/>
  <c r="AE20" i="1" s="1"/>
  <c r="AF20" i="1" s="1"/>
  <c r="AG20" i="1" s="1"/>
  <c r="B23" i="1"/>
  <c r="C23" i="1" s="1"/>
  <c r="D23" i="1" s="1"/>
  <c r="E23" i="1" s="1"/>
  <c r="F23" i="1" s="1"/>
  <c r="G23" i="1" s="1"/>
  <c r="H23" i="1" s="1"/>
  <c r="I23" i="1" s="1"/>
  <c r="J23" i="1" s="1"/>
  <c r="K23" i="1" s="1"/>
  <c r="L23" i="1" s="1"/>
  <c r="M23" i="1" s="1"/>
  <c r="N23" i="1" s="1"/>
  <c r="O23" i="1" s="1"/>
  <c r="P23" i="1" s="1"/>
  <c r="Q23" i="1" s="1"/>
  <c r="R23" i="1" s="1"/>
  <c r="S23" i="1" s="1"/>
  <c r="T23" i="1" s="1"/>
  <c r="U23" i="1" s="1"/>
  <c r="V23" i="1" s="1"/>
  <c r="W23" i="1" s="1"/>
  <c r="X23" i="1" s="1"/>
  <c r="Y23" i="1" s="1"/>
  <c r="Z23" i="1" s="1"/>
  <c r="AA23" i="1" s="1"/>
  <c r="AB23" i="1" s="1"/>
  <c r="AC23" i="1" s="1"/>
  <c r="AD23" i="1" s="1"/>
  <c r="AE23" i="1" s="1"/>
  <c r="AF23" i="1" s="1"/>
  <c r="AG23" i="1" s="1"/>
  <c r="B26" i="1"/>
  <c r="C26" i="1" s="1"/>
  <c r="D26" i="1" s="1"/>
  <c r="E26" i="1" s="1"/>
  <c r="F26" i="1" s="1"/>
  <c r="G26" i="1" s="1"/>
  <c r="H26" i="1" s="1"/>
  <c r="I26" i="1" s="1"/>
  <c r="J26" i="1" s="1"/>
  <c r="K26" i="1" s="1"/>
  <c r="L26" i="1" s="1"/>
  <c r="M26" i="1" s="1"/>
  <c r="N26" i="1" s="1"/>
  <c r="O26" i="1" s="1"/>
  <c r="P26" i="1" s="1"/>
  <c r="Q26" i="1" s="1"/>
  <c r="R26" i="1" s="1"/>
  <c r="S26" i="1" s="1"/>
  <c r="T26" i="1" s="1"/>
  <c r="U26" i="1" s="1"/>
  <c r="V26" i="1" s="1"/>
  <c r="W26" i="1" s="1"/>
  <c r="X26" i="1" s="1"/>
  <c r="Y26" i="1" s="1"/>
  <c r="Z26" i="1" s="1"/>
  <c r="AA26" i="1" s="1"/>
  <c r="AB26" i="1" s="1"/>
  <c r="AC26" i="1" s="1"/>
  <c r="AD26" i="1" s="1"/>
  <c r="AE26" i="1" s="1"/>
  <c r="AF26" i="1" s="1"/>
  <c r="AG26" i="1" s="1"/>
  <c r="B29" i="1"/>
  <c r="C29" i="1" s="1"/>
  <c r="D29" i="1" s="1"/>
  <c r="E29" i="1" s="1"/>
  <c r="F29" i="1" s="1"/>
  <c r="G29" i="1" s="1"/>
  <c r="H29" i="1" s="1"/>
  <c r="I29" i="1" s="1"/>
  <c r="J29" i="1" s="1"/>
  <c r="K29" i="1" s="1"/>
  <c r="L29" i="1" s="1"/>
  <c r="M29" i="1" s="1"/>
  <c r="N29" i="1" s="1"/>
  <c r="O29" i="1" s="1"/>
  <c r="P29" i="1" s="1"/>
  <c r="Q29" i="1" s="1"/>
  <c r="R29" i="1" s="1"/>
  <c r="S29" i="1" s="1"/>
  <c r="T29" i="1" s="1"/>
  <c r="U29" i="1" s="1"/>
  <c r="V29" i="1" s="1"/>
  <c r="W29" i="1" s="1"/>
  <c r="X29" i="1" s="1"/>
  <c r="Y29" i="1" s="1"/>
  <c r="Z29" i="1" s="1"/>
  <c r="AA29" i="1" s="1"/>
  <c r="AB29" i="1" s="1"/>
  <c r="AC29" i="1" s="1"/>
  <c r="AD29" i="1" s="1"/>
  <c r="AE29" i="1" s="1"/>
  <c r="AF29" i="1" s="1"/>
  <c r="AG29" i="1" s="1"/>
  <c r="B32" i="1"/>
  <c r="C32" i="1" s="1"/>
  <c r="D32" i="1" s="1"/>
  <c r="E32" i="1" s="1"/>
  <c r="F32" i="1" s="1"/>
  <c r="G32" i="1" s="1"/>
  <c r="H32" i="1" s="1"/>
  <c r="I32" i="1" s="1"/>
  <c r="J32" i="1" s="1"/>
  <c r="K32" i="1" s="1"/>
  <c r="L32" i="1" s="1"/>
  <c r="M32" i="1" s="1"/>
  <c r="N32" i="1" s="1"/>
  <c r="O32" i="1" s="1"/>
  <c r="P32" i="1" s="1"/>
  <c r="Q32" i="1" s="1"/>
  <c r="R32" i="1" s="1"/>
  <c r="S32" i="1" s="1"/>
  <c r="T32" i="1" s="1"/>
  <c r="U32" i="1" s="1"/>
  <c r="V32" i="1" s="1"/>
  <c r="W32" i="1" s="1"/>
  <c r="X32" i="1" s="1"/>
  <c r="Y32" i="1" s="1"/>
  <c r="Z32" i="1" s="1"/>
  <c r="AA32" i="1" s="1"/>
  <c r="AB32" i="1" s="1"/>
  <c r="AC32" i="1" s="1"/>
  <c r="AD32" i="1" s="1"/>
  <c r="AE32" i="1" s="1"/>
  <c r="AF32" i="1" s="1"/>
  <c r="AG32" i="1" s="1"/>
  <c r="B35" i="1"/>
  <c r="C35" i="1" s="1"/>
  <c r="D35" i="1" s="1"/>
  <c r="E35" i="1" s="1"/>
  <c r="F35" i="1" s="1"/>
  <c r="G35" i="1" s="1"/>
  <c r="H35" i="1" s="1"/>
  <c r="I35" i="1" s="1"/>
  <c r="J35" i="1" s="1"/>
  <c r="K35" i="1" s="1"/>
  <c r="L35" i="1" s="1"/>
  <c r="M35" i="1" s="1"/>
  <c r="N35" i="1" s="1"/>
  <c r="O35" i="1" s="1"/>
  <c r="P35" i="1" s="1"/>
  <c r="Q35" i="1" s="1"/>
  <c r="R35" i="1" s="1"/>
  <c r="S35" i="1" s="1"/>
  <c r="T35" i="1" s="1"/>
  <c r="U35" i="1" s="1"/>
  <c r="V35" i="1" s="1"/>
  <c r="W35" i="1" s="1"/>
  <c r="X35" i="1" s="1"/>
  <c r="Y35" i="1" s="1"/>
  <c r="Z35" i="1" s="1"/>
  <c r="AA35" i="1" s="1"/>
  <c r="AB35" i="1" s="1"/>
  <c r="AC35" i="1" s="1"/>
  <c r="AD35" i="1" s="1"/>
  <c r="AE35" i="1" s="1"/>
  <c r="AF35" i="1" s="1"/>
  <c r="AG35" i="1" s="1"/>
  <c r="AN34" i="2"/>
  <c r="AN29" i="2"/>
  <c r="AN28" i="2"/>
  <c r="AN27" i="2"/>
  <c r="AN26" i="2"/>
  <c r="AN25" i="2"/>
  <c r="AN24" i="2"/>
  <c r="AN23" i="2"/>
  <c r="AN22" i="2"/>
  <c r="AN21" i="2"/>
  <c r="AN20" i="2"/>
  <c r="AN19" i="2"/>
  <c r="AN18" i="2"/>
  <c r="P38" i="2" s="1"/>
  <c r="AN17" i="2"/>
  <c r="AN16" i="2"/>
  <c r="W38" i="2" s="1"/>
  <c r="AN15" i="2"/>
  <c r="L38" i="2" s="1"/>
  <c r="AN14" i="2"/>
  <c r="AN13" i="2"/>
  <c r="H38" i="2" s="1"/>
  <c r="AN12" i="2"/>
  <c r="D38" i="2" s="1"/>
  <c r="AN6" i="2"/>
  <c r="AN32" i="2" s="1"/>
  <c r="AN5" i="2"/>
  <c r="AN33" i="2" s="1"/>
  <c r="AN4" i="2"/>
  <c r="AK38" i="2" s="1"/>
  <c r="AN35" i="2" l="1"/>
  <c r="AI14" i="1"/>
  <c r="AI29" i="1" l="1"/>
  <c r="AI12" i="1"/>
  <c r="AI26" i="1"/>
  <c r="AI27" i="1"/>
  <c r="AI25" i="1"/>
  <c r="AI28" i="1" l="1"/>
  <c r="AI17" i="1" l="1"/>
  <c r="AI16" i="1" l="1"/>
  <c r="X38" i="1" s="1"/>
  <c r="AI6" i="1"/>
  <c r="AI5" i="1"/>
  <c r="AI4" i="1"/>
  <c r="AI24" i="1"/>
  <c r="AI23" i="1"/>
  <c r="AI22" i="1"/>
  <c r="AI21" i="1"/>
  <c r="AI20" i="1"/>
  <c r="AI19" i="1"/>
  <c r="AI18" i="1"/>
  <c r="AI15" i="1"/>
  <c r="AI13" i="1"/>
  <c r="AF38" i="1" l="1"/>
  <c r="Q38" i="1"/>
  <c r="AI33" i="1"/>
  <c r="AI32" i="1"/>
  <c r="AI34" i="1" l="1"/>
  <c r="AI35" i="1" s="1"/>
  <c r="M38" i="1"/>
  <c r="I38" i="1"/>
  <c r="E38" i="1"/>
</calcChain>
</file>

<file path=xl/sharedStrings.xml><?xml version="1.0" encoding="utf-8"?>
<sst xmlns="http://schemas.openxmlformats.org/spreadsheetml/2006/main" count="541" uniqueCount="52">
  <si>
    <t>S</t>
  </si>
  <si>
    <t>D</t>
  </si>
  <si>
    <t>L</t>
  </si>
  <si>
    <t>M</t>
  </si>
  <si>
    <t>J</t>
  </si>
  <si>
    <t>V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</si>
  <si>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</si>
  <si>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</si>
  <si>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</si>
  <si>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</si>
  <si>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</si>
  <si>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</si>
  <si>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</si>
  <si>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</si>
  <si>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</si>
  <si>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</si>
  <si>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</si>
  <si>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</si>
  <si>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R</t>
  </si>
  <si>
    <t>N</t>
  </si>
  <si>
    <t>J'</t>
  </si>
  <si>
    <t>RU</t>
  </si>
  <si>
    <t>C</t>
  </si>
  <si>
    <t>RN</t>
  </si>
  <si>
    <t>NOMBRE PRIS</t>
  </si>
  <si>
    <t>RN1</t>
  </si>
  <si>
    <t>RN2</t>
  </si>
  <si>
    <t>RN3</t>
  </si>
  <si>
    <t>RN4</t>
  </si>
  <si>
    <t>RN5</t>
  </si>
  <si>
    <t>RN6</t>
  </si>
  <si>
    <t>RN7</t>
  </si>
  <si>
    <t>RN'</t>
  </si>
  <si>
    <t>Heure travailler</t>
  </si>
  <si>
    <t>Total</t>
  </si>
  <si>
    <t>Compteur</t>
  </si>
  <si>
    <t>Nb de jour travaillé</t>
  </si>
  <si>
    <t>CET</t>
  </si>
  <si>
    <t>F</t>
  </si>
  <si>
    <t>08h30 - 14h00</t>
  </si>
  <si>
    <t>RNN</t>
  </si>
  <si>
    <t>RNJ</t>
  </si>
  <si>
    <t>08h31 - 17h00</t>
  </si>
  <si>
    <t>21h21 - 05h34</t>
  </si>
  <si>
    <t>RN8</t>
  </si>
  <si>
    <t>Gr</t>
  </si>
  <si>
    <t>R'</t>
  </si>
  <si>
    <t>FÉVRIER</t>
  </si>
  <si>
    <t>AOÛT</t>
  </si>
  <si>
    <t>DÉCEMBRE</t>
  </si>
  <si>
    <t>Jours fériés</t>
  </si>
  <si>
    <t>http://forum.excel-pratique.com/excel/calendrier-perpetuel-planning-t37602.html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</si>
</sst>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]:mm:ss;@"/>
    <numFmt numFmtId="165" formatCode="h:mm:ss;@"/>
    <numFmt numFmtId="167" formatCode="d"/>
    <numFmt numFmtId="168" formatCode="ddd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Arial"/>
      <family val="2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Verdana"/>
      <family val="2"/>
    </font>
    <font>
      <b/>
      <sz val="11"/>
      <name val="Arial"/>
      <family val="2"/>
    </font>
    <font>
      <sz val="10"/>
      <color theme="0"/>
      <name val="Arial"/>
      <family val="2"/>
    </font>
    <font>
      <sz val="8"/>
      <color theme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10" fillId="0" borderId="0"/>
  </cellStyleXfs>
  <cellXfs count="13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2" borderId="0" xfId="0" applyFill="1" applyBorder="1"/>
    <xf numFmtId="0" fontId="0" fillId="0" borderId="2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/>
    <xf numFmtId="0" fontId="0" fillId="0" borderId="23" xfId="0" applyBorder="1"/>
    <xf numFmtId="0" fontId="0" fillId="0" borderId="24" xfId="0" applyBorder="1"/>
    <xf numFmtId="0" fontId="3" fillId="0" borderId="24" xfId="0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0" fillId="2" borderId="17" xfId="0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5" borderId="22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2" borderId="26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horizontal="center" vertical="center"/>
    </xf>
    <xf numFmtId="0" fontId="4" fillId="2" borderId="9" xfId="0" applyFont="1" applyFill="1" applyBorder="1" applyAlignment="1" applyProtection="1">
      <alignment horizontal="center" vertical="center"/>
      <protection locked="0"/>
    </xf>
    <xf numFmtId="0" fontId="1" fillId="4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0" fillId="3" borderId="3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4" fillId="2" borderId="26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</xf>
    <xf numFmtId="0" fontId="0" fillId="7" borderId="1" xfId="0" applyFill="1" applyBorder="1" applyAlignment="1" applyProtection="1">
      <alignment horizontal="center" vertical="center"/>
    </xf>
    <xf numFmtId="0" fontId="0" fillId="6" borderId="1" xfId="0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2" fillId="0" borderId="18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164" fontId="0" fillId="0" borderId="11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2" fillId="0" borderId="21" xfId="0" applyFont="1" applyBorder="1" applyAlignment="1">
      <alignment horizontal="center"/>
    </xf>
    <xf numFmtId="0" fontId="0" fillId="0" borderId="2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6" fillId="8" borderId="18" xfId="0" applyFont="1" applyFill="1" applyBorder="1" applyAlignment="1">
      <alignment horizontal="center" vertical="center"/>
    </xf>
    <xf numFmtId="167" fontId="1" fillId="0" borderId="11" xfId="0" applyNumberFormat="1" applyFont="1" applyFill="1" applyBorder="1" applyAlignment="1">
      <alignment horizontal="center" vertical="center"/>
    </xf>
    <xf numFmtId="0" fontId="7" fillId="8" borderId="21" xfId="0" applyFont="1" applyFill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9" fillId="0" borderId="0" xfId="0" applyFont="1" applyBorder="1" applyAlignment="1"/>
    <xf numFmtId="0" fontId="9" fillId="0" borderId="0" xfId="0" applyFont="1" applyBorder="1"/>
    <xf numFmtId="0" fontId="9" fillId="0" borderId="0" xfId="0" applyFont="1"/>
    <xf numFmtId="14" fontId="11" fillId="9" borderId="1" xfId="1" applyNumberFormat="1" applyFont="1" applyFill="1" applyBorder="1" applyAlignment="1" applyProtection="1">
      <alignment horizontal="center"/>
    </xf>
    <xf numFmtId="14" fontId="11" fillId="9" borderId="1" xfId="1" applyNumberFormat="1" applyFont="1" applyFill="1" applyBorder="1" applyAlignment="1" applyProtection="1">
      <alignment horizontal="center" vertical="center"/>
    </xf>
    <xf numFmtId="14" fontId="12" fillId="9" borderId="0" xfId="0" applyNumberFormat="1" applyFont="1" applyFill="1" applyAlignment="1" applyProtection="1">
      <alignment horizontal="center" vertical="center"/>
    </xf>
    <xf numFmtId="0" fontId="13" fillId="9" borderId="0" xfId="0" applyFont="1" applyFill="1" applyAlignment="1" applyProtection="1">
      <alignment horizontal="center"/>
    </xf>
    <xf numFmtId="0" fontId="10" fillId="9" borderId="1" xfId="0" applyFont="1" applyFill="1" applyBorder="1" applyAlignment="1" applyProtection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4" fillId="0" borderId="7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0" fillId="0" borderId="24" xfId="0" applyBorder="1" applyAlignment="1">
      <alignment horizontal="center" vertical="center"/>
    </xf>
    <xf numFmtId="0" fontId="3" fillId="0" borderId="25" xfId="0" applyFont="1" applyBorder="1" applyAlignment="1">
      <alignment horizontal="right"/>
    </xf>
    <xf numFmtId="0" fontId="7" fillId="0" borderId="31" xfId="0" applyFont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4" fillId="2" borderId="34" xfId="0" applyFont="1" applyFill="1" applyBorder="1" applyAlignment="1">
      <alignment horizontal="center" vertical="center"/>
    </xf>
    <xf numFmtId="0" fontId="4" fillId="0" borderId="15" xfId="0" applyFont="1" applyBorder="1" applyAlignment="1" applyProtection="1">
      <alignment horizontal="center" vertical="center"/>
      <protection locked="0"/>
    </xf>
    <xf numFmtId="0" fontId="4" fillId="0" borderId="34" xfId="0" applyFont="1" applyFill="1" applyBorder="1" applyAlignment="1">
      <alignment horizontal="center" vertical="center"/>
    </xf>
    <xf numFmtId="0" fontId="4" fillId="0" borderId="15" xfId="0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vertical="center"/>
    </xf>
    <xf numFmtId="0" fontId="4" fillId="0" borderId="35" xfId="0" applyFont="1" applyFill="1" applyBorder="1" applyAlignment="1">
      <alignment horizontal="center" vertical="center"/>
    </xf>
    <xf numFmtId="0" fontId="4" fillId="0" borderId="36" xfId="0" applyFont="1" applyBorder="1" applyAlignment="1" applyProtection="1">
      <alignment horizontal="center" vertical="center"/>
      <protection locked="0"/>
    </xf>
    <xf numFmtId="0" fontId="0" fillId="0" borderId="37" xfId="0" applyBorder="1"/>
    <xf numFmtId="0" fontId="4" fillId="2" borderId="35" xfId="0" applyFont="1" applyFill="1" applyBorder="1" applyAlignment="1">
      <alignment horizontal="center" vertical="center"/>
    </xf>
    <xf numFmtId="0" fontId="0" fillId="0" borderId="30" xfId="0" applyFill="1" applyBorder="1" applyAlignment="1" applyProtection="1">
      <alignment horizontal="center" vertical="center"/>
    </xf>
    <xf numFmtId="0" fontId="0" fillId="0" borderId="12" xfId="0" applyFill="1" applyBorder="1" applyAlignment="1" applyProtection="1">
      <alignment horizontal="center" vertical="center"/>
    </xf>
    <xf numFmtId="0" fontId="4" fillId="0" borderId="36" xfId="0" applyFont="1" applyFill="1" applyBorder="1" applyAlignment="1" applyProtection="1">
      <alignment horizontal="center" vertical="center"/>
      <protection locked="0"/>
    </xf>
    <xf numFmtId="0" fontId="4" fillId="0" borderId="35" xfId="0" applyFont="1" applyFill="1" applyBorder="1" applyAlignment="1" applyProtection="1">
      <alignment horizontal="center" vertical="center"/>
      <protection locked="0"/>
    </xf>
    <xf numFmtId="0" fontId="4" fillId="0" borderId="36" xfId="0" applyFont="1" applyFill="1" applyBorder="1" applyAlignment="1">
      <alignment horizontal="center" vertical="center"/>
    </xf>
    <xf numFmtId="0" fontId="4" fillId="0" borderId="34" xfId="0" applyFont="1" applyFill="1" applyBorder="1" applyAlignment="1" applyProtection="1">
      <alignment horizontal="center" vertical="center"/>
      <protection locked="0"/>
    </xf>
    <xf numFmtId="0" fontId="14" fillId="0" borderId="0" xfId="0" applyFont="1"/>
    <xf numFmtId="168" fontId="4" fillId="0" borderId="18" xfId="0" applyNumberFormat="1" applyFont="1" applyFill="1" applyBorder="1" applyAlignment="1">
      <alignment horizontal="center" vertical="center"/>
    </xf>
    <xf numFmtId="168" fontId="4" fillId="0" borderId="11" xfId="0" applyNumberFormat="1" applyFont="1" applyFill="1" applyBorder="1" applyAlignment="1">
      <alignment horizontal="center" vertical="center"/>
    </xf>
    <xf numFmtId="168" fontId="4" fillId="0" borderId="19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_calendrier_auto_CalendrierMatriciel" xfId="1"/>
  </cellStyles>
  <dxfs count="5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0000"/>
      <color rgb="FFDE4A4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N40"/>
  <sheetViews>
    <sheetView tabSelected="1" zoomScale="115" zoomScaleNormal="115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9.5703125" customWidth="1"/>
    <col min="2" max="2" width="4.28515625" style="98" hidden="1" customWidth="1"/>
    <col min="3" max="33" width="3.85546875" customWidth="1"/>
    <col min="34" max="34" width="5.28515625" customWidth="1"/>
    <col min="35" max="35" width="11.7109375" customWidth="1"/>
    <col min="36" max="36" width="9.7109375" customWidth="1"/>
    <col min="37" max="37" width="14.7109375" customWidth="1"/>
  </cols>
  <sheetData>
    <row r="1" spans="1:40" ht="16.5" thickBot="1" x14ac:dyDescent="0.3">
      <c r="A1" s="92">
        <v>2013</v>
      </c>
      <c r="B1" s="94"/>
      <c r="C1" s="93">
        <f>DATE(An,B2,1)</f>
        <v>41275</v>
      </c>
      <c r="D1" s="93">
        <f>IF(MONTH(C1+1)=$B$2,C1+1,"")</f>
        <v>41276</v>
      </c>
      <c r="E1" s="93">
        <f t="shared" ref="E1:AG1" si="0">IF(MONTH(D1+1)=$B$2,D1+1,"")</f>
        <v>41277</v>
      </c>
      <c r="F1" s="93">
        <f t="shared" si="0"/>
        <v>41278</v>
      </c>
      <c r="G1" s="93">
        <f t="shared" si="0"/>
        <v>41279</v>
      </c>
      <c r="H1" s="93">
        <f t="shared" si="0"/>
        <v>41280</v>
      </c>
      <c r="I1" s="93">
        <f t="shared" si="0"/>
        <v>41281</v>
      </c>
      <c r="J1" s="93">
        <f t="shared" si="0"/>
        <v>41282</v>
      </c>
      <c r="K1" s="93">
        <f t="shared" si="0"/>
        <v>41283</v>
      </c>
      <c r="L1" s="93">
        <f t="shared" si="0"/>
        <v>41284</v>
      </c>
      <c r="M1" s="93">
        <f t="shared" si="0"/>
        <v>41285</v>
      </c>
      <c r="N1" s="93">
        <f t="shared" si="0"/>
        <v>41286</v>
      </c>
      <c r="O1" s="93">
        <f t="shared" si="0"/>
        <v>41287</v>
      </c>
      <c r="P1" s="93">
        <f t="shared" si="0"/>
        <v>41288</v>
      </c>
      <c r="Q1" s="93">
        <f t="shared" si="0"/>
        <v>41289</v>
      </c>
      <c r="R1" s="93">
        <f t="shared" si="0"/>
        <v>41290</v>
      </c>
      <c r="S1" s="93">
        <f t="shared" si="0"/>
        <v>41291</v>
      </c>
      <c r="T1" s="93">
        <f t="shared" si="0"/>
        <v>41292</v>
      </c>
      <c r="U1" s="93">
        <f t="shared" si="0"/>
        <v>41293</v>
      </c>
      <c r="V1" s="93">
        <f t="shared" si="0"/>
        <v>41294</v>
      </c>
      <c r="W1" s="93">
        <f t="shared" si="0"/>
        <v>41295</v>
      </c>
      <c r="X1" s="93">
        <f t="shared" si="0"/>
        <v>41296</v>
      </c>
      <c r="Y1" s="93">
        <f t="shared" si="0"/>
        <v>41297</v>
      </c>
      <c r="Z1" s="93">
        <f t="shared" si="0"/>
        <v>41298</v>
      </c>
      <c r="AA1" s="93">
        <f t="shared" si="0"/>
        <v>41299</v>
      </c>
      <c r="AB1" s="93">
        <f t="shared" si="0"/>
        <v>41300</v>
      </c>
      <c r="AC1" s="93">
        <f t="shared" si="0"/>
        <v>41301</v>
      </c>
      <c r="AD1" s="93">
        <f t="shared" si="0"/>
        <v>41302</v>
      </c>
      <c r="AE1" s="93">
        <f t="shared" si="0"/>
        <v>41303</v>
      </c>
      <c r="AF1" s="93">
        <f t="shared" si="0"/>
        <v>41304</v>
      </c>
      <c r="AG1" s="93">
        <f t="shared" si="0"/>
        <v>41305</v>
      </c>
      <c r="AI1" s="131" t="s">
        <v>51</v>
      </c>
      <c r="AN1" s="101">
        <f>ROUND(DATE(An,4,MOD(234-11*MOD(An,19),30))/7,0)*7-6</f>
        <v>41364</v>
      </c>
    </row>
    <row r="2" spans="1:40" ht="12" customHeight="1" thickBot="1" x14ac:dyDescent="0.3">
      <c r="A2" s="75" t="s">
        <v>6</v>
      </c>
      <c r="B2" s="111">
        <f t="shared" ref="B2" si="1">MONTH(A2&amp;"1")</f>
        <v>1</v>
      </c>
      <c r="C2" s="132">
        <f>DATE(An,B2,1)</f>
        <v>41275</v>
      </c>
      <c r="D2" s="133">
        <f>IF(MONTH(C2+1)=$B$2,C2+1,"")</f>
        <v>41276</v>
      </c>
      <c r="E2" s="133">
        <f t="shared" ref="E2:H2" si="2">IF(MONTH(D2+1)=$B$2,D2+1,"")</f>
        <v>41277</v>
      </c>
      <c r="F2" s="133">
        <f t="shared" si="2"/>
        <v>41278</v>
      </c>
      <c r="G2" s="133">
        <f t="shared" si="2"/>
        <v>41279</v>
      </c>
      <c r="H2" s="133">
        <f t="shared" si="2"/>
        <v>41280</v>
      </c>
      <c r="I2" s="133">
        <f t="shared" ref="I2:AG2" si="3">H2+1</f>
        <v>41281</v>
      </c>
      <c r="J2" s="133">
        <f t="shared" si="3"/>
        <v>41282</v>
      </c>
      <c r="K2" s="133">
        <f t="shared" si="3"/>
        <v>41283</v>
      </c>
      <c r="L2" s="133">
        <f t="shared" si="3"/>
        <v>41284</v>
      </c>
      <c r="M2" s="133">
        <f t="shared" si="3"/>
        <v>41285</v>
      </c>
      <c r="N2" s="133">
        <f t="shared" si="3"/>
        <v>41286</v>
      </c>
      <c r="O2" s="133">
        <f t="shared" si="3"/>
        <v>41287</v>
      </c>
      <c r="P2" s="133">
        <f t="shared" si="3"/>
        <v>41288</v>
      </c>
      <c r="Q2" s="133">
        <f t="shared" si="3"/>
        <v>41289</v>
      </c>
      <c r="R2" s="133">
        <f t="shared" si="3"/>
        <v>41290</v>
      </c>
      <c r="S2" s="133">
        <f t="shared" si="3"/>
        <v>41291</v>
      </c>
      <c r="T2" s="133">
        <f t="shared" si="3"/>
        <v>41292</v>
      </c>
      <c r="U2" s="133">
        <f t="shared" si="3"/>
        <v>41293</v>
      </c>
      <c r="V2" s="133">
        <f t="shared" si="3"/>
        <v>41294</v>
      </c>
      <c r="W2" s="133">
        <f t="shared" si="3"/>
        <v>41295</v>
      </c>
      <c r="X2" s="133">
        <f t="shared" si="3"/>
        <v>41296</v>
      </c>
      <c r="Y2" s="133">
        <f t="shared" si="3"/>
        <v>41297</v>
      </c>
      <c r="Z2" s="133">
        <f t="shared" si="3"/>
        <v>41298</v>
      </c>
      <c r="AA2" s="133">
        <f t="shared" si="3"/>
        <v>41299</v>
      </c>
      <c r="AB2" s="133">
        <f t="shared" si="3"/>
        <v>41300</v>
      </c>
      <c r="AC2" s="133">
        <f t="shared" si="3"/>
        <v>41301</v>
      </c>
      <c r="AD2" s="133">
        <f t="shared" si="3"/>
        <v>41302</v>
      </c>
      <c r="AE2" s="133">
        <f t="shared" si="3"/>
        <v>41303</v>
      </c>
      <c r="AF2" s="133">
        <f t="shared" si="3"/>
        <v>41304</v>
      </c>
      <c r="AG2" s="134">
        <f t="shared" si="3"/>
        <v>41305</v>
      </c>
      <c r="AH2" s="7" t="s">
        <v>18</v>
      </c>
      <c r="AI2" s="1">
        <v>118</v>
      </c>
      <c r="AN2" s="102"/>
    </row>
    <row r="3" spans="1:40" ht="16.5" customHeight="1" x14ac:dyDescent="0.25">
      <c r="A3" s="76"/>
      <c r="B3" s="112"/>
      <c r="C3" s="114"/>
      <c r="D3" s="60"/>
      <c r="E3" s="60"/>
      <c r="F3" s="60"/>
      <c r="G3" s="60"/>
      <c r="H3" s="60"/>
      <c r="I3" s="60"/>
      <c r="J3" s="60"/>
      <c r="K3" s="60"/>
      <c r="L3" s="60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60"/>
      <c r="Z3" s="60"/>
      <c r="AA3" s="60"/>
      <c r="AB3" s="60"/>
      <c r="AC3" s="60"/>
      <c r="AD3" s="60"/>
      <c r="AE3" s="60"/>
      <c r="AF3" s="60"/>
      <c r="AG3" s="115"/>
      <c r="AH3" s="7" t="s">
        <v>21</v>
      </c>
      <c r="AI3" s="1">
        <v>14</v>
      </c>
      <c r="AN3" s="103" t="s">
        <v>50</v>
      </c>
    </row>
    <row r="4" spans="1:40" ht="16.5" customHeight="1" thickBot="1" x14ac:dyDescent="0.3">
      <c r="A4" s="77"/>
      <c r="B4" s="113"/>
      <c r="C4" s="116"/>
      <c r="D4" s="39"/>
      <c r="E4" s="40"/>
      <c r="F4" s="40"/>
      <c r="G4" s="40"/>
      <c r="H4" s="41"/>
      <c r="I4" s="40"/>
      <c r="J4" s="40"/>
      <c r="K4" s="41"/>
      <c r="L4" s="41"/>
      <c r="M4" s="41"/>
      <c r="N4" s="41"/>
      <c r="O4" s="41"/>
      <c r="P4" s="40"/>
      <c r="Q4" s="40"/>
      <c r="R4" s="41"/>
      <c r="S4" s="42"/>
      <c r="T4" s="41"/>
      <c r="U4" s="41"/>
      <c r="V4" s="41"/>
      <c r="W4" s="40"/>
      <c r="X4" s="40"/>
      <c r="Y4" s="41"/>
      <c r="Z4" s="41"/>
      <c r="AA4" s="41"/>
      <c r="AB4" s="41"/>
      <c r="AC4" s="41"/>
      <c r="AD4" s="40"/>
      <c r="AE4" s="40"/>
      <c r="AF4" s="42"/>
      <c r="AG4" s="117"/>
      <c r="AH4" s="7" t="s">
        <v>4</v>
      </c>
      <c r="AI4" s="1">
        <f>COUNTIF(C2:AG37,"j")</f>
        <v>0</v>
      </c>
      <c r="AJ4" s="5">
        <v>0.35347222222222219</v>
      </c>
      <c r="AK4" s="1" t="s">
        <v>42</v>
      </c>
      <c r="AN4" s="99">
        <f>DATE(An,1,1)</f>
        <v>41275</v>
      </c>
    </row>
    <row r="5" spans="1:40" ht="12" customHeight="1" thickBot="1" x14ac:dyDescent="0.3">
      <c r="A5" s="75" t="s">
        <v>47</v>
      </c>
      <c r="B5" s="111">
        <f t="shared" ref="B5" si="4">MONTH(A5&amp;"1")</f>
        <v>2</v>
      </c>
      <c r="C5" s="132">
        <f>DATE(An,B5,1)</f>
        <v>41306</v>
      </c>
      <c r="D5" s="133">
        <f>IF(MONTH(C5+1)=$B$5,C5+1,"")</f>
        <v>41307</v>
      </c>
      <c r="E5" s="133">
        <f t="shared" ref="E5:AE5" si="5">IF(MONTH(D5+1)=$B$5,D5+1,"")</f>
        <v>41308</v>
      </c>
      <c r="F5" s="133">
        <f t="shared" si="5"/>
        <v>41309</v>
      </c>
      <c r="G5" s="133">
        <f t="shared" si="5"/>
        <v>41310</v>
      </c>
      <c r="H5" s="133">
        <f t="shared" si="5"/>
        <v>41311</v>
      </c>
      <c r="I5" s="133">
        <f t="shared" si="5"/>
        <v>41312</v>
      </c>
      <c r="J5" s="133">
        <f t="shared" si="5"/>
        <v>41313</v>
      </c>
      <c r="K5" s="133">
        <f t="shared" si="5"/>
        <v>41314</v>
      </c>
      <c r="L5" s="133">
        <f t="shared" si="5"/>
        <v>41315</v>
      </c>
      <c r="M5" s="133">
        <f t="shared" si="5"/>
        <v>41316</v>
      </c>
      <c r="N5" s="133">
        <f t="shared" si="5"/>
        <v>41317</v>
      </c>
      <c r="O5" s="133">
        <f t="shared" si="5"/>
        <v>41318</v>
      </c>
      <c r="P5" s="133">
        <f t="shared" si="5"/>
        <v>41319</v>
      </c>
      <c r="Q5" s="133">
        <f t="shared" si="5"/>
        <v>41320</v>
      </c>
      <c r="R5" s="133">
        <f t="shared" si="5"/>
        <v>41321</v>
      </c>
      <c r="S5" s="133">
        <f t="shared" si="5"/>
        <v>41322</v>
      </c>
      <c r="T5" s="133">
        <f t="shared" si="5"/>
        <v>41323</v>
      </c>
      <c r="U5" s="133">
        <f t="shared" si="5"/>
        <v>41324</v>
      </c>
      <c r="V5" s="133">
        <f t="shared" si="5"/>
        <v>41325</v>
      </c>
      <c r="W5" s="133">
        <f t="shared" si="5"/>
        <v>41326</v>
      </c>
      <c r="X5" s="133">
        <f t="shared" si="5"/>
        <v>41327</v>
      </c>
      <c r="Y5" s="133">
        <f t="shared" si="5"/>
        <v>41328</v>
      </c>
      <c r="Z5" s="133">
        <f t="shared" si="5"/>
        <v>41329</v>
      </c>
      <c r="AA5" s="133">
        <f t="shared" si="5"/>
        <v>41330</v>
      </c>
      <c r="AB5" s="133">
        <f t="shared" si="5"/>
        <v>41331</v>
      </c>
      <c r="AC5" s="133">
        <f t="shared" si="5"/>
        <v>41332</v>
      </c>
      <c r="AD5" s="133">
        <f t="shared" si="5"/>
        <v>41333</v>
      </c>
      <c r="AE5" s="133" t="str">
        <f t="shared" si="5"/>
        <v/>
      </c>
      <c r="AF5" s="133"/>
      <c r="AG5" s="134"/>
      <c r="AH5" s="7" t="s">
        <v>20</v>
      </c>
      <c r="AI5" s="1">
        <f>COUNTIF(C2:AG37,"J'")</f>
        <v>0</v>
      </c>
      <c r="AJ5" s="5">
        <v>0.22916666666666666</v>
      </c>
      <c r="AK5" s="1" t="s">
        <v>39</v>
      </c>
      <c r="AN5" s="100">
        <f>DATE(An,5,1)</f>
        <v>41395</v>
      </c>
    </row>
    <row r="6" spans="1:40" ht="16.5" customHeight="1" x14ac:dyDescent="0.25">
      <c r="A6" s="76"/>
      <c r="B6" s="112"/>
      <c r="C6" s="114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115"/>
      <c r="AH6" s="7" t="s">
        <v>19</v>
      </c>
      <c r="AI6" s="1">
        <f>COUNTIF(C2:AG37,"N")</f>
        <v>0</v>
      </c>
      <c r="AJ6" s="5">
        <v>0.34236111111111112</v>
      </c>
      <c r="AK6" s="1" t="s">
        <v>43</v>
      </c>
      <c r="AN6" s="99">
        <f>DATE(An,5,8)</f>
        <v>41402</v>
      </c>
    </row>
    <row r="7" spans="1:40" ht="16.5" customHeight="1" thickBot="1" x14ac:dyDescent="0.3">
      <c r="A7" s="77"/>
      <c r="B7" s="113"/>
      <c r="C7" s="118"/>
      <c r="D7" s="104"/>
      <c r="E7" s="104"/>
      <c r="F7" s="104"/>
      <c r="G7" s="104"/>
      <c r="H7" s="105"/>
      <c r="I7" s="105"/>
      <c r="J7" s="105"/>
      <c r="K7" s="105"/>
      <c r="L7" s="106"/>
      <c r="M7" s="105"/>
      <c r="N7" s="105"/>
      <c r="O7" s="105"/>
      <c r="P7" s="105"/>
      <c r="Q7" s="105"/>
      <c r="R7" s="105"/>
      <c r="S7" s="105"/>
      <c r="T7" s="105"/>
      <c r="U7" s="105"/>
      <c r="V7" s="105"/>
      <c r="W7" s="105"/>
      <c r="X7" s="105"/>
      <c r="Y7" s="105"/>
      <c r="Z7" s="105"/>
      <c r="AA7" s="105"/>
      <c r="AB7" s="105"/>
      <c r="AC7" s="105"/>
      <c r="AD7" s="105"/>
      <c r="AE7" s="105"/>
      <c r="AF7" s="105"/>
      <c r="AG7" s="119"/>
      <c r="AH7" s="12" t="s">
        <v>22</v>
      </c>
      <c r="AI7" s="4">
        <v>28</v>
      </c>
      <c r="AN7" s="99">
        <f>DATE(An,7,14)</f>
        <v>41469</v>
      </c>
    </row>
    <row r="8" spans="1:40" ht="12" customHeight="1" thickBot="1" x14ac:dyDescent="0.3">
      <c r="A8" s="75" t="s">
        <v>8</v>
      </c>
      <c r="B8" s="111">
        <f t="shared" ref="B8" si="6">MONTH(A8&amp;"1")</f>
        <v>3</v>
      </c>
      <c r="C8" s="132">
        <f>DATE(An,B8,1)</f>
        <v>41334</v>
      </c>
      <c r="D8" s="133">
        <f>IF(MONTH(C8+1)=$B$8,C8+1,"")</f>
        <v>41335</v>
      </c>
      <c r="E8" s="133">
        <f t="shared" ref="E8:AG8" si="7">IF(MONTH(D8+1)=$B$8,D8+1,"")</f>
        <v>41336</v>
      </c>
      <c r="F8" s="133">
        <f t="shared" si="7"/>
        <v>41337</v>
      </c>
      <c r="G8" s="133">
        <f t="shared" si="7"/>
        <v>41338</v>
      </c>
      <c r="H8" s="133">
        <f t="shared" si="7"/>
        <v>41339</v>
      </c>
      <c r="I8" s="133">
        <f t="shared" si="7"/>
        <v>41340</v>
      </c>
      <c r="J8" s="133">
        <f t="shared" si="7"/>
        <v>41341</v>
      </c>
      <c r="K8" s="133">
        <f t="shared" si="7"/>
        <v>41342</v>
      </c>
      <c r="L8" s="133">
        <f t="shared" si="7"/>
        <v>41343</v>
      </c>
      <c r="M8" s="133">
        <f t="shared" si="7"/>
        <v>41344</v>
      </c>
      <c r="N8" s="133">
        <f t="shared" si="7"/>
        <v>41345</v>
      </c>
      <c r="O8" s="133">
        <f t="shared" si="7"/>
        <v>41346</v>
      </c>
      <c r="P8" s="133">
        <f t="shared" si="7"/>
        <v>41347</v>
      </c>
      <c r="Q8" s="133">
        <f t="shared" si="7"/>
        <v>41348</v>
      </c>
      <c r="R8" s="133">
        <f t="shared" si="7"/>
        <v>41349</v>
      </c>
      <c r="S8" s="133">
        <f t="shared" si="7"/>
        <v>41350</v>
      </c>
      <c r="T8" s="133">
        <f t="shared" si="7"/>
        <v>41351</v>
      </c>
      <c r="U8" s="133">
        <f t="shared" si="7"/>
        <v>41352</v>
      </c>
      <c r="V8" s="133">
        <f t="shared" si="7"/>
        <v>41353</v>
      </c>
      <c r="W8" s="133">
        <f t="shared" si="7"/>
        <v>41354</v>
      </c>
      <c r="X8" s="133">
        <f t="shared" si="7"/>
        <v>41355</v>
      </c>
      <c r="Y8" s="133">
        <f t="shared" si="7"/>
        <v>41356</v>
      </c>
      <c r="Z8" s="133">
        <f t="shared" si="7"/>
        <v>41357</v>
      </c>
      <c r="AA8" s="133">
        <f t="shared" si="7"/>
        <v>41358</v>
      </c>
      <c r="AB8" s="133">
        <f t="shared" si="7"/>
        <v>41359</v>
      </c>
      <c r="AC8" s="133">
        <f t="shared" si="7"/>
        <v>41360</v>
      </c>
      <c r="AD8" s="133">
        <f t="shared" si="7"/>
        <v>41361</v>
      </c>
      <c r="AE8" s="133">
        <f t="shared" si="7"/>
        <v>41362</v>
      </c>
      <c r="AF8" s="133">
        <f t="shared" si="7"/>
        <v>41363</v>
      </c>
      <c r="AG8" s="134">
        <f t="shared" si="7"/>
        <v>41364</v>
      </c>
      <c r="AH8" s="15" t="s">
        <v>23</v>
      </c>
      <c r="AI8" s="6">
        <v>5.833333333333333</v>
      </c>
      <c r="AN8" s="99">
        <f>DATE(An,8,15)</f>
        <v>41501</v>
      </c>
    </row>
    <row r="9" spans="1:40" ht="16.5" customHeight="1" x14ac:dyDescent="0.25">
      <c r="A9" s="76"/>
      <c r="B9" s="112"/>
      <c r="C9" s="114"/>
      <c r="D9" s="60"/>
      <c r="E9" s="60"/>
      <c r="F9" s="60"/>
      <c r="G9" s="60"/>
      <c r="H9" s="60"/>
      <c r="I9" s="60"/>
      <c r="J9" s="60"/>
      <c r="K9" s="60"/>
      <c r="L9" s="60"/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120"/>
      <c r="AH9" s="74" t="s">
        <v>37</v>
      </c>
      <c r="AI9" s="1">
        <v>9</v>
      </c>
      <c r="AN9" s="99">
        <f>DATE(An,11,1)</f>
        <v>41579</v>
      </c>
    </row>
    <row r="10" spans="1:40" ht="16.5" customHeight="1" thickBot="1" x14ac:dyDescent="0.3">
      <c r="A10" s="77"/>
      <c r="B10" s="113"/>
      <c r="C10" s="121"/>
      <c r="D10" s="107"/>
      <c r="E10" s="107"/>
      <c r="F10" s="107"/>
      <c r="G10" s="107"/>
      <c r="H10" s="62"/>
      <c r="I10" s="62"/>
      <c r="J10" s="62"/>
      <c r="K10" s="62"/>
      <c r="L10" s="71"/>
      <c r="M10" s="62"/>
      <c r="N10" s="62"/>
      <c r="O10" s="62"/>
      <c r="P10" s="62"/>
      <c r="Q10" s="62"/>
      <c r="R10" s="62"/>
      <c r="S10" s="71"/>
      <c r="T10" s="71"/>
      <c r="U10" s="71"/>
      <c r="V10" s="71"/>
      <c r="W10" s="62"/>
      <c r="X10" s="62"/>
      <c r="Y10" s="62"/>
      <c r="Z10" s="62"/>
      <c r="AA10" s="62"/>
      <c r="AB10" s="62"/>
      <c r="AC10" s="62"/>
      <c r="AD10" s="62"/>
      <c r="AE10" s="62"/>
      <c r="AF10" s="62"/>
      <c r="AG10" s="122"/>
      <c r="AN10" s="99">
        <f>DATE(An,11,11)</f>
        <v>41589</v>
      </c>
    </row>
    <row r="11" spans="1:40" ht="12" customHeight="1" thickBot="1" x14ac:dyDescent="0.3">
      <c r="A11" s="75" t="s">
        <v>9</v>
      </c>
      <c r="B11" s="111">
        <f t="shared" ref="B11" si="8">MONTH(A11&amp;"1")</f>
        <v>4</v>
      </c>
      <c r="C11" s="132">
        <f>DATE(An,B11,1)</f>
        <v>41365</v>
      </c>
      <c r="D11" s="133">
        <f>IF(MONTH(C11+1)=$B$11,C11+1,"")</f>
        <v>41366</v>
      </c>
      <c r="E11" s="133">
        <f t="shared" ref="E11:AG11" si="9">IF(MONTH(D11+1)=$B$11,D11+1,"")</f>
        <v>41367</v>
      </c>
      <c r="F11" s="133">
        <f t="shared" si="9"/>
        <v>41368</v>
      </c>
      <c r="G11" s="133">
        <f t="shared" si="9"/>
        <v>41369</v>
      </c>
      <c r="H11" s="133">
        <f t="shared" si="9"/>
        <v>41370</v>
      </c>
      <c r="I11" s="133">
        <f t="shared" si="9"/>
        <v>41371</v>
      </c>
      <c r="J11" s="133">
        <f t="shared" si="9"/>
        <v>41372</v>
      </c>
      <c r="K11" s="133">
        <f t="shared" si="9"/>
        <v>41373</v>
      </c>
      <c r="L11" s="133">
        <f t="shared" si="9"/>
        <v>41374</v>
      </c>
      <c r="M11" s="133">
        <f t="shared" si="9"/>
        <v>41375</v>
      </c>
      <c r="N11" s="133">
        <f t="shared" si="9"/>
        <v>41376</v>
      </c>
      <c r="O11" s="133">
        <f t="shared" si="9"/>
        <v>41377</v>
      </c>
      <c r="P11" s="133">
        <f t="shared" si="9"/>
        <v>41378</v>
      </c>
      <c r="Q11" s="133">
        <f t="shared" si="9"/>
        <v>41379</v>
      </c>
      <c r="R11" s="133">
        <f t="shared" si="9"/>
        <v>41380</v>
      </c>
      <c r="S11" s="133">
        <f t="shared" si="9"/>
        <v>41381</v>
      </c>
      <c r="T11" s="133">
        <f t="shared" si="9"/>
        <v>41382</v>
      </c>
      <c r="U11" s="133">
        <f t="shared" si="9"/>
        <v>41383</v>
      </c>
      <c r="V11" s="133">
        <f t="shared" si="9"/>
        <v>41384</v>
      </c>
      <c r="W11" s="133">
        <f t="shared" si="9"/>
        <v>41385</v>
      </c>
      <c r="X11" s="133">
        <f t="shared" si="9"/>
        <v>41386</v>
      </c>
      <c r="Y11" s="133">
        <f t="shared" si="9"/>
        <v>41387</v>
      </c>
      <c r="Z11" s="133">
        <f t="shared" si="9"/>
        <v>41388</v>
      </c>
      <c r="AA11" s="133">
        <f t="shared" si="9"/>
        <v>41389</v>
      </c>
      <c r="AB11" s="133">
        <f t="shared" si="9"/>
        <v>41390</v>
      </c>
      <c r="AC11" s="133">
        <f t="shared" si="9"/>
        <v>41391</v>
      </c>
      <c r="AD11" s="133">
        <f t="shared" si="9"/>
        <v>41392</v>
      </c>
      <c r="AE11" s="133">
        <f t="shared" si="9"/>
        <v>41393</v>
      </c>
      <c r="AF11" s="133">
        <f t="shared" si="9"/>
        <v>41394</v>
      </c>
      <c r="AG11" s="134" t="str">
        <f t="shared" si="9"/>
        <v/>
      </c>
      <c r="AH11" s="90" t="s">
        <v>24</v>
      </c>
      <c r="AI11" s="86"/>
      <c r="AN11" s="99">
        <f>DATE(An,12,25)</f>
        <v>41633</v>
      </c>
    </row>
    <row r="12" spans="1:40" ht="16.5" customHeight="1" x14ac:dyDescent="0.25">
      <c r="A12" s="76"/>
      <c r="B12" s="112"/>
      <c r="C12" s="14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23"/>
      <c r="AH12" s="17" t="s">
        <v>18</v>
      </c>
      <c r="AI12" s="1">
        <f>COUNTIF(C2:AG37,"R")</f>
        <v>0</v>
      </c>
      <c r="AN12" s="99">
        <f>AN1+1</f>
        <v>41365</v>
      </c>
    </row>
    <row r="13" spans="1:40" ht="16.5" customHeight="1" thickBot="1" x14ac:dyDescent="0.3">
      <c r="A13" s="77"/>
      <c r="B13" s="113"/>
      <c r="C13" s="116"/>
      <c r="D13" s="58"/>
      <c r="E13" s="58"/>
      <c r="F13" s="41"/>
      <c r="G13" s="41"/>
      <c r="H13" s="41"/>
      <c r="I13" s="40"/>
      <c r="J13" s="40"/>
      <c r="K13" s="41"/>
      <c r="L13" s="41"/>
      <c r="M13" s="41"/>
      <c r="N13" s="41"/>
      <c r="O13" s="41"/>
      <c r="P13" s="40"/>
      <c r="Q13" s="40"/>
      <c r="R13" s="41"/>
      <c r="S13" s="41"/>
      <c r="T13" s="41"/>
      <c r="U13" s="41"/>
      <c r="V13" s="41"/>
      <c r="W13" s="40"/>
      <c r="X13" s="40"/>
      <c r="Y13" s="41"/>
      <c r="Z13" s="41"/>
      <c r="AA13" s="41"/>
      <c r="AB13" s="41"/>
      <c r="AC13" s="41"/>
      <c r="AD13" s="40"/>
      <c r="AE13" s="40"/>
      <c r="AF13" s="41"/>
      <c r="AG13" s="117"/>
      <c r="AH13" s="17" t="s">
        <v>21</v>
      </c>
      <c r="AI13" s="1">
        <f>COUNTIF(C2:AG37,"RU")</f>
        <v>0</v>
      </c>
      <c r="AN13" s="99">
        <f>AN1+39</f>
        <v>41403</v>
      </c>
    </row>
    <row r="14" spans="1:40" ht="12" customHeight="1" thickBot="1" x14ac:dyDescent="0.3">
      <c r="A14" s="75" t="s">
        <v>10</v>
      </c>
      <c r="B14" s="111">
        <f t="shared" ref="B14" si="10">MONTH(A14&amp;"1")</f>
        <v>5</v>
      </c>
      <c r="C14" s="132">
        <f>DATE(An,B14,1)</f>
        <v>41395</v>
      </c>
      <c r="D14" s="133">
        <f>IF(MONTH(C14+1)=$B$14,C14+1,"")</f>
        <v>41396</v>
      </c>
      <c r="E14" s="133">
        <f t="shared" ref="E14:AG14" si="11">IF(MONTH(D14+1)=$B$14,D14+1,"")</f>
        <v>41397</v>
      </c>
      <c r="F14" s="133">
        <f t="shared" si="11"/>
        <v>41398</v>
      </c>
      <c r="G14" s="133">
        <f t="shared" si="11"/>
        <v>41399</v>
      </c>
      <c r="H14" s="133">
        <f t="shared" si="11"/>
        <v>41400</v>
      </c>
      <c r="I14" s="133">
        <f t="shared" si="11"/>
        <v>41401</v>
      </c>
      <c r="J14" s="133">
        <f t="shared" si="11"/>
        <v>41402</v>
      </c>
      <c r="K14" s="133">
        <f t="shared" si="11"/>
        <v>41403</v>
      </c>
      <c r="L14" s="133">
        <f t="shared" si="11"/>
        <v>41404</v>
      </c>
      <c r="M14" s="133">
        <f t="shared" si="11"/>
        <v>41405</v>
      </c>
      <c r="N14" s="133">
        <f t="shared" si="11"/>
        <v>41406</v>
      </c>
      <c r="O14" s="133">
        <f t="shared" si="11"/>
        <v>41407</v>
      </c>
      <c r="P14" s="133">
        <f t="shared" si="11"/>
        <v>41408</v>
      </c>
      <c r="Q14" s="133">
        <f t="shared" si="11"/>
        <v>41409</v>
      </c>
      <c r="R14" s="133">
        <f t="shared" si="11"/>
        <v>41410</v>
      </c>
      <c r="S14" s="133">
        <f t="shared" si="11"/>
        <v>41411</v>
      </c>
      <c r="T14" s="133">
        <f t="shared" si="11"/>
        <v>41412</v>
      </c>
      <c r="U14" s="133">
        <f t="shared" si="11"/>
        <v>41413</v>
      </c>
      <c r="V14" s="133">
        <f t="shared" si="11"/>
        <v>41414</v>
      </c>
      <c r="W14" s="133">
        <f t="shared" si="11"/>
        <v>41415</v>
      </c>
      <c r="X14" s="133">
        <f t="shared" si="11"/>
        <v>41416</v>
      </c>
      <c r="Y14" s="133">
        <f t="shared" si="11"/>
        <v>41417</v>
      </c>
      <c r="Z14" s="133">
        <f t="shared" si="11"/>
        <v>41418</v>
      </c>
      <c r="AA14" s="133">
        <f t="shared" si="11"/>
        <v>41419</v>
      </c>
      <c r="AB14" s="133">
        <f t="shared" si="11"/>
        <v>41420</v>
      </c>
      <c r="AC14" s="133">
        <f t="shared" si="11"/>
        <v>41421</v>
      </c>
      <c r="AD14" s="133">
        <f t="shared" si="11"/>
        <v>41422</v>
      </c>
      <c r="AE14" s="133">
        <f t="shared" si="11"/>
        <v>41423</v>
      </c>
      <c r="AF14" s="133">
        <f t="shared" si="11"/>
        <v>41424</v>
      </c>
      <c r="AG14" s="134">
        <f t="shared" si="11"/>
        <v>41425</v>
      </c>
      <c r="AH14" s="74" t="s">
        <v>46</v>
      </c>
      <c r="AI14" s="1">
        <f>COUNTIF(C2:AG37,"R'")</f>
        <v>0</v>
      </c>
      <c r="AN14" s="99">
        <f>AN1+50</f>
        <v>41414</v>
      </c>
    </row>
    <row r="15" spans="1:40" ht="16.5" customHeight="1" x14ac:dyDescent="0.25">
      <c r="A15" s="76"/>
      <c r="B15" s="112"/>
      <c r="C15" s="14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20"/>
      <c r="AH15" s="17" t="s">
        <v>22</v>
      </c>
      <c r="AI15" s="1">
        <f>COUNTIF(C1:AG37,"C")</f>
        <v>0</v>
      </c>
    </row>
    <row r="16" spans="1:40" ht="16.5" customHeight="1" thickBot="1" x14ac:dyDescent="0.3">
      <c r="A16" s="77"/>
      <c r="B16" s="113"/>
      <c r="C16" s="124"/>
      <c r="D16" s="61"/>
      <c r="E16" s="61"/>
      <c r="F16" s="52"/>
      <c r="G16" s="52"/>
      <c r="H16" s="52"/>
      <c r="I16" s="53"/>
      <c r="J16" s="53"/>
      <c r="K16" s="52"/>
      <c r="L16" s="52"/>
      <c r="M16" s="52"/>
      <c r="N16" s="52"/>
      <c r="O16" s="52"/>
      <c r="P16" s="53"/>
      <c r="Q16" s="62"/>
      <c r="R16" s="54"/>
      <c r="S16" s="52"/>
      <c r="T16" s="52"/>
      <c r="U16" s="52"/>
      <c r="V16" s="52"/>
      <c r="W16" s="53"/>
      <c r="X16" s="53"/>
      <c r="Y16" s="52"/>
      <c r="Z16" s="52"/>
      <c r="AA16" s="52"/>
      <c r="AB16" s="52"/>
      <c r="AC16" s="52"/>
      <c r="AD16" s="53"/>
      <c r="AE16" s="53"/>
      <c r="AF16" s="52"/>
      <c r="AG16" s="122"/>
      <c r="AH16" s="74" t="s">
        <v>37</v>
      </c>
      <c r="AI16" s="1">
        <f>COUNTIF(C2:AG37,"CET")</f>
        <v>0</v>
      </c>
    </row>
    <row r="17" spans="1:36" ht="12" customHeight="1" thickBot="1" x14ac:dyDescent="0.3">
      <c r="A17" s="75" t="s">
        <v>11</v>
      </c>
      <c r="B17" s="111">
        <f t="shared" ref="B17" si="12">MONTH(A17&amp;"1")</f>
        <v>6</v>
      </c>
      <c r="C17" s="132">
        <f>DATE(An,B17,1)</f>
        <v>41426</v>
      </c>
      <c r="D17" s="133">
        <f>IF(MONTH(C17+1)=$B$17,C17+1,"")</f>
        <v>41427</v>
      </c>
      <c r="E17" s="133">
        <f t="shared" ref="E17:AG17" si="13">IF(MONTH(D17+1)=$B$17,D17+1,"")</f>
        <v>41428</v>
      </c>
      <c r="F17" s="133">
        <f t="shared" si="13"/>
        <v>41429</v>
      </c>
      <c r="G17" s="133">
        <f t="shared" si="13"/>
        <v>41430</v>
      </c>
      <c r="H17" s="133">
        <f t="shared" si="13"/>
        <v>41431</v>
      </c>
      <c r="I17" s="133">
        <f t="shared" si="13"/>
        <v>41432</v>
      </c>
      <c r="J17" s="133">
        <f t="shared" si="13"/>
        <v>41433</v>
      </c>
      <c r="K17" s="133">
        <f t="shared" si="13"/>
        <v>41434</v>
      </c>
      <c r="L17" s="133">
        <f t="shared" si="13"/>
        <v>41435</v>
      </c>
      <c r="M17" s="133">
        <f t="shared" si="13"/>
        <v>41436</v>
      </c>
      <c r="N17" s="133">
        <f t="shared" si="13"/>
        <v>41437</v>
      </c>
      <c r="O17" s="133">
        <f t="shared" si="13"/>
        <v>41438</v>
      </c>
      <c r="P17" s="133">
        <f t="shared" si="13"/>
        <v>41439</v>
      </c>
      <c r="Q17" s="133">
        <f t="shared" si="13"/>
        <v>41440</v>
      </c>
      <c r="R17" s="133">
        <f t="shared" si="13"/>
        <v>41441</v>
      </c>
      <c r="S17" s="133">
        <f t="shared" si="13"/>
        <v>41442</v>
      </c>
      <c r="T17" s="133">
        <f t="shared" si="13"/>
        <v>41443</v>
      </c>
      <c r="U17" s="133">
        <f t="shared" si="13"/>
        <v>41444</v>
      </c>
      <c r="V17" s="133">
        <f t="shared" si="13"/>
        <v>41445</v>
      </c>
      <c r="W17" s="133">
        <f t="shared" si="13"/>
        <v>41446</v>
      </c>
      <c r="X17" s="133">
        <f t="shared" si="13"/>
        <v>41447</v>
      </c>
      <c r="Y17" s="133">
        <f t="shared" si="13"/>
        <v>41448</v>
      </c>
      <c r="Z17" s="133">
        <f t="shared" si="13"/>
        <v>41449</v>
      </c>
      <c r="AA17" s="133">
        <f t="shared" si="13"/>
        <v>41450</v>
      </c>
      <c r="AB17" s="133">
        <f t="shared" si="13"/>
        <v>41451</v>
      </c>
      <c r="AC17" s="133">
        <f t="shared" si="13"/>
        <v>41452</v>
      </c>
      <c r="AD17" s="133">
        <f t="shared" si="13"/>
        <v>41453</v>
      </c>
      <c r="AE17" s="133">
        <f t="shared" si="13"/>
        <v>41454</v>
      </c>
      <c r="AF17" s="133">
        <f t="shared" si="13"/>
        <v>41455</v>
      </c>
      <c r="AG17" s="134" t="str">
        <f t="shared" si="13"/>
        <v/>
      </c>
      <c r="AH17" s="74" t="s">
        <v>38</v>
      </c>
      <c r="AI17" s="1">
        <f>COUNTIF(C2:AG37,"F")</f>
        <v>0</v>
      </c>
    </row>
    <row r="18" spans="1:36" ht="16.5" customHeight="1" x14ac:dyDescent="0.25">
      <c r="A18" s="76"/>
      <c r="B18" s="112"/>
      <c r="C18" s="14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15"/>
      <c r="AH18" s="17" t="s">
        <v>25</v>
      </c>
      <c r="AI18" s="1">
        <f>COUNTIF(C2:AG37,"RN1")</f>
        <v>0</v>
      </c>
      <c r="AJ18" s="5">
        <v>4.1666666666666664E-2</v>
      </c>
    </row>
    <row r="19" spans="1:36" ht="16.5" customHeight="1" thickBot="1" x14ac:dyDescent="0.3">
      <c r="A19" s="77"/>
      <c r="B19" s="113"/>
      <c r="C19" s="116"/>
      <c r="D19" s="43"/>
      <c r="E19" s="43"/>
      <c r="F19" s="43"/>
      <c r="G19" s="43"/>
      <c r="H19" s="43"/>
      <c r="I19" s="40"/>
      <c r="J19" s="40"/>
      <c r="K19" s="41"/>
      <c r="L19" s="41"/>
      <c r="M19" s="41"/>
      <c r="N19" s="41"/>
      <c r="O19" s="41"/>
      <c r="P19" s="40"/>
      <c r="Q19" s="40"/>
      <c r="R19" s="41"/>
      <c r="S19" s="41"/>
      <c r="T19" s="41"/>
      <c r="U19" s="41"/>
      <c r="V19" s="41"/>
      <c r="W19" s="40"/>
      <c r="X19" s="40"/>
      <c r="Y19" s="41"/>
      <c r="Z19" s="41"/>
      <c r="AA19" s="41"/>
      <c r="AB19" s="41"/>
      <c r="AC19" s="41"/>
      <c r="AD19" s="40"/>
      <c r="AE19" s="40"/>
      <c r="AF19" s="41"/>
      <c r="AG19" s="117"/>
      <c r="AH19" s="17" t="s">
        <v>26</v>
      </c>
      <c r="AI19" s="1">
        <f>COUNTIF(C2:AG37,"RN2")</f>
        <v>0</v>
      </c>
      <c r="AJ19" s="5">
        <v>8.3333333333333329E-2</v>
      </c>
    </row>
    <row r="20" spans="1:36" ht="12" customHeight="1" thickBot="1" x14ac:dyDescent="0.3">
      <c r="A20" s="75" t="s">
        <v>12</v>
      </c>
      <c r="B20" s="111">
        <f t="shared" ref="B20" si="14">MONTH(A20&amp;"1")</f>
        <v>7</v>
      </c>
      <c r="C20" s="132">
        <f>DATE(An,B20,1)</f>
        <v>41456</v>
      </c>
      <c r="D20" s="133">
        <f>IF(MONTH(C20+1)=$B$20,C20+1,"")</f>
        <v>41457</v>
      </c>
      <c r="E20" s="133">
        <f t="shared" ref="E20:AG20" si="15">IF(MONTH(D20+1)=$B$20,D20+1,"")</f>
        <v>41458</v>
      </c>
      <c r="F20" s="133">
        <f t="shared" si="15"/>
        <v>41459</v>
      </c>
      <c r="G20" s="133">
        <f t="shared" si="15"/>
        <v>41460</v>
      </c>
      <c r="H20" s="133">
        <f t="shared" si="15"/>
        <v>41461</v>
      </c>
      <c r="I20" s="133">
        <f t="shared" si="15"/>
        <v>41462</v>
      </c>
      <c r="J20" s="133">
        <f t="shared" si="15"/>
        <v>41463</v>
      </c>
      <c r="K20" s="133">
        <f t="shared" si="15"/>
        <v>41464</v>
      </c>
      <c r="L20" s="133">
        <f t="shared" si="15"/>
        <v>41465</v>
      </c>
      <c r="M20" s="133">
        <f t="shared" si="15"/>
        <v>41466</v>
      </c>
      <c r="N20" s="133">
        <f t="shared" si="15"/>
        <v>41467</v>
      </c>
      <c r="O20" s="133">
        <f t="shared" si="15"/>
        <v>41468</v>
      </c>
      <c r="P20" s="133">
        <f t="shared" si="15"/>
        <v>41469</v>
      </c>
      <c r="Q20" s="133">
        <f t="shared" si="15"/>
        <v>41470</v>
      </c>
      <c r="R20" s="133">
        <f t="shared" si="15"/>
        <v>41471</v>
      </c>
      <c r="S20" s="133">
        <f t="shared" si="15"/>
        <v>41472</v>
      </c>
      <c r="T20" s="133">
        <f t="shared" si="15"/>
        <v>41473</v>
      </c>
      <c r="U20" s="133">
        <f t="shared" si="15"/>
        <v>41474</v>
      </c>
      <c r="V20" s="133">
        <f t="shared" si="15"/>
        <v>41475</v>
      </c>
      <c r="W20" s="133">
        <f t="shared" si="15"/>
        <v>41476</v>
      </c>
      <c r="X20" s="133">
        <f t="shared" si="15"/>
        <v>41477</v>
      </c>
      <c r="Y20" s="133">
        <f t="shared" si="15"/>
        <v>41478</v>
      </c>
      <c r="Z20" s="133">
        <f t="shared" si="15"/>
        <v>41479</v>
      </c>
      <c r="AA20" s="133">
        <f t="shared" si="15"/>
        <v>41480</v>
      </c>
      <c r="AB20" s="133">
        <f t="shared" si="15"/>
        <v>41481</v>
      </c>
      <c r="AC20" s="133">
        <f t="shared" si="15"/>
        <v>41482</v>
      </c>
      <c r="AD20" s="133">
        <f t="shared" si="15"/>
        <v>41483</v>
      </c>
      <c r="AE20" s="133">
        <f t="shared" si="15"/>
        <v>41484</v>
      </c>
      <c r="AF20" s="133">
        <f t="shared" si="15"/>
        <v>41485</v>
      </c>
      <c r="AG20" s="134">
        <f t="shared" si="15"/>
        <v>41486</v>
      </c>
      <c r="AH20" s="17" t="s">
        <v>27</v>
      </c>
      <c r="AI20" s="1">
        <f>COUNTIF(C2:AG37,"RN3")</f>
        <v>0</v>
      </c>
      <c r="AJ20" s="5">
        <v>0.125</v>
      </c>
    </row>
    <row r="21" spans="1:36" ht="16.5" customHeight="1" x14ac:dyDescent="0.25">
      <c r="A21" s="76"/>
      <c r="B21" s="112"/>
      <c r="C21" s="125"/>
      <c r="D21" s="108"/>
      <c r="E21" s="108"/>
      <c r="F21" s="108"/>
      <c r="G21" s="108"/>
      <c r="H21" s="60"/>
      <c r="I21" s="108"/>
      <c r="J21" s="108"/>
      <c r="K21" s="108"/>
      <c r="L21" s="108"/>
      <c r="M21" s="108"/>
      <c r="N21" s="60"/>
      <c r="O21" s="60"/>
      <c r="P21" s="108"/>
      <c r="Q21" s="108"/>
      <c r="R21" s="60"/>
      <c r="S21" s="108"/>
      <c r="T21" s="60"/>
      <c r="U21" s="108"/>
      <c r="V21" s="108"/>
      <c r="W21" s="108"/>
      <c r="X21" s="108"/>
      <c r="Y21" s="108"/>
      <c r="Z21" s="108"/>
      <c r="AA21" s="108"/>
      <c r="AB21" s="108"/>
      <c r="AC21" s="108"/>
      <c r="AD21" s="108"/>
      <c r="AE21" s="108"/>
      <c r="AF21" s="108"/>
      <c r="AG21" s="126"/>
      <c r="AH21" s="17" t="s">
        <v>28</v>
      </c>
      <c r="AI21" s="1">
        <f>COUNTIF(C2:AG37,"RN4")</f>
        <v>0</v>
      </c>
      <c r="AJ21" s="5">
        <v>0.16666666666666666</v>
      </c>
    </row>
    <row r="22" spans="1:36" ht="16.5" customHeight="1" thickBot="1" x14ac:dyDescent="0.3">
      <c r="A22" s="77"/>
      <c r="B22" s="113"/>
      <c r="C22" s="12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62"/>
      <c r="Y22" s="62"/>
      <c r="Z22" s="62"/>
      <c r="AA22" s="62"/>
      <c r="AB22" s="62"/>
      <c r="AC22" s="62"/>
      <c r="AD22" s="62"/>
      <c r="AE22" s="62"/>
      <c r="AF22" s="62"/>
      <c r="AG22" s="127"/>
      <c r="AH22" s="17" t="s">
        <v>29</v>
      </c>
      <c r="AI22" s="1">
        <f>COUNTIF(C2:AG37,"RN5")</f>
        <v>0</v>
      </c>
      <c r="AJ22" s="5">
        <v>0.20833333333333334</v>
      </c>
    </row>
    <row r="23" spans="1:36" ht="12" customHeight="1" thickBot="1" x14ac:dyDescent="0.3">
      <c r="A23" s="75" t="s">
        <v>48</v>
      </c>
      <c r="B23" s="111">
        <f t="shared" ref="B23" si="16">MONTH(A23&amp;"1")</f>
        <v>8</v>
      </c>
      <c r="C23" s="132">
        <f>DATE(An,B23,1)</f>
        <v>41487</v>
      </c>
      <c r="D23" s="133">
        <f>IF(MONTH(C23+1)=$B$23,C23+1,"")</f>
        <v>41488</v>
      </c>
      <c r="E23" s="133">
        <f t="shared" ref="E23:AG23" si="17">IF(MONTH(D23+1)=$B$23,D23+1,"")</f>
        <v>41489</v>
      </c>
      <c r="F23" s="133">
        <f t="shared" si="17"/>
        <v>41490</v>
      </c>
      <c r="G23" s="133">
        <f t="shared" si="17"/>
        <v>41491</v>
      </c>
      <c r="H23" s="133">
        <f t="shared" si="17"/>
        <v>41492</v>
      </c>
      <c r="I23" s="133">
        <f t="shared" si="17"/>
        <v>41493</v>
      </c>
      <c r="J23" s="133">
        <f t="shared" si="17"/>
        <v>41494</v>
      </c>
      <c r="K23" s="133">
        <f t="shared" si="17"/>
        <v>41495</v>
      </c>
      <c r="L23" s="133">
        <f t="shared" si="17"/>
        <v>41496</v>
      </c>
      <c r="M23" s="133">
        <f t="shared" si="17"/>
        <v>41497</v>
      </c>
      <c r="N23" s="133">
        <f t="shared" si="17"/>
        <v>41498</v>
      </c>
      <c r="O23" s="133">
        <f t="shared" si="17"/>
        <v>41499</v>
      </c>
      <c r="P23" s="133">
        <f t="shared" si="17"/>
        <v>41500</v>
      </c>
      <c r="Q23" s="133">
        <f t="shared" si="17"/>
        <v>41501</v>
      </c>
      <c r="R23" s="133">
        <f t="shared" si="17"/>
        <v>41502</v>
      </c>
      <c r="S23" s="133">
        <f t="shared" si="17"/>
        <v>41503</v>
      </c>
      <c r="T23" s="133">
        <f t="shared" si="17"/>
        <v>41504</v>
      </c>
      <c r="U23" s="133">
        <f t="shared" si="17"/>
        <v>41505</v>
      </c>
      <c r="V23" s="133">
        <f t="shared" si="17"/>
        <v>41506</v>
      </c>
      <c r="W23" s="133">
        <f t="shared" si="17"/>
        <v>41507</v>
      </c>
      <c r="X23" s="133">
        <f t="shared" si="17"/>
        <v>41508</v>
      </c>
      <c r="Y23" s="133">
        <f t="shared" si="17"/>
        <v>41509</v>
      </c>
      <c r="Z23" s="133">
        <f t="shared" si="17"/>
        <v>41510</v>
      </c>
      <c r="AA23" s="133">
        <f t="shared" si="17"/>
        <v>41511</v>
      </c>
      <c r="AB23" s="133">
        <f t="shared" si="17"/>
        <v>41512</v>
      </c>
      <c r="AC23" s="133">
        <f t="shared" si="17"/>
        <v>41513</v>
      </c>
      <c r="AD23" s="133">
        <f t="shared" si="17"/>
        <v>41514</v>
      </c>
      <c r="AE23" s="133">
        <f t="shared" si="17"/>
        <v>41515</v>
      </c>
      <c r="AF23" s="133">
        <f t="shared" si="17"/>
        <v>41516</v>
      </c>
      <c r="AG23" s="134">
        <f t="shared" si="17"/>
        <v>41517</v>
      </c>
      <c r="AH23" s="17" t="s">
        <v>32</v>
      </c>
      <c r="AI23" s="1">
        <f>COUNTIF(C2:AG37,"RN'")</f>
        <v>0</v>
      </c>
      <c r="AJ23" s="5">
        <v>0.22916666666666666</v>
      </c>
    </row>
    <row r="24" spans="1:36" ht="16.5" customHeight="1" x14ac:dyDescent="0.25">
      <c r="A24" s="76"/>
      <c r="B24" s="112"/>
      <c r="C24" s="114"/>
      <c r="D24" s="60"/>
      <c r="E24" s="60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115"/>
      <c r="AH24" s="17" t="s">
        <v>30</v>
      </c>
      <c r="AI24" s="1">
        <f>COUNTIF(C2:AG37,"RN6")</f>
        <v>0</v>
      </c>
      <c r="AJ24" s="5">
        <v>0.25</v>
      </c>
    </row>
    <row r="25" spans="1:36" ht="16.5" customHeight="1" thickBot="1" x14ac:dyDescent="0.3">
      <c r="A25" s="77"/>
      <c r="B25" s="113"/>
      <c r="C25" s="118"/>
      <c r="D25" s="104"/>
      <c r="E25" s="104"/>
      <c r="F25" s="104"/>
      <c r="G25" s="105"/>
      <c r="H25" s="105"/>
      <c r="I25" s="105"/>
      <c r="J25" s="105"/>
      <c r="K25" s="105"/>
      <c r="L25" s="105"/>
      <c r="M25" s="105"/>
      <c r="N25" s="105"/>
      <c r="O25" s="105"/>
      <c r="P25" s="105"/>
      <c r="Q25" s="105"/>
      <c r="R25" s="105"/>
      <c r="S25" s="105"/>
      <c r="T25" s="105"/>
      <c r="U25" s="105"/>
      <c r="V25" s="105"/>
      <c r="W25" s="105"/>
      <c r="X25" s="105"/>
      <c r="Y25" s="105"/>
      <c r="Z25" s="105"/>
      <c r="AA25" s="105"/>
      <c r="AB25" s="105"/>
      <c r="AC25" s="105"/>
      <c r="AD25" s="105"/>
      <c r="AE25" s="105"/>
      <c r="AF25" s="105"/>
      <c r="AG25" s="119"/>
      <c r="AH25" s="17" t="s">
        <v>31</v>
      </c>
      <c r="AI25" s="1">
        <f>COUNTIF(C2:AG37,"RN7")</f>
        <v>0</v>
      </c>
      <c r="AJ25" s="5">
        <v>0.29166666666666669</v>
      </c>
    </row>
    <row r="26" spans="1:36" ht="12" customHeight="1" thickBot="1" x14ac:dyDescent="0.3">
      <c r="A26" s="75" t="s">
        <v>14</v>
      </c>
      <c r="B26" s="111">
        <f t="shared" ref="B26" si="18">MONTH(A26&amp;"1")</f>
        <v>9</v>
      </c>
      <c r="C26" s="132">
        <f>DATE(An,B26,1)</f>
        <v>41518</v>
      </c>
      <c r="D26" s="133">
        <f>IF(MONTH(C26+1)=$B$26,C26+1,"")</f>
        <v>41519</v>
      </c>
      <c r="E26" s="133">
        <f t="shared" ref="E26:AG26" si="19">IF(MONTH(D26+1)=$B$26,D26+1,"")</f>
        <v>41520</v>
      </c>
      <c r="F26" s="133">
        <f t="shared" si="19"/>
        <v>41521</v>
      </c>
      <c r="G26" s="133">
        <f t="shared" si="19"/>
        <v>41522</v>
      </c>
      <c r="H26" s="133">
        <f t="shared" si="19"/>
        <v>41523</v>
      </c>
      <c r="I26" s="133">
        <f t="shared" si="19"/>
        <v>41524</v>
      </c>
      <c r="J26" s="133">
        <f t="shared" si="19"/>
        <v>41525</v>
      </c>
      <c r="K26" s="133">
        <f t="shared" si="19"/>
        <v>41526</v>
      </c>
      <c r="L26" s="133">
        <f t="shared" si="19"/>
        <v>41527</v>
      </c>
      <c r="M26" s="133">
        <f t="shared" si="19"/>
        <v>41528</v>
      </c>
      <c r="N26" s="133">
        <f t="shared" si="19"/>
        <v>41529</v>
      </c>
      <c r="O26" s="133">
        <f t="shared" si="19"/>
        <v>41530</v>
      </c>
      <c r="P26" s="133">
        <f t="shared" si="19"/>
        <v>41531</v>
      </c>
      <c r="Q26" s="133">
        <f t="shared" si="19"/>
        <v>41532</v>
      </c>
      <c r="R26" s="133">
        <f t="shared" si="19"/>
        <v>41533</v>
      </c>
      <c r="S26" s="133">
        <f t="shared" si="19"/>
        <v>41534</v>
      </c>
      <c r="T26" s="133">
        <f t="shared" si="19"/>
        <v>41535</v>
      </c>
      <c r="U26" s="133">
        <f t="shared" si="19"/>
        <v>41536</v>
      </c>
      <c r="V26" s="133">
        <f t="shared" si="19"/>
        <v>41537</v>
      </c>
      <c r="W26" s="133">
        <f t="shared" si="19"/>
        <v>41538</v>
      </c>
      <c r="X26" s="133">
        <f t="shared" si="19"/>
        <v>41539</v>
      </c>
      <c r="Y26" s="133">
        <f t="shared" si="19"/>
        <v>41540</v>
      </c>
      <c r="Z26" s="133">
        <f t="shared" si="19"/>
        <v>41541</v>
      </c>
      <c r="AA26" s="133">
        <f t="shared" si="19"/>
        <v>41542</v>
      </c>
      <c r="AB26" s="133">
        <f t="shared" si="19"/>
        <v>41543</v>
      </c>
      <c r="AC26" s="133">
        <f t="shared" si="19"/>
        <v>41544</v>
      </c>
      <c r="AD26" s="133">
        <f t="shared" si="19"/>
        <v>41545</v>
      </c>
      <c r="AE26" s="133">
        <f t="shared" si="19"/>
        <v>41546</v>
      </c>
      <c r="AF26" s="133">
        <f t="shared" si="19"/>
        <v>41547</v>
      </c>
      <c r="AG26" s="134" t="str">
        <f t="shared" si="19"/>
        <v/>
      </c>
      <c r="AH26" s="74" t="s">
        <v>44</v>
      </c>
      <c r="AI26" s="1">
        <f>COUNTIF(C2:AG37,"RN8")</f>
        <v>0</v>
      </c>
      <c r="AJ26" s="5">
        <v>0.33611111111111108</v>
      </c>
    </row>
    <row r="27" spans="1:36" ht="16.5" customHeight="1" x14ac:dyDescent="0.25">
      <c r="A27" s="76"/>
      <c r="B27" s="112"/>
      <c r="C27" s="114"/>
      <c r="D27" s="60"/>
      <c r="E27" s="60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  <c r="AA27" s="60"/>
      <c r="AB27" s="60"/>
      <c r="AC27" s="60"/>
      <c r="AD27" s="60"/>
      <c r="AE27" s="60"/>
      <c r="AF27" s="60"/>
      <c r="AG27" s="115"/>
      <c r="AH27" s="17" t="s">
        <v>40</v>
      </c>
      <c r="AI27" s="1">
        <f>COUNTIF(C2:AG37,"RNN")</f>
        <v>0</v>
      </c>
      <c r="AJ27" s="5">
        <v>0.3430555555555555</v>
      </c>
    </row>
    <row r="28" spans="1:36" ht="16.5" customHeight="1" thickBot="1" x14ac:dyDescent="0.3">
      <c r="A28" s="77"/>
      <c r="B28" s="113"/>
      <c r="C28" s="128"/>
      <c r="D28" s="62"/>
      <c r="E28" s="62"/>
      <c r="F28" s="62"/>
      <c r="G28" s="62"/>
      <c r="H28" s="62"/>
      <c r="I28" s="62"/>
      <c r="J28" s="62"/>
      <c r="K28" s="62"/>
      <c r="L28" s="62"/>
      <c r="M28" s="62"/>
      <c r="N28" s="62"/>
      <c r="O28" s="62"/>
      <c r="P28" s="62"/>
      <c r="Q28" s="62"/>
      <c r="R28" s="62"/>
      <c r="S28" s="62"/>
      <c r="T28" s="62"/>
      <c r="U28" s="62"/>
      <c r="V28" s="62"/>
      <c r="W28" s="62"/>
      <c r="X28" s="62"/>
      <c r="Y28" s="62"/>
      <c r="Z28" s="62"/>
      <c r="AA28" s="62"/>
      <c r="AB28" s="62"/>
      <c r="AC28" s="62"/>
      <c r="AD28" s="62"/>
      <c r="AE28" s="62"/>
      <c r="AF28" s="62"/>
      <c r="AG28" s="129"/>
      <c r="AH28" s="74" t="s">
        <v>41</v>
      </c>
      <c r="AI28" s="1">
        <f>COUNTIF(C2:AG37,"RNJ")</f>
        <v>0</v>
      </c>
      <c r="AJ28" s="16">
        <v>0.35416666666666669</v>
      </c>
    </row>
    <row r="29" spans="1:36" ht="12" customHeight="1" thickBot="1" x14ac:dyDescent="0.3">
      <c r="A29" s="75" t="s">
        <v>15</v>
      </c>
      <c r="B29" s="111">
        <f t="shared" ref="B29" si="20">MONTH(A29&amp;"1")</f>
        <v>10</v>
      </c>
      <c r="C29" s="132">
        <f>DATE(An,B29,1)</f>
        <v>41548</v>
      </c>
      <c r="D29" s="133">
        <f>IF(MONTH(C29+1)=$B$29,C29+1,"")</f>
        <v>41549</v>
      </c>
      <c r="E29" s="133">
        <f t="shared" ref="E29:AG29" si="21">IF(MONTH(D29+1)=$B$29,D29+1,"")</f>
        <v>41550</v>
      </c>
      <c r="F29" s="133">
        <f t="shared" si="21"/>
        <v>41551</v>
      </c>
      <c r="G29" s="133">
        <f t="shared" si="21"/>
        <v>41552</v>
      </c>
      <c r="H29" s="133">
        <f t="shared" si="21"/>
        <v>41553</v>
      </c>
      <c r="I29" s="133">
        <f t="shared" si="21"/>
        <v>41554</v>
      </c>
      <c r="J29" s="133">
        <f t="shared" si="21"/>
        <v>41555</v>
      </c>
      <c r="K29" s="133">
        <f t="shared" si="21"/>
        <v>41556</v>
      </c>
      <c r="L29" s="133">
        <f t="shared" si="21"/>
        <v>41557</v>
      </c>
      <c r="M29" s="133">
        <f t="shared" si="21"/>
        <v>41558</v>
      </c>
      <c r="N29" s="133">
        <f t="shared" si="21"/>
        <v>41559</v>
      </c>
      <c r="O29" s="133">
        <f t="shared" si="21"/>
        <v>41560</v>
      </c>
      <c r="P29" s="133">
        <f t="shared" si="21"/>
        <v>41561</v>
      </c>
      <c r="Q29" s="133">
        <f t="shared" si="21"/>
        <v>41562</v>
      </c>
      <c r="R29" s="133">
        <f t="shared" si="21"/>
        <v>41563</v>
      </c>
      <c r="S29" s="133">
        <f t="shared" si="21"/>
        <v>41564</v>
      </c>
      <c r="T29" s="133">
        <f t="shared" si="21"/>
        <v>41565</v>
      </c>
      <c r="U29" s="133">
        <f t="shared" si="21"/>
        <v>41566</v>
      </c>
      <c r="V29" s="133">
        <f t="shared" si="21"/>
        <v>41567</v>
      </c>
      <c r="W29" s="133">
        <f t="shared" si="21"/>
        <v>41568</v>
      </c>
      <c r="X29" s="133">
        <f t="shared" si="21"/>
        <v>41569</v>
      </c>
      <c r="Y29" s="133">
        <f t="shared" si="21"/>
        <v>41570</v>
      </c>
      <c r="Z29" s="133">
        <f t="shared" si="21"/>
        <v>41571</v>
      </c>
      <c r="AA29" s="133">
        <f t="shared" si="21"/>
        <v>41572</v>
      </c>
      <c r="AB29" s="133">
        <f t="shared" si="21"/>
        <v>41573</v>
      </c>
      <c r="AC29" s="133">
        <f t="shared" si="21"/>
        <v>41574</v>
      </c>
      <c r="AD29" s="133">
        <f t="shared" si="21"/>
        <v>41575</v>
      </c>
      <c r="AE29" s="133">
        <f t="shared" si="21"/>
        <v>41576</v>
      </c>
      <c r="AF29" s="133">
        <f t="shared" si="21"/>
        <v>41577</v>
      </c>
      <c r="AG29" s="134">
        <f t="shared" si="21"/>
        <v>41578</v>
      </c>
      <c r="AH29" s="74" t="s">
        <v>45</v>
      </c>
      <c r="AI29" s="1">
        <f>COUNTIF(C2:AG37,"Gr")</f>
        <v>0</v>
      </c>
    </row>
    <row r="30" spans="1:36" ht="16.5" customHeight="1" x14ac:dyDescent="0.25">
      <c r="A30" s="76"/>
      <c r="B30" s="112"/>
      <c r="C30" s="114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115"/>
    </row>
    <row r="31" spans="1:36" ht="16.5" customHeight="1" thickBot="1" x14ac:dyDescent="0.3">
      <c r="A31" s="77"/>
      <c r="B31" s="113"/>
      <c r="C31" s="118"/>
      <c r="D31" s="104"/>
      <c r="E31" s="105"/>
      <c r="F31" s="105"/>
      <c r="G31" s="105"/>
      <c r="H31" s="105"/>
      <c r="I31" s="105"/>
      <c r="J31" s="105"/>
      <c r="K31" s="105"/>
      <c r="L31" s="105"/>
      <c r="M31" s="105"/>
      <c r="N31" s="105"/>
      <c r="O31" s="105"/>
      <c r="P31" s="105"/>
      <c r="Q31" s="105"/>
      <c r="R31" s="105"/>
      <c r="S31" s="105"/>
      <c r="T31" s="105"/>
      <c r="U31" s="105"/>
      <c r="V31" s="105"/>
      <c r="W31" s="105"/>
      <c r="X31" s="105"/>
      <c r="Y31" s="105"/>
      <c r="Z31" s="105"/>
      <c r="AA31" s="105"/>
      <c r="AB31" s="105"/>
      <c r="AC31" s="105"/>
      <c r="AD31" s="105"/>
      <c r="AE31" s="105"/>
      <c r="AF31" s="105"/>
      <c r="AG31" s="119"/>
      <c r="AH31" s="90" t="s">
        <v>33</v>
      </c>
      <c r="AI31" s="86"/>
    </row>
    <row r="32" spans="1:36" ht="12" customHeight="1" thickBot="1" x14ac:dyDescent="0.3">
      <c r="A32" s="75" t="s">
        <v>16</v>
      </c>
      <c r="B32" s="111">
        <f t="shared" ref="B32" si="22">MONTH(A32&amp;"1")</f>
        <v>11</v>
      </c>
      <c r="C32" s="132">
        <f>DATE(An,B32,1)</f>
        <v>41579</v>
      </c>
      <c r="D32" s="133">
        <f>IF(MONTH(C32+1)=$B$32,C32+1,"")</f>
        <v>41580</v>
      </c>
      <c r="E32" s="133">
        <f t="shared" ref="E32:AG32" si="23">IF(MONTH(D32+1)=$B$32,D32+1,"")</f>
        <v>41581</v>
      </c>
      <c r="F32" s="133">
        <f t="shared" si="23"/>
        <v>41582</v>
      </c>
      <c r="G32" s="133">
        <f t="shared" si="23"/>
        <v>41583</v>
      </c>
      <c r="H32" s="133">
        <f t="shared" si="23"/>
        <v>41584</v>
      </c>
      <c r="I32" s="133">
        <f t="shared" si="23"/>
        <v>41585</v>
      </c>
      <c r="J32" s="133">
        <f t="shared" si="23"/>
        <v>41586</v>
      </c>
      <c r="K32" s="133">
        <f t="shared" si="23"/>
        <v>41587</v>
      </c>
      <c r="L32" s="133">
        <f t="shared" si="23"/>
        <v>41588</v>
      </c>
      <c r="M32" s="133">
        <f t="shared" si="23"/>
        <v>41589</v>
      </c>
      <c r="N32" s="133">
        <f t="shared" si="23"/>
        <v>41590</v>
      </c>
      <c r="O32" s="133">
        <f t="shared" si="23"/>
        <v>41591</v>
      </c>
      <c r="P32" s="133">
        <f t="shared" si="23"/>
        <v>41592</v>
      </c>
      <c r="Q32" s="133">
        <f t="shared" si="23"/>
        <v>41593</v>
      </c>
      <c r="R32" s="133">
        <f t="shared" si="23"/>
        <v>41594</v>
      </c>
      <c r="S32" s="133">
        <f t="shared" si="23"/>
        <v>41595</v>
      </c>
      <c r="T32" s="133">
        <f t="shared" si="23"/>
        <v>41596</v>
      </c>
      <c r="U32" s="133">
        <f t="shared" si="23"/>
        <v>41597</v>
      </c>
      <c r="V32" s="133">
        <f t="shared" si="23"/>
        <v>41598</v>
      </c>
      <c r="W32" s="133">
        <f t="shared" si="23"/>
        <v>41599</v>
      </c>
      <c r="X32" s="133">
        <f t="shared" si="23"/>
        <v>41600</v>
      </c>
      <c r="Y32" s="133">
        <f t="shared" si="23"/>
        <v>41601</v>
      </c>
      <c r="Z32" s="133">
        <f t="shared" si="23"/>
        <v>41602</v>
      </c>
      <c r="AA32" s="133">
        <f t="shared" si="23"/>
        <v>41603</v>
      </c>
      <c r="AB32" s="133">
        <f t="shared" si="23"/>
        <v>41604</v>
      </c>
      <c r="AC32" s="133">
        <f t="shared" si="23"/>
        <v>41605</v>
      </c>
      <c r="AD32" s="133">
        <f t="shared" si="23"/>
        <v>41606</v>
      </c>
      <c r="AE32" s="133">
        <f t="shared" si="23"/>
        <v>41607</v>
      </c>
      <c r="AF32" s="133">
        <f t="shared" si="23"/>
        <v>41608</v>
      </c>
      <c r="AG32" s="134" t="str">
        <f t="shared" si="23"/>
        <v/>
      </c>
      <c r="AH32" s="7" t="s">
        <v>19</v>
      </c>
      <c r="AI32" s="5">
        <f>AI6*AJ6</f>
        <v>0</v>
      </c>
    </row>
    <row r="33" spans="1:35" ht="16.5" customHeight="1" x14ac:dyDescent="0.25">
      <c r="A33" s="76"/>
      <c r="B33" s="112"/>
      <c r="C33" s="114"/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  <c r="AA33" s="60"/>
      <c r="AB33" s="60"/>
      <c r="AC33" s="60"/>
      <c r="AD33" s="60"/>
      <c r="AE33" s="60"/>
      <c r="AF33" s="60"/>
      <c r="AG33" s="115"/>
      <c r="AH33" s="7" t="s">
        <v>20</v>
      </c>
      <c r="AI33" s="5">
        <f>AI5*AJ5</f>
        <v>0</v>
      </c>
    </row>
    <row r="34" spans="1:35" ht="16.5" customHeight="1" thickBot="1" x14ac:dyDescent="0.3">
      <c r="A34" s="77"/>
      <c r="B34" s="113"/>
      <c r="C34" s="121"/>
      <c r="D34" s="107"/>
      <c r="E34" s="107"/>
      <c r="F34" s="107"/>
      <c r="G34" s="107"/>
      <c r="H34" s="62"/>
      <c r="I34" s="62"/>
      <c r="J34" s="62"/>
      <c r="K34" s="62"/>
      <c r="L34" s="62"/>
      <c r="M34" s="62"/>
      <c r="N34" s="62"/>
      <c r="O34" s="62"/>
      <c r="P34" s="62"/>
      <c r="Q34" s="62"/>
      <c r="R34" s="62"/>
      <c r="S34" s="62"/>
      <c r="T34" s="62"/>
      <c r="U34" s="62"/>
      <c r="V34" s="62"/>
      <c r="W34" s="62"/>
      <c r="X34" s="62"/>
      <c r="Y34" s="62"/>
      <c r="Z34" s="62"/>
      <c r="AA34" s="62"/>
      <c r="AB34" s="62"/>
      <c r="AC34" s="62"/>
      <c r="AD34" s="62"/>
      <c r="AE34" s="62"/>
      <c r="AF34" s="62"/>
      <c r="AG34" s="127"/>
      <c r="AH34" s="7" t="s">
        <v>4</v>
      </c>
      <c r="AI34" s="5">
        <f>AI4*AJ4</f>
        <v>0</v>
      </c>
    </row>
    <row r="35" spans="1:35" ht="12" customHeight="1" thickBot="1" x14ac:dyDescent="0.3">
      <c r="A35" s="75" t="s">
        <v>49</v>
      </c>
      <c r="B35" s="111">
        <f t="shared" ref="B35" si="24">MONTH(A35&amp;"1")</f>
        <v>12</v>
      </c>
      <c r="C35" s="132">
        <f>DATE(An,B35,1)</f>
        <v>41609</v>
      </c>
      <c r="D35" s="133">
        <f>IF(MONTH(C35+1)=$B$35,C35+1,"")</f>
        <v>41610</v>
      </c>
      <c r="E35" s="133">
        <f t="shared" ref="E35:AG35" si="25">IF(MONTH(D35+1)=$B$35,D35+1,"")</f>
        <v>41611</v>
      </c>
      <c r="F35" s="133">
        <f t="shared" si="25"/>
        <v>41612</v>
      </c>
      <c r="G35" s="133">
        <f t="shared" si="25"/>
        <v>41613</v>
      </c>
      <c r="H35" s="133">
        <f t="shared" si="25"/>
        <v>41614</v>
      </c>
      <c r="I35" s="133">
        <f t="shared" si="25"/>
        <v>41615</v>
      </c>
      <c r="J35" s="133">
        <f t="shared" si="25"/>
        <v>41616</v>
      </c>
      <c r="K35" s="133">
        <f t="shared" si="25"/>
        <v>41617</v>
      </c>
      <c r="L35" s="133">
        <f t="shared" si="25"/>
        <v>41618</v>
      </c>
      <c r="M35" s="133">
        <f t="shared" si="25"/>
        <v>41619</v>
      </c>
      <c r="N35" s="133">
        <f t="shared" si="25"/>
        <v>41620</v>
      </c>
      <c r="O35" s="133">
        <f t="shared" si="25"/>
        <v>41621</v>
      </c>
      <c r="P35" s="133">
        <f t="shared" si="25"/>
        <v>41622</v>
      </c>
      <c r="Q35" s="133">
        <f t="shared" si="25"/>
        <v>41623</v>
      </c>
      <c r="R35" s="133">
        <f t="shared" si="25"/>
        <v>41624</v>
      </c>
      <c r="S35" s="133">
        <f t="shared" si="25"/>
        <v>41625</v>
      </c>
      <c r="T35" s="133">
        <f t="shared" si="25"/>
        <v>41626</v>
      </c>
      <c r="U35" s="133">
        <f t="shared" si="25"/>
        <v>41627</v>
      </c>
      <c r="V35" s="133">
        <f t="shared" si="25"/>
        <v>41628</v>
      </c>
      <c r="W35" s="133">
        <f t="shared" si="25"/>
        <v>41629</v>
      </c>
      <c r="X35" s="133">
        <f t="shared" si="25"/>
        <v>41630</v>
      </c>
      <c r="Y35" s="133">
        <f t="shared" si="25"/>
        <v>41631</v>
      </c>
      <c r="Z35" s="133">
        <f t="shared" si="25"/>
        <v>41632</v>
      </c>
      <c r="AA35" s="133">
        <f t="shared" si="25"/>
        <v>41633</v>
      </c>
      <c r="AB35" s="133">
        <f t="shared" si="25"/>
        <v>41634</v>
      </c>
      <c r="AC35" s="133">
        <f t="shared" si="25"/>
        <v>41635</v>
      </c>
      <c r="AD35" s="133">
        <f t="shared" si="25"/>
        <v>41636</v>
      </c>
      <c r="AE35" s="133">
        <f t="shared" si="25"/>
        <v>41637</v>
      </c>
      <c r="AF35" s="133">
        <f t="shared" si="25"/>
        <v>41638</v>
      </c>
      <c r="AG35" s="134">
        <f t="shared" si="25"/>
        <v>41639</v>
      </c>
      <c r="AH35" s="7" t="s">
        <v>34</v>
      </c>
      <c r="AI35" s="5">
        <f>AI32+AI33+AI34</f>
        <v>0</v>
      </c>
    </row>
    <row r="36" spans="1:35" ht="16.5" customHeight="1" x14ac:dyDescent="0.25">
      <c r="A36" s="76"/>
      <c r="B36" s="112"/>
      <c r="C36" s="114"/>
      <c r="D36" s="60"/>
      <c r="E36" s="60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115"/>
    </row>
    <row r="37" spans="1:35" ht="16.5" customHeight="1" thickBot="1" x14ac:dyDescent="0.3">
      <c r="A37" s="77"/>
      <c r="B37" s="113"/>
      <c r="C37" s="130"/>
      <c r="D37" s="105"/>
      <c r="E37" s="105"/>
      <c r="F37" s="105"/>
      <c r="G37" s="105"/>
      <c r="H37" s="105"/>
      <c r="I37" s="105"/>
      <c r="J37" s="105"/>
      <c r="K37" s="105"/>
      <c r="L37" s="105"/>
      <c r="M37" s="105"/>
      <c r="N37" s="105"/>
      <c r="O37" s="105"/>
      <c r="P37" s="105"/>
      <c r="Q37" s="105"/>
      <c r="R37" s="105"/>
      <c r="S37" s="105"/>
      <c r="T37" s="105"/>
      <c r="U37" s="105"/>
      <c r="V37" s="105"/>
      <c r="W37" s="105"/>
      <c r="X37" s="105"/>
      <c r="Y37" s="105"/>
      <c r="Z37" s="105"/>
      <c r="AA37" s="105"/>
      <c r="AB37" s="105"/>
      <c r="AC37" s="105"/>
      <c r="AD37" s="105"/>
      <c r="AE37" s="105"/>
      <c r="AF37" s="105"/>
      <c r="AG37" s="119"/>
    </row>
    <row r="38" spans="1:35" ht="15.75" customHeight="1" thickBot="1" x14ac:dyDescent="0.3">
      <c r="A38" s="25" t="s">
        <v>35</v>
      </c>
      <c r="B38" s="95"/>
      <c r="C38" s="84" t="s">
        <v>18</v>
      </c>
      <c r="D38" s="81"/>
      <c r="E38" s="78">
        <f>(AI2-AI12)</f>
        <v>118</v>
      </c>
      <c r="F38" s="79"/>
      <c r="G38" s="80" t="s">
        <v>21</v>
      </c>
      <c r="H38" s="81"/>
      <c r="I38" s="78">
        <f>(AI3-AI13)</f>
        <v>14</v>
      </c>
      <c r="J38" s="79"/>
      <c r="K38" s="80" t="s">
        <v>22</v>
      </c>
      <c r="L38" s="81"/>
      <c r="M38" s="78">
        <f>(AI7-AI15)</f>
        <v>28</v>
      </c>
      <c r="N38" s="79"/>
      <c r="O38" s="80" t="s">
        <v>23</v>
      </c>
      <c r="P38" s="81"/>
      <c r="Q38" s="82">
        <f>AI8-((AI18*AJ18)+(AI19*AJ19)+(AI20*AJ20)+(AI21*AJ21)+(AI22*AJ22)+(AI23*AJ23)+(AI24*AJ24)+(AI25*AJ25)+(AI26*AJ26)+(AI27*AJ27)+(AI28*AJ28))</f>
        <v>5.833333333333333</v>
      </c>
      <c r="R38" s="82"/>
      <c r="S38" s="82"/>
      <c r="T38" s="82"/>
      <c r="U38" s="83"/>
      <c r="V38" s="87" t="s">
        <v>37</v>
      </c>
      <c r="W38" s="88"/>
      <c r="X38" s="78">
        <f>AI9-AI16</f>
        <v>9</v>
      </c>
      <c r="Y38" s="89"/>
      <c r="AB38" s="9"/>
      <c r="AC38" s="10"/>
      <c r="AD38" s="10"/>
      <c r="AE38" s="110" t="s">
        <v>36</v>
      </c>
      <c r="AF38" s="109">
        <f>(AI4+AI5+AI6)-(AI15+AI16+AI17+AI23+AI26+AI27+AI28+AI29)</f>
        <v>0</v>
      </c>
      <c r="AG38" s="91"/>
    </row>
    <row r="39" spans="1:35" x14ac:dyDescent="0.25">
      <c r="A39" s="8"/>
      <c r="B39" s="96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</row>
    <row r="40" spans="1:35" x14ac:dyDescent="0.25">
      <c r="A40" s="2"/>
      <c r="B40" s="97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</row>
  </sheetData>
  <sheetProtection selectLockedCells="1"/>
  <mergeCells count="37">
    <mergeCell ref="B32:B34"/>
    <mergeCell ref="B35:B37"/>
    <mergeCell ref="B17:B19"/>
    <mergeCell ref="B20:B22"/>
    <mergeCell ref="B23:B25"/>
    <mergeCell ref="B26:B28"/>
    <mergeCell ref="B29:B31"/>
    <mergeCell ref="B2:B4"/>
    <mergeCell ref="B5:B7"/>
    <mergeCell ref="B8:B10"/>
    <mergeCell ref="B11:B13"/>
    <mergeCell ref="B14:B16"/>
    <mergeCell ref="AH11:AI11"/>
    <mergeCell ref="V38:W38"/>
    <mergeCell ref="X38:Y38"/>
    <mergeCell ref="AH31:AI31"/>
    <mergeCell ref="AF38:AG38"/>
    <mergeCell ref="M38:N38"/>
    <mergeCell ref="O38:P38"/>
    <mergeCell ref="Q38:U38"/>
    <mergeCell ref="C38:D38"/>
    <mergeCell ref="E38:F38"/>
    <mergeCell ref="G38:H38"/>
    <mergeCell ref="I38:J38"/>
    <mergeCell ref="K38:L38"/>
    <mergeCell ref="A2:A4"/>
    <mergeCell ref="A8:A10"/>
    <mergeCell ref="A5:A7"/>
    <mergeCell ref="A35:A37"/>
    <mergeCell ref="A32:A34"/>
    <mergeCell ref="A29:A31"/>
    <mergeCell ref="A26:A28"/>
    <mergeCell ref="A23:A25"/>
    <mergeCell ref="A20:A22"/>
    <mergeCell ref="A17:A19"/>
    <mergeCell ref="A14:A16"/>
    <mergeCell ref="A11:A13"/>
  </mergeCells>
  <conditionalFormatting sqref="C3:AG3 C6:AG6 C9:AG9 C21:AG21 C24:AG24 C27:AG27 C30:AG30 C33:AG33 C36:AG36 C12:AF12 C15:AG15 C18:AG18">
    <cfRule type="containsText" dxfId="41" priority="25" operator="containsText" text="N">
      <formula>NOT(ISERROR(SEARCH("N",C3)))</formula>
    </cfRule>
  </conditionalFormatting>
  <conditionalFormatting sqref="C3:AG3 C6:AG6 C9:AG9 C21:AG21 C24:AG24 C27:AG27 C30:AG30 C33:AG33 C36:AG36 C12:AF12 C15:AG15 C18:AG18">
    <cfRule type="containsText" dxfId="40" priority="24" operator="containsText" text="J">
      <formula>NOT(ISERROR(SEARCH("J",C3)))</formula>
    </cfRule>
  </conditionalFormatting>
  <conditionalFormatting sqref="C2:AG2 C5:AE5 C8:AG8">
    <cfRule type="expression" dxfId="39" priority="22" stopIfTrue="1">
      <formula>WEEKDAY(C2,2)&gt;5</formula>
    </cfRule>
  </conditionalFormatting>
  <conditionalFormatting sqref="C2:AG2 C5:AE5 C8:AG8">
    <cfRule type="expression" dxfId="38" priority="19">
      <formula>COUNTIF(fériés,C2)</formula>
    </cfRule>
  </conditionalFormatting>
  <conditionalFormatting sqref="C11:AG11">
    <cfRule type="expression" dxfId="35" priority="18" stopIfTrue="1">
      <formula>WEEKDAY(C11,2)&gt;5</formula>
    </cfRule>
  </conditionalFormatting>
  <conditionalFormatting sqref="C11:AG11">
    <cfRule type="expression" dxfId="33" priority="17">
      <formula>COUNTIF(fériés,C11)</formula>
    </cfRule>
  </conditionalFormatting>
  <conditionalFormatting sqref="C14:AG14">
    <cfRule type="expression" dxfId="31" priority="16" stopIfTrue="1">
      <formula>WEEKDAY(C14,2)&gt;5</formula>
    </cfRule>
  </conditionalFormatting>
  <conditionalFormatting sqref="C14:AG14">
    <cfRule type="expression" dxfId="29" priority="15">
      <formula>COUNTIF(fériés,C14)</formula>
    </cfRule>
  </conditionalFormatting>
  <conditionalFormatting sqref="C17:AG17">
    <cfRule type="expression" dxfId="27" priority="14" stopIfTrue="1">
      <formula>WEEKDAY(C17,2)&gt;5</formula>
    </cfRule>
  </conditionalFormatting>
  <conditionalFormatting sqref="C17:AG17">
    <cfRule type="expression" dxfId="25" priority="13">
      <formula>COUNTIF(fériés,C17)</formula>
    </cfRule>
  </conditionalFormatting>
  <conditionalFormatting sqref="C20:AG20">
    <cfRule type="expression" dxfId="23" priority="12" stopIfTrue="1">
      <formula>WEEKDAY(C20,2)&gt;5</formula>
    </cfRule>
  </conditionalFormatting>
  <conditionalFormatting sqref="C20:AG20">
    <cfRule type="expression" dxfId="21" priority="11">
      <formula>COUNTIF(fériés,C20)</formula>
    </cfRule>
  </conditionalFormatting>
  <conditionalFormatting sqref="C23:AG23">
    <cfRule type="expression" dxfId="19" priority="10" stopIfTrue="1">
      <formula>WEEKDAY(C23,2)&gt;5</formula>
    </cfRule>
  </conditionalFormatting>
  <conditionalFormatting sqref="C23:AG23">
    <cfRule type="expression" dxfId="17" priority="9">
      <formula>COUNTIF(fériés,C23)</formula>
    </cfRule>
  </conditionalFormatting>
  <conditionalFormatting sqref="C26:AG26">
    <cfRule type="expression" dxfId="15" priority="8" stopIfTrue="1">
      <formula>WEEKDAY(C26,2)&gt;5</formula>
    </cfRule>
  </conditionalFormatting>
  <conditionalFormatting sqref="C26:AG26">
    <cfRule type="expression" dxfId="13" priority="7">
      <formula>COUNTIF(fériés,C26)</formula>
    </cfRule>
  </conditionalFormatting>
  <conditionalFormatting sqref="C29:AG29">
    <cfRule type="expression" dxfId="11" priority="6" stopIfTrue="1">
      <formula>WEEKDAY(C29,2)&gt;5</formula>
    </cfRule>
  </conditionalFormatting>
  <conditionalFormatting sqref="C29:AG29">
    <cfRule type="expression" dxfId="9" priority="5">
      <formula>COUNTIF(fériés,C29)</formula>
    </cfRule>
  </conditionalFormatting>
  <conditionalFormatting sqref="C32:AG32">
    <cfRule type="expression" dxfId="7" priority="4" stopIfTrue="1">
      <formula>WEEKDAY(C32,2)&gt;5</formula>
    </cfRule>
  </conditionalFormatting>
  <conditionalFormatting sqref="C32:AG32">
    <cfRule type="expression" dxfId="5" priority="3">
      <formula>COUNTIF(fériés,C32)</formula>
    </cfRule>
  </conditionalFormatting>
  <conditionalFormatting sqref="C35:AG35">
    <cfRule type="expression" dxfId="3" priority="2" stopIfTrue="1">
      <formula>WEEKDAY(C35,2)&gt;5</formula>
    </cfRule>
  </conditionalFormatting>
  <conditionalFormatting sqref="C35:AG35">
    <cfRule type="expression" dxfId="1" priority="1">
      <formula>COUNTIF(fériés,C35)</formula>
    </cfRule>
  </conditionalFormatting>
  <dataValidations count="1">
    <dataValidation type="list" allowBlank="1" showInputMessage="1" showErrorMessage="1" sqref="A1:B1">
      <formula1>"2013,2014,2015,2016,2017,2018,2019,2020"</formula1>
    </dataValidation>
  </dataValidations>
  <printOptions horizontalCentered="1" verticalCentered="1"/>
  <pageMargins left="0.11811023622047245" right="0.11811023622047245" top="0.13" bottom="0.13" header="0.13" footer="0"/>
  <pageSetup paperSize="9" scale="93" fitToHeight="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P40"/>
  <sheetViews>
    <sheetView zoomScale="115" zoomScaleNormal="115" workbookViewId="0">
      <pane ySplit="1" topLeftCell="A2" activePane="bottomLeft" state="frozen"/>
      <selection pane="bottomLeft" activeCell="B4" sqref="B4"/>
    </sheetView>
  </sheetViews>
  <sheetFormatPr baseColWidth="10" defaultRowHeight="15" x14ac:dyDescent="0.25"/>
  <cols>
    <col min="1" max="1" width="9.5703125" customWidth="1"/>
    <col min="2" max="37" width="3.85546875" customWidth="1"/>
    <col min="38" max="38" width="3.85546875" style="3" customWidth="1"/>
    <col min="39" max="39" width="5.28515625" customWidth="1"/>
    <col min="40" max="40" width="11.7109375" customWidth="1"/>
    <col min="41" max="41" width="9.7109375" customWidth="1"/>
    <col min="42" max="42" width="14.7109375" customWidth="1"/>
  </cols>
  <sheetData>
    <row r="1" spans="1:42" ht="16.5" thickBot="1" x14ac:dyDescent="0.3">
      <c r="A1" s="73">
        <v>2013</v>
      </c>
      <c r="B1" s="18" t="s">
        <v>1</v>
      </c>
      <c r="C1" s="27" t="s">
        <v>2</v>
      </c>
      <c r="D1" s="27" t="s">
        <v>3</v>
      </c>
      <c r="E1" s="27" t="s">
        <v>3</v>
      </c>
      <c r="F1" s="27" t="s">
        <v>4</v>
      </c>
      <c r="G1" s="27" t="s">
        <v>5</v>
      </c>
      <c r="H1" s="18" t="s">
        <v>0</v>
      </c>
      <c r="I1" s="18" t="s">
        <v>1</v>
      </c>
      <c r="J1" s="27" t="s">
        <v>2</v>
      </c>
      <c r="K1" s="27" t="s">
        <v>3</v>
      </c>
      <c r="L1" s="27" t="s">
        <v>3</v>
      </c>
      <c r="M1" s="27" t="s">
        <v>4</v>
      </c>
      <c r="N1" s="27" t="s">
        <v>5</v>
      </c>
      <c r="O1" s="18" t="s">
        <v>0</v>
      </c>
      <c r="P1" s="18" t="s">
        <v>1</v>
      </c>
      <c r="Q1" s="27" t="s">
        <v>2</v>
      </c>
      <c r="R1" s="27" t="s">
        <v>3</v>
      </c>
      <c r="S1" s="27" t="s">
        <v>3</v>
      </c>
      <c r="T1" s="27" t="s">
        <v>4</v>
      </c>
      <c r="U1" s="27" t="s">
        <v>5</v>
      </c>
      <c r="V1" s="18" t="s">
        <v>0</v>
      </c>
      <c r="W1" s="18" t="s">
        <v>1</v>
      </c>
      <c r="X1" s="27" t="s">
        <v>2</v>
      </c>
      <c r="Y1" s="27" t="s">
        <v>3</v>
      </c>
      <c r="Z1" s="27" t="s">
        <v>3</v>
      </c>
      <c r="AA1" s="27" t="s">
        <v>4</v>
      </c>
      <c r="AB1" s="27" t="s">
        <v>5</v>
      </c>
      <c r="AC1" s="18" t="s">
        <v>0</v>
      </c>
      <c r="AD1" s="18" t="s">
        <v>1</v>
      </c>
      <c r="AE1" s="27" t="s">
        <v>2</v>
      </c>
      <c r="AF1" s="27" t="s">
        <v>3</v>
      </c>
      <c r="AG1" s="27" t="s">
        <v>3</v>
      </c>
      <c r="AH1" s="27" t="s">
        <v>4</v>
      </c>
      <c r="AI1" s="27" t="s">
        <v>5</v>
      </c>
      <c r="AJ1" s="18" t="s">
        <v>0</v>
      </c>
      <c r="AK1" s="28" t="s">
        <v>1</v>
      </c>
      <c r="AL1" s="13" t="s">
        <v>2</v>
      </c>
    </row>
    <row r="2" spans="1:42" ht="16.5" customHeight="1" x14ac:dyDescent="0.25">
      <c r="A2" s="75" t="s">
        <v>6</v>
      </c>
      <c r="B2" s="29"/>
      <c r="C2" s="29"/>
      <c r="D2" s="30">
        <v>1</v>
      </c>
      <c r="E2" s="31">
        <v>2</v>
      </c>
      <c r="F2" s="31">
        <v>3</v>
      </c>
      <c r="G2" s="32">
        <v>4</v>
      </c>
      <c r="H2" s="33">
        <v>5</v>
      </c>
      <c r="I2" s="33">
        <v>6</v>
      </c>
      <c r="J2" s="31">
        <v>7</v>
      </c>
      <c r="K2" s="31">
        <v>8</v>
      </c>
      <c r="L2" s="31">
        <v>9</v>
      </c>
      <c r="M2" s="31">
        <v>10</v>
      </c>
      <c r="N2" s="32">
        <v>11</v>
      </c>
      <c r="O2" s="33">
        <v>12</v>
      </c>
      <c r="P2" s="33">
        <v>13</v>
      </c>
      <c r="Q2" s="31">
        <v>14</v>
      </c>
      <c r="R2" s="31">
        <v>15</v>
      </c>
      <c r="S2" s="31">
        <v>16</v>
      </c>
      <c r="T2" s="31">
        <v>17</v>
      </c>
      <c r="U2" s="32">
        <v>18</v>
      </c>
      <c r="V2" s="33">
        <v>19</v>
      </c>
      <c r="W2" s="33">
        <v>20</v>
      </c>
      <c r="X2" s="31">
        <v>21</v>
      </c>
      <c r="Y2" s="31">
        <v>22</v>
      </c>
      <c r="Z2" s="31">
        <v>23</v>
      </c>
      <c r="AA2" s="31">
        <v>24</v>
      </c>
      <c r="AB2" s="32">
        <v>25</v>
      </c>
      <c r="AC2" s="33">
        <v>26</v>
      </c>
      <c r="AD2" s="33">
        <v>27</v>
      </c>
      <c r="AE2" s="31">
        <v>28</v>
      </c>
      <c r="AF2" s="31">
        <v>29</v>
      </c>
      <c r="AG2" s="31">
        <v>30</v>
      </c>
      <c r="AH2" s="31">
        <v>31</v>
      </c>
      <c r="AI2" s="72"/>
      <c r="AJ2" s="29"/>
      <c r="AK2" s="34"/>
      <c r="AL2" s="24"/>
      <c r="AM2" s="74" t="s">
        <v>18</v>
      </c>
      <c r="AN2" s="1">
        <v>118</v>
      </c>
    </row>
    <row r="3" spans="1:42" ht="16.5" customHeight="1" x14ac:dyDescent="0.25">
      <c r="A3" s="76"/>
      <c r="B3" s="35"/>
      <c r="C3" s="35"/>
      <c r="D3" s="35" t="s">
        <v>18</v>
      </c>
      <c r="E3" s="35" t="s">
        <v>18</v>
      </c>
      <c r="F3" s="26" t="s">
        <v>19</v>
      </c>
      <c r="G3" s="26" t="s">
        <v>19</v>
      </c>
      <c r="H3" s="26" t="s">
        <v>19</v>
      </c>
      <c r="I3" s="35" t="s">
        <v>18</v>
      </c>
      <c r="J3" s="1" t="s">
        <v>18</v>
      </c>
      <c r="K3" s="26" t="s">
        <v>19</v>
      </c>
      <c r="L3" s="26" t="s">
        <v>19</v>
      </c>
      <c r="M3" s="26" t="s">
        <v>19</v>
      </c>
      <c r="N3" s="26" t="s">
        <v>19</v>
      </c>
      <c r="O3" s="35" t="s">
        <v>18</v>
      </c>
      <c r="P3" s="35" t="s">
        <v>18</v>
      </c>
      <c r="Q3" s="36" t="s">
        <v>4</v>
      </c>
      <c r="R3" s="36" t="s">
        <v>4</v>
      </c>
      <c r="S3" s="36" t="s">
        <v>4</v>
      </c>
      <c r="T3" s="36" t="s">
        <v>4</v>
      </c>
      <c r="U3" s="36" t="s">
        <v>4</v>
      </c>
      <c r="V3" s="35" t="s">
        <v>18</v>
      </c>
      <c r="W3" s="35" t="s">
        <v>18</v>
      </c>
      <c r="X3" s="26" t="s">
        <v>19</v>
      </c>
      <c r="Y3" s="26" t="s">
        <v>19</v>
      </c>
      <c r="Z3" s="26" t="s">
        <v>19</v>
      </c>
      <c r="AA3" s="26" t="s">
        <v>19</v>
      </c>
      <c r="AB3" s="1" t="s">
        <v>18</v>
      </c>
      <c r="AC3" s="36" t="s">
        <v>4</v>
      </c>
      <c r="AD3" s="36" t="s">
        <v>4</v>
      </c>
      <c r="AE3" s="36" t="s">
        <v>20</v>
      </c>
      <c r="AF3" s="1" t="s">
        <v>18</v>
      </c>
      <c r="AG3" s="1" t="s">
        <v>18</v>
      </c>
      <c r="AH3" s="26" t="s">
        <v>19</v>
      </c>
      <c r="AI3" s="37"/>
      <c r="AJ3" s="35"/>
      <c r="AK3" s="38"/>
      <c r="AL3" s="20"/>
      <c r="AM3" s="74" t="s">
        <v>21</v>
      </c>
      <c r="AN3" s="1">
        <v>14</v>
      </c>
    </row>
    <row r="4" spans="1:42" ht="16.5" customHeight="1" thickBot="1" x14ac:dyDescent="0.3">
      <c r="A4" s="77"/>
      <c r="B4" s="39"/>
      <c r="C4" s="39"/>
      <c r="D4" s="40"/>
      <c r="E4" s="40"/>
      <c r="F4" s="40"/>
      <c r="G4" s="41"/>
      <c r="H4" s="40"/>
      <c r="I4" s="40"/>
      <c r="J4" s="41"/>
      <c r="K4" s="41"/>
      <c r="L4" s="41"/>
      <c r="M4" s="41"/>
      <c r="N4" s="41"/>
      <c r="O4" s="40"/>
      <c r="P4" s="40"/>
      <c r="Q4" s="41"/>
      <c r="R4" s="42" t="s">
        <v>22</v>
      </c>
      <c r="S4" s="41"/>
      <c r="T4" s="41"/>
      <c r="U4" s="41"/>
      <c r="V4" s="40"/>
      <c r="W4" s="40"/>
      <c r="X4" s="41"/>
      <c r="Y4" s="41"/>
      <c r="Z4" s="41"/>
      <c r="AA4" s="41"/>
      <c r="AB4" s="41"/>
      <c r="AC4" s="40"/>
      <c r="AD4" s="40"/>
      <c r="AE4" s="42" t="s">
        <v>32</v>
      </c>
      <c r="AF4" s="41"/>
      <c r="AG4" s="41"/>
      <c r="AH4" s="41"/>
      <c r="AI4" s="43"/>
      <c r="AJ4" s="39"/>
      <c r="AK4" s="44"/>
      <c r="AL4" s="21"/>
      <c r="AM4" s="74" t="s">
        <v>4</v>
      </c>
      <c r="AN4" s="1">
        <f>COUNTIF(B2:AL37,"j")</f>
        <v>49</v>
      </c>
      <c r="AO4" s="5">
        <v>0.35347222222222219</v>
      </c>
      <c r="AP4" s="1" t="s">
        <v>42</v>
      </c>
    </row>
    <row r="5" spans="1:42" ht="16.5" customHeight="1" x14ac:dyDescent="0.25">
      <c r="A5" s="75" t="s">
        <v>7</v>
      </c>
      <c r="B5" s="45"/>
      <c r="C5" s="45"/>
      <c r="D5" s="45"/>
      <c r="E5" s="45"/>
      <c r="F5" s="45"/>
      <c r="G5" s="46">
        <v>1</v>
      </c>
      <c r="H5" s="47">
        <v>2</v>
      </c>
      <c r="I5" s="47">
        <v>3</v>
      </c>
      <c r="J5" s="46">
        <v>4</v>
      </c>
      <c r="K5" s="46">
        <v>5</v>
      </c>
      <c r="L5" s="46">
        <v>6</v>
      </c>
      <c r="M5" s="46">
        <v>7</v>
      </c>
      <c r="N5" s="46">
        <v>8</v>
      </c>
      <c r="O5" s="47">
        <v>9</v>
      </c>
      <c r="P5" s="47">
        <v>10</v>
      </c>
      <c r="Q5" s="46">
        <v>11</v>
      </c>
      <c r="R5" s="46">
        <v>12</v>
      </c>
      <c r="S5" s="46">
        <v>13</v>
      </c>
      <c r="T5" s="46">
        <v>14</v>
      </c>
      <c r="U5" s="46">
        <v>15</v>
      </c>
      <c r="V5" s="47">
        <v>16</v>
      </c>
      <c r="W5" s="47">
        <v>17</v>
      </c>
      <c r="X5" s="46">
        <v>18</v>
      </c>
      <c r="Y5" s="46">
        <v>19</v>
      </c>
      <c r="Z5" s="46">
        <v>20</v>
      </c>
      <c r="AA5" s="46">
        <v>21</v>
      </c>
      <c r="AB5" s="46">
        <v>22</v>
      </c>
      <c r="AC5" s="47">
        <v>23</v>
      </c>
      <c r="AD5" s="47">
        <v>24</v>
      </c>
      <c r="AE5" s="46">
        <v>25</v>
      </c>
      <c r="AF5" s="46">
        <v>26</v>
      </c>
      <c r="AG5" s="46">
        <v>27</v>
      </c>
      <c r="AH5" s="46">
        <v>28</v>
      </c>
      <c r="AI5" s="48"/>
      <c r="AJ5" s="45"/>
      <c r="AK5" s="49"/>
      <c r="AL5" s="19"/>
      <c r="AM5" s="74" t="s">
        <v>20</v>
      </c>
      <c r="AN5" s="1">
        <f>COUNTIF(B2:AL37,"J'")</f>
        <v>2</v>
      </c>
      <c r="AO5" s="5">
        <v>0.22916666666666666</v>
      </c>
      <c r="AP5" s="1" t="s">
        <v>39</v>
      </c>
    </row>
    <row r="6" spans="1:42" ht="16.5" customHeight="1" x14ac:dyDescent="0.25">
      <c r="A6" s="76"/>
      <c r="B6" s="35"/>
      <c r="C6" s="35"/>
      <c r="D6" s="35"/>
      <c r="E6" s="35"/>
      <c r="F6" s="35"/>
      <c r="G6" s="26" t="s">
        <v>19</v>
      </c>
      <c r="H6" s="26" t="s">
        <v>19</v>
      </c>
      <c r="I6" s="35" t="s">
        <v>18</v>
      </c>
      <c r="J6" s="1" t="s">
        <v>18</v>
      </c>
      <c r="K6" s="26" t="s">
        <v>19</v>
      </c>
      <c r="L6" s="26" t="s">
        <v>19</v>
      </c>
      <c r="M6" s="26" t="s">
        <v>19</v>
      </c>
      <c r="N6" s="26" t="s">
        <v>19</v>
      </c>
      <c r="O6" s="35" t="s">
        <v>18</v>
      </c>
      <c r="P6" s="35" t="s">
        <v>18</v>
      </c>
      <c r="Q6" s="1" t="s">
        <v>21</v>
      </c>
      <c r="R6" s="26" t="s">
        <v>19</v>
      </c>
      <c r="S6" s="26" t="s">
        <v>19</v>
      </c>
      <c r="T6" s="26" t="s">
        <v>19</v>
      </c>
      <c r="U6" s="26" t="s">
        <v>19</v>
      </c>
      <c r="V6" s="35" t="s">
        <v>18</v>
      </c>
      <c r="W6" s="35" t="s">
        <v>21</v>
      </c>
      <c r="X6" s="26" t="s">
        <v>19</v>
      </c>
      <c r="Y6" s="26" t="s">
        <v>19</v>
      </c>
      <c r="Z6" s="26" t="s">
        <v>19</v>
      </c>
      <c r="AA6" s="1" t="s">
        <v>18</v>
      </c>
      <c r="AB6" s="1" t="s">
        <v>18</v>
      </c>
      <c r="AC6" s="26" t="s">
        <v>19</v>
      </c>
      <c r="AD6" s="26" t="s">
        <v>19</v>
      </c>
      <c r="AE6" s="26" t="s">
        <v>19</v>
      </c>
      <c r="AF6" s="1" t="s">
        <v>18</v>
      </c>
      <c r="AG6" s="1" t="s">
        <v>18</v>
      </c>
      <c r="AH6" s="26" t="s">
        <v>19</v>
      </c>
      <c r="AI6" s="37"/>
      <c r="AJ6" s="35"/>
      <c r="AK6" s="38"/>
      <c r="AL6" s="20"/>
      <c r="AM6" s="74" t="s">
        <v>19</v>
      </c>
      <c r="AN6" s="1">
        <f>COUNTIF(B2:AL37,"N")</f>
        <v>178</v>
      </c>
      <c r="AO6" s="5">
        <v>0.34236111111111112</v>
      </c>
      <c r="AP6" s="1" t="s">
        <v>43</v>
      </c>
    </row>
    <row r="7" spans="1:42" ht="16.5" customHeight="1" thickBot="1" x14ac:dyDescent="0.3">
      <c r="A7" s="77"/>
      <c r="B7" s="39"/>
      <c r="C7" s="39"/>
      <c r="D7" s="39"/>
      <c r="E7" s="39"/>
      <c r="F7" s="39"/>
      <c r="G7" s="41"/>
      <c r="H7" s="40"/>
      <c r="I7" s="40"/>
      <c r="J7" s="41"/>
      <c r="K7" s="42" t="s">
        <v>22</v>
      </c>
      <c r="L7" s="41"/>
      <c r="M7" s="41"/>
      <c r="N7" s="41"/>
      <c r="O7" s="40"/>
      <c r="P7" s="40"/>
      <c r="Q7" s="41"/>
      <c r="R7" s="41"/>
      <c r="S7" s="41"/>
      <c r="T7" s="41"/>
      <c r="U7" s="41"/>
      <c r="V7" s="40"/>
      <c r="W7" s="40"/>
      <c r="X7" s="41"/>
      <c r="Y7" s="41"/>
      <c r="Z7" s="41"/>
      <c r="AA7" s="41"/>
      <c r="AB7" s="41"/>
      <c r="AC7" s="40"/>
      <c r="AD7" s="40"/>
      <c r="AE7" s="41"/>
      <c r="AF7" s="41"/>
      <c r="AG7" s="41"/>
      <c r="AH7" s="41"/>
      <c r="AI7" s="43"/>
      <c r="AJ7" s="39"/>
      <c r="AK7" s="44"/>
      <c r="AL7" s="21"/>
      <c r="AM7" s="12" t="s">
        <v>22</v>
      </c>
      <c r="AN7" s="4">
        <v>28</v>
      </c>
    </row>
    <row r="8" spans="1:42" ht="16.5" customHeight="1" x14ac:dyDescent="0.25">
      <c r="A8" s="75" t="s">
        <v>8</v>
      </c>
      <c r="B8" s="29"/>
      <c r="C8" s="29"/>
      <c r="D8" s="29"/>
      <c r="E8" s="29"/>
      <c r="F8" s="29"/>
      <c r="G8" s="31">
        <v>1</v>
      </c>
      <c r="H8" s="33">
        <v>2</v>
      </c>
      <c r="I8" s="33">
        <v>3</v>
      </c>
      <c r="J8" s="31">
        <v>4</v>
      </c>
      <c r="K8" s="31">
        <v>5</v>
      </c>
      <c r="L8" s="31">
        <v>6</v>
      </c>
      <c r="M8" s="31">
        <v>7</v>
      </c>
      <c r="N8" s="31">
        <v>8</v>
      </c>
      <c r="O8" s="33">
        <v>9</v>
      </c>
      <c r="P8" s="33">
        <v>10</v>
      </c>
      <c r="Q8" s="31">
        <v>11</v>
      </c>
      <c r="R8" s="31">
        <v>12</v>
      </c>
      <c r="S8" s="31">
        <v>13</v>
      </c>
      <c r="T8" s="31">
        <v>14</v>
      </c>
      <c r="U8" s="31">
        <v>15</v>
      </c>
      <c r="V8" s="33">
        <v>16</v>
      </c>
      <c r="W8" s="33">
        <v>17</v>
      </c>
      <c r="X8" s="31">
        <v>18</v>
      </c>
      <c r="Y8" s="31">
        <v>19</v>
      </c>
      <c r="Z8" s="31">
        <v>20</v>
      </c>
      <c r="AA8" s="31">
        <v>21</v>
      </c>
      <c r="AB8" s="31">
        <v>22</v>
      </c>
      <c r="AC8" s="33">
        <v>23</v>
      </c>
      <c r="AD8" s="33">
        <v>24</v>
      </c>
      <c r="AE8" s="31">
        <v>25</v>
      </c>
      <c r="AF8" s="31">
        <v>26</v>
      </c>
      <c r="AG8" s="31">
        <v>27</v>
      </c>
      <c r="AH8" s="31">
        <v>28</v>
      </c>
      <c r="AI8" s="31">
        <v>29</v>
      </c>
      <c r="AJ8" s="33">
        <v>30</v>
      </c>
      <c r="AK8" s="50">
        <v>31</v>
      </c>
      <c r="AL8" s="19"/>
      <c r="AM8" s="74" t="s">
        <v>23</v>
      </c>
      <c r="AN8" s="6">
        <v>5.833333333333333</v>
      </c>
    </row>
    <row r="9" spans="1:42" ht="16.5" customHeight="1" x14ac:dyDescent="0.25">
      <c r="A9" s="76"/>
      <c r="B9" s="35"/>
      <c r="C9" s="35"/>
      <c r="D9" s="35"/>
      <c r="E9" s="35"/>
      <c r="F9" s="35"/>
      <c r="G9" s="26" t="s">
        <v>19</v>
      </c>
      <c r="H9" s="26" t="s">
        <v>19</v>
      </c>
      <c r="I9" s="35" t="s">
        <v>18</v>
      </c>
      <c r="J9" s="1" t="s">
        <v>18</v>
      </c>
      <c r="K9" s="26" t="s">
        <v>19</v>
      </c>
      <c r="L9" s="26" t="s">
        <v>19</v>
      </c>
      <c r="M9" s="26" t="s">
        <v>19</v>
      </c>
      <c r="N9" s="26" t="s">
        <v>19</v>
      </c>
      <c r="O9" s="35" t="s">
        <v>18</v>
      </c>
      <c r="P9" s="35" t="s">
        <v>18</v>
      </c>
      <c r="Q9" s="36" t="s">
        <v>4</v>
      </c>
      <c r="R9" s="36" t="s">
        <v>4</v>
      </c>
      <c r="S9" s="36" t="s">
        <v>4</v>
      </c>
      <c r="T9" s="36" t="s">
        <v>4</v>
      </c>
      <c r="U9" s="36" t="s">
        <v>4</v>
      </c>
      <c r="V9" s="35" t="s">
        <v>18</v>
      </c>
      <c r="W9" s="35" t="s">
        <v>18</v>
      </c>
      <c r="X9" s="26" t="s">
        <v>19</v>
      </c>
      <c r="Y9" s="26" t="s">
        <v>19</v>
      </c>
      <c r="Z9" s="26" t="s">
        <v>19</v>
      </c>
      <c r="AA9" s="26" t="s">
        <v>19</v>
      </c>
      <c r="AB9" s="1" t="s">
        <v>18</v>
      </c>
      <c r="AC9" s="36" t="s">
        <v>4</v>
      </c>
      <c r="AD9" s="36" t="s">
        <v>4</v>
      </c>
      <c r="AE9" s="36" t="s">
        <v>20</v>
      </c>
      <c r="AF9" s="1" t="s">
        <v>18</v>
      </c>
      <c r="AG9" s="1" t="s">
        <v>18</v>
      </c>
      <c r="AH9" s="26" t="s">
        <v>19</v>
      </c>
      <c r="AI9" s="26" t="s">
        <v>19</v>
      </c>
      <c r="AJ9" s="26" t="s">
        <v>19</v>
      </c>
      <c r="AK9" s="38" t="s">
        <v>18</v>
      </c>
      <c r="AL9" s="23"/>
      <c r="AM9" s="14" t="s">
        <v>37</v>
      </c>
      <c r="AN9" s="1">
        <v>9</v>
      </c>
    </row>
    <row r="10" spans="1:42" ht="16.5" customHeight="1" thickBot="1" x14ac:dyDescent="0.3">
      <c r="A10" s="77"/>
      <c r="B10" s="51"/>
      <c r="C10" s="51"/>
      <c r="D10" s="51"/>
      <c r="E10" s="51"/>
      <c r="F10" s="51"/>
      <c r="G10" s="52"/>
      <c r="H10" s="53"/>
      <c r="I10" s="53"/>
      <c r="J10" s="52"/>
      <c r="K10" s="54" t="s">
        <v>45</v>
      </c>
      <c r="L10" s="52"/>
      <c r="M10" s="52"/>
      <c r="N10" s="52"/>
      <c r="O10" s="53"/>
      <c r="P10" s="53"/>
      <c r="Q10" s="52"/>
      <c r="R10" s="54" t="s">
        <v>44</v>
      </c>
      <c r="S10" s="54" t="s">
        <v>44</v>
      </c>
      <c r="T10" s="54" t="s">
        <v>26</v>
      </c>
      <c r="U10" s="54" t="s">
        <v>25</v>
      </c>
      <c r="V10" s="53"/>
      <c r="W10" s="53"/>
      <c r="X10" s="52"/>
      <c r="Y10" s="52"/>
      <c r="Z10" s="52"/>
      <c r="AA10" s="52"/>
      <c r="AB10" s="52"/>
      <c r="AC10" s="53"/>
      <c r="AD10" s="53"/>
      <c r="AE10" s="52"/>
      <c r="AF10" s="52"/>
      <c r="AG10" s="52"/>
      <c r="AH10" s="52"/>
      <c r="AI10" s="52"/>
      <c r="AJ10" s="53"/>
      <c r="AK10" s="55"/>
      <c r="AL10" s="21"/>
    </row>
    <row r="11" spans="1:42" ht="16.5" customHeight="1" x14ac:dyDescent="0.25">
      <c r="A11" s="75" t="s">
        <v>9</v>
      </c>
      <c r="B11" s="45"/>
      <c r="C11" s="56">
        <v>1</v>
      </c>
      <c r="D11" s="46">
        <v>2</v>
      </c>
      <c r="E11" s="46">
        <v>3</v>
      </c>
      <c r="F11" s="46">
        <v>4</v>
      </c>
      <c r="G11" s="46">
        <v>5</v>
      </c>
      <c r="H11" s="47">
        <v>6</v>
      </c>
      <c r="I11" s="47">
        <v>7</v>
      </c>
      <c r="J11" s="57">
        <v>8</v>
      </c>
      <c r="K11" s="46">
        <v>9</v>
      </c>
      <c r="L11" s="46">
        <v>10</v>
      </c>
      <c r="M11" s="46">
        <v>11</v>
      </c>
      <c r="N11" s="46">
        <v>12</v>
      </c>
      <c r="O11" s="47">
        <v>13</v>
      </c>
      <c r="P11" s="47">
        <v>14</v>
      </c>
      <c r="Q11" s="46">
        <v>15</v>
      </c>
      <c r="R11" s="46">
        <v>16</v>
      </c>
      <c r="S11" s="46">
        <v>17</v>
      </c>
      <c r="T11" s="46">
        <v>18</v>
      </c>
      <c r="U11" s="46">
        <v>19</v>
      </c>
      <c r="V11" s="47">
        <v>20</v>
      </c>
      <c r="W11" s="47">
        <v>21</v>
      </c>
      <c r="X11" s="46">
        <v>22</v>
      </c>
      <c r="Y11" s="46">
        <v>23</v>
      </c>
      <c r="Z11" s="46">
        <v>24</v>
      </c>
      <c r="AA11" s="46">
        <v>25</v>
      </c>
      <c r="AB11" s="46">
        <v>26</v>
      </c>
      <c r="AC11" s="47">
        <v>27</v>
      </c>
      <c r="AD11" s="47">
        <v>28</v>
      </c>
      <c r="AE11" s="46">
        <v>29</v>
      </c>
      <c r="AF11" s="46">
        <v>30</v>
      </c>
      <c r="AG11" s="48"/>
      <c r="AH11" s="48"/>
      <c r="AI11" s="48"/>
      <c r="AJ11" s="45"/>
      <c r="AK11" s="49"/>
      <c r="AL11" s="22"/>
      <c r="AM11" s="85" t="s">
        <v>24</v>
      </c>
      <c r="AN11" s="86"/>
    </row>
    <row r="12" spans="1:42" ht="16.5" customHeight="1" x14ac:dyDescent="0.25">
      <c r="A12" s="76"/>
      <c r="B12" s="35"/>
      <c r="C12" s="1" t="s">
        <v>18</v>
      </c>
      <c r="D12" s="26" t="s">
        <v>19</v>
      </c>
      <c r="E12" s="26" t="s">
        <v>19</v>
      </c>
      <c r="F12" s="26" t="s">
        <v>19</v>
      </c>
      <c r="G12" s="26" t="s">
        <v>19</v>
      </c>
      <c r="H12" s="35" t="s">
        <v>18</v>
      </c>
      <c r="I12" s="35" t="s">
        <v>18</v>
      </c>
      <c r="J12" s="1" t="s">
        <v>21</v>
      </c>
      <c r="K12" s="26" t="s">
        <v>19</v>
      </c>
      <c r="L12" s="26" t="s">
        <v>19</v>
      </c>
      <c r="M12" s="26" t="s">
        <v>19</v>
      </c>
      <c r="N12" s="26" t="s">
        <v>19</v>
      </c>
      <c r="O12" s="35" t="s">
        <v>18</v>
      </c>
      <c r="P12" s="35" t="s">
        <v>21</v>
      </c>
      <c r="Q12" s="26" t="s">
        <v>19</v>
      </c>
      <c r="R12" s="26" t="s">
        <v>19</v>
      </c>
      <c r="S12" s="26" t="s">
        <v>19</v>
      </c>
      <c r="T12" s="1" t="s">
        <v>18</v>
      </c>
      <c r="U12" s="1" t="s">
        <v>18</v>
      </c>
      <c r="V12" s="26" t="s">
        <v>19</v>
      </c>
      <c r="W12" s="26" t="s">
        <v>19</v>
      </c>
      <c r="X12" s="26" t="s">
        <v>19</v>
      </c>
      <c r="Y12" s="1" t="s">
        <v>18</v>
      </c>
      <c r="Z12" s="1" t="s">
        <v>18</v>
      </c>
      <c r="AA12" s="26" t="s">
        <v>19</v>
      </c>
      <c r="AB12" s="26" t="s">
        <v>19</v>
      </c>
      <c r="AC12" s="26" t="s">
        <v>19</v>
      </c>
      <c r="AD12" s="35" t="s">
        <v>18</v>
      </c>
      <c r="AE12" s="1" t="s">
        <v>18</v>
      </c>
      <c r="AF12" s="26" t="s">
        <v>19</v>
      </c>
      <c r="AG12" s="37"/>
      <c r="AH12" s="37"/>
      <c r="AI12" s="37"/>
      <c r="AJ12" s="35"/>
      <c r="AK12" s="38"/>
      <c r="AL12" s="20"/>
      <c r="AM12" s="74" t="s">
        <v>18</v>
      </c>
      <c r="AN12" s="1">
        <f>COUNTIF(B2:AL37,"R")</f>
        <v>119</v>
      </c>
    </row>
    <row r="13" spans="1:42" ht="16.5" customHeight="1" thickBot="1" x14ac:dyDescent="0.3">
      <c r="A13" s="77"/>
      <c r="B13" s="39"/>
      <c r="C13" s="58"/>
      <c r="D13" s="58"/>
      <c r="E13" s="41"/>
      <c r="F13" s="41"/>
      <c r="G13" s="41"/>
      <c r="H13" s="40"/>
      <c r="I13" s="40"/>
      <c r="J13" s="41"/>
      <c r="K13" s="41"/>
      <c r="L13" s="41"/>
      <c r="M13" s="41"/>
      <c r="N13" s="41"/>
      <c r="O13" s="40"/>
      <c r="P13" s="40"/>
      <c r="Q13" s="41"/>
      <c r="R13" s="41"/>
      <c r="S13" s="41"/>
      <c r="T13" s="41"/>
      <c r="U13" s="41"/>
      <c r="V13" s="40"/>
      <c r="W13" s="40"/>
      <c r="X13" s="41"/>
      <c r="Y13" s="41"/>
      <c r="Z13" s="41"/>
      <c r="AA13" s="41"/>
      <c r="AB13" s="41"/>
      <c r="AC13" s="40"/>
      <c r="AD13" s="40"/>
      <c r="AE13" s="41"/>
      <c r="AF13" s="41"/>
      <c r="AG13" s="43"/>
      <c r="AH13" s="43"/>
      <c r="AI13" s="43"/>
      <c r="AJ13" s="39"/>
      <c r="AK13" s="44"/>
      <c r="AL13" s="21"/>
      <c r="AM13" s="74" t="s">
        <v>21</v>
      </c>
      <c r="AN13" s="1">
        <f>COUNTIF(B2:AL37,"RU")</f>
        <v>12</v>
      </c>
    </row>
    <row r="14" spans="1:42" ht="16.5" customHeight="1" x14ac:dyDescent="0.25">
      <c r="A14" s="75" t="s">
        <v>10</v>
      </c>
      <c r="B14" s="29"/>
      <c r="C14" s="59"/>
      <c r="D14" s="59"/>
      <c r="E14" s="30">
        <v>1</v>
      </c>
      <c r="F14" s="31">
        <v>2</v>
      </c>
      <c r="G14" s="31">
        <v>3</v>
      </c>
      <c r="H14" s="33">
        <v>4</v>
      </c>
      <c r="I14" s="33">
        <v>5</v>
      </c>
      <c r="J14" s="31">
        <v>6</v>
      </c>
      <c r="K14" s="31">
        <v>7</v>
      </c>
      <c r="L14" s="30">
        <v>8</v>
      </c>
      <c r="M14" s="30">
        <v>9</v>
      </c>
      <c r="N14" s="31">
        <v>10</v>
      </c>
      <c r="O14" s="33">
        <v>11</v>
      </c>
      <c r="P14" s="33">
        <v>12</v>
      </c>
      <c r="Q14" s="31">
        <v>13</v>
      </c>
      <c r="R14" s="31">
        <v>14</v>
      </c>
      <c r="S14" s="31">
        <v>15</v>
      </c>
      <c r="T14" s="31">
        <v>16</v>
      </c>
      <c r="U14" s="31">
        <v>17</v>
      </c>
      <c r="V14" s="33">
        <v>18</v>
      </c>
      <c r="W14" s="33">
        <v>19</v>
      </c>
      <c r="X14" s="30">
        <v>20</v>
      </c>
      <c r="Y14" s="31">
        <v>21</v>
      </c>
      <c r="Z14" s="31">
        <v>22</v>
      </c>
      <c r="AA14" s="31">
        <v>23</v>
      </c>
      <c r="AB14" s="31">
        <v>24</v>
      </c>
      <c r="AC14" s="33">
        <v>25</v>
      </c>
      <c r="AD14" s="33">
        <v>26</v>
      </c>
      <c r="AE14" s="31">
        <v>27</v>
      </c>
      <c r="AF14" s="31">
        <v>28</v>
      </c>
      <c r="AG14" s="31">
        <v>29</v>
      </c>
      <c r="AH14" s="31">
        <v>30</v>
      </c>
      <c r="AI14" s="31">
        <v>31</v>
      </c>
      <c r="AJ14" s="29"/>
      <c r="AK14" s="34"/>
      <c r="AL14" s="19"/>
      <c r="AM14" s="14" t="s">
        <v>46</v>
      </c>
      <c r="AN14" s="1">
        <f>COUNTIF(B2:AL37,"R'")</f>
        <v>5</v>
      </c>
    </row>
    <row r="15" spans="1:42" ht="16.5" customHeight="1" x14ac:dyDescent="0.25">
      <c r="A15" s="76"/>
      <c r="B15" s="35"/>
      <c r="C15" s="37"/>
      <c r="D15" s="37"/>
      <c r="E15" s="26" t="s">
        <v>19</v>
      </c>
      <c r="F15" s="26" t="s">
        <v>19</v>
      </c>
      <c r="G15" s="26" t="s">
        <v>19</v>
      </c>
      <c r="H15" s="35" t="s">
        <v>18</v>
      </c>
      <c r="I15" s="35" t="s">
        <v>18</v>
      </c>
      <c r="J15" s="36" t="s">
        <v>4</v>
      </c>
      <c r="K15" s="36" t="s">
        <v>4</v>
      </c>
      <c r="L15" s="36" t="s">
        <v>4</v>
      </c>
      <c r="M15" s="36" t="s">
        <v>4</v>
      </c>
      <c r="N15" s="60" t="s">
        <v>46</v>
      </c>
      <c r="O15" s="35" t="s">
        <v>18</v>
      </c>
      <c r="P15" s="35" t="s">
        <v>18</v>
      </c>
      <c r="Q15" s="26" t="s">
        <v>19</v>
      </c>
      <c r="R15" s="26" t="s">
        <v>19</v>
      </c>
      <c r="S15" s="26" t="s">
        <v>19</v>
      </c>
      <c r="T15" s="60" t="s">
        <v>18</v>
      </c>
      <c r="U15" s="36" t="s">
        <v>4</v>
      </c>
      <c r="V15" s="36" t="s">
        <v>4</v>
      </c>
      <c r="W15" s="36" t="s">
        <v>4</v>
      </c>
      <c r="X15" s="60" t="s">
        <v>18</v>
      </c>
      <c r="Y15" s="1" t="s">
        <v>18</v>
      </c>
      <c r="Z15" s="26" t="s">
        <v>19</v>
      </c>
      <c r="AA15" s="26" t="s">
        <v>19</v>
      </c>
      <c r="AB15" s="26" t="s">
        <v>19</v>
      </c>
      <c r="AC15" s="26" t="s">
        <v>19</v>
      </c>
      <c r="AD15" s="35" t="s">
        <v>18</v>
      </c>
      <c r="AE15" s="1" t="s">
        <v>18</v>
      </c>
      <c r="AF15" s="26" t="s">
        <v>19</v>
      </c>
      <c r="AG15" s="26" t="s">
        <v>19</v>
      </c>
      <c r="AH15" s="26" t="s">
        <v>19</v>
      </c>
      <c r="AI15" s="26" t="s">
        <v>19</v>
      </c>
      <c r="AJ15" s="35"/>
      <c r="AK15" s="38"/>
      <c r="AL15" s="20"/>
      <c r="AM15" s="74" t="s">
        <v>22</v>
      </c>
      <c r="AN15" s="1">
        <f>COUNTIF(B1:AL37,"C")</f>
        <v>22</v>
      </c>
    </row>
    <row r="16" spans="1:42" ht="16.5" customHeight="1" thickBot="1" x14ac:dyDescent="0.3">
      <c r="A16" s="77"/>
      <c r="B16" s="51"/>
      <c r="C16" s="61"/>
      <c r="D16" s="61"/>
      <c r="E16" s="52"/>
      <c r="F16" s="52"/>
      <c r="G16" s="52"/>
      <c r="H16" s="53"/>
      <c r="I16" s="53"/>
      <c r="J16" s="52"/>
      <c r="K16" s="52"/>
      <c r="L16" s="52"/>
      <c r="M16" s="52"/>
      <c r="N16" s="52"/>
      <c r="O16" s="53"/>
      <c r="P16" s="62"/>
      <c r="Q16" s="54" t="s">
        <v>22</v>
      </c>
      <c r="R16" s="52"/>
      <c r="S16" s="52"/>
      <c r="T16" s="52"/>
      <c r="U16" s="52"/>
      <c r="V16" s="53"/>
      <c r="W16" s="53"/>
      <c r="X16" s="52"/>
      <c r="Y16" s="52"/>
      <c r="Z16" s="52"/>
      <c r="AA16" s="52"/>
      <c r="AB16" s="52"/>
      <c r="AC16" s="53"/>
      <c r="AD16" s="53"/>
      <c r="AE16" s="52"/>
      <c r="AF16" s="52"/>
      <c r="AG16" s="52"/>
      <c r="AH16" s="52"/>
      <c r="AI16" s="52"/>
      <c r="AJ16" s="51"/>
      <c r="AK16" s="63"/>
      <c r="AL16" s="21"/>
      <c r="AM16" s="14" t="s">
        <v>37</v>
      </c>
      <c r="AN16" s="1">
        <f>COUNTIF(B2:AL37,"CET")</f>
        <v>0</v>
      </c>
    </row>
    <row r="17" spans="1:41" ht="16.5" customHeight="1" x14ac:dyDescent="0.25">
      <c r="A17" s="75" t="s">
        <v>11</v>
      </c>
      <c r="B17" s="45"/>
      <c r="C17" s="48"/>
      <c r="D17" s="48"/>
      <c r="E17" s="48"/>
      <c r="F17" s="48"/>
      <c r="G17" s="48"/>
      <c r="H17" s="47">
        <v>1</v>
      </c>
      <c r="I17" s="47">
        <v>2</v>
      </c>
      <c r="J17" s="46">
        <v>3</v>
      </c>
      <c r="K17" s="46">
        <v>4</v>
      </c>
      <c r="L17" s="46">
        <v>5</v>
      </c>
      <c r="M17" s="46">
        <v>6</v>
      </c>
      <c r="N17" s="46">
        <v>7</v>
      </c>
      <c r="O17" s="47">
        <v>8</v>
      </c>
      <c r="P17" s="47">
        <v>9</v>
      </c>
      <c r="Q17" s="46">
        <v>10</v>
      </c>
      <c r="R17" s="46">
        <v>11</v>
      </c>
      <c r="S17" s="46">
        <v>12</v>
      </c>
      <c r="T17" s="46">
        <v>13</v>
      </c>
      <c r="U17" s="57">
        <v>14</v>
      </c>
      <c r="V17" s="47">
        <v>15</v>
      </c>
      <c r="W17" s="47">
        <v>16</v>
      </c>
      <c r="X17" s="46">
        <v>17</v>
      </c>
      <c r="Y17" s="46">
        <v>18</v>
      </c>
      <c r="Z17" s="46">
        <v>19</v>
      </c>
      <c r="AA17" s="46">
        <v>20</v>
      </c>
      <c r="AB17" s="46">
        <v>21</v>
      </c>
      <c r="AC17" s="47">
        <v>22</v>
      </c>
      <c r="AD17" s="47">
        <v>23</v>
      </c>
      <c r="AE17" s="46">
        <v>24</v>
      </c>
      <c r="AF17" s="46">
        <v>25</v>
      </c>
      <c r="AG17" s="46">
        <v>26</v>
      </c>
      <c r="AH17" s="46">
        <v>27</v>
      </c>
      <c r="AI17" s="46">
        <v>28</v>
      </c>
      <c r="AJ17" s="47">
        <v>29</v>
      </c>
      <c r="AK17" s="64">
        <v>30</v>
      </c>
      <c r="AL17" s="19"/>
      <c r="AM17" s="14" t="s">
        <v>38</v>
      </c>
      <c r="AN17" s="1">
        <f>COUNTIF(B2:AL37,"F")</f>
        <v>1</v>
      </c>
    </row>
    <row r="18" spans="1:41" ht="16.5" customHeight="1" x14ac:dyDescent="0.25">
      <c r="A18" s="76"/>
      <c r="B18" s="35"/>
      <c r="C18" s="37"/>
      <c r="D18" s="37"/>
      <c r="E18" s="37"/>
      <c r="F18" s="37"/>
      <c r="G18" s="37"/>
      <c r="H18" s="35" t="s">
        <v>18</v>
      </c>
      <c r="I18" s="35" t="s">
        <v>18</v>
      </c>
      <c r="J18" s="1" t="s">
        <v>21</v>
      </c>
      <c r="K18" s="26" t="s">
        <v>19</v>
      </c>
      <c r="L18" s="26" t="s">
        <v>19</v>
      </c>
      <c r="M18" s="26" t="s">
        <v>19</v>
      </c>
      <c r="N18" s="26" t="s">
        <v>19</v>
      </c>
      <c r="O18" s="35" t="s">
        <v>18</v>
      </c>
      <c r="P18" s="35" t="s">
        <v>21</v>
      </c>
      <c r="Q18" s="26" t="s">
        <v>19</v>
      </c>
      <c r="R18" s="26" t="s">
        <v>19</v>
      </c>
      <c r="S18" s="26" t="s">
        <v>19</v>
      </c>
      <c r="T18" s="1" t="s">
        <v>18</v>
      </c>
      <c r="U18" s="1" t="s">
        <v>18</v>
      </c>
      <c r="V18" s="26" t="s">
        <v>19</v>
      </c>
      <c r="W18" s="26" t="s">
        <v>19</v>
      </c>
      <c r="X18" s="26" t="s">
        <v>19</v>
      </c>
      <c r="Y18" s="1" t="s">
        <v>18</v>
      </c>
      <c r="Z18" s="1" t="s">
        <v>18</v>
      </c>
      <c r="AA18" s="26" t="s">
        <v>19</v>
      </c>
      <c r="AB18" s="26" t="s">
        <v>19</v>
      </c>
      <c r="AC18" s="26" t="s">
        <v>19</v>
      </c>
      <c r="AD18" s="35" t="s">
        <v>18</v>
      </c>
      <c r="AE18" s="1" t="s">
        <v>18</v>
      </c>
      <c r="AF18" s="26" t="s">
        <v>19</v>
      </c>
      <c r="AG18" s="26" t="s">
        <v>19</v>
      </c>
      <c r="AH18" s="26" t="s">
        <v>19</v>
      </c>
      <c r="AI18" s="26" t="s">
        <v>19</v>
      </c>
      <c r="AJ18" s="35" t="s">
        <v>18</v>
      </c>
      <c r="AK18" s="38" t="s">
        <v>18</v>
      </c>
      <c r="AL18" s="23"/>
      <c r="AM18" s="74" t="s">
        <v>25</v>
      </c>
      <c r="AN18" s="1">
        <f>COUNTIF(B2:AL37,"RN1")</f>
        <v>1</v>
      </c>
      <c r="AO18" s="5">
        <v>4.1666666666666664E-2</v>
      </c>
    </row>
    <row r="19" spans="1:41" ht="16.5" customHeight="1" thickBot="1" x14ac:dyDescent="0.3">
      <c r="A19" s="77"/>
      <c r="B19" s="39"/>
      <c r="C19" s="43"/>
      <c r="D19" s="43"/>
      <c r="E19" s="43"/>
      <c r="F19" s="43"/>
      <c r="G19" s="43"/>
      <c r="H19" s="40"/>
      <c r="I19" s="40"/>
      <c r="J19" s="41"/>
      <c r="K19" s="41"/>
      <c r="L19" s="41"/>
      <c r="M19" s="41"/>
      <c r="N19" s="41"/>
      <c r="O19" s="40"/>
      <c r="P19" s="40"/>
      <c r="Q19" s="41"/>
      <c r="R19" s="41"/>
      <c r="S19" s="41"/>
      <c r="T19" s="41"/>
      <c r="U19" s="41"/>
      <c r="V19" s="40"/>
      <c r="W19" s="40"/>
      <c r="X19" s="41"/>
      <c r="Y19" s="41"/>
      <c r="Z19" s="41"/>
      <c r="AA19" s="41"/>
      <c r="AB19" s="41"/>
      <c r="AC19" s="40"/>
      <c r="AD19" s="40"/>
      <c r="AE19" s="41"/>
      <c r="AF19" s="41"/>
      <c r="AG19" s="41"/>
      <c r="AH19" s="58"/>
      <c r="AI19" s="58"/>
      <c r="AJ19" s="40"/>
      <c r="AK19" s="65"/>
      <c r="AL19" s="21"/>
      <c r="AM19" s="74" t="s">
        <v>26</v>
      </c>
      <c r="AN19" s="1">
        <f>COUNTIF(B2:AL37,"RN2")</f>
        <v>1</v>
      </c>
      <c r="AO19" s="5">
        <v>8.3333333333333329E-2</v>
      </c>
    </row>
    <row r="20" spans="1:41" ht="16.5" customHeight="1" x14ac:dyDescent="0.25">
      <c r="A20" s="75" t="s">
        <v>12</v>
      </c>
      <c r="B20" s="29"/>
      <c r="C20" s="31">
        <v>1</v>
      </c>
      <c r="D20" s="31">
        <v>2</v>
      </c>
      <c r="E20" s="31">
        <v>3</v>
      </c>
      <c r="F20" s="31">
        <v>4</v>
      </c>
      <c r="G20" s="31">
        <v>5</v>
      </c>
      <c r="H20" s="33">
        <v>6</v>
      </c>
      <c r="I20" s="33">
        <v>7</v>
      </c>
      <c r="J20" s="31">
        <v>8</v>
      </c>
      <c r="K20" s="31">
        <v>9</v>
      </c>
      <c r="L20" s="31">
        <v>10</v>
      </c>
      <c r="M20" s="31">
        <v>11</v>
      </c>
      <c r="N20" s="31">
        <v>12</v>
      </c>
      <c r="O20" s="33">
        <v>13</v>
      </c>
      <c r="P20" s="30">
        <v>14</v>
      </c>
      <c r="Q20" s="31">
        <v>15</v>
      </c>
      <c r="R20" s="31">
        <v>16</v>
      </c>
      <c r="S20" s="31">
        <v>17</v>
      </c>
      <c r="T20" s="31">
        <v>18</v>
      </c>
      <c r="U20" s="31">
        <v>19</v>
      </c>
      <c r="V20" s="33">
        <v>20</v>
      </c>
      <c r="W20" s="33">
        <v>21</v>
      </c>
      <c r="X20" s="31">
        <v>22</v>
      </c>
      <c r="Y20" s="31">
        <v>23</v>
      </c>
      <c r="Z20" s="31">
        <v>24</v>
      </c>
      <c r="AA20" s="31">
        <v>25</v>
      </c>
      <c r="AB20" s="31">
        <v>26</v>
      </c>
      <c r="AC20" s="33">
        <v>27</v>
      </c>
      <c r="AD20" s="33">
        <v>28</v>
      </c>
      <c r="AE20" s="31">
        <v>29</v>
      </c>
      <c r="AF20" s="31">
        <v>30</v>
      </c>
      <c r="AG20" s="31">
        <v>31</v>
      </c>
      <c r="AH20" s="59"/>
      <c r="AI20" s="59"/>
      <c r="AJ20" s="29"/>
      <c r="AK20" s="34"/>
      <c r="AL20" s="22"/>
      <c r="AM20" s="74" t="s">
        <v>27</v>
      </c>
      <c r="AN20" s="1">
        <f>COUNTIF(B2:AL37,"RN3")</f>
        <v>0</v>
      </c>
      <c r="AO20" s="5">
        <v>0.125</v>
      </c>
    </row>
    <row r="21" spans="1:41" ht="16.5" customHeight="1" x14ac:dyDescent="0.25">
      <c r="A21" s="76"/>
      <c r="B21" s="66"/>
      <c r="C21" s="67" t="s">
        <v>4</v>
      </c>
      <c r="D21" s="67" t="s">
        <v>4</v>
      </c>
      <c r="E21" s="67" t="s">
        <v>4</v>
      </c>
      <c r="F21" s="67" t="s">
        <v>4</v>
      </c>
      <c r="G21" s="60" t="s">
        <v>46</v>
      </c>
      <c r="H21" s="66" t="s">
        <v>18</v>
      </c>
      <c r="I21" s="66" t="s">
        <v>18</v>
      </c>
      <c r="J21" s="68" t="s">
        <v>19</v>
      </c>
      <c r="K21" s="68" t="s">
        <v>19</v>
      </c>
      <c r="L21" s="68" t="s">
        <v>19</v>
      </c>
      <c r="M21" s="35" t="s">
        <v>18</v>
      </c>
      <c r="N21" s="36" t="s">
        <v>4</v>
      </c>
      <c r="O21" s="67" t="s">
        <v>4</v>
      </c>
      <c r="P21" s="67" t="s">
        <v>4</v>
      </c>
      <c r="Q21" s="60" t="s">
        <v>18</v>
      </c>
      <c r="R21" s="69" t="s">
        <v>18</v>
      </c>
      <c r="S21" s="26" t="s">
        <v>19</v>
      </c>
      <c r="T21" s="68" t="s">
        <v>19</v>
      </c>
      <c r="U21" s="68" t="s">
        <v>19</v>
      </c>
      <c r="V21" s="68" t="s">
        <v>19</v>
      </c>
      <c r="W21" s="66" t="s">
        <v>18</v>
      </c>
      <c r="X21" s="69" t="s">
        <v>18</v>
      </c>
      <c r="Y21" s="68" t="s">
        <v>19</v>
      </c>
      <c r="Z21" s="68" t="s">
        <v>19</v>
      </c>
      <c r="AA21" s="68" t="s">
        <v>19</v>
      </c>
      <c r="AB21" s="68" t="s">
        <v>19</v>
      </c>
      <c r="AC21" s="66" t="s">
        <v>18</v>
      </c>
      <c r="AD21" s="66" t="s">
        <v>18</v>
      </c>
      <c r="AE21" s="69" t="s">
        <v>21</v>
      </c>
      <c r="AF21" s="68" t="s">
        <v>19</v>
      </c>
      <c r="AG21" s="68" t="s">
        <v>19</v>
      </c>
      <c r="AH21" s="37"/>
      <c r="AI21" s="37"/>
      <c r="AJ21" s="35"/>
      <c r="AK21" s="38"/>
      <c r="AL21" s="20"/>
      <c r="AM21" s="74" t="s">
        <v>28</v>
      </c>
      <c r="AN21" s="1">
        <f>COUNTIF(B2:AL37,"RN4")</f>
        <v>0</v>
      </c>
      <c r="AO21" s="5">
        <v>0.16666666666666666</v>
      </c>
    </row>
    <row r="22" spans="1:41" ht="16.5" customHeight="1" thickBot="1" x14ac:dyDescent="0.3">
      <c r="A22" s="77"/>
      <c r="B22" s="51"/>
      <c r="C22" s="54" t="s">
        <v>22</v>
      </c>
      <c r="D22" s="54" t="s">
        <v>22</v>
      </c>
      <c r="E22" s="54" t="s">
        <v>22</v>
      </c>
      <c r="F22" s="54" t="s">
        <v>22</v>
      </c>
      <c r="G22" s="54"/>
      <c r="H22" s="70"/>
      <c r="I22" s="70"/>
      <c r="J22" s="54" t="s">
        <v>22</v>
      </c>
      <c r="K22" s="54" t="s">
        <v>22</v>
      </c>
      <c r="L22" s="54" t="s">
        <v>22</v>
      </c>
      <c r="M22" s="54"/>
      <c r="N22" s="54" t="s">
        <v>22</v>
      </c>
      <c r="O22" s="71" t="s">
        <v>22</v>
      </c>
      <c r="P22" s="71" t="s">
        <v>22</v>
      </c>
      <c r="Q22" s="71"/>
      <c r="R22" s="54"/>
      <c r="S22" s="54" t="s">
        <v>22</v>
      </c>
      <c r="T22" s="54" t="s">
        <v>22</v>
      </c>
      <c r="U22" s="54" t="s">
        <v>22</v>
      </c>
      <c r="V22" s="54" t="s">
        <v>22</v>
      </c>
      <c r="W22" s="53"/>
      <c r="X22" s="52"/>
      <c r="Y22" s="52"/>
      <c r="Z22" s="52"/>
      <c r="AA22" s="52"/>
      <c r="AB22" s="52"/>
      <c r="AC22" s="53"/>
      <c r="AD22" s="53"/>
      <c r="AE22" s="52"/>
      <c r="AF22" s="52"/>
      <c r="AG22" s="52"/>
      <c r="AH22" s="61"/>
      <c r="AI22" s="61"/>
      <c r="AJ22" s="51"/>
      <c r="AK22" s="63"/>
      <c r="AL22" s="21"/>
      <c r="AM22" s="74" t="s">
        <v>29</v>
      </c>
      <c r="AN22" s="1">
        <f>COUNTIF(B2:AL37,"RN5")</f>
        <v>0</v>
      </c>
      <c r="AO22" s="5">
        <v>0.20833333333333334</v>
      </c>
    </row>
    <row r="23" spans="1:41" ht="16.5" customHeight="1" x14ac:dyDescent="0.25">
      <c r="A23" s="75" t="s">
        <v>13</v>
      </c>
      <c r="B23" s="45"/>
      <c r="C23" s="48"/>
      <c r="D23" s="48"/>
      <c r="E23" s="48"/>
      <c r="F23" s="46">
        <v>1</v>
      </c>
      <c r="G23" s="46">
        <v>2</v>
      </c>
      <c r="H23" s="47">
        <v>3</v>
      </c>
      <c r="I23" s="47">
        <v>4</v>
      </c>
      <c r="J23" s="46">
        <v>5</v>
      </c>
      <c r="K23" s="46">
        <v>6</v>
      </c>
      <c r="L23" s="46">
        <v>7</v>
      </c>
      <c r="M23" s="46">
        <v>8</v>
      </c>
      <c r="N23" s="46">
        <v>9</v>
      </c>
      <c r="O23" s="47">
        <v>10</v>
      </c>
      <c r="P23" s="47">
        <v>11</v>
      </c>
      <c r="Q23" s="46">
        <v>12</v>
      </c>
      <c r="R23" s="46">
        <v>13</v>
      </c>
      <c r="S23" s="46">
        <v>14</v>
      </c>
      <c r="T23" s="56">
        <v>15</v>
      </c>
      <c r="U23" s="46">
        <v>16</v>
      </c>
      <c r="V23" s="47">
        <v>17</v>
      </c>
      <c r="W23" s="47">
        <v>18</v>
      </c>
      <c r="X23" s="46">
        <v>19</v>
      </c>
      <c r="Y23" s="46">
        <v>20</v>
      </c>
      <c r="Z23" s="46">
        <v>21</v>
      </c>
      <c r="AA23" s="46">
        <v>22</v>
      </c>
      <c r="AB23" s="57">
        <v>23</v>
      </c>
      <c r="AC23" s="47">
        <v>24</v>
      </c>
      <c r="AD23" s="47">
        <v>25</v>
      </c>
      <c r="AE23" s="46">
        <v>26</v>
      </c>
      <c r="AF23" s="46">
        <v>27</v>
      </c>
      <c r="AG23" s="46">
        <v>28</v>
      </c>
      <c r="AH23" s="46">
        <v>29</v>
      </c>
      <c r="AI23" s="46">
        <v>30</v>
      </c>
      <c r="AJ23" s="47">
        <v>31</v>
      </c>
      <c r="AK23" s="49"/>
      <c r="AL23" s="19"/>
      <c r="AM23" s="74" t="s">
        <v>32</v>
      </c>
      <c r="AN23" s="1">
        <f>COUNTIF(B2:AL37,"RN'")</f>
        <v>1</v>
      </c>
      <c r="AO23" s="5">
        <v>0.22916666666666666</v>
      </c>
    </row>
    <row r="24" spans="1:41" ht="16.5" customHeight="1" x14ac:dyDescent="0.25">
      <c r="A24" s="76"/>
      <c r="B24" s="35"/>
      <c r="C24" s="37"/>
      <c r="D24" s="37"/>
      <c r="E24" s="37"/>
      <c r="F24" s="26" t="s">
        <v>19</v>
      </c>
      <c r="G24" s="26" t="s">
        <v>19</v>
      </c>
      <c r="H24" s="35" t="s">
        <v>18</v>
      </c>
      <c r="I24" s="35" t="s">
        <v>21</v>
      </c>
      <c r="J24" s="26" t="s">
        <v>19</v>
      </c>
      <c r="K24" s="26" t="s">
        <v>19</v>
      </c>
      <c r="L24" s="26" t="s">
        <v>19</v>
      </c>
      <c r="M24" s="1" t="s">
        <v>18</v>
      </c>
      <c r="N24" s="1" t="s">
        <v>18</v>
      </c>
      <c r="O24" s="26" t="s">
        <v>19</v>
      </c>
      <c r="P24" s="26" t="s">
        <v>19</v>
      </c>
      <c r="Q24" s="26" t="s">
        <v>19</v>
      </c>
      <c r="R24" s="1" t="s">
        <v>18</v>
      </c>
      <c r="S24" s="1" t="s">
        <v>18</v>
      </c>
      <c r="T24" s="26" t="s">
        <v>19</v>
      </c>
      <c r="U24" s="26" t="s">
        <v>19</v>
      </c>
      <c r="V24" s="26" t="s">
        <v>19</v>
      </c>
      <c r="W24" s="35" t="s">
        <v>18</v>
      </c>
      <c r="X24" s="1" t="s">
        <v>18</v>
      </c>
      <c r="Y24" s="26" t="s">
        <v>19</v>
      </c>
      <c r="Z24" s="26" t="s">
        <v>19</v>
      </c>
      <c r="AA24" s="26" t="s">
        <v>19</v>
      </c>
      <c r="AB24" s="26" t="s">
        <v>19</v>
      </c>
      <c r="AC24" s="35" t="s">
        <v>18</v>
      </c>
      <c r="AD24" s="35" t="s">
        <v>18</v>
      </c>
      <c r="AE24" s="36" t="s">
        <v>4</v>
      </c>
      <c r="AF24" s="36" t="s">
        <v>4</v>
      </c>
      <c r="AG24" s="36" t="s">
        <v>4</v>
      </c>
      <c r="AH24" s="36" t="s">
        <v>4</v>
      </c>
      <c r="AI24" s="60" t="s">
        <v>46</v>
      </c>
      <c r="AJ24" s="35" t="s">
        <v>18</v>
      </c>
      <c r="AK24" s="38"/>
      <c r="AL24" s="20"/>
      <c r="AM24" s="74" t="s">
        <v>30</v>
      </c>
      <c r="AN24" s="1">
        <f>COUNTIF(B2:AL37,"RN6")</f>
        <v>0</v>
      </c>
      <c r="AO24" s="5">
        <v>0.25</v>
      </c>
    </row>
    <row r="25" spans="1:41" ht="16.5" customHeight="1" thickBot="1" x14ac:dyDescent="0.3">
      <c r="A25" s="77"/>
      <c r="B25" s="39"/>
      <c r="C25" s="43"/>
      <c r="D25" s="43"/>
      <c r="E25" s="43"/>
      <c r="F25" s="41"/>
      <c r="G25" s="41"/>
      <c r="H25" s="40"/>
      <c r="I25" s="40"/>
      <c r="J25" s="41"/>
      <c r="K25" s="41"/>
      <c r="L25" s="41"/>
      <c r="M25" s="41"/>
      <c r="N25" s="41"/>
      <c r="O25" s="40"/>
      <c r="P25" s="40"/>
      <c r="Q25" s="41"/>
      <c r="R25" s="41"/>
      <c r="S25" s="41"/>
      <c r="T25" s="41"/>
      <c r="U25" s="41"/>
      <c r="V25" s="40"/>
      <c r="W25" s="40"/>
      <c r="X25" s="41"/>
      <c r="Y25" s="41"/>
      <c r="Z25" s="41"/>
      <c r="AA25" s="41"/>
      <c r="AB25" s="41"/>
      <c r="AC25" s="40"/>
      <c r="AD25" s="40"/>
      <c r="AE25" s="41"/>
      <c r="AF25" s="41"/>
      <c r="AG25" s="41"/>
      <c r="AH25" s="41"/>
      <c r="AI25" s="41"/>
      <c r="AJ25" s="40"/>
      <c r="AK25" s="44"/>
      <c r="AL25" s="21"/>
      <c r="AM25" s="74" t="s">
        <v>31</v>
      </c>
      <c r="AN25" s="1">
        <f>COUNTIF(B2:AL37,"RN7")</f>
        <v>0</v>
      </c>
      <c r="AO25" s="5">
        <v>0.29166666666666669</v>
      </c>
    </row>
    <row r="26" spans="1:41" ht="16.5" customHeight="1" x14ac:dyDescent="0.25">
      <c r="A26" s="75" t="s">
        <v>14</v>
      </c>
      <c r="B26" s="33">
        <v>1</v>
      </c>
      <c r="C26" s="31">
        <v>2</v>
      </c>
      <c r="D26" s="31">
        <v>3</v>
      </c>
      <c r="E26" s="31">
        <v>4</v>
      </c>
      <c r="F26" s="31">
        <v>5</v>
      </c>
      <c r="G26" s="31">
        <v>6</v>
      </c>
      <c r="H26" s="33">
        <v>7</v>
      </c>
      <c r="I26" s="33">
        <v>8</v>
      </c>
      <c r="J26" s="31">
        <v>9</v>
      </c>
      <c r="K26" s="31">
        <v>10</v>
      </c>
      <c r="L26" s="31">
        <v>11</v>
      </c>
      <c r="M26" s="31">
        <v>12</v>
      </c>
      <c r="N26" s="31">
        <v>13</v>
      </c>
      <c r="O26" s="33">
        <v>14</v>
      </c>
      <c r="P26" s="33">
        <v>15</v>
      </c>
      <c r="Q26" s="31">
        <v>16</v>
      </c>
      <c r="R26" s="31">
        <v>17</v>
      </c>
      <c r="S26" s="31">
        <v>18</v>
      </c>
      <c r="T26" s="31">
        <v>19</v>
      </c>
      <c r="U26" s="31">
        <v>20</v>
      </c>
      <c r="V26" s="33">
        <v>21</v>
      </c>
      <c r="W26" s="33">
        <v>22</v>
      </c>
      <c r="X26" s="31">
        <v>23</v>
      </c>
      <c r="Y26" s="31">
        <v>24</v>
      </c>
      <c r="Z26" s="31">
        <v>25</v>
      </c>
      <c r="AA26" s="31">
        <v>26</v>
      </c>
      <c r="AB26" s="31">
        <v>27</v>
      </c>
      <c r="AC26" s="33">
        <v>28</v>
      </c>
      <c r="AD26" s="33">
        <v>29</v>
      </c>
      <c r="AE26" s="31">
        <v>30</v>
      </c>
      <c r="AF26" s="59"/>
      <c r="AG26" s="59"/>
      <c r="AH26" s="59"/>
      <c r="AI26" s="59"/>
      <c r="AJ26" s="29"/>
      <c r="AK26" s="34"/>
      <c r="AL26" s="19"/>
      <c r="AM26" s="14" t="s">
        <v>44</v>
      </c>
      <c r="AN26" s="1">
        <f>COUNTIF(B2:AL37,"RN8")</f>
        <v>2</v>
      </c>
      <c r="AO26" s="5">
        <v>0.33611111111111108</v>
      </c>
    </row>
    <row r="27" spans="1:41" ht="16.5" customHeight="1" x14ac:dyDescent="0.25">
      <c r="A27" s="76"/>
      <c r="B27" s="35" t="s">
        <v>18</v>
      </c>
      <c r="C27" s="26" t="s">
        <v>19</v>
      </c>
      <c r="D27" s="26" t="s">
        <v>19</v>
      </c>
      <c r="E27" s="26" t="s">
        <v>19</v>
      </c>
      <c r="F27" s="35" t="s">
        <v>18</v>
      </c>
      <c r="G27" s="36" t="s">
        <v>4</v>
      </c>
      <c r="H27" s="36" t="s">
        <v>4</v>
      </c>
      <c r="I27" s="36" t="s">
        <v>4</v>
      </c>
      <c r="J27" s="60" t="s">
        <v>18</v>
      </c>
      <c r="K27" s="1" t="s">
        <v>18</v>
      </c>
      <c r="L27" s="26" t="s">
        <v>19</v>
      </c>
      <c r="M27" s="26" t="s">
        <v>19</v>
      </c>
      <c r="N27" s="26" t="s">
        <v>19</v>
      </c>
      <c r="O27" s="26" t="s">
        <v>19</v>
      </c>
      <c r="P27" s="35" t="s">
        <v>18</v>
      </c>
      <c r="Q27" s="1" t="s">
        <v>18</v>
      </c>
      <c r="R27" s="26" t="s">
        <v>19</v>
      </c>
      <c r="S27" s="26" t="s">
        <v>19</v>
      </c>
      <c r="T27" s="26" t="s">
        <v>19</v>
      </c>
      <c r="U27" s="26" t="s">
        <v>19</v>
      </c>
      <c r="V27" s="35" t="s">
        <v>18</v>
      </c>
      <c r="W27" s="35" t="s">
        <v>18</v>
      </c>
      <c r="X27" s="1" t="s">
        <v>21</v>
      </c>
      <c r="Y27" s="26" t="s">
        <v>19</v>
      </c>
      <c r="Z27" s="26" t="s">
        <v>19</v>
      </c>
      <c r="AA27" s="26" t="s">
        <v>19</v>
      </c>
      <c r="AB27" s="26" t="s">
        <v>19</v>
      </c>
      <c r="AC27" s="35" t="s">
        <v>18</v>
      </c>
      <c r="AD27" s="35" t="s">
        <v>21</v>
      </c>
      <c r="AE27" s="26" t="s">
        <v>19</v>
      </c>
      <c r="AF27" s="37"/>
      <c r="AG27" s="37"/>
      <c r="AH27" s="37"/>
      <c r="AI27" s="37"/>
      <c r="AJ27" s="35"/>
      <c r="AK27" s="38"/>
      <c r="AL27" s="20"/>
      <c r="AM27" s="74" t="s">
        <v>40</v>
      </c>
      <c r="AN27" s="1">
        <f>COUNTIF(B2:AL37,"RNN")</f>
        <v>0</v>
      </c>
      <c r="AO27" s="5">
        <v>0.3430555555555555</v>
      </c>
    </row>
    <row r="28" spans="1:41" ht="16.5" customHeight="1" thickBot="1" x14ac:dyDescent="0.3">
      <c r="A28" s="77"/>
      <c r="B28" s="53"/>
      <c r="C28" s="52"/>
      <c r="D28" s="52"/>
      <c r="E28" s="52"/>
      <c r="F28" s="52"/>
      <c r="G28" s="52"/>
      <c r="H28" s="53"/>
      <c r="I28" s="53"/>
      <c r="J28" s="52"/>
      <c r="K28" s="52"/>
      <c r="L28" s="52"/>
      <c r="M28" s="52"/>
      <c r="N28" s="52"/>
      <c r="O28" s="53"/>
      <c r="P28" s="53"/>
      <c r="Q28" s="52"/>
      <c r="R28" s="52"/>
      <c r="S28" s="52"/>
      <c r="T28" s="52"/>
      <c r="U28" s="52"/>
      <c r="V28" s="53"/>
      <c r="W28" s="53"/>
      <c r="X28" s="52"/>
      <c r="Y28" s="52"/>
      <c r="Z28" s="52"/>
      <c r="AA28" s="52"/>
      <c r="AB28" s="52"/>
      <c r="AC28" s="53"/>
      <c r="AD28" s="53"/>
      <c r="AE28" s="52"/>
      <c r="AF28" s="61"/>
      <c r="AG28" s="61"/>
      <c r="AH28" s="61"/>
      <c r="AI28" s="61"/>
      <c r="AJ28" s="51"/>
      <c r="AK28" s="63"/>
      <c r="AL28" s="21"/>
      <c r="AM28" s="14" t="s">
        <v>41</v>
      </c>
      <c r="AN28" s="1">
        <f>COUNTIF(B2:AL37,"RNJ")</f>
        <v>0</v>
      </c>
      <c r="AO28" s="16">
        <v>0.35416666666666669</v>
      </c>
    </row>
    <row r="29" spans="1:41" ht="16.5" customHeight="1" x14ac:dyDescent="0.25">
      <c r="A29" s="75" t="s">
        <v>15</v>
      </c>
      <c r="B29" s="45"/>
      <c r="C29" s="48"/>
      <c r="D29" s="46">
        <v>1</v>
      </c>
      <c r="E29" s="46">
        <v>2</v>
      </c>
      <c r="F29" s="46">
        <v>3</v>
      </c>
      <c r="G29" s="46">
        <v>4</v>
      </c>
      <c r="H29" s="47">
        <v>5</v>
      </c>
      <c r="I29" s="47">
        <v>6</v>
      </c>
      <c r="J29" s="46">
        <v>7</v>
      </c>
      <c r="K29" s="46">
        <v>8</v>
      </c>
      <c r="L29" s="46">
        <v>9</v>
      </c>
      <c r="M29" s="46">
        <v>10</v>
      </c>
      <c r="N29" s="46">
        <v>11</v>
      </c>
      <c r="O29" s="47">
        <v>12</v>
      </c>
      <c r="P29" s="47">
        <v>13</v>
      </c>
      <c r="Q29" s="46">
        <v>14</v>
      </c>
      <c r="R29" s="46">
        <v>15</v>
      </c>
      <c r="S29" s="46">
        <v>16</v>
      </c>
      <c r="T29" s="46">
        <v>17</v>
      </c>
      <c r="U29" s="46">
        <v>18</v>
      </c>
      <c r="V29" s="47">
        <v>19</v>
      </c>
      <c r="W29" s="47">
        <v>20</v>
      </c>
      <c r="X29" s="46">
        <v>21</v>
      </c>
      <c r="Y29" s="46">
        <v>22</v>
      </c>
      <c r="Z29" s="46">
        <v>23</v>
      </c>
      <c r="AA29" s="46">
        <v>24</v>
      </c>
      <c r="AB29" s="46">
        <v>25</v>
      </c>
      <c r="AC29" s="47">
        <v>26</v>
      </c>
      <c r="AD29" s="47">
        <v>27</v>
      </c>
      <c r="AE29" s="46">
        <v>28</v>
      </c>
      <c r="AF29" s="46">
        <v>29</v>
      </c>
      <c r="AG29" s="46">
        <v>30</v>
      </c>
      <c r="AH29" s="46">
        <v>31</v>
      </c>
      <c r="AI29" s="48"/>
      <c r="AJ29" s="45"/>
      <c r="AK29" s="49"/>
      <c r="AL29" s="19"/>
      <c r="AM29" s="14" t="s">
        <v>45</v>
      </c>
      <c r="AN29" s="1">
        <f>COUNTIF(B2:AL37,"Gr")</f>
        <v>1</v>
      </c>
    </row>
    <row r="30" spans="1:41" ht="16.5" customHeight="1" x14ac:dyDescent="0.25">
      <c r="A30" s="76"/>
      <c r="B30" s="35"/>
      <c r="C30" s="37"/>
      <c r="D30" s="26" t="s">
        <v>19</v>
      </c>
      <c r="E30" s="26" t="s">
        <v>19</v>
      </c>
      <c r="F30" s="1" t="s">
        <v>18</v>
      </c>
      <c r="G30" s="1" t="s">
        <v>18</v>
      </c>
      <c r="H30" s="26" t="s">
        <v>19</v>
      </c>
      <c r="I30" s="26" t="s">
        <v>19</v>
      </c>
      <c r="J30" s="26" t="s">
        <v>19</v>
      </c>
      <c r="K30" s="1" t="s">
        <v>18</v>
      </c>
      <c r="L30" s="1" t="s">
        <v>18</v>
      </c>
      <c r="M30" s="26" t="s">
        <v>19</v>
      </c>
      <c r="N30" s="26" t="s">
        <v>19</v>
      </c>
      <c r="O30" s="26" t="s">
        <v>19</v>
      </c>
      <c r="P30" s="35" t="s">
        <v>18</v>
      </c>
      <c r="Q30" s="1" t="s">
        <v>18</v>
      </c>
      <c r="R30" s="26" t="s">
        <v>19</v>
      </c>
      <c r="S30" s="26" t="s">
        <v>19</v>
      </c>
      <c r="T30" s="26" t="s">
        <v>19</v>
      </c>
      <c r="U30" s="26" t="s">
        <v>19</v>
      </c>
      <c r="V30" s="35" t="s">
        <v>18</v>
      </c>
      <c r="W30" s="35" t="s">
        <v>18</v>
      </c>
      <c r="X30" s="36" t="s">
        <v>4</v>
      </c>
      <c r="Y30" s="36" t="s">
        <v>4</v>
      </c>
      <c r="Z30" s="36" t="s">
        <v>4</v>
      </c>
      <c r="AA30" s="36" t="s">
        <v>4</v>
      </c>
      <c r="AB30" s="60" t="s">
        <v>46</v>
      </c>
      <c r="AC30" s="35" t="s">
        <v>18</v>
      </c>
      <c r="AD30" s="35" t="s">
        <v>18</v>
      </c>
      <c r="AE30" s="26" t="s">
        <v>19</v>
      </c>
      <c r="AF30" s="26" t="s">
        <v>19</v>
      </c>
      <c r="AG30" s="26" t="s">
        <v>19</v>
      </c>
      <c r="AH30" s="35" t="s">
        <v>18</v>
      </c>
      <c r="AI30" s="37"/>
      <c r="AJ30" s="35"/>
      <c r="AK30" s="38"/>
      <c r="AL30" s="20"/>
    </row>
    <row r="31" spans="1:41" ht="16.5" customHeight="1" thickBot="1" x14ac:dyDescent="0.3">
      <c r="A31" s="77"/>
      <c r="B31" s="39"/>
      <c r="C31" s="43"/>
      <c r="D31" s="41"/>
      <c r="E31" s="41"/>
      <c r="F31" s="41"/>
      <c r="G31" s="41"/>
      <c r="H31" s="40"/>
      <c r="I31" s="40"/>
      <c r="J31" s="41"/>
      <c r="K31" s="41"/>
      <c r="L31" s="41"/>
      <c r="M31" s="41"/>
      <c r="N31" s="41"/>
      <c r="O31" s="40"/>
      <c r="P31" s="40"/>
      <c r="Q31" s="41"/>
      <c r="R31" s="41"/>
      <c r="S31" s="41"/>
      <c r="T31" s="41"/>
      <c r="U31" s="41"/>
      <c r="V31" s="40"/>
      <c r="W31" s="40"/>
      <c r="X31" s="41"/>
      <c r="Y31" s="41"/>
      <c r="Z31" s="41"/>
      <c r="AA31" s="41"/>
      <c r="AB31" s="41"/>
      <c r="AC31" s="40"/>
      <c r="AD31" s="40"/>
      <c r="AE31" s="41"/>
      <c r="AF31" s="41"/>
      <c r="AG31" s="41"/>
      <c r="AH31" s="41"/>
      <c r="AI31" s="43"/>
      <c r="AJ31" s="39"/>
      <c r="AK31" s="44"/>
      <c r="AL31" s="21"/>
      <c r="AM31" s="90" t="s">
        <v>33</v>
      </c>
      <c r="AN31" s="86"/>
    </row>
    <row r="32" spans="1:41" ht="16.5" customHeight="1" x14ac:dyDescent="0.25">
      <c r="A32" s="75" t="s">
        <v>16</v>
      </c>
      <c r="B32" s="29"/>
      <c r="C32" s="59"/>
      <c r="D32" s="59"/>
      <c r="E32" s="59"/>
      <c r="F32" s="59"/>
      <c r="G32" s="30">
        <v>1</v>
      </c>
      <c r="H32" s="33">
        <v>2</v>
      </c>
      <c r="I32" s="33">
        <v>3</v>
      </c>
      <c r="J32" s="31">
        <v>4</v>
      </c>
      <c r="K32" s="31">
        <v>5</v>
      </c>
      <c r="L32" s="31">
        <v>6</v>
      </c>
      <c r="M32" s="31">
        <v>7</v>
      </c>
      <c r="N32" s="31">
        <v>8</v>
      </c>
      <c r="O32" s="33">
        <v>9</v>
      </c>
      <c r="P32" s="33">
        <v>10</v>
      </c>
      <c r="Q32" s="30">
        <v>11</v>
      </c>
      <c r="R32" s="31">
        <v>12</v>
      </c>
      <c r="S32" s="31">
        <v>13</v>
      </c>
      <c r="T32" s="31">
        <v>14</v>
      </c>
      <c r="U32" s="31">
        <v>15</v>
      </c>
      <c r="V32" s="33">
        <v>16</v>
      </c>
      <c r="W32" s="33">
        <v>17</v>
      </c>
      <c r="X32" s="31">
        <v>18</v>
      </c>
      <c r="Y32" s="31">
        <v>19</v>
      </c>
      <c r="Z32" s="31">
        <v>20</v>
      </c>
      <c r="AA32" s="31">
        <v>21</v>
      </c>
      <c r="AB32" s="31">
        <v>22</v>
      </c>
      <c r="AC32" s="33">
        <v>23</v>
      </c>
      <c r="AD32" s="33">
        <v>24</v>
      </c>
      <c r="AE32" s="31">
        <v>25</v>
      </c>
      <c r="AF32" s="31">
        <v>26</v>
      </c>
      <c r="AG32" s="31">
        <v>27</v>
      </c>
      <c r="AH32" s="31">
        <v>28</v>
      </c>
      <c r="AI32" s="31">
        <v>29</v>
      </c>
      <c r="AJ32" s="33">
        <v>30</v>
      </c>
      <c r="AK32" s="34"/>
      <c r="AL32" s="19"/>
      <c r="AM32" s="74" t="s">
        <v>19</v>
      </c>
      <c r="AN32" s="5">
        <f>AN6*AO6</f>
        <v>60.94027777777778</v>
      </c>
    </row>
    <row r="33" spans="1:40" ht="16.5" customHeight="1" x14ac:dyDescent="0.25">
      <c r="A33" s="76"/>
      <c r="B33" s="35"/>
      <c r="C33" s="37"/>
      <c r="D33" s="37"/>
      <c r="E33" s="37"/>
      <c r="F33" s="37"/>
      <c r="G33" s="36" t="s">
        <v>4</v>
      </c>
      <c r="H33" s="36" t="s">
        <v>4</v>
      </c>
      <c r="I33" s="36" t="s">
        <v>4</v>
      </c>
      <c r="J33" s="60" t="s">
        <v>18</v>
      </c>
      <c r="K33" s="1" t="s">
        <v>18</v>
      </c>
      <c r="L33" s="26" t="s">
        <v>19</v>
      </c>
      <c r="M33" s="26" t="s">
        <v>19</v>
      </c>
      <c r="N33" s="26" t="s">
        <v>19</v>
      </c>
      <c r="O33" s="26" t="s">
        <v>19</v>
      </c>
      <c r="P33" s="35" t="s">
        <v>18</v>
      </c>
      <c r="Q33" s="1" t="s">
        <v>18</v>
      </c>
      <c r="R33" s="26" t="s">
        <v>19</v>
      </c>
      <c r="S33" s="26" t="s">
        <v>19</v>
      </c>
      <c r="T33" s="26" t="s">
        <v>19</v>
      </c>
      <c r="U33" s="26" t="s">
        <v>19</v>
      </c>
      <c r="V33" s="35" t="s">
        <v>18</v>
      </c>
      <c r="W33" s="35" t="s">
        <v>18</v>
      </c>
      <c r="X33" s="1" t="s">
        <v>21</v>
      </c>
      <c r="Y33" s="26" t="s">
        <v>19</v>
      </c>
      <c r="Z33" s="26" t="s">
        <v>19</v>
      </c>
      <c r="AA33" s="26" t="s">
        <v>19</v>
      </c>
      <c r="AB33" s="26" t="s">
        <v>19</v>
      </c>
      <c r="AC33" s="35" t="s">
        <v>18</v>
      </c>
      <c r="AD33" s="35" t="s">
        <v>21</v>
      </c>
      <c r="AE33" s="26" t="s">
        <v>19</v>
      </c>
      <c r="AF33" s="26" t="s">
        <v>19</v>
      </c>
      <c r="AG33" s="26" t="s">
        <v>19</v>
      </c>
      <c r="AH33" s="1" t="s">
        <v>18</v>
      </c>
      <c r="AI33" s="1" t="s">
        <v>18</v>
      </c>
      <c r="AJ33" s="26" t="s">
        <v>19</v>
      </c>
      <c r="AK33" s="38"/>
      <c r="AL33" s="20"/>
      <c r="AM33" s="74" t="s">
        <v>20</v>
      </c>
      <c r="AN33" s="5">
        <f>AN5*AO5</f>
        <v>0.45833333333333331</v>
      </c>
    </row>
    <row r="34" spans="1:40" ht="16.5" customHeight="1" thickBot="1" x14ac:dyDescent="0.3">
      <c r="A34" s="77"/>
      <c r="B34" s="51"/>
      <c r="C34" s="61"/>
      <c r="D34" s="61"/>
      <c r="E34" s="61"/>
      <c r="F34" s="61"/>
      <c r="G34" s="52"/>
      <c r="H34" s="53"/>
      <c r="I34" s="53"/>
      <c r="J34" s="52"/>
      <c r="K34" s="52"/>
      <c r="L34" s="52"/>
      <c r="M34" s="52"/>
      <c r="N34" s="52"/>
      <c r="O34" s="53"/>
      <c r="P34" s="53"/>
      <c r="Q34" s="52"/>
      <c r="R34" s="52"/>
      <c r="S34" s="52"/>
      <c r="T34" s="52"/>
      <c r="U34" s="52"/>
      <c r="V34" s="53"/>
      <c r="W34" s="53"/>
      <c r="X34" s="52"/>
      <c r="Y34" s="52"/>
      <c r="Z34" s="52"/>
      <c r="AA34" s="52"/>
      <c r="AB34" s="52"/>
      <c r="AC34" s="53"/>
      <c r="AD34" s="53"/>
      <c r="AE34" s="52"/>
      <c r="AF34" s="52"/>
      <c r="AG34" s="52"/>
      <c r="AH34" s="52"/>
      <c r="AI34" s="52"/>
      <c r="AJ34" s="53"/>
      <c r="AK34" s="63"/>
      <c r="AL34" s="21"/>
      <c r="AM34" s="74" t="s">
        <v>4</v>
      </c>
      <c r="AN34" s="5">
        <f>AN4*AO4</f>
        <v>17.320138888888888</v>
      </c>
    </row>
    <row r="35" spans="1:40" ht="16.5" customHeight="1" x14ac:dyDescent="0.25">
      <c r="A35" s="75" t="s">
        <v>17</v>
      </c>
      <c r="B35" s="47">
        <v>1</v>
      </c>
      <c r="C35" s="46">
        <v>2</v>
      </c>
      <c r="D35" s="46">
        <v>3</v>
      </c>
      <c r="E35" s="46">
        <v>4</v>
      </c>
      <c r="F35" s="46">
        <v>5</v>
      </c>
      <c r="G35" s="46">
        <v>6</v>
      </c>
      <c r="H35" s="47">
        <v>7</v>
      </c>
      <c r="I35" s="47">
        <v>8</v>
      </c>
      <c r="J35" s="46">
        <v>9</v>
      </c>
      <c r="K35" s="46">
        <v>10</v>
      </c>
      <c r="L35" s="46">
        <v>11</v>
      </c>
      <c r="M35" s="46">
        <v>12</v>
      </c>
      <c r="N35" s="46">
        <v>13</v>
      </c>
      <c r="O35" s="47">
        <v>14</v>
      </c>
      <c r="P35" s="47">
        <v>15</v>
      </c>
      <c r="Q35" s="46">
        <v>16</v>
      </c>
      <c r="R35" s="46">
        <v>17</v>
      </c>
      <c r="S35" s="46">
        <v>18</v>
      </c>
      <c r="T35" s="46">
        <v>19</v>
      </c>
      <c r="U35" s="46">
        <v>20</v>
      </c>
      <c r="V35" s="47">
        <v>21</v>
      </c>
      <c r="W35" s="47">
        <v>22</v>
      </c>
      <c r="X35" s="46">
        <v>23</v>
      </c>
      <c r="Y35" s="46">
        <v>24</v>
      </c>
      <c r="Z35" s="56">
        <v>25</v>
      </c>
      <c r="AA35" s="46">
        <v>26</v>
      </c>
      <c r="AB35" s="46">
        <v>27</v>
      </c>
      <c r="AC35" s="47">
        <v>28</v>
      </c>
      <c r="AD35" s="47">
        <v>29</v>
      </c>
      <c r="AE35" s="46">
        <v>30</v>
      </c>
      <c r="AF35" s="46">
        <v>31</v>
      </c>
      <c r="AG35" s="48"/>
      <c r="AH35" s="48"/>
      <c r="AI35" s="48"/>
      <c r="AJ35" s="45"/>
      <c r="AK35" s="49"/>
      <c r="AL35" s="19"/>
      <c r="AM35" s="74" t="s">
        <v>34</v>
      </c>
      <c r="AN35" s="5">
        <f>AN32+AN33+AN34</f>
        <v>78.71875</v>
      </c>
    </row>
    <row r="36" spans="1:40" ht="16.5" customHeight="1" x14ac:dyDescent="0.25">
      <c r="A36" s="76"/>
      <c r="B36" s="26" t="s">
        <v>19</v>
      </c>
      <c r="C36" s="26" t="s">
        <v>19</v>
      </c>
      <c r="D36" s="1" t="s">
        <v>18</v>
      </c>
      <c r="E36" s="1" t="s">
        <v>18</v>
      </c>
      <c r="F36" s="26" t="s">
        <v>19</v>
      </c>
      <c r="G36" s="26" t="s">
        <v>19</v>
      </c>
      <c r="H36" s="26" t="s">
        <v>19</v>
      </c>
      <c r="I36" s="35" t="s">
        <v>18</v>
      </c>
      <c r="J36" s="1" t="s">
        <v>18</v>
      </c>
      <c r="K36" s="26" t="s">
        <v>19</v>
      </c>
      <c r="L36" s="26" t="s">
        <v>19</v>
      </c>
      <c r="M36" s="26" t="s">
        <v>19</v>
      </c>
      <c r="N36" s="26" t="s">
        <v>19</v>
      </c>
      <c r="O36" s="35" t="s">
        <v>18</v>
      </c>
      <c r="P36" s="35" t="s">
        <v>18</v>
      </c>
      <c r="Q36" s="36" t="s">
        <v>4</v>
      </c>
      <c r="R36" s="36" t="s">
        <v>4</v>
      </c>
      <c r="S36" s="36" t="s">
        <v>4</v>
      </c>
      <c r="T36" s="36" t="s">
        <v>4</v>
      </c>
      <c r="U36" s="60" t="s">
        <v>46</v>
      </c>
      <c r="V36" s="35" t="s">
        <v>18</v>
      </c>
      <c r="W36" s="35" t="s">
        <v>18</v>
      </c>
      <c r="X36" s="26" t="s">
        <v>19</v>
      </c>
      <c r="Y36" s="26" t="s">
        <v>19</v>
      </c>
      <c r="Z36" s="26" t="s">
        <v>19</v>
      </c>
      <c r="AA36" s="35" t="s">
        <v>18</v>
      </c>
      <c r="AB36" s="36" t="s">
        <v>4</v>
      </c>
      <c r="AC36" s="36" t="s">
        <v>4</v>
      </c>
      <c r="AD36" s="36" t="s">
        <v>4</v>
      </c>
      <c r="AE36" s="60" t="s">
        <v>18</v>
      </c>
      <c r="AF36" s="1" t="s">
        <v>18</v>
      </c>
      <c r="AG36" s="37"/>
      <c r="AH36" s="37"/>
      <c r="AI36" s="37"/>
      <c r="AJ36" s="35"/>
      <c r="AK36" s="38"/>
      <c r="AL36" s="20"/>
    </row>
    <row r="37" spans="1:40" ht="16.5" customHeight="1" thickBot="1" x14ac:dyDescent="0.3">
      <c r="A37" s="77"/>
      <c r="B37" s="40"/>
      <c r="C37" s="41"/>
      <c r="D37" s="41"/>
      <c r="E37" s="41"/>
      <c r="F37" s="41"/>
      <c r="G37" s="41"/>
      <c r="H37" s="40"/>
      <c r="I37" s="40"/>
      <c r="J37" s="41"/>
      <c r="K37" s="41"/>
      <c r="L37" s="41"/>
      <c r="M37" s="41"/>
      <c r="N37" s="41"/>
      <c r="O37" s="40"/>
      <c r="P37" s="40"/>
      <c r="Q37" s="41"/>
      <c r="R37" s="41"/>
      <c r="S37" s="41"/>
      <c r="T37" s="41"/>
      <c r="U37" s="41"/>
      <c r="V37" s="40"/>
      <c r="W37" s="40"/>
      <c r="X37" s="41" t="s">
        <v>22</v>
      </c>
      <c r="Y37" s="41" t="s">
        <v>22</v>
      </c>
      <c r="Z37" s="41" t="s">
        <v>38</v>
      </c>
      <c r="AA37" s="41"/>
      <c r="AB37" s="41" t="s">
        <v>22</v>
      </c>
      <c r="AC37" s="40" t="s">
        <v>22</v>
      </c>
      <c r="AD37" s="40" t="s">
        <v>22</v>
      </c>
      <c r="AE37" s="41"/>
      <c r="AF37" s="41"/>
      <c r="AG37" s="43"/>
      <c r="AH37" s="43"/>
      <c r="AI37" s="43"/>
      <c r="AJ37" s="39"/>
      <c r="AK37" s="44"/>
      <c r="AL37" s="21"/>
    </row>
    <row r="38" spans="1:40" ht="15.75" customHeight="1" thickBot="1" x14ac:dyDescent="0.3">
      <c r="A38" s="25" t="s">
        <v>35</v>
      </c>
      <c r="B38" s="84" t="s">
        <v>18</v>
      </c>
      <c r="C38" s="81"/>
      <c r="D38" s="78">
        <f>(AN2-AN12)</f>
        <v>-1</v>
      </c>
      <c r="E38" s="79"/>
      <c r="F38" s="80" t="s">
        <v>21</v>
      </c>
      <c r="G38" s="81"/>
      <c r="H38" s="78">
        <f>(AN3-AN13)</f>
        <v>2</v>
      </c>
      <c r="I38" s="79"/>
      <c r="J38" s="80" t="s">
        <v>22</v>
      </c>
      <c r="K38" s="81"/>
      <c r="L38" s="78">
        <f>(AN7-AN15)</f>
        <v>6</v>
      </c>
      <c r="M38" s="79"/>
      <c r="N38" s="80" t="s">
        <v>23</v>
      </c>
      <c r="O38" s="81"/>
      <c r="P38" s="82">
        <f>AN8-((AN18*AO18)+(AN19*AO19)+(AN20*AO20)+(AN21*AO21)+(AN22*AO22)+(AN23*AO23)+(AN24*AO24)+(AN25*AO25)+(AN26*AO26)+(AN27*AO27)+(AN28*AO28))</f>
        <v>4.8069444444444445</v>
      </c>
      <c r="Q38" s="82"/>
      <c r="R38" s="82"/>
      <c r="S38" s="82"/>
      <c r="T38" s="83"/>
      <c r="U38" s="87" t="s">
        <v>37</v>
      </c>
      <c r="V38" s="88"/>
      <c r="W38" s="78">
        <f>AN9-AN16</f>
        <v>9</v>
      </c>
      <c r="X38" s="89"/>
      <c r="AF38" s="9"/>
      <c r="AG38" s="10"/>
      <c r="AH38" s="11" t="s">
        <v>36</v>
      </c>
      <c r="AI38" s="11"/>
      <c r="AJ38" s="11"/>
      <c r="AK38" s="79">
        <f>(AN4+AN5+AN6)-(AN15+AN16+AN17+AN23+AN26+AN27+AN28+AN29)</f>
        <v>202</v>
      </c>
      <c r="AL38" s="91"/>
    </row>
    <row r="39" spans="1:40" x14ac:dyDescent="0.25">
      <c r="A39" s="8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M39" s="2"/>
    </row>
    <row r="40" spans="1:40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M40" s="2"/>
    </row>
  </sheetData>
  <sheetProtection selectLockedCells="1"/>
  <mergeCells count="25">
    <mergeCell ref="AK38:AL38"/>
    <mergeCell ref="J38:K38"/>
    <mergeCell ref="L38:M38"/>
    <mergeCell ref="N38:O38"/>
    <mergeCell ref="P38:T38"/>
    <mergeCell ref="U38:V38"/>
    <mergeCell ref="W38:X38"/>
    <mergeCell ref="A32:A34"/>
    <mergeCell ref="A35:A37"/>
    <mergeCell ref="B38:C38"/>
    <mergeCell ref="D38:E38"/>
    <mergeCell ref="F38:G38"/>
    <mergeCell ref="H38:I38"/>
    <mergeCell ref="A17:A19"/>
    <mergeCell ref="A20:A22"/>
    <mergeCell ref="A23:A25"/>
    <mergeCell ref="A26:A28"/>
    <mergeCell ref="A29:A31"/>
    <mergeCell ref="AM31:AN31"/>
    <mergeCell ref="A2:A4"/>
    <mergeCell ref="A5:A7"/>
    <mergeCell ref="A8:A10"/>
    <mergeCell ref="A11:A13"/>
    <mergeCell ref="AM11:AN11"/>
    <mergeCell ref="A14:A16"/>
  </mergeCells>
  <conditionalFormatting sqref="B3:AL3 B6:AL6 B9:AL9 B12:AL12 B15:AL15 B18:AL18 B21:AL21 B24:AL24 B27:AL27 B30:AL30 B33:AL33 B36:AL36">
    <cfRule type="containsText" dxfId="37" priority="2" operator="containsText" text="N">
      <formula>NOT(ISERROR(SEARCH("N",B3)))</formula>
    </cfRule>
  </conditionalFormatting>
  <conditionalFormatting sqref="B3:AL3 B6:AL6 B9:AL9 B12:AL12 B15:AL15 B18:AL18 B21:AL21 B24:AL24 B27:AL27 B30:AL30 B33:AL33 B36:AL36">
    <cfRule type="containsText" dxfId="36" priority="1" operator="containsText" text="J">
      <formula>NOT(ISERROR(SEARCH("J",B3)))</formula>
    </cfRule>
  </conditionalFormatting>
  <printOptions horizontalCentered="1" verticalCentered="1"/>
  <pageMargins left="0.11811023622047245" right="0.11811023622047245" top="0.13" bottom="0.13" header="0.13" footer="0"/>
  <pageSetup paperSize="9" scale="93" fitToHeight="0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Roulement</vt:lpstr>
      <vt:lpstr>Roulement (2)</vt:lpstr>
      <vt:lpstr>'Roulement (2)'!An</vt:lpstr>
      <vt:lpstr>An</vt:lpstr>
      <vt:lpstr>fériés</vt:lpstr>
      <vt:lpstr>Roulement!Zone_d_impression</vt:lpstr>
      <vt:lpstr>'Roulement (2)'!Zone_d_impression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alia</cp:lastModifiedBy>
  <cp:lastPrinted>2013-03-10T14:38:13Z</cp:lastPrinted>
  <dcterms:created xsi:type="dcterms:W3CDTF">2013-01-09T13:11:12Z</dcterms:created>
  <dcterms:modified xsi:type="dcterms:W3CDTF">2013-03-10T22:33:12Z</dcterms:modified>
</cp:coreProperties>
</file>