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730" windowHeight="9975"/>
  </bookViews>
  <sheets>
    <sheet name="Feuil1" sheetId="1" r:id="rId1"/>
    <sheet name="Feuil2" sheetId="2" r:id="rId2"/>
    <sheet name="Feuil3" sheetId="3" r:id="rId3"/>
  </sheets>
  <definedNames>
    <definedName name="An">Feuil1!$F$2</definedName>
    <definedName name="fériés">Feuil1!$K$2:$K$13</definedName>
  </definedNames>
  <calcPr calcId="145621"/>
</workbook>
</file>

<file path=xl/calcChain.xml><?xml version="1.0" encoding="utf-8"?>
<calcChain xmlns="http://schemas.openxmlformats.org/spreadsheetml/2006/main">
  <c r="K2" i="1" l="1"/>
  <c r="K13" i="1"/>
  <c r="K12" i="1"/>
  <c r="K11" i="1"/>
  <c r="K10" i="1"/>
  <c r="K9" i="1"/>
  <c r="K5" i="1"/>
  <c r="K4" i="1"/>
  <c r="K1" i="1"/>
  <c r="K7" i="1" s="1"/>
  <c r="K8" i="1" s="1"/>
  <c r="K6" i="1" l="1"/>
  <c r="K3" i="1"/>
  <c r="A5" i="1" l="1"/>
  <c r="G5" i="1" s="1"/>
  <c r="G4" i="1" l="1"/>
  <c r="A6" i="1"/>
  <c r="G6" i="1" l="1"/>
  <c r="A7" i="1"/>
  <c r="G7" i="1" l="1"/>
  <c r="A8" i="1"/>
  <c r="G8" i="1" l="1"/>
  <c r="A9" i="1"/>
  <c r="G9" i="1" l="1"/>
  <c r="A10" i="1"/>
  <c r="G10" i="1" l="1"/>
  <c r="A11" i="1"/>
  <c r="G11" i="1" l="1"/>
  <c r="A12" i="1"/>
  <c r="G12" i="1" l="1"/>
  <c r="A13" i="1"/>
  <c r="G13" i="1" l="1"/>
  <c r="A14" i="1"/>
  <c r="G14" i="1" l="1"/>
  <c r="A15" i="1"/>
  <c r="G15" i="1" l="1"/>
  <c r="A16" i="1"/>
  <c r="G16" i="1" l="1"/>
  <c r="A17" i="1"/>
  <c r="G17" i="1" l="1"/>
  <c r="A18" i="1"/>
  <c r="G18" i="1" l="1"/>
  <c r="A19" i="1"/>
  <c r="G19" i="1" l="1"/>
  <c r="A20" i="1"/>
  <c r="G20" i="1" l="1"/>
  <c r="A21" i="1"/>
  <c r="G21" i="1" l="1"/>
  <c r="A22" i="1"/>
  <c r="G22" i="1" l="1"/>
  <c r="A23" i="1"/>
  <c r="G23" i="1" l="1"/>
  <c r="A24" i="1"/>
  <c r="G24" i="1" l="1"/>
  <c r="A25" i="1"/>
  <c r="G25" i="1" l="1"/>
  <c r="A26" i="1"/>
  <c r="G26" i="1" l="1"/>
  <c r="A27" i="1"/>
  <c r="G27" i="1" l="1"/>
  <c r="A28" i="1"/>
  <c r="G28" i="1" l="1"/>
  <c r="A29" i="1"/>
  <c r="G29" i="1" l="1"/>
  <c r="A30" i="1"/>
  <c r="G30" i="1" l="1"/>
  <c r="A31" i="1"/>
  <c r="G31" i="1" l="1"/>
  <c r="A32" i="1"/>
  <c r="G32" i="1" l="1"/>
  <c r="A33" i="1"/>
  <c r="G33" i="1" l="1"/>
  <c r="A34" i="1"/>
  <c r="G34" i="1" l="1"/>
  <c r="E34" i="1"/>
  <c r="B33" i="1"/>
  <c r="B34" i="1" l="1"/>
  <c r="D7" i="1"/>
  <c r="B7" i="1"/>
  <c r="B14" i="1"/>
  <c r="D14" i="1"/>
  <c r="B21" i="1"/>
  <c r="D21" i="1"/>
  <c r="D28" i="1"/>
  <c r="C32" i="1"/>
  <c r="B28" i="1"/>
  <c r="D34" i="1"/>
  <c r="F28" i="1"/>
  <c r="F34" i="1"/>
  <c r="D6" i="1"/>
  <c r="B6" i="1"/>
  <c r="B20" i="1"/>
  <c r="D20" i="1"/>
  <c r="D27" i="1"/>
  <c r="B27" i="1"/>
  <c r="C27" i="1"/>
  <c r="E32" i="1"/>
  <c r="B8" i="1"/>
  <c r="D8" i="1"/>
  <c r="B15" i="1"/>
  <c r="D15" i="1"/>
  <c r="B22" i="1"/>
  <c r="D22" i="1"/>
  <c r="B29" i="1"/>
  <c r="C33" i="1"/>
  <c r="E28" i="1"/>
  <c r="E27" i="1"/>
  <c r="C28" i="1"/>
  <c r="F33" i="1"/>
  <c r="C34" i="1"/>
  <c r="E30" i="1"/>
  <c r="D29" i="1"/>
  <c r="F32" i="1"/>
  <c r="D9" i="1"/>
  <c r="B9" i="1"/>
  <c r="B10" i="1"/>
  <c r="D10" i="1"/>
  <c r="B16" i="1"/>
  <c r="D16" i="1"/>
  <c r="B17" i="1"/>
  <c r="D17" i="1"/>
  <c r="D24" i="1"/>
  <c r="B24" i="1"/>
  <c r="D23" i="1"/>
  <c r="B23" i="1"/>
  <c r="B30" i="1"/>
  <c r="B31" i="1"/>
  <c r="D31" i="1"/>
  <c r="C30" i="1"/>
  <c r="D30" i="1"/>
  <c r="F5" i="1"/>
  <c r="E5" i="1"/>
  <c r="C5" i="1"/>
  <c r="E8" i="1"/>
  <c r="F8" i="1"/>
  <c r="C6" i="1"/>
  <c r="B5" i="1"/>
  <c r="C7" i="1"/>
  <c r="F6" i="1"/>
  <c r="E7" i="1"/>
  <c r="D5" i="1"/>
  <c r="F7" i="1"/>
  <c r="C8" i="1"/>
  <c r="E10" i="1"/>
  <c r="E6" i="1"/>
  <c r="C9" i="1"/>
  <c r="F9" i="1"/>
  <c r="C10" i="1"/>
  <c r="C11" i="1"/>
  <c r="F11" i="1"/>
  <c r="F10" i="1"/>
  <c r="E9" i="1"/>
  <c r="E11" i="1"/>
  <c r="D11" i="1"/>
  <c r="E12" i="1"/>
  <c r="C12" i="1"/>
  <c r="B11" i="1"/>
  <c r="B12" i="1"/>
  <c r="D12" i="1"/>
  <c r="F12" i="1"/>
  <c r="E13" i="1"/>
  <c r="C13" i="1"/>
  <c r="B13" i="1"/>
  <c r="D13" i="1"/>
  <c r="F17" i="1"/>
  <c r="F13" i="1"/>
  <c r="F16" i="1"/>
  <c r="E15" i="1"/>
  <c r="E14" i="1"/>
  <c r="E17" i="1"/>
  <c r="C14" i="1"/>
  <c r="F15" i="1"/>
  <c r="F14" i="1"/>
  <c r="C15" i="1"/>
  <c r="C16" i="1"/>
  <c r="F18" i="1"/>
  <c r="C18" i="1"/>
  <c r="B18" i="1"/>
  <c r="C19" i="1"/>
  <c r="E16" i="1"/>
  <c r="E18" i="1"/>
  <c r="C17" i="1"/>
  <c r="D18" i="1"/>
  <c r="F19" i="1"/>
  <c r="E19" i="1"/>
  <c r="D19" i="1"/>
  <c r="B19" i="1"/>
  <c r="E20" i="1"/>
  <c r="F20" i="1"/>
  <c r="F21" i="1"/>
  <c r="C21" i="1"/>
  <c r="F23" i="1"/>
  <c r="C20" i="1"/>
  <c r="E22" i="1"/>
  <c r="C23" i="1"/>
  <c r="F22" i="1"/>
  <c r="E21" i="1"/>
  <c r="C22" i="1"/>
  <c r="E23" i="1"/>
  <c r="F25" i="1"/>
  <c r="E24" i="1"/>
  <c r="D25" i="1"/>
  <c r="F24" i="1"/>
  <c r="C24" i="1"/>
  <c r="E29" i="1"/>
  <c r="D26" i="1"/>
  <c r="B26" i="1"/>
  <c r="C25" i="1"/>
  <c r="F29" i="1"/>
  <c r="B25" i="1"/>
  <c r="E25" i="1"/>
  <c r="C31" i="1"/>
  <c r="C26" i="1"/>
  <c r="E26" i="1"/>
  <c r="F26" i="1"/>
  <c r="D32" i="1"/>
  <c r="C29" i="1"/>
  <c r="F30" i="1"/>
  <c r="F27" i="1"/>
  <c r="F31" i="1"/>
  <c r="D33" i="1"/>
  <c r="B32" i="1"/>
  <c r="E31" i="1"/>
  <c r="E33" i="1"/>
</calcChain>
</file>

<file path=xl/comments1.xml><?xml version="1.0" encoding="utf-8"?>
<comments xmlns="http://schemas.openxmlformats.org/spreadsheetml/2006/main">
  <authors>
    <author>PINON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 xml:space="preserve">
Une fois jour
</t>
        </r>
      </text>
    </comment>
    <comment ref="C4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1 fois mois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 xml:space="preserve">
1 fois jour
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 xml:space="preserve">
1 fois mois
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 xml:space="preserve">
1 fois semaine</t>
        </r>
      </text>
    </comment>
  </commentList>
</comments>
</file>

<file path=xl/sharedStrings.xml><?xml version="1.0" encoding="utf-8"?>
<sst xmlns="http://schemas.openxmlformats.org/spreadsheetml/2006/main" count="33" uniqueCount="32">
  <si>
    <t>Dates</t>
  </si>
  <si>
    <t>Sol</t>
  </si>
  <si>
    <t>Murs</t>
  </si>
  <si>
    <t>Etagères</t>
  </si>
  <si>
    <t>Congélateur</t>
  </si>
  <si>
    <t>Glassière</t>
  </si>
  <si>
    <t xml:space="preserve">Nettoyage camion  mois de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</si>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</sst>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\ mmmm"/>
  </numFmts>
  <fonts count="8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5">
    <xf numFmtId="0" fontId="0" fillId="0" borderId="0" xfId="0"/>
    <xf numFmtId="164" fontId="0" fillId="0" borderId="0" xfId="0" applyNumberFormat="1"/>
    <xf numFmtId="0" fontId="3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0" fillId="0" borderId="1" xfId="0" applyNumberFormat="1" applyBorder="1"/>
    <xf numFmtId="164" fontId="0" fillId="0" borderId="1" xfId="0" applyNumberFormat="1" applyBorder="1" applyAlignment="1">
      <alignment horizontal="center"/>
    </xf>
    <xf numFmtId="164" fontId="0" fillId="2" borderId="1" xfId="0" applyNumberFormat="1" applyFill="1" applyBorder="1"/>
    <xf numFmtId="164" fontId="4" fillId="0" borderId="0" xfId="0" applyNumberFormat="1" applyFont="1" applyAlignment="1">
      <alignment horizontal="center"/>
    </xf>
    <xf numFmtId="0" fontId="5" fillId="0" borderId="0" xfId="0" applyFont="1" applyAlignment="1"/>
    <xf numFmtId="164" fontId="4" fillId="0" borderId="0" xfId="0" applyNumberFormat="1" applyFont="1" applyAlignment="1">
      <alignment horizontal="center" wrapText="1"/>
    </xf>
    <xf numFmtId="0" fontId="4" fillId="0" borderId="0" xfId="0" applyNumberFormat="1" applyFont="1" applyAlignment="1">
      <alignment horizontal="left" wrapText="1"/>
    </xf>
    <xf numFmtId="0" fontId="7" fillId="0" borderId="0" xfId="1" applyFont="1" applyFill="1" applyBorder="1"/>
    <xf numFmtId="14" fontId="7" fillId="0" borderId="0" xfId="1" applyNumberFormat="1" applyFont="1" applyFill="1" applyBorder="1" applyAlignment="1">
      <alignment horizontal="center"/>
    </xf>
    <xf numFmtId="164" fontId="4" fillId="0" borderId="0" xfId="0" applyNumberFormat="1" applyFont="1" applyAlignment="1">
      <alignment horizontal="left" wrapText="1"/>
    </xf>
  </cellXfs>
  <cellStyles count="2">
    <cellStyle name="Normal" xfId="0" builtinId="0"/>
    <cellStyle name="Normal_feries" xfId="1"/>
  </cellStyles>
  <dxfs count="5"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4"/>
  <sheetViews>
    <sheetView tabSelected="1" workbookViewId="0">
      <selection activeCell="D2" sqref="D2:E2"/>
    </sheetView>
  </sheetViews>
  <sheetFormatPr baseColWidth="10" defaultRowHeight="15" x14ac:dyDescent="0.25"/>
  <cols>
    <col min="1" max="1" width="25.140625" style="1" customWidth="1"/>
    <col min="2" max="2" width="10.42578125" style="1" customWidth="1"/>
    <col min="3" max="3" width="9.28515625" style="1" customWidth="1"/>
    <col min="4" max="4" width="15" style="1" customWidth="1"/>
    <col min="5" max="5" width="12" style="1" customWidth="1"/>
    <col min="6" max="6" width="11.28515625" style="1" customWidth="1"/>
    <col min="7" max="7" width="0" hidden="1" customWidth="1"/>
    <col min="11" max="11" width="19.140625" customWidth="1"/>
  </cols>
  <sheetData>
    <row r="1" spans="1:13" x14ac:dyDescent="0.25">
      <c r="K1" s="13">
        <f>FLOOR(DATE(An,5,DAY(MINUTE(An/38)/2+56)),7)-34+7*(An=2079)</f>
        <v>41749</v>
      </c>
      <c r="L1" s="12" t="s">
        <v>20</v>
      </c>
      <c r="M1" t="s">
        <v>7</v>
      </c>
    </row>
    <row r="2" spans="1:13" ht="23.25" customHeight="1" x14ac:dyDescent="0.35">
      <c r="A2" s="10" t="s">
        <v>6</v>
      </c>
      <c r="B2" s="10"/>
      <c r="C2" s="10"/>
      <c r="D2" s="14" t="s">
        <v>12</v>
      </c>
      <c r="E2" s="14"/>
      <c r="F2" s="11">
        <v>2014</v>
      </c>
      <c r="K2" s="13">
        <f>DATE(An,1,1)</f>
        <v>41640</v>
      </c>
      <c r="L2" s="12" t="s">
        <v>19</v>
      </c>
      <c r="M2" t="s">
        <v>8</v>
      </c>
    </row>
    <row r="3" spans="1:13" ht="23.25" x14ac:dyDescent="0.35">
      <c r="B3" s="8"/>
      <c r="C3" s="9"/>
      <c r="D3" s="9"/>
      <c r="E3" s="9"/>
      <c r="K3" s="13">
        <f>K1+1</f>
        <v>41750</v>
      </c>
      <c r="L3" s="12" t="s">
        <v>21</v>
      </c>
      <c r="M3" t="s">
        <v>9</v>
      </c>
    </row>
    <row r="4" spans="1:13" s="2" customFormat="1" x14ac:dyDescent="0.25">
      <c r="A4" s="3" t="s">
        <v>0</v>
      </c>
      <c r="B4" s="4" t="s">
        <v>1</v>
      </c>
      <c r="C4" s="4" t="s">
        <v>2</v>
      </c>
      <c r="D4" s="4" t="s">
        <v>4</v>
      </c>
      <c r="E4" s="4" t="s">
        <v>3</v>
      </c>
      <c r="F4" s="4" t="s">
        <v>5</v>
      </c>
      <c r="G4" s="2">
        <f>WEEKNUM(A5-1,2)</f>
        <v>22</v>
      </c>
      <c r="K4" s="13">
        <f>DATE(An,5,1)</f>
        <v>41760</v>
      </c>
      <c r="L4" s="12" t="s">
        <v>22</v>
      </c>
      <c r="M4" t="s">
        <v>10</v>
      </c>
    </row>
    <row r="5" spans="1:13" x14ac:dyDescent="0.25">
      <c r="A5" s="7">
        <f>DATE($F$2,MONTH(1&amp;$D$2),1)</f>
        <v>41791</v>
      </c>
      <c r="B5" s="6" t="str">
        <f>IF(AND(OR(B$4={"sol";"congélateur"}),AND(WEEKDAY($A5,2)&lt;6,COUNTIF(fériés,$A5)&lt;&gt;1)),"X",IF(AND(OR(B$4={"Murs";"Etagères"}),AND(WEEKDAY($A5,2)&lt;6,COUNTIF(fériés,$A5)&lt;&gt;1,$G5=MIN($G$5:$G$34))),"X",IF(AND(B$4="Glassière",WEEKDAY($A5,2)=1,COUNTIF(fériés,$A5)&lt;&gt;1,WEEKNUM($A5,2)&gt;$G$4),"X","")))</f>
        <v/>
      </c>
      <c r="C5" s="6" t="str">
        <f>IF(AND(OR(C$4={"sol";"congélateur"}),AND(WEEKDAY($A5,2)&lt;6,COUNTIF(fériés,$A5)&lt;&gt;1)),"X",IF(AND(OR(C$4={"Murs";"Etagères"}),AND(WEEKDAY($A5,2)&lt;6,COUNTIF(fériés,$A5)&lt;&gt;1,$G5=MIN($G$5:$G$34))),"X",IF(AND(C$4="Glassière",WEEKDAY($A5,2)=1,COUNTIF(fériés,$A5)&lt;&gt;1,WEEKNUM($A5,2)&gt;$G$4),"X","")))</f>
        <v/>
      </c>
      <c r="D5" s="6" t="str">
        <f>IF(AND(OR(D$4={"sol";"congélateur"}),AND(WEEKDAY($A5,2)&lt;6,COUNTIF(fériés,$A5)&lt;&gt;1)),"X",IF(AND(OR(D$4={"Murs";"Etagères"}),AND(WEEKDAY($A5,2)&lt;6,COUNTIF(fériés,$A5)&lt;&gt;1,$G5=MIN($G$5:$G$34))),"X",IF(AND(D$4="Glassière",WEEKDAY($A5,2)=1,COUNTIF(fériés,$A5)&lt;&gt;1,WEEKNUM($A5,2)&gt;$G$4),"X","")))</f>
        <v/>
      </c>
      <c r="E5" s="6" t="str">
        <f>IF(AND(OR(E$4={"sol";"congélateur"}),AND(WEEKDAY($A5,2)&lt;6,COUNTIF(fériés,$A5)&lt;&gt;1)),"X",IF(AND(OR(E$4={"Murs";"Etagères"}),AND(WEEKDAY($A5,2)&lt;6,COUNTIF(fériés,$A5)&lt;&gt;1,$G5=MIN($G$5:$G$34))),"X",IF(AND(E$4="Glassière",WEEKDAY($A5,2)=1,COUNTIF(fériés,$A5)&lt;&gt;1,WEEKNUM($A5,2)&gt;$G$4),"X","")))</f>
        <v/>
      </c>
      <c r="F5" s="6" t="str">
        <f>IF(AND(OR(F$4={"sol";"congélateur"}),AND(WEEKDAY($A5,2)&lt;6,COUNTIF(fériés,$A5)&lt;&gt;1)),"X",IF(AND(OR(F$4={"Murs";"Etagères"}),AND(WEEKDAY($A5,2)&lt;6,COUNTIF(fériés,$A5)&lt;&gt;1,$G5=MIN($G$5:$G$34))),"X",IF(AND(F$4="Glassière",WEEKDAY($A5,2)=1,COUNTIF(fériés,$A5)&lt;&gt;1,WEEKNUM($A5,2)&gt;$G$4),"X","")))</f>
        <v/>
      </c>
      <c r="G5" t="str">
        <f>IF(WEEKDAY(A5,2)=1,WEEKNUM(A5,2),"")</f>
        <v/>
      </c>
      <c r="K5" s="13">
        <f>DATE(An,5,8)</f>
        <v>41767</v>
      </c>
      <c r="L5" s="12" t="s">
        <v>23</v>
      </c>
      <c r="M5" t="s">
        <v>11</v>
      </c>
    </row>
    <row r="6" spans="1:13" x14ac:dyDescent="0.25">
      <c r="A6" s="5">
        <f>A5+1</f>
        <v>41792</v>
      </c>
      <c r="B6" s="6" t="str">
        <f>IF(AND(OR(B$4={"sol";"congélateur"}),AND(WEEKDAY($A6,2)&lt;6,COUNTIF(fériés,$A6)&lt;&gt;1)),"X",IF(AND(OR(B$4={"Murs";"Etagères"}),AND(WEEKDAY($A6,2)&lt;6,COUNTIF(fériés,$A6)&lt;&gt;1,$G6=MIN($G$5:$G$34))),"X",IF(AND(B$4="Glassière",WEEKDAY($A6,2)=1,COUNTIF(fériés,$A6)&lt;&gt;1,WEEKNUM($A6,2)&gt;$G$4),"X","")))</f>
        <v>X</v>
      </c>
      <c r="C6" s="6" t="str">
        <f>IF(AND(OR(C$4={"sol";"congélateur"}),AND(WEEKDAY($A6,2)&lt;6,COUNTIF(fériés,$A6)&lt;&gt;1)),"X",IF(AND(OR(C$4={"Murs";"Etagères"}),AND(WEEKDAY($A6,2)&lt;6,COUNTIF(fériés,$A6)&lt;&gt;1,$G6=MIN($G$5:$G$34))),"X",IF(AND(C$4="Glassière",WEEKDAY($A6,2)=1,COUNTIF(fériés,$A6)&lt;&gt;1,WEEKNUM($A6,2)&gt;$G$4),"X","")))</f>
        <v>X</v>
      </c>
      <c r="D6" s="6" t="str">
        <f>IF(AND(OR(D$4={"sol";"congélateur"}),AND(WEEKDAY($A6,2)&lt;6,COUNTIF(fériés,$A6)&lt;&gt;1)),"X",IF(AND(OR(D$4={"Murs";"Etagères"}),AND(WEEKDAY($A6,2)&lt;6,COUNTIF(fériés,$A6)&lt;&gt;1,$G6=MIN($G$5:$G$34))),"X",IF(AND(D$4="Glassière",WEEKDAY($A6,2)=1,COUNTIF(fériés,$A6)&lt;&gt;1,WEEKNUM($A6,2)&gt;$G$4),"X","")))</f>
        <v>X</v>
      </c>
      <c r="E6" s="6" t="str">
        <f>IF(AND(OR(E$4={"sol";"congélateur"}),AND(WEEKDAY($A6,2)&lt;6,COUNTIF(fériés,$A6)&lt;&gt;1)),"X",IF(AND(OR(E$4={"Murs";"Etagères"}),AND(WEEKDAY($A6,2)&lt;6,COUNTIF(fériés,$A6)&lt;&gt;1,$G6=MIN($G$5:$G$34))),"X",IF(AND(E$4="Glassière",WEEKDAY($A6,2)=1,COUNTIF(fériés,$A6)&lt;&gt;1,WEEKNUM($A6,2)&gt;$G$4),"X","")))</f>
        <v>X</v>
      </c>
      <c r="F6" s="6" t="str">
        <f>IF(AND(OR(F$4={"sol";"congélateur"}),AND(WEEKDAY($A6,2)&lt;6,COUNTIF(fériés,$A6)&lt;&gt;1)),"X",IF(AND(OR(F$4={"Murs";"Etagères"}),AND(WEEKDAY($A6,2)&lt;6,COUNTIF(fériés,$A6)&lt;&gt;1,$G6=MIN($G$5:$G$34))),"X",IF(AND(F$4="Glassière",WEEKDAY($A6,2)=1,COUNTIF(fériés,$A6)&lt;&gt;1,WEEKNUM($A6,2)&gt;$G$4),"X","")))</f>
        <v>X</v>
      </c>
      <c r="G6">
        <f t="shared" ref="G6:G34" si="0">IF(WEEKDAY(A6,2)=1,WEEKNUM(A6,2),"")</f>
        <v>23</v>
      </c>
      <c r="K6" s="13">
        <f>K1+39</f>
        <v>41788</v>
      </c>
      <c r="L6" s="12" t="s">
        <v>24</v>
      </c>
      <c r="M6" t="s">
        <v>12</v>
      </c>
    </row>
    <row r="7" spans="1:13" x14ac:dyDescent="0.25">
      <c r="A7" s="5">
        <f t="shared" ref="A7:A34" si="1">A6+1</f>
        <v>41793</v>
      </c>
      <c r="B7" s="6" t="str">
        <f>IF(AND(OR(B$4={"sol";"congélateur"}),AND(WEEKDAY($A7,2)&lt;6,COUNTIF(fériés,$A7)&lt;&gt;1)),"X",IF(AND(OR(B$4={"Murs";"Etagères"}),AND(WEEKDAY($A7,2)&lt;6,COUNTIF(fériés,$A7)&lt;&gt;1,$G7=MIN($G$5:$G$34))),"X",IF(AND(B$4="Glassière",WEEKDAY($A7,2)=1,COUNTIF(fériés,$A7)&lt;&gt;1,WEEKNUM($A7,2)&gt;$G$4),"X","")))</f>
        <v>X</v>
      </c>
      <c r="C7" s="6" t="str">
        <f>IF(AND(OR(C$4={"sol";"congélateur"}),AND(WEEKDAY($A7,2)&lt;6,COUNTIF(fériés,$A7)&lt;&gt;1)),"X",IF(AND(OR(C$4={"Murs";"Etagères"}),AND(WEEKDAY($A7,2)&lt;6,COUNTIF(fériés,$A7)&lt;&gt;1,$G7=MIN($G$5:$G$34))),"X",IF(AND(C$4="Glassière",WEEKDAY($A7,2)=1,COUNTIF(fériés,$A7)&lt;&gt;1,WEEKNUM($A7,2)&gt;$G$4),"X","")))</f>
        <v/>
      </c>
      <c r="D7" s="6" t="str">
        <f>IF(AND(OR(D$4={"sol";"congélateur"}),AND(WEEKDAY($A7,2)&lt;6,COUNTIF(fériés,$A7)&lt;&gt;1)),"X",IF(AND(OR(D$4={"Murs";"Etagères"}),AND(WEEKDAY($A7,2)&lt;6,COUNTIF(fériés,$A7)&lt;&gt;1,$G7=MIN($G$5:$G$34))),"X",IF(AND(D$4="Glassière",WEEKDAY($A7,2)=1,COUNTIF(fériés,$A7)&lt;&gt;1,WEEKNUM($A7,2)&gt;$G$4),"X","")))</f>
        <v>X</v>
      </c>
      <c r="E7" s="6" t="str">
        <f>IF(AND(OR(E$4={"sol";"congélateur"}),AND(WEEKDAY($A7,2)&lt;6,COUNTIF(fériés,$A7)&lt;&gt;1)),"X",IF(AND(OR(E$4={"Murs";"Etagères"}),AND(WEEKDAY($A7,2)&lt;6,COUNTIF(fériés,$A7)&lt;&gt;1,$G7=MIN($G$5:$G$34))),"X",IF(AND(E$4="Glassière",WEEKDAY($A7,2)=1,COUNTIF(fériés,$A7)&lt;&gt;1,WEEKNUM($A7,2)&gt;$G$4),"X","")))</f>
        <v/>
      </c>
      <c r="F7" s="6" t="str">
        <f>IF(AND(OR(F$4={"sol";"congélateur"}),AND(WEEKDAY($A7,2)&lt;6,COUNTIF(fériés,$A7)&lt;&gt;1)),"X",IF(AND(OR(F$4={"Murs";"Etagères"}),AND(WEEKDAY($A7,2)&lt;6,COUNTIF(fériés,$A7)&lt;&gt;1,$G7=MIN($G$5:$G$34))),"X",IF(AND(F$4="Glassière",WEEKDAY($A7,2)=1,COUNTIF(fériés,$A7)&lt;&gt;1,WEEKNUM($A7,2)&gt;$G$4),"X","")))</f>
        <v/>
      </c>
      <c r="G7" t="str">
        <f t="shared" si="0"/>
        <v/>
      </c>
      <c r="K7" s="13">
        <f>K1+49</f>
        <v>41798</v>
      </c>
      <c r="L7" s="12" t="s">
        <v>25</v>
      </c>
      <c r="M7" t="s">
        <v>13</v>
      </c>
    </row>
    <row r="8" spans="1:13" x14ac:dyDescent="0.25">
      <c r="A8" s="5">
        <f t="shared" si="1"/>
        <v>41794</v>
      </c>
      <c r="B8" s="6" t="str">
        <f>IF(AND(OR(B$4={"sol";"congélateur"}),AND(WEEKDAY($A8,2)&lt;6,COUNTIF(fériés,$A8)&lt;&gt;1)),"X",IF(AND(OR(B$4={"Murs";"Etagères"}),AND(WEEKDAY($A8,2)&lt;6,COUNTIF(fériés,$A8)&lt;&gt;1,$G8=MIN($G$5:$G$34))),"X",IF(AND(B$4="Glassière",WEEKDAY($A8,2)=1,COUNTIF(fériés,$A8)&lt;&gt;1,WEEKNUM($A8,2)&gt;$G$4),"X","")))</f>
        <v>X</v>
      </c>
      <c r="C8" s="6" t="str">
        <f>IF(AND(OR(C$4={"sol";"congélateur"}),AND(WEEKDAY($A8,2)&lt;6,COUNTIF(fériés,$A8)&lt;&gt;1)),"X",IF(AND(OR(C$4={"Murs";"Etagères"}),AND(WEEKDAY($A8,2)&lt;6,COUNTIF(fériés,$A8)&lt;&gt;1,$G8=MIN($G$5:$G$34))),"X",IF(AND(C$4="Glassière",WEEKDAY($A8,2)=1,COUNTIF(fériés,$A8)&lt;&gt;1,WEEKNUM($A8,2)&gt;$G$4),"X","")))</f>
        <v/>
      </c>
      <c r="D8" s="6" t="str">
        <f>IF(AND(OR(D$4={"sol";"congélateur"}),AND(WEEKDAY($A8,2)&lt;6,COUNTIF(fériés,$A8)&lt;&gt;1)),"X",IF(AND(OR(D$4={"Murs";"Etagères"}),AND(WEEKDAY($A8,2)&lt;6,COUNTIF(fériés,$A8)&lt;&gt;1,$G8=MIN($G$5:$G$34))),"X",IF(AND(D$4="Glassière",WEEKDAY($A8,2)=1,COUNTIF(fériés,$A8)&lt;&gt;1,WEEKNUM($A8,2)&gt;$G$4),"X","")))</f>
        <v>X</v>
      </c>
      <c r="E8" s="6" t="str">
        <f>IF(AND(OR(E$4={"sol";"congélateur"}),AND(WEEKDAY($A8,2)&lt;6,COUNTIF(fériés,$A8)&lt;&gt;1)),"X",IF(AND(OR(E$4={"Murs";"Etagères"}),AND(WEEKDAY($A8,2)&lt;6,COUNTIF(fériés,$A8)&lt;&gt;1,$G8=MIN($G$5:$G$34))),"X",IF(AND(E$4="Glassière",WEEKDAY($A8,2)=1,COUNTIF(fériés,$A8)&lt;&gt;1,WEEKNUM($A8,2)&gt;$G$4),"X","")))</f>
        <v/>
      </c>
      <c r="F8" s="6" t="str">
        <f>IF(AND(OR(F$4={"sol";"congélateur"}),AND(WEEKDAY($A8,2)&lt;6,COUNTIF(fériés,$A8)&lt;&gt;1)),"X",IF(AND(OR(F$4={"Murs";"Etagères"}),AND(WEEKDAY($A8,2)&lt;6,COUNTIF(fériés,$A8)&lt;&gt;1,$G8=MIN($G$5:$G$34))),"X",IF(AND(F$4="Glassière",WEEKDAY($A8,2)=1,COUNTIF(fériés,$A8)&lt;&gt;1,WEEKNUM($A8,2)&gt;$G$4),"X","")))</f>
        <v/>
      </c>
      <c r="G8" t="str">
        <f t="shared" si="0"/>
        <v/>
      </c>
      <c r="K8" s="13">
        <f>K7+1</f>
        <v>41799</v>
      </c>
      <c r="L8" s="12" t="s">
        <v>26</v>
      </c>
      <c r="M8" t="s">
        <v>14</v>
      </c>
    </row>
    <row r="9" spans="1:13" x14ac:dyDescent="0.25">
      <c r="A9" s="5">
        <f t="shared" si="1"/>
        <v>41795</v>
      </c>
      <c r="B9" s="6" t="str">
        <f>IF(AND(OR(B$4={"sol";"congélateur"}),AND(WEEKDAY($A9,2)&lt;6,COUNTIF(fériés,$A9)&lt;&gt;1)),"X",IF(AND(OR(B$4={"Murs";"Etagères"}),AND(WEEKDAY($A9,2)&lt;6,COUNTIF(fériés,$A9)&lt;&gt;1,$G9=MIN($G$5:$G$34))),"X",IF(AND(B$4="Glassière",WEEKDAY($A9,2)=1,COUNTIF(fériés,$A9)&lt;&gt;1,WEEKNUM($A9,2)&gt;$G$4),"X","")))</f>
        <v>X</v>
      </c>
      <c r="C9" s="6" t="str">
        <f>IF(AND(OR(C$4={"sol";"congélateur"}),AND(WEEKDAY($A9,2)&lt;6,COUNTIF(fériés,$A9)&lt;&gt;1)),"X",IF(AND(OR(C$4={"Murs";"Etagères"}),AND(WEEKDAY($A9,2)&lt;6,COUNTIF(fériés,$A9)&lt;&gt;1,$G9=MIN($G$5:$G$34))),"X",IF(AND(C$4="Glassière",WEEKDAY($A9,2)=1,COUNTIF(fériés,$A9)&lt;&gt;1,WEEKNUM($A9,2)&gt;$G$4),"X","")))</f>
        <v/>
      </c>
      <c r="D9" s="6" t="str">
        <f>IF(AND(OR(D$4={"sol";"congélateur"}),AND(WEEKDAY($A9,2)&lt;6,COUNTIF(fériés,$A9)&lt;&gt;1)),"X",IF(AND(OR(D$4={"Murs";"Etagères"}),AND(WEEKDAY($A9,2)&lt;6,COUNTIF(fériés,$A9)&lt;&gt;1,$G9=MIN($G$5:$G$34))),"X",IF(AND(D$4="Glassière",WEEKDAY($A9,2)=1,COUNTIF(fériés,$A9)&lt;&gt;1,WEEKNUM($A9,2)&gt;$G$4),"X","")))</f>
        <v>X</v>
      </c>
      <c r="E9" s="6" t="str">
        <f>IF(AND(OR(E$4={"sol";"congélateur"}),AND(WEEKDAY($A9,2)&lt;6,COUNTIF(fériés,$A9)&lt;&gt;1)),"X",IF(AND(OR(E$4={"Murs";"Etagères"}),AND(WEEKDAY($A9,2)&lt;6,COUNTIF(fériés,$A9)&lt;&gt;1,$G9=MIN($G$5:$G$34))),"X",IF(AND(E$4="Glassière",WEEKDAY($A9,2)=1,COUNTIF(fériés,$A9)&lt;&gt;1,WEEKNUM($A9,2)&gt;$G$4),"X","")))</f>
        <v/>
      </c>
      <c r="F9" s="6" t="str">
        <f>IF(AND(OR(F$4={"sol";"congélateur"}),AND(WEEKDAY($A9,2)&lt;6,COUNTIF(fériés,$A9)&lt;&gt;1)),"X",IF(AND(OR(F$4={"Murs";"Etagères"}),AND(WEEKDAY($A9,2)&lt;6,COUNTIF(fériés,$A9)&lt;&gt;1,$G9=MIN($G$5:$G$34))),"X",IF(AND(F$4="Glassière",WEEKDAY($A9,2)=1,COUNTIF(fériés,$A9)&lt;&gt;1,WEEKNUM($A9,2)&gt;$G$4),"X","")))</f>
        <v/>
      </c>
      <c r="G9" t="str">
        <f t="shared" si="0"/>
        <v/>
      </c>
      <c r="K9" s="13">
        <f>DATE(An,7,14)</f>
        <v>41834</v>
      </c>
      <c r="L9" s="12" t="s">
        <v>27</v>
      </c>
      <c r="M9" t="s">
        <v>15</v>
      </c>
    </row>
    <row r="10" spans="1:13" x14ac:dyDescent="0.25">
      <c r="A10" s="5">
        <f t="shared" si="1"/>
        <v>41796</v>
      </c>
      <c r="B10" s="6" t="str">
        <f>IF(AND(OR(B$4={"sol";"congélateur"}),AND(WEEKDAY($A10,2)&lt;6,COUNTIF(fériés,$A10)&lt;&gt;1)),"X",IF(AND(OR(B$4={"Murs";"Etagères"}),AND(WEEKDAY($A10,2)&lt;6,COUNTIF(fériés,$A10)&lt;&gt;1,$G10=MIN($G$5:$G$34))),"X",IF(AND(B$4="Glassière",WEEKDAY($A10,2)=1,COUNTIF(fériés,$A10)&lt;&gt;1,WEEKNUM($A10,2)&gt;$G$4),"X","")))</f>
        <v>X</v>
      </c>
      <c r="C10" s="6" t="str">
        <f>IF(AND(OR(C$4={"sol";"congélateur"}),AND(WEEKDAY($A10,2)&lt;6,COUNTIF(fériés,$A10)&lt;&gt;1)),"X",IF(AND(OR(C$4={"Murs";"Etagères"}),AND(WEEKDAY($A10,2)&lt;6,COUNTIF(fériés,$A10)&lt;&gt;1,$G10=MIN($G$5:$G$34))),"X",IF(AND(C$4="Glassière",WEEKDAY($A10,2)=1,COUNTIF(fériés,$A10)&lt;&gt;1,WEEKNUM($A10,2)&gt;$G$4),"X","")))</f>
        <v/>
      </c>
      <c r="D10" s="6" t="str">
        <f>IF(AND(OR(D$4={"sol";"congélateur"}),AND(WEEKDAY($A10,2)&lt;6,COUNTIF(fériés,$A10)&lt;&gt;1)),"X",IF(AND(OR(D$4={"Murs";"Etagères"}),AND(WEEKDAY($A10,2)&lt;6,COUNTIF(fériés,$A10)&lt;&gt;1,$G10=MIN($G$5:$G$34))),"X",IF(AND(D$4="Glassière",WEEKDAY($A10,2)=1,COUNTIF(fériés,$A10)&lt;&gt;1,WEEKNUM($A10,2)&gt;$G$4),"X","")))</f>
        <v>X</v>
      </c>
      <c r="E10" s="6" t="str">
        <f>IF(AND(OR(E$4={"sol";"congélateur"}),AND(WEEKDAY($A10,2)&lt;6,COUNTIF(fériés,$A10)&lt;&gt;1)),"X",IF(AND(OR(E$4={"Murs";"Etagères"}),AND(WEEKDAY($A10,2)&lt;6,COUNTIF(fériés,$A10)&lt;&gt;1,$G10=MIN($G$5:$G$34))),"X",IF(AND(E$4="Glassière",WEEKDAY($A10,2)=1,COUNTIF(fériés,$A10)&lt;&gt;1,WEEKNUM($A10,2)&gt;$G$4),"X","")))</f>
        <v/>
      </c>
      <c r="F10" s="6" t="str">
        <f>IF(AND(OR(F$4={"sol";"congélateur"}),AND(WEEKDAY($A10,2)&lt;6,COUNTIF(fériés,$A10)&lt;&gt;1)),"X",IF(AND(OR(F$4={"Murs";"Etagères"}),AND(WEEKDAY($A10,2)&lt;6,COUNTIF(fériés,$A10)&lt;&gt;1,$G10=MIN($G$5:$G$34))),"X",IF(AND(F$4="Glassière",WEEKDAY($A10,2)=1,COUNTIF(fériés,$A10)&lt;&gt;1,WEEKNUM($A10,2)&gt;$G$4),"X","")))</f>
        <v/>
      </c>
      <c r="G10" t="str">
        <f t="shared" si="0"/>
        <v/>
      </c>
      <c r="K10" s="13">
        <f>DATE(An,8,15)</f>
        <v>41866</v>
      </c>
      <c r="L10" s="12" t="s">
        <v>28</v>
      </c>
      <c r="M10" t="s">
        <v>16</v>
      </c>
    </row>
    <row r="11" spans="1:13" x14ac:dyDescent="0.25">
      <c r="A11" s="5">
        <f t="shared" si="1"/>
        <v>41797</v>
      </c>
      <c r="B11" s="6" t="str">
        <f>IF(AND(OR(B$4={"sol";"congélateur"}),AND(WEEKDAY($A11,2)&lt;6,COUNTIF(fériés,$A11)&lt;&gt;1)),"X",IF(AND(OR(B$4={"Murs";"Etagères"}),AND(WEEKDAY($A11,2)&lt;6,COUNTIF(fériés,$A11)&lt;&gt;1,$G11=MIN($G$5:$G$34))),"X",IF(AND(B$4="Glassière",WEEKDAY($A11,2)=1,COUNTIF(fériés,$A11)&lt;&gt;1,WEEKNUM($A11,2)&gt;$G$4),"X","")))</f>
        <v/>
      </c>
      <c r="C11" s="6" t="str">
        <f>IF(AND(OR(C$4={"sol";"congélateur"}),AND(WEEKDAY($A11,2)&lt;6,COUNTIF(fériés,$A11)&lt;&gt;1)),"X",IF(AND(OR(C$4={"Murs";"Etagères"}),AND(WEEKDAY($A11,2)&lt;6,COUNTIF(fériés,$A11)&lt;&gt;1,$G11=MIN($G$5:$G$34))),"X",IF(AND(C$4="Glassière",WEEKDAY($A11,2)=1,COUNTIF(fériés,$A11)&lt;&gt;1,WEEKNUM($A11,2)&gt;$G$4),"X","")))</f>
        <v/>
      </c>
      <c r="D11" s="6" t="str">
        <f>IF(AND(OR(D$4={"sol";"congélateur"}),AND(WEEKDAY($A11,2)&lt;6,COUNTIF(fériés,$A11)&lt;&gt;1)),"X",IF(AND(OR(D$4={"Murs";"Etagères"}),AND(WEEKDAY($A11,2)&lt;6,COUNTIF(fériés,$A11)&lt;&gt;1,$G11=MIN($G$5:$G$34))),"X",IF(AND(D$4="Glassière",WEEKDAY($A11,2)=1,COUNTIF(fériés,$A11)&lt;&gt;1,WEEKNUM($A11,2)&gt;$G$4),"X","")))</f>
        <v/>
      </c>
      <c r="E11" s="6" t="str">
        <f>IF(AND(OR(E$4={"sol";"congélateur"}),AND(WEEKDAY($A11,2)&lt;6,COUNTIF(fériés,$A11)&lt;&gt;1)),"X",IF(AND(OR(E$4={"Murs";"Etagères"}),AND(WEEKDAY($A11,2)&lt;6,COUNTIF(fériés,$A11)&lt;&gt;1,$G11=MIN($G$5:$G$34))),"X",IF(AND(E$4="Glassière",WEEKDAY($A11,2)=1,COUNTIF(fériés,$A11)&lt;&gt;1,WEEKNUM($A11,2)&gt;$G$4),"X","")))</f>
        <v/>
      </c>
      <c r="F11" s="6" t="str">
        <f>IF(AND(OR(F$4={"sol";"congélateur"}),AND(WEEKDAY($A11,2)&lt;6,COUNTIF(fériés,$A11)&lt;&gt;1)),"X",IF(AND(OR(F$4={"Murs";"Etagères"}),AND(WEEKDAY($A11,2)&lt;6,COUNTIF(fériés,$A11)&lt;&gt;1,$G11=MIN($G$5:$G$34))),"X",IF(AND(F$4="Glassière",WEEKDAY($A11,2)=1,COUNTIF(fériés,$A11)&lt;&gt;1,WEEKNUM($A11,2)&gt;$G$4),"X","")))</f>
        <v/>
      </c>
      <c r="G11" t="str">
        <f t="shared" si="0"/>
        <v/>
      </c>
      <c r="K11" s="13">
        <f>DATE(An,11,1)</f>
        <v>41944</v>
      </c>
      <c r="L11" s="12" t="s">
        <v>29</v>
      </c>
      <c r="M11" t="s">
        <v>17</v>
      </c>
    </row>
    <row r="12" spans="1:13" x14ac:dyDescent="0.25">
      <c r="A12" s="5">
        <f t="shared" si="1"/>
        <v>41798</v>
      </c>
      <c r="B12" s="6" t="str">
        <f>IF(AND(OR(B$4={"sol";"congélateur"}),AND(WEEKDAY($A12,2)&lt;6,COUNTIF(fériés,$A12)&lt;&gt;1)),"X",IF(AND(OR(B$4={"Murs";"Etagères"}),AND(WEEKDAY($A12,2)&lt;6,COUNTIF(fériés,$A12)&lt;&gt;1,$G12=MIN($G$5:$G$34))),"X",IF(AND(B$4="Glassière",WEEKDAY($A12,2)=1,COUNTIF(fériés,$A12)&lt;&gt;1,WEEKNUM($A12,2)&gt;$G$4),"X","")))</f>
        <v/>
      </c>
      <c r="C12" s="6" t="str">
        <f>IF(AND(OR(C$4={"sol";"congélateur"}),AND(WEEKDAY($A12,2)&lt;6,COUNTIF(fériés,$A12)&lt;&gt;1)),"X",IF(AND(OR(C$4={"Murs";"Etagères"}),AND(WEEKDAY($A12,2)&lt;6,COUNTIF(fériés,$A12)&lt;&gt;1,$G12=MIN($G$5:$G$34))),"X",IF(AND(C$4="Glassière",WEEKDAY($A12,2)=1,COUNTIF(fériés,$A12)&lt;&gt;1,WEEKNUM($A12,2)&gt;$G$4),"X","")))</f>
        <v/>
      </c>
      <c r="D12" s="6" t="str">
        <f>IF(AND(OR(D$4={"sol";"congélateur"}),AND(WEEKDAY($A12,2)&lt;6,COUNTIF(fériés,$A12)&lt;&gt;1)),"X",IF(AND(OR(D$4={"Murs";"Etagères"}),AND(WEEKDAY($A12,2)&lt;6,COUNTIF(fériés,$A12)&lt;&gt;1,$G12=MIN($G$5:$G$34))),"X",IF(AND(D$4="Glassière",WEEKDAY($A12,2)=1,COUNTIF(fériés,$A12)&lt;&gt;1,WEEKNUM($A12,2)&gt;$G$4),"X","")))</f>
        <v/>
      </c>
      <c r="E12" s="6" t="str">
        <f>IF(AND(OR(E$4={"sol";"congélateur"}),AND(WEEKDAY($A12,2)&lt;6,COUNTIF(fériés,$A12)&lt;&gt;1)),"X",IF(AND(OR(E$4={"Murs";"Etagères"}),AND(WEEKDAY($A12,2)&lt;6,COUNTIF(fériés,$A12)&lt;&gt;1,$G12=MIN($G$5:$G$34))),"X",IF(AND(E$4="Glassière",WEEKDAY($A12,2)=1,COUNTIF(fériés,$A12)&lt;&gt;1,WEEKNUM($A12,2)&gt;$G$4),"X","")))</f>
        <v/>
      </c>
      <c r="F12" s="6" t="str">
        <f>IF(AND(OR(F$4={"sol";"congélateur"}),AND(WEEKDAY($A12,2)&lt;6,COUNTIF(fériés,$A12)&lt;&gt;1)),"X",IF(AND(OR(F$4={"Murs";"Etagères"}),AND(WEEKDAY($A12,2)&lt;6,COUNTIF(fériés,$A12)&lt;&gt;1,$G12=MIN($G$5:$G$34))),"X",IF(AND(F$4="Glassière",WEEKDAY($A12,2)=1,COUNTIF(fériés,$A12)&lt;&gt;1,WEEKNUM($A12,2)&gt;$G$4),"X","")))</f>
        <v/>
      </c>
      <c r="G12" t="str">
        <f t="shared" si="0"/>
        <v/>
      </c>
      <c r="K12" s="13">
        <f>DATE(An,11,11)</f>
        <v>41954</v>
      </c>
      <c r="L12" s="12" t="s">
        <v>30</v>
      </c>
      <c r="M12" t="s">
        <v>18</v>
      </c>
    </row>
    <row r="13" spans="1:13" x14ac:dyDescent="0.25">
      <c r="A13" s="5">
        <f t="shared" si="1"/>
        <v>41799</v>
      </c>
      <c r="B13" s="6" t="str">
        <f>IF(AND(OR(B$4={"sol";"congélateur"}),AND(WEEKDAY($A13,2)&lt;6,COUNTIF(fériés,$A13)&lt;&gt;1)),"X",IF(AND(OR(B$4={"Murs";"Etagères"}),AND(WEEKDAY($A13,2)&lt;6,COUNTIF(fériés,$A13)&lt;&gt;1,$G13=MIN($G$5:$G$34))),"X",IF(AND(B$4="Glassière",WEEKDAY($A13,2)=1,COUNTIF(fériés,$A13)&lt;&gt;1,WEEKNUM($A13,2)&gt;$G$4),"X","")))</f>
        <v/>
      </c>
      <c r="C13" s="6" t="str">
        <f>IF(AND(OR(C$4={"sol";"congélateur"}),AND(WEEKDAY($A13,2)&lt;6,COUNTIF(fériés,$A13)&lt;&gt;1)),"X",IF(AND(OR(C$4={"Murs";"Etagères"}),AND(WEEKDAY($A13,2)&lt;6,COUNTIF(fériés,$A13)&lt;&gt;1,$G13=MIN($G$5:$G$34))),"X",IF(AND(C$4="Glassière",WEEKDAY($A13,2)=1,COUNTIF(fériés,$A13)&lt;&gt;1,WEEKNUM($A13,2)&gt;$G$4),"X","")))</f>
        <v/>
      </c>
      <c r="D13" s="6" t="str">
        <f>IF(AND(OR(D$4={"sol";"congélateur"}),AND(WEEKDAY($A13,2)&lt;6,COUNTIF(fériés,$A13)&lt;&gt;1)),"X",IF(AND(OR(D$4={"Murs";"Etagères"}),AND(WEEKDAY($A13,2)&lt;6,COUNTIF(fériés,$A13)&lt;&gt;1,$G13=MIN($G$5:$G$34))),"X",IF(AND(D$4="Glassière",WEEKDAY($A13,2)=1,COUNTIF(fériés,$A13)&lt;&gt;1,WEEKNUM($A13,2)&gt;$G$4),"X","")))</f>
        <v/>
      </c>
      <c r="E13" s="6" t="str">
        <f>IF(AND(OR(E$4={"sol";"congélateur"}),AND(WEEKDAY($A13,2)&lt;6,COUNTIF(fériés,$A13)&lt;&gt;1)),"X",IF(AND(OR(E$4={"Murs";"Etagères"}),AND(WEEKDAY($A13,2)&lt;6,COUNTIF(fériés,$A13)&lt;&gt;1,$G13=MIN($G$5:$G$34))),"X",IF(AND(E$4="Glassière",WEEKDAY($A13,2)=1,COUNTIF(fériés,$A13)&lt;&gt;1,WEEKNUM($A13,2)&gt;$G$4),"X","")))</f>
        <v/>
      </c>
      <c r="F13" s="6" t="str">
        <f>IF(AND(OR(F$4={"sol";"congélateur"}),AND(WEEKDAY($A13,2)&lt;6,COUNTIF(fériés,$A13)&lt;&gt;1)),"X",IF(AND(OR(F$4={"Murs";"Etagères"}),AND(WEEKDAY($A13,2)&lt;6,COUNTIF(fériés,$A13)&lt;&gt;1,$G13=MIN($G$5:$G$34))),"X",IF(AND(F$4="Glassière",WEEKDAY($A13,2)=1,COUNTIF(fériés,$A13)&lt;&gt;1,WEEKNUM($A13,2)&gt;$G$4),"X","")))</f>
        <v/>
      </c>
      <c r="G13">
        <f t="shared" si="0"/>
        <v>24</v>
      </c>
      <c r="K13" s="13">
        <f>DATE(An,12,25)</f>
        <v>41998</v>
      </c>
      <c r="L13" s="12" t="s">
        <v>31</v>
      </c>
    </row>
    <row r="14" spans="1:13" x14ac:dyDescent="0.25">
      <c r="A14" s="5">
        <f t="shared" si="1"/>
        <v>41800</v>
      </c>
      <c r="B14" s="6" t="str">
        <f>IF(AND(OR(B$4={"sol";"congélateur"}),AND(WEEKDAY($A14,2)&lt;6,COUNTIF(fériés,$A14)&lt;&gt;1)),"X",IF(AND(OR(B$4={"Murs";"Etagères"}),AND(WEEKDAY($A14,2)&lt;6,COUNTIF(fériés,$A14)&lt;&gt;1,$G14=MIN($G$5:$G$34))),"X",IF(AND(B$4="Glassière",WEEKDAY($A14,2)=1,COUNTIF(fériés,$A14)&lt;&gt;1,WEEKNUM($A14,2)&gt;$G$4),"X","")))</f>
        <v>X</v>
      </c>
      <c r="C14" s="6" t="str">
        <f>IF(AND(OR(C$4={"sol";"congélateur"}),AND(WEEKDAY($A14,2)&lt;6,COUNTIF(fériés,$A14)&lt;&gt;1)),"X",IF(AND(OR(C$4={"Murs";"Etagères"}),AND(WEEKDAY($A14,2)&lt;6,COUNTIF(fériés,$A14)&lt;&gt;1,$G14=MIN($G$5:$G$34))),"X",IF(AND(C$4="Glassière",WEEKDAY($A14,2)=1,COUNTIF(fériés,$A14)&lt;&gt;1,WEEKNUM($A14,2)&gt;$G$4),"X","")))</f>
        <v/>
      </c>
      <c r="D14" s="6" t="str">
        <f>IF(AND(OR(D$4={"sol";"congélateur"}),AND(WEEKDAY($A14,2)&lt;6,COUNTIF(fériés,$A14)&lt;&gt;1)),"X",IF(AND(OR(D$4={"Murs";"Etagères"}),AND(WEEKDAY($A14,2)&lt;6,COUNTIF(fériés,$A14)&lt;&gt;1,$G14=MIN($G$5:$G$34))),"X",IF(AND(D$4="Glassière",WEEKDAY($A14,2)=1,COUNTIF(fériés,$A14)&lt;&gt;1,WEEKNUM($A14,2)&gt;$G$4),"X","")))</f>
        <v>X</v>
      </c>
      <c r="E14" s="6" t="str">
        <f>IF(AND(OR(E$4={"sol";"congélateur"}),AND(WEEKDAY($A14,2)&lt;6,COUNTIF(fériés,$A14)&lt;&gt;1)),"X",IF(AND(OR(E$4={"Murs";"Etagères"}),AND(WEEKDAY($A14,2)&lt;6,COUNTIF(fériés,$A14)&lt;&gt;1,$G14=MIN($G$5:$G$34))),"X",IF(AND(E$4="Glassière",WEEKDAY($A14,2)=1,COUNTIF(fériés,$A14)&lt;&gt;1,WEEKNUM($A14,2)&gt;$G$4),"X","")))</f>
        <v/>
      </c>
      <c r="F14" s="6" t="str">
        <f>IF(AND(OR(F$4={"sol";"congélateur"}),AND(WEEKDAY($A14,2)&lt;6,COUNTIF(fériés,$A14)&lt;&gt;1)),"X",IF(AND(OR(F$4={"Murs";"Etagères"}),AND(WEEKDAY($A14,2)&lt;6,COUNTIF(fériés,$A14)&lt;&gt;1,$G14=MIN($G$5:$G$34))),"X",IF(AND(F$4="Glassière",WEEKDAY($A14,2)=1,COUNTIF(fériés,$A14)&lt;&gt;1,WEEKNUM($A14,2)&gt;$G$4),"X","")))</f>
        <v/>
      </c>
      <c r="G14" t="str">
        <f t="shared" si="0"/>
        <v/>
      </c>
    </row>
    <row r="15" spans="1:13" x14ac:dyDescent="0.25">
      <c r="A15" s="5">
        <f t="shared" si="1"/>
        <v>41801</v>
      </c>
      <c r="B15" s="6" t="str">
        <f>IF(AND(OR(B$4={"sol";"congélateur"}),AND(WEEKDAY($A15,2)&lt;6,COUNTIF(fériés,$A15)&lt;&gt;1)),"X",IF(AND(OR(B$4={"Murs";"Etagères"}),AND(WEEKDAY($A15,2)&lt;6,COUNTIF(fériés,$A15)&lt;&gt;1,$G15=MIN($G$5:$G$34))),"X",IF(AND(B$4="Glassière",WEEKDAY($A15,2)=1,COUNTIF(fériés,$A15)&lt;&gt;1,WEEKNUM($A15,2)&gt;$G$4),"X","")))</f>
        <v>X</v>
      </c>
      <c r="C15" s="6" t="str">
        <f>IF(AND(OR(C$4={"sol";"congélateur"}),AND(WEEKDAY($A15,2)&lt;6,COUNTIF(fériés,$A15)&lt;&gt;1)),"X",IF(AND(OR(C$4={"Murs";"Etagères"}),AND(WEEKDAY($A15,2)&lt;6,COUNTIF(fériés,$A15)&lt;&gt;1,$G15=MIN($G$5:$G$34))),"X",IF(AND(C$4="Glassière",WEEKDAY($A15,2)=1,COUNTIF(fériés,$A15)&lt;&gt;1,WEEKNUM($A15,2)&gt;$G$4),"X","")))</f>
        <v/>
      </c>
      <c r="D15" s="6" t="str">
        <f>IF(AND(OR(D$4={"sol";"congélateur"}),AND(WEEKDAY($A15,2)&lt;6,COUNTIF(fériés,$A15)&lt;&gt;1)),"X",IF(AND(OR(D$4={"Murs";"Etagères"}),AND(WEEKDAY($A15,2)&lt;6,COUNTIF(fériés,$A15)&lt;&gt;1,$G15=MIN($G$5:$G$34))),"X",IF(AND(D$4="Glassière",WEEKDAY($A15,2)=1,COUNTIF(fériés,$A15)&lt;&gt;1,WEEKNUM($A15,2)&gt;$G$4),"X","")))</f>
        <v>X</v>
      </c>
      <c r="E15" s="6" t="str">
        <f>IF(AND(OR(E$4={"sol";"congélateur"}),AND(WEEKDAY($A15,2)&lt;6,COUNTIF(fériés,$A15)&lt;&gt;1)),"X",IF(AND(OR(E$4={"Murs";"Etagères"}),AND(WEEKDAY($A15,2)&lt;6,COUNTIF(fériés,$A15)&lt;&gt;1,$G15=MIN($G$5:$G$34))),"X",IF(AND(E$4="Glassière",WEEKDAY($A15,2)=1,COUNTIF(fériés,$A15)&lt;&gt;1,WEEKNUM($A15,2)&gt;$G$4),"X","")))</f>
        <v/>
      </c>
      <c r="F15" s="6" t="str">
        <f>IF(AND(OR(F$4={"sol";"congélateur"}),AND(WEEKDAY($A15,2)&lt;6,COUNTIF(fériés,$A15)&lt;&gt;1)),"X",IF(AND(OR(F$4={"Murs";"Etagères"}),AND(WEEKDAY($A15,2)&lt;6,COUNTIF(fériés,$A15)&lt;&gt;1,$G15=MIN($G$5:$G$34))),"X",IF(AND(F$4="Glassière",WEEKDAY($A15,2)=1,COUNTIF(fériés,$A15)&lt;&gt;1,WEEKNUM($A15,2)&gt;$G$4),"X","")))</f>
        <v/>
      </c>
      <c r="G15" t="str">
        <f t="shared" si="0"/>
        <v/>
      </c>
    </row>
    <row r="16" spans="1:13" x14ac:dyDescent="0.25">
      <c r="A16" s="5">
        <f t="shared" si="1"/>
        <v>41802</v>
      </c>
      <c r="B16" s="6" t="str">
        <f>IF(AND(OR(B$4={"sol";"congélateur"}),AND(WEEKDAY($A16,2)&lt;6,COUNTIF(fériés,$A16)&lt;&gt;1)),"X",IF(AND(OR(B$4={"Murs";"Etagères"}),AND(WEEKDAY($A16,2)&lt;6,COUNTIF(fériés,$A16)&lt;&gt;1,$G16=MIN($G$5:$G$34))),"X",IF(AND(B$4="Glassière",WEEKDAY($A16,2)=1,COUNTIF(fériés,$A16)&lt;&gt;1,WEEKNUM($A16,2)&gt;$G$4),"X","")))</f>
        <v>X</v>
      </c>
      <c r="C16" s="6" t="str">
        <f>IF(AND(OR(C$4={"sol";"congélateur"}),AND(WEEKDAY($A16,2)&lt;6,COUNTIF(fériés,$A16)&lt;&gt;1)),"X",IF(AND(OR(C$4={"Murs";"Etagères"}),AND(WEEKDAY($A16,2)&lt;6,COUNTIF(fériés,$A16)&lt;&gt;1,$G16=MIN($G$5:$G$34))),"X",IF(AND(C$4="Glassière",WEEKDAY($A16,2)=1,COUNTIF(fériés,$A16)&lt;&gt;1,WEEKNUM($A16,2)&gt;$G$4),"X","")))</f>
        <v/>
      </c>
      <c r="D16" s="6" t="str">
        <f>IF(AND(OR(D$4={"sol";"congélateur"}),AND(WEEKDAY($A16,2)&lt;6,COUNTIF(fériés,$A16)&lt;&gt;1)),"X",IF(AND(OR(D$4={"Murs";"Etagères"}),AND(WEEKDAY($A16,2)&lt;6,COUNTIF(fériés,$A16)&lt;&gt;1,$G16=MIN($G$5:$G$34))),"X",IF(AND(D$4="Glassière",WEEKDAY($A16,2)=1,COUNTIF(fériés,$A16)&lt;&gt;1,WEEKNUM($A16,2)&gt;$G$4),"X","")))</f>
        <v>X</v>
      </c>
      <c r="E16" s="6" t="str">
        <f>IF(AND(OR(E$4={"sol";"congélateur"}),AND(WEEKDAY($A16,2)&lt;6,COUNTIF(fériés,$A16)&lt;&gt;1)),"X",IF(AND(OR(E$4={"Murs";"Etagères"}),AND(WEEKDAY($A16,2)&lt;6,COUNTIF(fériés,$A16)&lt;&gt;1,$G16=MIN($G$5:$G$34))),"X",IF(AND(E$4="Glassière",WEEKDAY($A16,2)=1,COUNTIF(fériés,$A16)&lt;&gt;1,WEEKNUM($A16,2)&gt;$G$4),"X","")))</f>
        <v/>
      </c>
      <c r="F16" s="6" t="str">
        <f>IF(AND(OR(F$4={"sol";"congélateur"}),AND(WEEKDAY($A16,2)&lt;6,COUNTIF(fériés,$A16)&lt;&gt;1)),"X",IF(AND(OR(F$4={"Murs";"Etagères"}),AND(WEEKDAY($A16,2)&lt;6,COUNTIF(fériés,$A16)&lt;&gt;1,$G16=MIN($G$5:$G$34))),"X",IF(AND(F$4="Glassière",WEEKDAY($A16,2)=1,COUNTIF(fériés,$A16)&lt;&gt;1,WEEKNUM($A16,2)&gt;$G$4),"X","")))</f>
        <v/>
      </c>
      <c r="G16" t="str">
        <f t="shared" si="0"/>
        <v/>
      </c>
    </row>
    <row r="17" spans="1:7" x14ac:dyDescent="0.25">
      <c r="A17" s="5">
        <f t="shared" si="1"/>
        <v>41803</v>
      </c>
      <c r="B17" s="6" t="str">
        <f>IF(AND(OR(B$4={"sol";"congélateur"}),AND(WEEKDAY($A17,2)&lt;6,COUNTIF(fériés,$A17)&lt;&gt;1)),"X",IF(AND(OR(B$4={"Murs";"Etagères"}),AND(WEEKDAY($A17,2)&lt;6,COUNTIF(fériés,$A17)&lt;&gt;1,$G17=MIN($G$5:$G$34))),"X",IF(AND(B$4="Glassière",WEEKDAY($A17,2)=1,COUNTIF(fériés,$A17)&lt;&gt;1,WEEKNUM($A17,2)&gt;$G$4),"X","")))</f>
        <v>X</v>
      </c>
      <c r="C17" s="6" t="str">
        <f>IF(AND(OR(C$4={"sol";"congélateur"}),AND(WEEKDAY($A17,2)&lt;6,COUNTIF(fériés,$A17)&lt;&gt;1)),"X",IF(AND(OR(C$4={"Murs";"Etagères"}),AND(WEEKDAY($A17,2)&lt;6,COUNTIF(fériés,$A17)&lt;&gt;1,$G17=MIN($G$5:$G$34))),"X",IF(AND(C$4="Glassière",WEEKDAY($A17,2)=1,COUNTIF(fériés,$A17)&lt;&gt;1,WEEKNUM($A17,2)&gt;$G$4),"X","")))</f>
        <v/>
      </c>
      <c r="D17" s="6" t="str">
        <f>IF(AND(OR(D$4={"sol";"congélateur"}),AND(WEEKDAY($A17,2)&lt;6,COUNTIF(fériés,$A17)&lt;&gt;1)),"X",IF(AND(OR(D$4={"Murs";"Etagères"}),AND(WEEKDAY($A17,2)&lt;6,COUNTIF(fériés,$A17)&lt;&gt;1,$G17=MIN($G$5:$G$34))),"X",IF(AND(D$4="Glassière",WEEKDAY($A17,2)=1,COUNTIF(fériés,$A17)&lt;&gt;1,WEEKNUM($A17,2)&gt;$G$4),"X","")))</f>
        <v>X</v>
      </c>
      <c r="E17" s="6" t="str">
        <f>IF(AND(OR(E$4={"sol";"congélateur"}),AND(WEEKDAY($A17,2)&lt;6,COUNTIF(fériés,$A17)&lt;&gt;1)),"X",IF(AND(OR(E$4={"Murs";"Etagères"}),AND(WEEKDAY($A17,2)&lt;6,COUNTIF(fériés,$A17)&lt;&gt;1,$G17=MIN($G$5:$G$34))),"X",IF(AND(E$4="Glassière",WEEKDAY($A17,2)=1,COUNTIF(fériés,$A17)&lt;&gt;1,WEEKNUM($A17,2)&gt;$G$4),"X","")))</f>
        <v/>
      </c>
      <c r="F17" s="6" t="str">
        <f>IF(AND(OR(F$4={"sol";"congélateur"}),AND(WEEKDAY($A17,2)&lt;6,COUNTIF(fériés,$A17)&lt;&gt;1)),"X",IF(AND(OR(F$4={"Murs";"Etagères"}),AND(WEEKDAY($A17,2)&lt;6,COUNTIF(fériés,$A17)&lt;&gt;1,$G17=MIN($G$5:$G$34))),"X",IF(AND(F$4="Glassière",WEEKDAY($A17,2)=1,COUNTIF(fériés,$A17)&lt;&gt;1,WEEKNUM($A17,2)&gt;$G$4),"X","")))</f>
        <v/>
      </c>
      <c r="G17" t="str">
        <f t="shared" si="0"/>
        <v/>
      </c>
    </row>
    <row r="18" spans="1:7" x14ac:dyDescent="0.25">
      <c r="A18" s="5">
        <f t="shared" si="1"/>
        <v>41804</v>
      </c>
      <c r="B18" s="6" t="str">
        <f>IF(AND(OR(B$4={"sol";"congélateur"}),AND(WEEKDAY($A18,2)&lt;6,COUNTIF(fériés,$A18)&lt;&gt;1)),"X",IF(AND(OR(B$4={"Murs";"Etagères"}),AND(WEEKDAY($A18,2)&lt;6,COUNTIF(fériés,$A18)&lt;&gt;1,$G18=MIN($G$5:$G$34))),"X",IF(AND(B$4="Glassière",WEEKDAY($A18,2)=1,COUNTIF(fériés,$A18)&lt;&gt;1,WEEKNUM($A18,2)&gt;$G$4),"X","")))</f>
        <v/>
      </c>
      <c r="C18" s="6" t="str">
        <f>IF(AND(OR(C$4={"sol";"congélateur"}),AND(WEEKDAY($A18,2)&lt;6,COUNTIF(fériés,$A18)&lt;&gt;1)),"X",IF(AND(OR(C$4={"Murs";"Etagères"}),AND(WEEKDAY($A18,2)&lt;6,COUNTIF(fériés,$A18)&lt;&gt;1,$G18=MIN($G$5:$G$34))),"X",IF(AND(C$4="Glassière",WEEKDAY($A18,2)=1,COUNTIF(fériés,$A18)&lt;&gt;1,WEEKNUM($A18,2)&gt;$G$4),"X","")))</f>
        <v/>
      </c>
      <c r="D18" s="6" t="str">
        <f>IF(AND(OR(D$4={"sol";"congélateur"}),AND(WEEKDAY($A18,2)&lt;6,COUNTIF(fériés,$A18)&lt;&gt;1)),"X",IF(AND(OR(D$4={"Murs";"Etagères"}),AND(WEEKDAY($A18,2)&lt;6,COUNTIF(fériés,$A18)&lt;&gt;1,$G18=MIN($G$5:$G$34))),"X",IF(AND(D$4="Glassière",WEEKDAY($A18,2)=1,COUNTIF(fériés,$A18)&lt;&gt;1,WEEKNUM($A18,2)&gt;$G$4),"X","")))</f>
        <v/>
      </c>
      <c r="E18" s="6" t="str">
        <f>IF(AND(OR(E$4={"sol";"congélateur"}),AND(WEEKDAY($A18,2)&lt;6,COUNTIF(fériés,$A18)&lt;&gt;1)),"X",IF(AND(OR(E$4={"Murs";"Etagères"}),AND(WEEKDAY($A18,2)&lt;6,COUNTIF(fériés,$A18)&lt;&gt;1,$G18=MIN($G$5:$G$34))),"X",IF(AND(E$4="Glassière",WEEKDAY($A18,2)=1,COUNTIF(fériés,$A18)&lt;&gt;1,WEEKNUM($A18,2)&gt;$G$4),"X","")))</f>
        <v/>
      </c>
      <c r="F18" s="6" t="str">
        <f>IF(AND(OR(F$4={"sol";"congélateur"}),AND(WEEKDAY($A18,2)&lt;6,COUNTIF(fériés,$A18)&lt;&gt;1)),"X",IF(AND(OR(F$4={"Murs";"Etagères"}),AND(WEEKDAY($A18,2)&lt;6,COUNTIF(fériés,$A18)&lt;&gt;1,$G18=MIN($G$5:$G$34))),"X",IF(AND(F$4="Glassière",WEEKDAY($A18,2)=1,COUNTIF(fériés,$A18)&lt;&gt;1,WEEKNUM($A18,2)&gt;$G$4),"X","")))</f>
        <v/>
      </c>
      <c r="G18" t="str">
        <f t="shared" si="0"/>
        <v/>
      </c>
    </row>
    <row r="19" spans="1:7" x14ac:dyDescent="0.25">
      <c r="A19" s="5">
        <f t="shared" si="1"/>
        <v>41805</v>
      </c>
      <c r="B19" s="6" t="str">
        <f>IF(AND(OR(B$4={"sol";"congélateur"}),AND(WEEKDAY($A19,2)&lt;6,COUNTIF(fériés,$A19)&lt;&gt;1)),"X",IF(AND(OR(B$4={"Murs";"Etagères"}),AND(WEEKDAY($A19,2)&lt;6,COUNTIF(fériés,$A19)&lt;&gt;1,$G19=MIN($G$5:$G$34))),"X",IF(AND(B$4="Glassière",WEEKDAY($A19,2)=1,COUNTIF(fériés,$A19)&lt;&gt;1,WEEKNUM($A19,2)&gt;$G$4),"X","")))</f>
        <v/>
      </c>
      <c r="C19" s="6" t="str">
        <f>IF(AND(OR(C$4={"sol";"congélateur"}),AND(WEEKDAY($A19,2)&lt;6,COUNTIF(fériés,$A19)&lt;&gt;1)),"X",IF(AND(OR(C$4={"Murs";"Etagères"}),AND(WEEKDAY($A19,2)&lt;6,COUNTIF(fériés,$A19)&lt;&gt;1,$G19=MIN($G$5:$G$34))),"X",IF(AND(C$4="Glassière",WEEKDAY($A19,2)=1,COUNTIF(fériés,$A19)&lt;&gt;1,WEEKNUM($A19,2)&gt;$G$4),"X","")))</f>
        <v/>
      </c>
      <c r="D19" s="6" t="str">
        <f>IF(AND(OR(D$4={"sol";"congélateur"}),AND(WEEKDAY($A19,2)&lt;6,COUNTIF(fériés,$A19)&lt;&gt;1)),"X",IF(AND(OR(D$4={"Murs";"Etagères"}),AND(WEEKDAY($A19,2)&lt;6,COUNTIF(fériés,$A19)&lt;&gt;1,$G19=MIN($G$5:$G$34))),"X",IF(AND(D$4="Glassière",WEEKDAY($A19,2)=1,COUNTIF(fériés,$A19)&lt;&gt;1,WEEKNUM($A19,2)&gt;$G$4),"X","")))</f>
        <v/>
      </c>
      <c r="E19" s="6" t="str">
        <f>IF(AND(OR(E$4={"sol";"congélateur"}),AND(WEEKDAY($A19,2)&lt;6,COUNTIF(fériés,$A19)&lt;&gt;1)),"X",IF(AND(OR(E$4={"Murs";"Etagères"}),AND(WEEKDAY($A19,2)&lt;6,COUNTIF(fériés,$A19)&lt;&gt;1,$G19=MIN($G$5:$G$34))),"X",IF(AND(E$4="Glassière",WEEKDAY($A19,2)=1,COUNTIF(fériés,$A19)&lt;&gt;1,WEEKNUM($A19,2)&gt;$G$4),"X","")))</f>
        <v/>
      </c>
      <c r="F19" s="6" t="str">
        <f>IF(AND(OR(F$4={"sol";"congélateur"}),AND(WEEKDAY($A19,2)&lt;6,COUNTIF(fériés,$A19)&lt;&gt;1)),"X",IF(AND(OR(F$4={"Murs";"Etagères"}),AND(WEEKDAY($A19,2)&lt;6,COUNTIF(fériés,$A19)&lt;&gt;1,$G19=MIN($G$5:$G$34))),"X",IF(AND(F$4="Glassière",WEEKDAY($A19,2)=1,COUNTIF(fériés,$A19)&lt;&gt;1,WEEKNUM($A19,2)&gt;$G$4),"X","")))</f>
        <v/>
      </c>
      <c r="G19" t="str">
        <f t="shared" si="0"/>
        <v/>
      </c>
    </row>
    <row r="20" spans="1:7" x14ac:dyDescent="0.25">
      <c r="A20" s="5">
        <f t="shared" si="1"/>
        <v>41806</v>
      </c>
      <c r="B20" s="6" t="str">
        <f>IF(AND(OR(B$4={"sol";"congélateur"}),AND(WEEKDAY($A20,2)&lt;6,COUNTIF(fériés,$A20)&lt;&gt;1)),"X",IF(AND(OR(B$4={"Murs";"Etagères"}),AND(WEEKDAY($A20,2)&lt;6,COUNTIF(fériés,$A20)&lt;&gt;1,$G20=MIN($G$5:$G$34))),"X",IF(AND(B$4="Glassière",WEEKDAY($A20,2)=1,COUNTIF(fériés,$A20)&lt;&gt;1,WEEKNUM($A20,2)&gt;$G$4),"X","")))</f>
        <v>X</v>
      </c>
      <c r="C20" s="6" t="str">
        <f>IF(AND(OR(C$4={"sol";"congélateur"}),AND(WEEKDAY($A20,2)&lt;6,COUNTIF(fériés,$A20)&lt;&gt;1)),"X",IF(AND(OR(C$4={"Murs";"Etagères"}),AND(WEEKDAY($A20,2)&lt;6,COUNTIF(fériés,$A20)&lt;&gt;1,$G20=MIN($G$5:$G$34))),"X",IF(AND(C$4="Glassière",WEEKDAY($A20,2)=1,COUNTIF(fériés,$A20)&lt;&gt;1,WEEKNUM($A20,2)&gt;$G$4),"X","")))</f>
        <v/>
      </c>
      <c r="D20" s="6" t="str">
        <f>IF(AND(OR(D$4={"sol";"congélateur"}),AND(WEEKDAY($A20,2)&lt;6,COUNTIF(fériés,$A20)&lt;&gt;1)),"X",IF(AND(OR(D$4={"Murs";"Etagères"}),AND(WEEKDAY($A20,2)&lt;6,COUNTIF(fériés,$A20)&lt;&gt;1,$G20=MIN($G$5:$G$34))),"X",IF(AND(D$4="Glassière",WEEKDAY($A20,2)=1,COUNTIF(fériés,$A20)&lt;&gt;1,WEEKNUM($A20,2)&gt;$G$4),"X","")))</f>
        <v>X</v>
      </c>
      <c r="E20" s="6" t="str">
        <f>IF(AND(OR(E$4={"sol";"congélateur"}),AND(WEEKDAY($A20,2)&lt;6,COUNTIF(fériés,$A20)&lt;&gt;1)),"X",IF(AND(OR(E$4={"Murs";"Etagères"}),AND(WEEKDAY($A20,2)&lt;6,COUNTIF(fériés,$A20)&lt;&gt;1,$G20=MIN($G$5:$G$34))),"X",IF(AND(E$4="Glassière",WEEKDAY($A20,2)=1,COUNTIF(fériés,$A20)&lt;&gt;1,WEEKNUM($A20,2)&gt;$G$4),"X","")))</f>
        <v/>
      </c>
      <c r="F20" s="6" t="str">
        <f>IF(AND(OR(F$4={"sol";"congélateur"}),AND(WEEKDAY($A20,2)&lt;6,COUNTIF(fériés,$A20)&lt;&gt;1)),"X",IF(AND(OR(F$4={"Murs";"Etagères"}),AND(WEEKDAY($A20,2)&lt;6,COUNTIF(fériés,$A20)&lt;&gt;1,$G20=MIN($G$5:$G$34))),"X",IF(AND(F$4="Glassière",WEEKDAY($A20,2)=1,COUNTIF(fériés,$A20)&lt;&gt;1,WEEKNUM($A20,2)&gt;$G$4),"X","")))</f>
        <v>X</v>
      </c>
      <c r="G20">
        <f t="shared" si="0"/>
        <v>25</v>
      </c>
    </row>
    <row r="21" spans="1:7" x14ac:dyDescent="0.25">
      <c r="A21" s="5">
        <f t="shared" si="1"/>
        <v>41807</v>
      </c>
      <c r="B21" s="6" t="str">
        <f>IF(AND(OR(B$4={"sol";"congélateur"}),AND(WEEKDAY($A21,2)&lt;6,COUNTIF(fériés,$A21)&lt;&gt;1)),"X",IF(AND(OR(B$4={"Murs";"Etagères"}),AND(WEEKDAY($A21,2)&lt;6,COUNTIF(fériés,$A21)&lt;&gt;1,$G21=MIN($G$5:$G$34))),"X",IF(AND(B$4="Glassière",WEEKDAY($A21,2)=1,COUNTIF(fériés,$A21)&lt;&gt;1,WEEKNUM($A21,2)&gt;$G$4),"X","")))</f>
        <v>X</v>
      </c>
      <c r="C21" s="6" t="str">
        <f>IF(AND(OR(C$4={"sol";"congélateur"}),AND(WEEKDAY($A21,2)&lt;6,COUNTIF(fériés,$A21)&lt;&gt;1)),"X",IF(AND(OR(C$4={"Murs";"Etagères"}),AND(WEEKDAY($A21,2)&lt;6,COUNTIF(fériés,$A21)&lt;&gt;1,$G21=MIN($G$5:$G$34))),"X",IF(AND(C$4="Glassière",WEEKDAY($A21,2)=1,COUNTIF(fériés,$A21)&lt;&gt;1,WEEKNUM($A21,2)&gt;$G$4),"X","")))</f>
        <v/>
      </c>
      <c r="D21" s="6" t="str">
        <f>IF(AND(OR(D$4={"sol";"congélateur"}),AND(WEEKDAY($A21,2)&lt;6,COUNTIF(fériés,$A21)&lt;&gt;1)),"X",IF(AND(OR(D$4={"Murs";"Etagères"}),AND(WEEKDAY($A21,2)&lt;6,COUNTIF(fériés,$A21)&lt;&gt;1,$G21=MIN($G$5:$G$34))),"X",IF(AND(D$4="Glassière",WEEKDAY($A21,2)=1,COUNTIF(fériés,$A21)&lt;&gt;1,WEEKNUM($A21,2)&gt;$G$4),"X","")))</f>
        <v>X</v>
      </c>
      <c r="E21" s="6" t="str">
        <f>IF(AND(OR(E$4={"sol";"congélateur"}),AND(WEEKDAY($A21,2)&lt;6,COUNTIF(fériés,$A21)&lt;&gt;1)),"X",IF(AND(OR(E$4={"Murs";"Etagères"}),AND(WEEKDAY($A21,2)&lt;6,COUNTIF(fériés,$A21)&lt;&gt;1,$G21=MIN($G$5:$G$34))),"X",IF(AND(E$4="Glassière",WEEKDAY($A21,2)=1,COUNTIF(fériés,$A21)&lt;&gt;1,WEEKNUM($A21,2)&gt;$G$4),"X","")))</f>
        <v/>
      </c>
      <c r="F21" s="6" t="str">
        <f>IF(AND(OR(F$4={"sol";"congélateur"}),AND(WEEKDAY($A21,2)&lt;6,COUNTIF(fériés,$A21)&lt;&gt;1)),"X",IF(AND(OR(F$4={"Murs";"Etagères"}),AND(WEEKDAY($A21,2)&lt;6,COUNTIF(fériés,$A21)&lt;&gt;1,$G21=MIN($G$5:$G$34))),"X",IF(AND(F$4="Glassière",WEEKDAY($A21,2)=1,COUNTIF(fériés,$A21)&lt;&gt;1,WEEKNUM($A21,2)&gt;$G$4),"X","")))</f>
        <v/>
      </c>
      <c r="G21" t="str">
        <f t="shared" si="0"/>
        <v/>
      </c>
    </row>
    <row r="22" spans="1:7" x14ac:dyDescent="0.25">
      <c r="A22" s="5">
        <f t="shared" si="1"/>
        <v>41808</v>
      </c>
      <c r="B22" s="6" t="str">
        <f>IF(AND(OR(B$4={"sol";"congélateur"}),AND(WEEKDAY($A22,2)&lt;6,COUNTIF(fériés,$A22)&lt;&gt;1)),"X",IF(AND(OR(B$4={"Murs";"Etagères"}),AND(WEEKDAY($A22,2)&lt;6,COUNTIF(fériés,$A22)&lt;&gt;1,$G22=MIN($G$5:$G$34))),"X",IF(AND(B$4="Glassière",WEEKDAY($A22,2)=1,COUNTIF(fériés,$A22)&lt;&gt;1,WEEKNUM($A22,2)&gt;$G$4),"X","")))</f>
        <v>X</v>
      </c>
      <c r="C22" s="6" t="str">
        <f>IF(AND(OR(C$4={"sol";"congélateur"}),AND(WEEKDAY($A22,2)&lt;6,COUNTIF(fériés,$A22)&lt;&gt;1)),"X",IF(AND(OR(C$4={"Murs";"Etagères"}),AND(WEEKDAY($A22,2)&lt;6,COUNTIF(fériés,$A22)&lt;&gt;1,$G22=MIN($G$5:$G$34))),"X",IF(AND(C$4="Glassière",WEEKDAY($A22,2)=1,COUNTIF(fériés,$A22)&lt;&gt;1,WEEKNUM($A22,2)&gt;$G$4),"X","")))</f>
        <v/>
      </c>
      <c r="D22" s="6" t="str">
        <f>IF(AND(OR(D$4={"sol";"congélateur"}),AND(WEEKDAY($A22,2)&lt;6,COUNTIF(fériés,$A22)&lt;&gt;1)),"X",IF(AND(OR(D$4={"Murs";"Etagères"}),AND(WEEKDAY($A22,2)&lt;6,COUNTIF(fériés,$A22)&lt;&gt;1,$G22=MIN($G$5:$G$34))),"X",IF(AND(D$4="Glassière",WEEKDAY($A22,2)=1,COUNTIF(fériés,$A22)&lt;&gt;1,WEEKNUM($A22,2)&gt;$G$4),"X","")))</f>
        <v>X</v>
      </c>
      <c r="E22" s="6" t="str">
        <f>IF(AND(OR(E$4={"sol";"congélateur"}),AND(WEEKDAY($A22,2)&lt;6,COUNTIF(fériés,$A22)&lt;&gt;1)),"X",IF(AND(OR(E$4={"Murs";"Etagères"}),AND(WEEKDAY($A22,2)&lt;6,COUNTIF(fériés,$A22)&lt;&gt;1,$G22=MIN($G$5:$G$34))),"X",IF(AND(E$4="Glassière",WEEKDAY($A22,2)=1,COUNTIF(fériés,$A22)&lt;&gt;1,WEEKNUM($A22,2)&gt;$G$4),"X","")))</f>
        <v/>
      </c>
      <c r="F22" s="6" t="str">
        <f>IF(AND(OR(F$4={"sol";"congélateur"}),AND(WEEKDAY($A22,2)&lt;6,COUNTIF(fériés,$A22)&lt;&gt;1)),"X",IF(AND(OR(F$4={"Murs";"Etagères"}),AND(WEEKDAY($A22,2)&lt;6,COUNTIF(fériés,$A22)&lt;&gt;1,$G22=MIN($G$5:$G$34))),"X",IF(AND(F$4="Glassière",WEEKDAY($A22,2)=1,COUNTIF(fériés,$A22)&lt;&gt;1,WEEKNUM($A22,2)&gt;$G$4),"X","")))</f>
        <v/>
      </c>
      <c r="G22" t="str">
        <f t="shared" si="0"/>
        <v/>
      </c>
    </row>
    <row r="23" spans="1:7" x14ac:dyDescent="0.25">
      <c r="A23" s="5">
        <f t="shared" si="1"/>
        <v>41809</v>
      </c>
      <c r="B23" s="6" t="str">
        <f>IF(AND(OR(B$4={"sol";"congélateur"}),AND(WEEKDAY($A23,2)&lt;6,COUNTIF(fériés,$A23)&lt;&gt;1)),"X",IF(AND(OR(B$4={"Murs";"Etagères"}),AND(WEEKDAY($A23,2)&lt;6,COUNTIF(fériés,$A23)&lt;&gt;1,$G23=MIN($G$5:$G$34))),"X",IF(AND(B$4="Glassière",WEEKDAY($A23,2)=1,COUNTIF(fériés,$A23)&lt;&gt;1,WEEKNUM($A23,2)&gt;$G$4),"X","")))</f>
        <v>X</v>
      </c>
      <c r="C23" s="6" t="str">
        <f>IF(AND(OR(C$4={"sol";"congélateur"}),AND(WEEKDAY($A23,2)&lt;6,COUNTIF(fériés,$A23)&lt;&gt;1)),"X",IF(AND(OR(C$4={"Murs";"Etagères"}),AND(WEEKDAY($A23,2)&lt;6,COUNTIF(fériés,$A23)&lt;&gt;1,$G23=MIN($G$5:$G$34))),"X",IF(AND(C$4="Glassière",WEEKDAY($A23,2)=1,COUNTIF(fériés,$A23)&lt;&gt;1,WEEKNUM($A23,2)&gt;$G$4),"X","")))</f>
        <v/>
      </c>
      <c r="D23" s="6" t="str">
        <f>IF(AND(OR(D$4={"sol";"congélateur"}),AND(WEEKDAY($A23,2)&lt;6,COUNTIF(fériés,$A23)&lt;&gt;1)),"X",IF(AND(OR(D$4={"Murs";"Etagères"}),AND(WEEKDAY($A23,2)&lt;6,COUNTIF(fériés,$A23)&lt;&gt;1,$G23=MIN($G$5:$G$34))),"X",IF(AND(D$4="Glassière",WEEKDAY($A23,2)=1,COUNTIF(fériés,$A23)&lt;&gt;1,WEEKNUM($A23,2)&gt;$G$4),"X","")))</f>
        <v>X</v>
      </c>
      <c r="E23" s="6" t="str">
        <f>IF(AND(OR(E$4={"sol";"congélateur"}),AND(WEEKDAY($A23,2)&lt;6,COUNTIF(fériés,$A23)&lt;&gt;1)),"X",IF(AND(OR(E$4={"Murs";"Etagères"}),AND(WEEKDAY($A23,2)&lt;6,COUNTIF(fériés,$A23)&lt;&gt;1,$G23=MIN($G$5:$G$34))),"X",IF(AND(E$4="Glassière",WEEKDAY($A23,2)=1,COUNTIF(fériés,$A23)&lt;&gt;1,WEEKNUM($A23,2)&gt;$G$4),"X","")))</f>
        <v/>
      </c>
      <c r="F23" s="6" t="str">
        <f>IF(AND(OR(F$4={"sol";"congélateur"}),AND(WEEKDAY($A23,2)&lt;6,COUNTIF(fériés,$A23)&lt;&gt;1)),"X",IF(AND(OR(F$4={"Murs";"Etagères"}),AND(WEEKDAY($A23,2)&lt;6,COUNTIF(fériés,$A23)&lt;&gt;1,$G23=MIN($G$5:$G$34))),"X",IF(AND(F$4="Glassière",WEEKDAY($A23,2)=1,COUNTIF(fériés,$A23)&lt;&gt;1,WEEKNUM($A23,2)&gt;$G$4),"X","")))</f>
        <v/>
      </c>
      <c r="G23" t="str">
        <f t="shared" si="0"/>
        <v/>
      </c>
    </row>
    <row r="24" spans="1:7" x14ac:dyDescent="0.25">
      <c r="A24" s="5">
        <f t="shared" si="1"/>
        <v>41810</v>
      </c>
      <c r="B24" s="6" t="str">
        <f>IF(AND(OR(B$4={"sol";"congélateur"}),AND(WEEKDAY($A24,2)&lt;6,COUNTIF(fériés,$A24)&lt;&gt;1)),"X",IF(AND(OR(B$4={"Murs";"Etagères"}),AND(WEEKDAY($A24,2)&lt;6,COUNTIF(fériés,$A24)&lt;&gt;1,$G24=MIN($G$5:$G$34))),"X",IF(AND(B$4="Glassière",WEEKDAY($A24,2)=1,COUNTIF(fériés,$A24)&lt;&gt;1,WEEKNUM($A24,2)&gt;$G$4),"X","")))</f>
        <v>X</v>
      </c>
      <c r="C24" s="6" t="str">
        <f>IF(AND(OR(C$4={"sol";"congélateur"}),AND(WEEKDAY($A24,2)&lt;6,COUNTIF(fériés,$A24)&lt;&gt;1)),"X",IF(AND(OR(C$4={"Murs";"Etagères"}),AND(WEEKDAY($A24,2)&lt;6,COUNTIF(fériés,$A24)&lt;&gt;1,$G24=MIN($G$5:$G$34))),"X",IF(AND(C$4="Glassière",WEEKDAY($A24,2)=1,COUNTIF(fériés,$A24)&lt;&gt;1,WEEKNUM($A24,2)&gt;$G$4),"X","")))</f>
        <v/>
      </c>
      <c r="D24" s="6" t="str">
        <f>IF(AND(OR(D$4={"sol";"congélateur"}),AND(WEEKDAY($A24,2)&lt;6,COUNTIF(fériés,$A24)&lt;&gt;1)),"X",IF(AND(OR(D$4={"Murs";"Etagères"}),AND(WEEKDAY($A24,2)&lt;6,COUNTIF(fériés,$A24)&lt;&gt;1,$G24=MIN($G$5:$G$34))),"X",IF(AND(D$4="Glassière",WEEKDAY($A24,2)=1,COUNTIF(fériés,$A24)&lt;&gt;1,WEEKNUM($A24,2)&gt;$G$4),"X","")))</f>
        <v>X</v>
      </c>
      <c r="E24" s="6" t="str">
        <f>IF(AND(OR(E$4={"sol";"congélateur"}),AND(WEEKDAY($A24,2)&lt;6,COUNTIF(fériés,$A24)&lt;&gt;1)),"X",IF(AND(OR(E$4={"Murs";"Etagères"}),AND(WEEKDAY($A24,2)&lt;6,COUNTIF(fériés,$A24)&lt;&gt;1,$G24=MIN($G$5:$G$34))),"X",IF(AND(E$4="Glassière",WEEKDAY($A24,2)=1,COUNTIF(fériés,$A24)&lt;&gt;1,WEEKNUM($A24,2)&gt;$G$4),"X","")))</f>
        <v/>
      </c>
      <c r="F24" s="6" t="str">
        <f>IF(AND(OR(F$4={"sol";"congélateur"}),AND(WEEKDAY($A24,2)&lt;6,COUNTIF(fériés,$A24)&lt;&gt;1)),"X",IF(AND(OR(F$4={"Murs";"Etagères"}),AND(WEEKDAY($A24,2)&lt;6,COUNTIF(fériés,$A24)&lt;&gt;1,$G24=MIN($G$5:$G$34))),"X",IF(AND(F$4="Glassière",WEEKDAY($A24,2)=1,COUNTIF(fériés,$A24)&lt;&gt;1,WEEKNUM($A24,2)&gt;$G$4),"X","")))</f>
        <v/>
      </c>
      <c r="G24" t="str">
        <f t="shared" si="0"/>
        <v/>
      </c>
    </row>
    <row r="25" spans="1:7" x14ac:dyDescent="0.25">
      <c r="A25" s="5">
        <f t="shared" si="1"/>
        <v>41811</v>
      </c>
      <c r="B25" s="6" t="str">
        <f>IF(AND(OR(B$4={"sol";"congélateur"}),AND(WEEKDAY($A25,2)&lt;6,COUNTIF(fériés,$A25)&lt;&gt;1)),"X",IF(AND(OR(B$4={"Murs";"Etagères"}),AND(WEEKDAY($A25,2)&lt;6,COUNTIF(fériés,$A25)&lt;&gt;1,$G25=MIN($G$5:$G$34))),"X",IF(AND(B$4="Glassière",WEEKDAY($A25,2)=1,COUNTIF(fériés,$A25)&lt;&gt;1,WEEKNUM($A25,2)&gt;$G$4),"X","")))</f>
        <v/>
      </c>
      <c r="C25" s="6" t="str">
        <f>IF(AND(OR(C$4={"sol";"congélateur"}),AND(WEEKDAY($A25,2)&lt;6,COUNTIF(fériés,$A25)&lt;&gt;1)),"X",IF(AND(OR(C$4={"Murs";"Etagères"}),AND(WEEKDAY($A25,2)&lt;6,COUNTIF(fériés,$A25)&lt;&gt;1,$G25=MIN($G$5:$G$34))),"X",IF(AND(C$4="Glassière",WEEKDAY($A25,2)=1,COUNTIF(fériés,$A25)&lt;&gt;1,WEEKNUM($A25,2)&gt;$G$4),"X","")))</f>
        <v/>
      </c>
      <c r="D25" s="6" t="str">
        <f>IF(AND(OR(D$4={"sol";"congélateur"}),AND(WEEKDAY($A25,2)&lt;6,COUNTIF(fériés,$A25)&lt;&gt;1)),"X",IF(AND(OR(D$4={"Murs";"Etagères"}),AND(WEEKDAY($A25,2)&lt;6,COUNTIF(fériés,$A25)&lt;&gt;1,$G25=MIN($G$5:$G$34))),"X",IF(AND(D$4="Glassière",WEEKDAY($A25,2)=1,COUNTIF(fériés,$A25)&lt;&gt;1,WEEKNUM($A25,2)&gt;$G$4),"X","")))</f>
        <v/>
      </c>
      <c r="E25" s="6" t="str">
        <f>IF(AND(OR(E$4={"sol";"congélateur"}),AND(WEEKDAY($A25,2)&lt;6,COUNTIF(fériés,$A25)&lt;&gt;1)),"X",IF(AND(OR(E$4={"Murs";"Etagères"}),AND(WEEKDAY($A25,2)&lt;6,COUNTIF(fériés,$A25)&lt;&gt;1,$G25=MIN($G$5:$G$34))),"X",IF(AND(E$4="Glassière",WEEKDAY($A25,2)=1,COUNTIF(fériés,$A25)&lt;&gt;1,WEEKNUM($A25,2)&gt;$G$4),"X","")))</f>
        <v/>
      </c>
      <c r="F25" s="6" t="str">
        <f>IF(AND(OR(F$4={"sol";"congélateur"}),AND(WEEKDAY($A25,2)&lt;6,COUNTIF(fériés,$A25)&lt;&gt;1)),"X",IF(AND(OR(F$4={"Murs";"Etagères"}),AND(WEEKDAY($A25,2)&lt;6,COUNTIF(fériés,$A25)&lt;&gt;1,$G25=MIN($G$5:$G$34))),"X",IF(AND(F$4="Glassière",WEEKDAY($A25,2)=1,COUNTIF(fériés,$A25)&lt;&gt;1,WEEKNUM($A25,2)&gt;$G$4),"X","")))</f>
        <v/>
      </c>
      <c r="G25" t="str">
        <f t="shared" si="0"/>
        <v/>
      </c>
    </row>
    <row r="26" spans="1:7" x14ac:dyDescent="0.25">
      <c r="A26" s="5">
        <f t="shared" si="1"/>
        <v>41812</v>
      </c>
      <c r="B26" s="6" t="str">
        <f>IF(AND(OR(B$4={"sol";"congélateur"}),AND(WEEKDAY($A26,2)&lt;6,COUNTIF(fériés,$A26)&lt;&gt;1)),"X",IF(AND(OR(B$4={"Murs";"Etagères"}),AND(WEEKDAY($A26,2)&lt;6,COUNTIF(fériés,$A26)&lt;&gt;1,$G26=MIN($G$5:$G$34))),"X",IF(AND(B$4="Glassière",WEEKDAY($A26,2)=1,COUNTIF(fériés,$A26)&lt;&gt;1,WEEKNUM($A26,2)&gt;$G$4),"X","")))</f>
        <v/>
      </c>
      <c r="C26" s="6" t="str">
        <f>IF(AND(OR(C$4={"sol";"congélateur"}),AND(WEEKDAY($A26,2)&lt;6,COUNTIF(fériés,$A26)&lt;&gt;1)),"X",IF(AND(OR(C$4={"Murs";"Etagères"}),AND(WEEKDAY($A26,2)&lt;6,COUNTIF(fériés,$A26)&lt;&gt;1,$G26=MIN($G$5:$G$34))),"X",IF(AND(C$4="Glassière",WEEKDAY($A26,2)=1,COUNTIF(fériés,$A26)&lt;&gt;1,WEEKNUM($A26,2)&gt;$G$4),"X","")))</f>
        <v/>
      </c>
      <c r="D26" s="6" t="str">
        <f>IF(AND(OR(D$4={"sol";"congélateur"}),AND(WEEKDAY($A26,2)&lt;6,COUNTIF(fériés,$A26)&lt;&gt;1)),"X",IF(AND(OR(D$4={"Murs";"Etagères"}),AND(WEEKDAY($A26,2)&lt;6,COUNTIF(fériés,$A26)&lt;&gt;1,$G26=MIN($G$5:$G$34))),"X",IF(AND(D$4="Glassière",WEEKDAY($A26,2)=1,COUNTIF(fériés,$A26)&lt;&gt;1,WEEKNUM($A26,2)&gt;$G$4),"X","")))</f>
        <v/>
      </c>
      <c r="E26" s="6" t="str">
        <f>IF(AND(OR(E$4={"sol";"congélateur"}),AND(WEEKDAY($A26,2)&lt;6,COUNTIF(fériés,$A26)&lt;&gt;1)),"X",IF(AND(OR(E$4={"Murs";"Etagères"}),AND(WEEKDAY($A26,2)&lt;6,COUNTIF(fériés,$A26)&lt;&gt;1,$G26=MIN($G$5:$G$34))),"X",IF(AND(E$4="Glassière",WEEKDAY($A26,2)=1,COUNTIF(fériés,$A26)&lt;&gt;1,WEEKNUM($A26,2)&gt;$G$4),"X","")))</f>
        <v/>
      </c>
      <c r="F26" s="6" t="str">
        <f>IF(AND(OR(F$4={"sol";"congélateur"}),AND(WEEKDAY($A26,2)&lt;6,COUNTIF(fériés,$A26)&lt;&gt;1)),"X",IF(AND(OR(F$4={"Murs";"Etagères"}),AND(WEEKDAY($A26,2)&lt;6,COUNTIF(fériés,$A26)&lt;&gt;1,$G26=MIN($G$5:$G$34))),"X",IF(AND(F$4="Glassière",WEEKDAY($A26,2)=1,COUNTIF(fériés,$A26)&lt;&gt;1,WEEKNUM($A26,2)&gt;$G$4),"X","")))</f>
        <v/>
      </c>
      <c r="G26" t="str">
        <f t="shared" si="0"/>
        <v/>
      </c>
    </row>
    <row r="27" spans="1:7" x14ac:dyDescent="0.25">
      <c r="A27" s="5">
        <f t="shared" si="1"/>
        <v>41813</v>
      </c>
      <c r="B27" s="6" t="str">
        <f>IF(AND(OR(B$4={"sol";"congélateur"}),AND(WEEKDAY($A27,2)&lt;6,COUNTIF(fériés,$A27)&lt;&gt;1)),"X",IF(AND(OR(B$4={"Murs";"Etagères"}),AND(WEEKDAY($A27,2)&lt;6,COUNTIF(fériés,$A27)&lt;&gt;1,$G27=MIN($G$5:$G$34))),"X",IF(AND(B$4="Glassière",WEEKDAY($A27,2)=1,COUNTIF(fériés,$A27)&lt;&gt;1,WEEKNUM($A27,2)&gt;$G$4),"X","")))</f>
        <v>X</v>
      </c>
      <c r="C27" s="6" t="str">
        <f>IF(AND(OR(C$4={"sol";"congélateur"}),AND(WEEKDAY($A27,2)&lt;6,COUNTIF(fériés,$A27)&lt;&gt;1)),"X",IF(AND(OR(C$4={"Murs";"Etagères"}),AND(WEEKDAY($A27,2)&lt;6,COUNTIF(fériés,$A27)&lt;&gt;1,$G27=MIN($G$5:$G$34))),"X",IF(AND(C$4="Glassière",WEEKDAY($A27,2)=1,COUNTIF(fériés,$A27)&lt;&gt;1,WEEKNUM($A27,2)&gt;$G$4),"X","")))</f>
        <v/>
      </c>
      <c r="D27" s="6" t="str">
        <f>IF(AND(OR(D$4={"sol";"congélateur"}),AND(WEEKDAY($A27,2)&lt;6,COUNTIF(fériés,$A27)&lt;&gt;1)),"X",IF(AND(OR(D$4={"Murs";"Etagères"}),AND(WEEKDAY($A27,2)&lt;6,COUNTIF(fériés,$A27)&lt;&gt;1,$G27=MIN($G$5:$G$34))),"X",IF(AND(D$4="Glassière",WEEKDAY($A27,2)=1,COUNTIF(fériés,$A27)&lt;&gt;1,WEEKNUM($A27,2)&gt;$G$4),"X","")))</f>
        <v>X</v>
      </c>
      <c r="E27" s="6" t="str">
        <f>IF(AND(OR(E$4={"sol";"congélateur"}),AND(WEEKDAY($A27,2)&lt;6,COUNTIF(fériés,$A27)&lt;&gt;1)),"X",IF(AND(OR(E$4={"Murs";"Etagères"}),AND(WEEKDAY($A27,2)&lt;6,COUNTIF(fériés,$A27)&lt;&gt;1,$G27=MIN($G$5:$G$34))),"X",IF(AND(E$4="Glassière",WEEKDAY($A27,2)=1,COUNTIF(fériés,$A27)&lt;&gt;1,WEEKNUM($A27,2)&gt;$G$4),"X","")))</f>
        <v/>
      </c>
      <c r="F27" s="6" t="str">
        <f>IF(AND(OR(F$4={"sol";"congélateur"}),AND(WEEKDAY($A27,2)&lt;6,COUNTIF(fériés,$A27)&lt;&gt;1)),"X",IF(AND(OR(F$4={"Murs";"Etagères"}),AND(WEEKDAY($A27,2)&lt;6,COUNTIF(fériés,$A27)&lt;&gt;1,$G27=MIN($G$5:$G$34))),"X",IF(AND(F$4="Glassière",WEEKDAY($A27,2)=1,COUNTIF(fériés,$A27)&lt;&gt;1,WEEKNUM($A27,2)&gt;$G$4),"X","")))</f>
        <v>X</v>
      </c>
      <c r="G27">
        <f t="shared" si="0"/>
        <v>26</v>
      </c>
    </row>
    <row r="28" spans="1:7" x14ac:dyDescent="0.25">
      <c r="A28" s="5">
        <f t="shared" si="1"/>
        <v>41814</v>
      </c>
      <c r="B28" s="6" t="str">
        <f>IF(AND(OR(B$4={"sol";"congélateur"}),AND(WEEKDAY($A28,2)&lt;6,COUNTIF(fériés,$A28)&lt;&gt;1)),"X",IF(AND(OR(B$4={"Murs";"Etagères"}),AND(WEEKDAY($A28,2)&lt;6,COUNTIF(fériés,$A28)&lt;&gt;1,$G28=MIN($G$5:$G$34))),"X",IF(AND(B$4="Glassière",WEEKDAY($A28,2)=1,COUNTIF(fériés,$A28)&lt;&gt;1,WEEKNUM($A28,2)&gt;$G$4),"X","")))</f>
        <v>X</v>
      </c>
      <c r="C28" s="6" t="str">
        <f>IF(AND(OR(C$4={"sol";"congélateur"}),AND(WEEKDAY($A28,2)&lt;6,COUNTIF(fériés,$A28)&lt;&gt;1)),"X",IF(AND(OR(C$4={"Murs";"Etagères"}),AND(WEEKDAY($A28,2)&lt;6,COUNTIF(fériés,$A28)&lt;&gt;1,$G28=MIN($G$5:$G$34))),"X",IF(AND(C$4="Glassière",WEEKDAY($A28,2)=1,COUNTIF(fériés,$A28)&lt;&gt;1,WEEKNUM($A28,2)&gt;$G$4),"X","")))</f>
        <v/>
      </c>
      <c r="D28" s="6" t="str">
        <f>IF(AND(OR(D$4={"sol";"congélateur"}),AND(WEEKDAY($A28,2)&lt;6,COUNTIF(fériés,$A28)&lt;&gt;1)),"X",IF(AND(OR(D$4={"Murs";"Etagères"}),AND(WEEKDAY($A28,2)&lt;6,COUNTIF(fériés,$A28)&lt;&gt;1,$G28=MIN($G$5:$G$34))),"X",IF(AND(D$4="Glassière",WEEKDAY($A28,2)=1,COUNTIF(fériés,$A28)&lt;&gt;1,WEEKNUM($A28,2)&gt;$G$4),"X","")))</f>
        <v>X</v>
      </c>
      <c r="E28" s="6" t="str">
        <f>IF(AND(OR(E$4={"sol";"congélateur"}),AND(WEEKDAY($A28,2)&lt;6,COUNTIF(fériés,$A28)&lt;&gt;1)),"X",IF(AND(OR(E$4={"Murs";"Etagères"}),AND(WEEKDAY($A28,2)&lt;6,COUNTIF(fériés,$A28)&lt;&gt;1,$G28=MIN($G$5:$G$34))),"X",IF(AND(E$4="Glassière",WEEKDAY($A28,2)=1,COUNTIF(fériés,$A28)&lt;&gt;1,WEEKNUM($A28,2)&gt;$G$4),"X","")))</f>
        <v/>
      </c>
      <c r="F28" s="6" t="str">
        <f>IF(AND(OR(F$4={"sol";"congélateur"}),AND(WEEKDAY($A28,2)&lt;6,COUNTIF(fériés,$A28)&lt;&gt;1)),"X",IF(AND(OR(F$4={"Murs";"Etagères"}),AND(WEEKDAY($A28,2)&lt;6,COUNTIF(fériés,$A28)&lt;&gt;1,$G28=MIN($G$5:$G$34))),"X",IF(AND(F$4="Glassière",WEEKDAY($A28,2)=1,COUNTIF(fériés,$A28)&lt;&gt;1,WEEKNUM($A28,2)&gt;$G$4),"X","")))</f>
        <v/>
      </c>
      <c r="G28" t="str">
        <f t="shared" si="0"/>
        <v/>
      </c>
    </row>
    <row r="29" spans="1:7" x14ac:dyDescent="0.25">
      <c r="A29" s="5">
        <f t="shared" si="1"/>
        <v>41815</v>
      </c>
      <c r="B29" s="6" t="str">
        <f>IF(AND(OR(B$4={"sol";"congélateur"}),AND(WEEKDAY($A29,2)&lt;6,COUNTIF(fériés,$A29)&lt;&gt;1)),"X",IF(AND(OR(B$4={"Murs";"Etagères"}),AND(WEEKDAY($A29,2)&lt;6,COUNTIF(fériés,$A29)&lt;&gt;1,$G29=MIN($G$5:$G$34))),"X",IF(AND(B$4="Glassière",WEEKDAY($A29,2)=1,COUNTIF(fériés,$A29)&lt;&gt;1,WEEKNUM($A29,2)&gt;$G$4),"X","")))</f>
        <v>X</v>
      </c>
      <c r="C29" s="6" t="str">
        <f>IF(AND(OR(C$4={"sol";"congélateur"}),AND(WEEKDAY($A29,2)&lt;6,COUNTIF(fériés,$A29)&lt;&gt;1)),"X",IF(AND(OR(C$4={"Murs";"Etagères"}),AND(WEEKDAY($A29,2)&lt;6,COUNTIF(fériés,$A29)&lt;&gt;1,$G29=MIN($G$5:$G$34))),"X",IF(AND(C$4="Glassière",WEEKDAY($A29,2)=1,COUNTIF(fériés,$A29)&lt;&gt;1,WEEKNUM($A29,2)&gt;$G$4),"X","")))</f>
        <v/>
      </c>
      <c r="D29" s="6" t="str">
        <f>IF(AND(OR(D$4={"sol";"congélateur"}),AND(WEEKDAY($A29,2)&lt;6,COUNTIF(fériés,$A29)&lt;&gt;1)),"X",IF(AND(OR(D$4={"Murs";"Etagères"}),AND(WEEKDAY($A29,2)&lt;6,COUNTIF(fériés,$A29)&lt;&gt;1,$G29=MIN($G$5:$G$34))),"X",IF(AND(D$4="Glassière",WEEKDAY($A29,2)=1,COUNTIF(fériés,$A29)&lt;&gt;1,WEEKNUM($A29,2)&gt;$G$4),"X","")))</f>
        <v>X</v>
      </c>
      <c r="E29" s="6" t="str">
        <f>IF(AND(OR(E$4={"sol";"congélateur"}),AND(WEEKDAY($A29,2)&lt;6,COUNTIF(fériés,$A29)&lt;&gt;1)),"X",IF(AND(OR(E$4={"Murs";"Etagères"}),AND(WEEKDAY($A29,2)&lt;6,COUNTIF(fériés,$A29)&lt;&gt;1,$G29=MIN($G$5:$G$34))),"X",IF(AND(E$4="Glassière",WEEKDAY($A29,2)=1,COUNTIF(fériés,$A29)&lt;&gt;1,WEEKNUM($A29,2)&gt;$G$4),"X","")))</f>
        <v/>
      </c>
      <c r="F29" s="6" t="str">
        <f>IF(AND(OR(F$4={"sol";"congélateur"}),AND(WEEKDAY($A29,2)&lt;6,COUNTIF(fériés,$A29)&lt;&gt;1)),"X",IF(AND(OR(F$4={"Murs";"Etagères"}),AND(WEEKDAY($A29,2)&lt;6,COUNTIF(fériés,$A29)&lt;&gt;1,$G29=MIN($G$5:$G$34))),"X",IF(AND(F$4="Glassière",WEEKDAY($A29,2)=1,COUNTIF(fériés,$A29)&lt;&gt;1,WEEKNUM($A29,2)&gt;$G$4),"X","")))</f>
        <v/>
      </c>
      <c r="G29" t="str">
        <f t="shared" si="0"/>
        <v/>
      </c>
    </row>
    <row r="30" spans="1:7" x14ac:dyDescent="0.25">
      <c r="A30" s="5">
        <f t="shared" si="1"/>
        <v>41816</v>
      </c>
      <c r="B30" s="6" t="str">
        <f>IF(AND(OR(B$4={"sol";"congélateur"}),AND(WEEKDAY($A30,2)&lt;6,COUNTIF(fériés,$A30)&lt;&gt;1)),"X",IF(AND(OR(B$4={"Murs";"Etagères"}),AND(WEEKDAY($A30,2)&lt;6,COUNTIF(fériés,$A30)&lt;&gt;1,$G30=MIN($G$5:$G$34))),"X",IF(AND(B$4="Glassière",WEEKDAY($A30,2)=1,COUNTIF(fériés,$A30)&lt;&gt;1,WEEKNUM($A30,2)&gt;$G$4),"X","")))</f>
        <v>X</v>
      </c>
      <c r="C30" s="6" t="str">
        <f>IF(AND(OR(C$4={"sol";"congélateur"}),AND(WEEKDAY($A30,2)&lt;6,COUNTIF(fériés,$A30)&lt;&gt;1)),"X",IF(AND(OR(C$4={"Murs";"Etagères"}),AND(WEEKDAY($A30,2)&lt;6,COUNTIF(fériés,$A30)&lt;&gt;1,$G30=MIN($G$5:$G$34))),"X",IF(AND(C$4="Glassière",WEEKDAY($A30,2)=1,COUNTIF(fériés,$A30)&lt;&gt;1,WEEKNUM($A30,2)&gt;$G$4),"X","")))</f>
        <v/>
      </c>
      <c r="D30" s="6" t="str">
        <f>IF(AND(OR(D$4={"sol";"congélateur"}),AND(WEEKDAY($A30,2)&lt;6,COUNTIF(fériés,$A30)&lt;&gt;1)),"X",IF(AND(OR(D$4={"Murs";"Etagères"}),AND(WEEKDAY($A30,2)&lt;6,COUNTIF(fériés,$A30)&lt;&gt;1,$G30=MIN($G$5:$G$34))),"X",IF(AND(D$4="Glassière",WEEKDAY($A30,2)=1,COUNTIF(fériés,$A30)&lt;&gt;1,WEEKNUM($A30,2)&gt;$G$4),"X","")))</f>
        <v>X</v>
      </c>
      <c r="E30" s="6" t="str">
        <f>IF(AND(OR(E$4={"sol";"congélateur"}),AND(WEEKDAY($A30,2)&lt;6,COUNTIF(fériés,$A30)&lt;&gt;1)),"X",IF(AND(OR(E$4={"Murs";"Etagères"}),AND(WEEKDAY($A30,2)&lt;6,COUNTIF(fériés,$A30)&lt;&gt;1,$G30=MIN($G$5:$G$34))),"X",IF(AND(E$4="Glassière",WEEKDAY($A30,2)=1,COUNTIF(fériés,$A30)&lt;&gt;1,WEEKNUM($A30,2)&gt;$G$4),"X","")))</f>
        <v/>
      </c>
      <c r="F30" s="6" t="str">
        <f>IF(AND(OR(F$4={"sol";"congélateur"}),AND(WEEKDAY($A30,2)&lt;6,COUNTIF(fériés,$A30)&lt;&gt;1)),"X",IF(AND(OR(F$4={"Murs";"Etagères"}),AND(WEEKDAY($A30,2)&lt;6,COUNTIF(fériés,$A30)&lt;&gt;1,$G30=MIN($G$5:$G$34))),"X",IF(AND(F$4="Glassière",WEEKDAY($A30,2)=1,COUNTIF(fériés,$A30)&lt;&gt;1,WEEKNUM($A30,2)&gt;$G$4),"X","")))</f>
        <v/>
      </c>
      <c r="G30" t="str">
        <f t="shared" si="0"/>
        <v/>
      </c>
    </row>
    <row r="31" spans="1:7" x14ac:dyDescent="0.25">
      <c r="A31" s="5">
        <f t="shared" si="1"/>
        <v>41817</v>
      </c>
      <c r="B31" s="6" t="str">
        <f>IF(AND(OR(B$4={"sol";"congélateur"}),AND(WEEKDAY($A31,2)&lt;6,COUNTIF(fériés,$A31)&lt;&gt;1)),"X",IF(AND(OR(B$4={"Murs";"Etagères"}),AND(WEEKDAY($A31,2)&lt;6,COUNTIF(fériés,$A31)&lt;&gt;1,$G31=MIN($G$5:$G$34))),"X",IF(AND(B$4="Glassière",WEEKDAY($A31,2)=1,COUNTIF(fériés,$A31)&lt;&gt;1,WEEKNUM($A31,2)&gt;$G$4),"X","")))</f>
        <v>X</v>
      </c>
      <c r="C31" s="6" t="str">
        <f>IF(AND(OR(C$4={"sol";"congélateur"}),AND(WEEKDAY($A31,2)&lt;6,COUNTIF(fériés,$A31)&lt;&gt;1)),"X",IF(AND(OR(C$4={"Murs";"Etagères"}),AND(WEEKDAY($A31,2)&lt;6,COUNTIF(fériés,$A31)&lt;&gt;1,$G31=MIN($G$5:$G$34))),"X",IF(AND(C$4="Glassière",WEEKDAY($A31,2)=1,COUNTIF(fériés,$A31)&lt;&gt;1,WEEKNUM($A31,2)&gt;$G$4),"X","")))</f>
        <v/>
      </c>
      <c r="D31" s="6" t="str">
        <f>IF(AND(OR(D$4={"sol";"congélateur"}),AND(WEEKDAY($A31,2)&lt;6,COUNTIF(fériés,$A31)&lt;&gt;1)),"X",IF(AND(OR(D$4={"Murs";"Etagères"}),AND(WEEKDAY($A31,2)&lt;6,COUNTIF(fériés,$A31)&lt;&gt;1,$G31=MIN($G$5:$G$34))),"X",IF(AND(D$4="Glassière",WEEKDAY($A31,2)=1,COUNTIF(fériés,$A31)&lt;&gt;1,WEEKNUM($A31,2)&gt;$G$4),"X","")))</f>
        <v>X</v>
      </c>
      <c r="E31" s="6" t="str">
        <f>IF(AND(OR(E$4={"sol";"congélateur"}),AND(WEEKDAY($A31,2)&lt;6,COUNTIF(fériés,$A31)&lt;&gt;1)),"X",IF(AND(OR(E$4={"Murs";"Etagères"}),AND(WEEKDAY($A31,2)&lt;6,COUNTIF(fériés,$A31)&lt;&gt;1,$G31=MIN($G$5:$G$34))),"X",IF(AND(E$4="Glassière",WEEKDAY($A31,2)=1,COUNTIF(fériés,$A31)&lt;&gt;1,WEEKNUM($A31,2)&gt;$G$4),"X","")))</f>
        <v/>
      </c>
      <c r="F31" s="6" t="str">
        <f>IF(AND(OR(F$4={"sol";"congélateur"}),AND(WEEKDAY($A31,2)&lt;6,COUNTIF(fériés,$A31)&lt;&gt;1)),"X",IF(AND(OR(F$4={"Murs";"Etagères"}),AND(WEEKDAY($A31,2)&lt;6,COUNTIF(fériés,$A31)&lt;&gt;1,$G31=MIN($G$5:$G$34))),"X",IF(AND(F$4="Glassière",WEEKDAY($A31,2)=1,COUNTIF(fériés,$A31)&lt;&gt;1,WEEKNUM($A31,2)&gt;$G$4),"X","")))</f>
        <v/>
      </c>
      <c r="G31" t="str">
        <f t="shared" si="0"/>
        <v/>
      </c>
    </row>
    <row r="32" spans="1:7" x14ac:dyDescent="0.25">
      <c r="A32" s="5">
        <f t="shared" si="1"/>
        <v>41818</v>
      </c>
      <c r="B32" s="6" t="str">
        <f>IF(AND(OR(B$4={"sol";"congélateur"}),AND(WEEKDAY($A32,2)&lt;6,COUNTIF(fériés,$A32)&lt;&gt;1)),"X",IF(AND(OR(B$4={"Murs";"Etagères"}),AND(WEEKDAY($A32,2)&lt;6,COUNTIF(fériés,$A32)&lt;&gt;1,$G32=MIN($G$5:$G$34))),"X",IF(AND(B$4="Glassière",WEEKDAY($A32,2)=1,COUNTIF(fériés,$A32)&lt;&gt;1,WEEKNUM($A32,2)&gt;$G$4),"X","")))</f>
        <v/>
      </c>
      <c r="C32" s="6" t="str">
        <f>IF(AND(OR(C$4={"sol";"congélateur"}),AND(WEEKDAY($A32,2)&lt;6,COUNTIF(fériés,$A32)&lt;&gt;1)),"X",IF(AND(OR(C$4={"Murs";"Etagères"}),AND(WEEKDAY($A32,2)&lt;6,COUNTIF(fériés,$A32)&lt;&gt;1,$G32=MIN($G$5:$G$34))),"X",IF(AND(C$4="Glassière",WEEKDAY($A32,2)=1,COUNTIF(fériés,$A32)&lt;&gt;1,WEEKNUM($A32,2)&gt;$G$4),"X","")))</f>
        <v/>
      </c>
      <c r="D32" s="6" t="str">
        <f>IF(AND(OR(D$4={"sol";"congélateur"}),AND(WEEKDAY($A32,2)&lt;6,COUNTIF(fériés,$A32)&lt;&gt;1)),"X",IF(AND(OR(D$4={"Murs";"Etagères"}),AND(WEEKDAY($A32,2)&lt;6,COUNTIF(fériés,$A32)&lt;&gt;1,$G32=MIN($G$5:$G$34))),"X",IF(AND(D$4="Glassière",WEEKDAY($A32,2)=1,COUNTIF(fériés,$A32)&lt;&gt;1,WEEKNUM($A32,2)&gt;$G$4),"X","")))</f>
        <v/>
      </c>
      <c r="E32" s="6" t="str">
        <f>IF(AND(OR(E$4={"sol";"congélateur"}),AND(WEEKDAY($A32,2)&lt;6,COUNTIF(fériés,$A32)&lt;&gt;1)),"X",IF(AND(OR(E$4={"Murs";"Etagères"}),AND(WEEKDAY($A32,2)&lt;6,COUNTIF(fériés,$A32)&lt;&gt;1,$G32=MIN($G$5:$G$34))),"X",IF(AND(E$4="Glassière",WEEKDAY($A32,2)=1,COUNTIF(fériés,$A32)&lt;&gt;1,WEEKNUM($A32,2)&gt;$G$4),"X","")))</f>
        <v/>
      </c>
      <c r="F32" s="6" t="str">
        <f>IF(AND(OR(F$4={"sol";"congélateur"}),AND(WEEKDAY($A32,2)&lt;6,COUNTIF(fériés,$A32)&lt;&gt;1)),"X",IF(AND(OR(F$4={"Murs";"Etagères"}),AND(WEEKDAY($A32,2)&lt;6,COUNTIF(fériés,$A32)&lt;&gt;1,$G32=MIN($G$5:$G$34))),"X",IF(AND(F$4="Glassière",WEEKDAY($A32,2)=1,COUNTIF(fériés,$A32)&lt;&gt;1,WEEKNUM($A32,2)&gt;$G$4),"X","")))</f>
        <v/>
      </c>
      <c r="G32" t="str">
        <f t="shared" si="0"/>
        <v/>
      </c>
    </row>
    <row r="33" spans="1:7" x14ac:dyDescent="0.25">
      <c r="A33" s="5">
        <f t="shared" si="1"/>
        <v>41819</v>
      </c>
      <c r="B33" s="6" t="str">
        <f>IF(AND(OR(B$4={"sol";"congélateur"}),AND(WEEKDAY($A33,2)&lt;6,COUNTIF(fériés,$A33)&lt;&gt;1)),"X",IF(AND(OR(B$4={"Murs";"Etagères"}),AND(WEEKDAY($A33,2)&lt;6,COUNTIF(fériés,$A33)&lt;&gt;1,$G33=MIN($G$5:$G$34))),"X",IF(AND(B$4="Glassière",WEEKDAY($A33,2)=1,COUNTIF(fériés,$A33)&lt;&gt;1,WEEKNUM($A33,2)&gt;$G$4),"X","")))</f>
        <v/>
      </c>
      <c r="C33" s="6" t="str">
        <f>IF(AND(OR(C$4={"sol";"congélateur"}),AND(WEEKDAY($A33,2)&lt;6,COUNTIF(fériés,$A33)&lt;&gt;1)),"X",IF(AND(OR(C$4={"Murs";"Etagères"}),AND(WEEKDAY($A33,2)&lt;6,COUNTIF(fériés,$A33)&lt;&gt;1,$G33=MIN($G$5:$G$34))),"X",IF(AND(C$4="Glassière",WEEKDAY($A33,2)=1,COUNTIF(fériés,$A33)&lt;&gt;1,WEEKNUM($A33,2)&gt;$G$4),"X","")))</f>
        <v/>
      </c>
      <c r="D33" s="6" t="str">
        <f>IF(AND(OR(D$4={"sol";"congélateur"}),AND(WEEKDAY($A33,2)&lt;6,COUNTIF(fériés,$A33)&lt;&gt;1)),"X",IF(AND(OR(D$4={"Murs";"Etagères"}),AND(WEEKDAY($A33,2)&lt;6,COUNTIF(fériés,$A33)&lt;&gt;1,$G33=MIN($G$5:$G$34))),"X",IF(AND(D$4="Glassière",WEEKDAY($A33,2)=1,COUNTIF(fériés,$A33)&lt;&gt;1,WEEKNUM($A33,2)&gt;$G$4),"X","")))</f>
        <v/>
      </c>
      <c r="E33" s="6" t="str">
        <f>IF(AND(OR(E$4={"sol";"congélateur"}),AND(WEEKDAY($A33,2)&lt;6,COUNTIF(fériés,$A33)&lt;&gt;1)),"X",IF(AND(OR(E$4={"Murs";"Etagères"}),AND(WEEKDAY($A33,2)&lt;6,COUNTIF(fériés,$A33)&lt;&gt;1,$G33=MIN($G$5:$G$34))),"X",IF(AND(E$4="Glassière",WEEKDAY($A33,2)=1,COUNTIF(fériés,$A33)&lt;&gt;1,WEEKNUM($A33,2)&gt;$G$4),"X","")))</f>
        <v/>
      </c>
      <c r="F33" s="6" t="str">
        <f>IF(AND(OR(F$4={"sol";"congélateur"}),AND(WEEKDAY($A33,2)&lt;6,COUNTIF(fériés,$A33)&lt;&gt;1)),"X",IF(AND(OR(F$4={"Murs";"Etagères"}),AND(WEEKDAY($A33,2)&lt;6,COUNTIF(fériés,$A33)&lt;&gt;1,$G33=MIN($G$5:$G$34))),"X",IF(AND(F$4="Glassière",WEEKDAY($A33,2)=1,COUNTIF(fériés,$A33)&lt;&gt;1,WEEKNUM($A33,2)&gt;$G$4),"X","")))</f>
        <v/>
      </c>
      <c r="G33" t="str">
        <f t="shared" si="0"/>
        <v/>
      </c>
    </row>
    <row r="34" spans="1:7" x14ac:dyDescent="0.25">
      <c r="A34" s="5">
        <f t="shared" si="1"/>
        <v>41820</v>
      </c>
      <c r="B34" s="6" t="str">
        <f>IF(AND(OR(B$4={"sol";"congélateur"}),AND(WEEKDAY($A34,2)&lt;6,COUNTIF(fériés,$A34)&lt;&gt;1)),"X",IF(AND(OR(B$4={"Murs";"Etagères"}),AND(WEEKDAY($A34,2)&lt;6,COUNTIF(fériés,$A34)&lt;&gt;1,$G34=MIN($G$5:$G$34))),"X",IF(AND(B$4="Glassière",WEEKDAY($A34,2)=1,COUNTIF(fériés,$A34)&lt;&gt;1,WEEKNUM($A34,2)&gt;$G$4),"X","")))</f>
        <v>X</v>
      </c>
      <c r="C34" s="6" t="str">
        <f>IF(AND(OR(C$4={"sol";"congélateur"}),AND(WEEKDAY($A34,2)&lt;6,COUNTIF(fériés,$A34)&lt;&gt;1)),"X",IF(AND(OR(C$4={"Murs";"Etagères"}),AND(WEEKDAY($A34,2)&lt;6,COUNTIF(fériés,$A34)&lt;&gt;1,$G34=MIN($G$5:$G$34))),"X",IF(AND(C$4="Glassière",WEEKDAY($A34,2)=1,COUNTIF(fériés,$A34)&lt;&gt;1,WEEKNUM($A34,2)&gt;$G$4),"X","")))</f>
        <v/>
      </c>
      <c r="D34" s="6" t="str">
        <f>IF(AND(OR(D$4={"sol";"congélateur"}),AND(WEEKDAY($A34,2)&lt;6,COUNTIF(fériés,$A34)&lt;&gt;1)),"X",IF(AND(OR(D$4={"Murs";"Etagères"}),AND(WEEKDAY($A34,2)&lt;6,COUNTIF(fériés,$A34)&lt;&gt;1,$G34=MIN($G$5:$G$34))),"X",IF(AND(D$4="Glassière",WEEKDAY($A34,2)=1,COUNTIF(fériés,$A34)&lt;&gt;1,WEEKNUM($A34,2)&gt;$G$4),"X","")))</f>
        <v>X</v>
      </c>
      <c r="E34" s="6" t="str">
        <f>IF(AND(OR(E$4={"sol";"congélateur"}),AND(WEEKDAY($A34,2)&lt;6,COUNTIF(fériés,$A34)&lt;&gt;1)),"X",IF(AND(OR(E$4={"Murs";"Etagères"}),AND(WEEKDAY($A34,2)&lt;6,COUNTIF(fériés,$A34)&lt;&gt;1,$G34=MIN($G$5:$G$34))),"X",IF(AND(E$4="Glassière",WEEKDAY($A34,2)=1,COUNTIF(fériés,$A34)&lt;&gt;1,WEEKNUM($A34,2)&gt;$G$4),"X","")))</f>
        <v/>
      </c>
      <c r="F34" s="6" t="str">
        <f>IF(AND(OR(F$4={"sol";"congélateur"}),AND(WEEKDAY($A34,2)&lt;6,COUNTIF(fériés,$A34)&lt;&gt;1)),"X",IF(AND(OR(F$4={"Murs";"Etagères"}),AND(WEEKDAY($A34,2)&lt;6,COUNTIF(fériés,$A34)&lt;&gt;1,$G34=MIN($G$5:$G$34))),"X",IF(AND(F$4="Glassière",WEEKDAY($A34,2)=1,COUNTIF(fériés,$A34)&lt;&gt;1,WEEKNUM($A34,2)&gt;$G$4),"X","")))</f>
        <v>X</v>
      </c>
      <c r="G34">
        <f t="shared" si="0"/>
        <v>27</v>
      </c>
    </row>
  </sheetData>
  <mergeCells count="2">
    <mergeCell ref="A2:C2"/>
    <mergeCell ref="D2:E2"/>
  </mergeCells>
  <conditionalFormatting sqref="A5:F34">
    <cfRule type="expression" dxfId="1" priority="1" stopIfTrue="1">
      <formula>WEEKDAY($A5,2)&gt;5</formula>
    </cfRule>
    <cfRule type="expression" dxfId="0" priority="2" stopIfTrue="1">
      <formula>COUNTIF(fériés,$A5)&gt;0</formula>
    </cfRule>
  </conditionalFormatting>
  <dataValidations count="1">
    <dataValidation type="list" allowBlank="1" showInputMessage="1" showErrorMessage="1" sqref="D2">
      <formula1>$M$1:$M$12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An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PINON</dc:creator>
  <cp:lastModifiedBy>leakim</cp:lastModifiedBy>
  <cp:lastPrinted>2014-05-24T08:21:50Z</cp:lastPrinted>
  <dcterms:created xsi:type="dcterms:W3CDTF">2014-05-24T07:35:00Z</dcterms:created>
  <dcterms:modified xsi:type="dcterms:W3CDTF">2014-05-24T20:16:25Z</dcterms:modified>
</cp:coreProperties>
</file>