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externalLinks/externalLink11.xml" ContentType="application/vnd.openxmlformats-officedocument.spreadsheetml.externalLink+xml"/>
  <Override PartName="/xl/externalLinks/externalLink12.xml" ContentType="application/vnd.openxmlformats-officedocument.spreadsheetml.externalLink+xml"/>
  <Override PartName="/xl/externalLinks/externalLink13.xml" ContentType="application/vnd.openxmlformats-officedocument.spreadsheetml.externalLink+xml"/>
  <Override PartName="/xl/externalLinks/externalLink14.xml" ContentType="application/vnd.openxmlformats-officedocument.spreadsheetml.externalLink+xml"/>
  <Override PartName="/xl/externalLinks/externalLink15.xml" ContentType="application/vnd.openxmlformats-officedocument.spreadsheetml.externalLink+xml"/>
  <Override PartName="/xl/externalLinks/externalLink16.xml" ContentType="application/vnd.openxmlformats-officedocument.spreadsheetml.externalLink+xml"/>
  <Override PartName="/xl/externalLinks/externalLink17.xml" ContentType="application/vnd.openxmlformats-officedocument.spreadsheetml.externalLink+xml"/>
  <Override PartName="/xl/externalLinks/externalLink18.xml" ContentType="application/vnd.openxmlformats-officedocument.spreadsheetml.externalLink+xml"/>
  <Override PartName="/xl/externalLinks/externalLink19.xml" ContentType="application/vnd.openxmlformats-officedocument.spreadsheetml.externalLink+xml"/>
  <Override PartName="/xl/externalLinks/externalLink20.xml" ContentType="application/vnd.openxmlformats-officedocument.spreadsheetml.externalLink+xml"/>
  <Override PartName="/xl/externalLinks/externalLink21.xml" ContentType="application/vnd.openxmlformats-officedocument.spreadsheetml.externalLink+xml"/>
  <Override PartName="/xl/externalLinks/externalLink22.xml" ContentType="application/vnd.openxmlformats-officedocument.spreadsheetml.externalLink+xml"/>
  <Override PartName="/xl/externalLinks/externalLink23.xml" ContentType="application/vnd.openxmlformats-officedocument.spreadsheetml.externalLink+xml"/>
  <Override PartName="/xl/externalLinks/externalLink24.xml" ContentType="application/vnd.openxmlformats-officedocument.spreadsheetml.externalLink+xml"/>
  <Override PartName="/xl/externalLinks/externalLink25.xml" ContentType="application/vnd.openxmlformats-officedocument.spreadsheetml.externalLink+xml"/>
  <Override PartName="/xl/externalLinks/externalLink26.xml" ContentType="application/vnd.openxmlformats-officedocument.spreadsheetml.externalLink+xml"/>
  <Override PartName="/xl/externalLinks/externalLink27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updateLinks="always" codeName="ThisWorkbook" defaultThemeVersion="124226"/>
  <bookViews>
    <workbookView xWindow="-90" yWindow="390" windowWidth="20445" windowHeight="1680" tabRatio="909" activeTab="1"/>
  </bookViews>
  <sheets>
    <sheet name="ASSR" sheetId="25" r:id="rId1"/>
    <sheet name="Plan annuel" sheetId="20" r:id="rId2"/>
  </sheets>
  <externalReferences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  <externalReference r:id="rId12"/>
    <externalReference r:id="rId13"/>
    <externalReference r:id="rId14"/>
    <externalReference r:id="rId15"/>
    <externalReference r:id="rId16"/>
    <externalReference r:id="rId17"/>
    <externalReference r:id="rId18"/>
    <externalReference r:id="rId19"/>
    <externalReference r:id="rId20"/>
    <externalReference r:id="rId21"/>
    <externalReference r:id="rId22"/>
    <externalReference r:id="rId23"/>
    <externalReference r:id="rId24"/>
    <externalReference r:id="rId25"/>
    <externalReference r:id="rId26"/>
    <externalReference r:id="rId27"/>
    <externalReference r:id="rId28"/>
    <externalReference r:id="rId29"/>
  </externalReferences>
  <definedNames>
    <definedName name="__________________CMJ1" localSheetId="0">[1]Bosco!#REF!</definedName>
    <definedName name="__________________CMJ1">[1]Bosco!#REF!</definedName>
    <definedName name="__________________CMJ2" localSheetId="0">[1]Bosco!#REF!</definedName>
    <definedName name="__________________CMJ2">[1]Bosco!#REF!</definedName>
    <definedName name="__________________CMJ3" localSheetId="0">[1]Bosco!#REF!</definedName>
    <definedName name="__________________CMJ3">[1]Bosco!#REF!</definedName>
    <definedName name="__________________SJE1" localSheetId="0">[1]Bosco!#REF!</definedName>
    <definedName name="__________________SJE1">[1]Bosco!#REF!</definedName>
    <definedName name="__________________SJE2" localSheetId="0">[1]Bosco!#REF!</definedName>
    <definedName name="__________________SJE2">[1]Bosco!#REF!</definedName>
    <definedName name="__________________SJE3" localSheetId="0">[1]Bosco!#REF!</definedName>
    <definedName name="__________________SJE3">[1]Bosco!#REF!</definedName>
    <definedName name="________________CMJ1" localSheetId="0">[1]Bosco!#REF!</definedName>
    <definedName name="________________CMJ1">[1]Bosco!#REF!</definedName>
    <definedName name="________________CMJ2" localSheetId="0">[1]Bosco!#REF!</definedName>
    <definedName name="________________CMJ2">[1]Bosco!#REF!</definedName>
    <definedName name="________________CMJ3" localSheetId="0">[1]Bosco!#REF!</definedName>
    <definedName name="________________CMJ3">[1]Bosco!#REF!</definedName>
    <definedName name="________________SJE1" localSheetId="0">[1]Bosco!#REF!</definedName>
    <definedName name="________________SJE1">[1]Bosco!#REF!</definedName>
    <definedName name="________________SJE2" localSheetId="0">[1]Bosco!#REF!</definedName>
    <definedName name="________________SJE2">[1]Bosco!#REF!</definedName>
    <definedName name="________________SJE3" localSheetId="0">[1]Bosco!#REF!</definedName>
    <definedName name="________________SJE3">[1]Bosco!#REF!</definedName>
    <definedName name="_______________CMJ1" localSheetId="0">[1]Bosco!#REF!</definedName>
    <definedName name="_______________CMJ1">[1]Bosco!#REF!</definedName>
    <definedName name="_______________CMJ2" localSheetId="0">[1]Bosco!#REF!</definedName>
    <definedName name="_______________CMJ2">[1]Bosco!#REF!</definedName>
    <definedName name="_______________CMJ3" localSheetId="0">[1]Bosco!#REF!</definedName>
    <definedName name="_______________CMJ3">[1]Bosco!#REF!</definedName>
    <definedName name="_______________SJE1" localSheetId="0">[1]Bosco!#REF!</definedName>
    <definedName name="_______________SJE1">[1]Bosco!#REF!</definedName>
    <definedName name="_______________SJE2" localSheetId="0">[1]Bosco!#REF!</definedName>
    <definedName name="_______________SJE2">[1]Bosco!#REF!</definedName>
    <definedName name="_______________SJE3" localSheetId="0">[1]Bosco!#REF!</definedName>
    <definedName name="_______________SJE3">[1]Bosco!#REF!</definedName>
    <definedName name="______________CMJ1" localSheetId="0">[1]Bosco!#REF!</definedName>
    <definedName name="______________CMJ1">[1]Bosco!#REF!</definedName>
    <definedName name="______________CMJ2" localSheetId="0">[1]Bosco!#REF!</definedName>
    <definedName name="______________CMJ2">[1]Bosco!#REF!</definedName>
    <definedName name="______________CMJ3" localSheetId="0">[1]Bosco!#REF!</definedName>
    <definedName name="______________CMJ3">[1]Bosco!#REF!</definedName>
    <definedName name="______________SJE1" localSheetId="0">[1]Bosco!#REF!</definedName>
    <definedName name="______________SJE1">[1]Bosco!#REF!</definedName>
    <definedName name="______________SJE2" localSheetId="0">[1]Bosco!#REF!</definedName>
    <definedName name="______________SJE2">[1]Bosco!#REF!</definedName>
    <definedName name="______________SJE3" localSheetId="0">[1]Bosco!#REF!</definedName>
    <definedName name="______________SJE3">[1]Bosco!#REF!</definedName>
    <definedName name="_____________CMJ1" localSheetId="0">[1]Bosco!#REF!</definedName>
    <definedName name="_____________CMJ1">[1]Bosco!#REF!</definedName>
    <definedName name="_____________CMJ2" localSheetId="0">[1]Bosco!#REF!</definedName>
    <definedName name="_____________CMJ2">[1]Bosco!#REF!</definedName>
    <definedName name="_____________CMJ3" localSheetId="0">[1]Bosco!#REF!</definedName>
    <definedName name="_____________CMJ3">[1]Bosco!#REF!</definedName>
    <definedName name="_____________PTI1" localSheetId="0">#REF!</definedName>
    <definedName name="_____________PTI1" localSheetId="1">#REF!</definedName>
    <definedName name="_____________PTI1">#REF!</definedName>
    <definedName name="_____________PTI11" localSheetId="0">#REF!</definedName>
    <definedName name="_____________PTI11" localSheetId="1">#REF!</definedName>
    <definedName name="_____________PTI11">#REF!</definedName>
    <definedName name="_____________PTI13" localSheetId="0">#REF!</definedName>
    <definedName name="_____________PTI13" localSheetId="1">#REF!</definedName>
    <definedName name="_____________PTI13">#REF!</definedName>
    <definedName name="_____________PTI14" localSheetId="0">#REF!</definedName>
    <definedName name="_____________PTI14" localSheetId="1">#REF!</definedName>
    <definedName name="_____________PTI14">#REF!</definedName>
    <definedName name="_____________PTI15" localSheetId="0">#REF!</definedName>
    <definedName name="_____________PTI15" localSheetId="1">#REF!</definedName>
    <definedName name="_____________PTI15">#REF!</definedName>
    <definedName name="_____________PTI16" localSheetId="0">#REF!</definedName>
    <definedName name="_____________PTI16" localSheetId="1">#REF!</definedName>
    <definedName name="_____________PTI16">#REF!</definedName>
    <definedName name="_____________PTI17" localSheetId="0">#REF!</definedName>
    <definedName name="_____________PTI17" localSheetId="1">#REF!</definedName>
    <definedName name="_____________PTI17">#REF!</definedName>
    <definedName name="_____________PTI18" localSheetId="0">#REF!</definedName>
    <definedName name="_____________PTI18" localSheetId="1">#REF!</definedName>
    <definedName name="_____________PTI18">#REF!</definedName>
    <definedName name="_____________PTI19" localSheetId="0">#REF!</definedName>
    <definedName name="_____________PTI19" localSheetId="1">#REF!</definedName>
    <definedName name="_____________PTI19">#REF!</definedName>
    <definedName name="_____________PTI2" localSheetId="0">#REF!</definedName>
    <definedName name="_____________PTI2" localSheetId="1">#REF!</definedName>
    <definedName name="_____________PTI2">#REF!</definedName>
    <definedName name="_____________PTI21" localSheetId="0">#REF!</definedName>
    <definedName name="_____________PTI21" localSheetId="1">#REF!</definedName>
    <definedName name="_____________PTI21">#REF!</definedName>
    <definedName name="_____________PTI3" localSheetId="0">#REF!</definedName>
    <definedName name="_____________PTI3" localSheetId="1">#REF!</definedName>
    <definedName name="_____________PTI3">#REF!</definedName>
    <definedName name="_____________PTI4" localSheetId="0">#REF!</definedName>
    <definedName name="_____________PTI4" localSheetId="1">#REF!</definedName>
    <definedName name="_____________PTI4">#REF!</definedName>
    <definedName name="_____________PTI5" localSheetId="0">#REF!</definedName>
    <definedName name="_____________PTI5" localSheetId="1">#REF!</definedName>
    <definedName name="_____________PTI5">#REF!</definedName>
    <definedName name="_____________PTI6" localSheetId="0">#REF!</definedName>
    <definedName name="_____________PTI6" localSheetId="1">#REF!</definedName>
    <definedName name="_____________PTI6">#REF!</definedName>
    <definedName name="_____________PTI7" localSheetId="0">#REF!</definedName>
    <definedName name="_____________PTI7" localSheetId="1">#REF!</definedName>
    <definedName name="_____________PTI7">#REF!</definedName>
    <definedName name="_____________PTI8" localSheetId="0">#REF!</definedName>
    <definedName name="_____________PTI8" localSheetId="1">#REF!</definedName>
    <definedName name="_____________PTI8">#REF!</definedName>
    <definedName name="_____________PTI9" localSheetId="0">#REF!</definedName>
    <definedName name="_____________PTI9" localSheetId="1">#REF!</definedName>
    <definedName name="_____________PTI9">#REF!</definedName>
    <definedName name="_____________SJE1" localSheetId="0">[1]Bosco!#REF!</definedName>
    <definedName name="_____________SJE1">[1]Bosco!#REF!</definedName>
    <definedName name="_____________SJE2" localSheetId="0">[1]Bosco!#REF!</definedName>
    <definedName name="_____________SJE2">[1]Bosco!#REF!</definedName>
    <definedName name="_____________SJE3" localSheetId="0">[1]Bosco!#REF!</definedName>
    <definedName name="_____________SJE3">[1]Bosco!#REF!</definedName>
    <definedName name="____________CMJ1" localSheetId="0">[1]Bosco!#REF!</definedName>
    <definedName name="____________CMJ1" localSheetId="1">[1]Bosco!#REF!</definedName>
    <definedName name="____________CMJ1">[1]Bosco!#REF!</definedName>
    <definedName name="____________CMJ2" localSheetId="0">[1]Bosco!#REF!</definedName>
    <definedName name="____________CMJ2" localSheetId="1">[1]Bosco!#REF!</definedName>
    <definedName name="____________CMJ2">[1]Bosco!#REF!</definedName>
    <definedName name="____________CMJ3" localSheetId="0">[1]Bosco!#REF!</definedName>
    <definedName name="____________CMJ3" localSheetId="1">[1]Bosco!#REF!</definedName>
    <definedName name="____________CMJ3">[1]Bosco!#REF!</definedName>
    <definedName name="____________PTI1" localSheetId="0">#REF!</definedName>
    <definedName name="____________PTI1">#REF!</definedName>
    <definedName name="____________PTI11" localSheetId="0">#REF!</definedName>
    <definedName name="____________PTI11">#REF!</definedName>
    <definedName name="____________PTI13" localSheetId="0">#REF!</definedName>
    <definedName name="____________PTI13">#REF!</definedName>
    <definedName name="____________PTI14" localSheetId="0">#REF!</definedName>
    <definedName name="____________PTI14">#REF!</definedName>
    <definedName name="____________PTI15" localSheetId="0">#REF!</definedName>
    <definedName name="____________PTI15">#REF!</definedName>
    <definedName name="____________PTI16" localSheetId="0">#REF!</definedName>
    <definedName name="____________PTI16">#REF!</definedName>
    <definedName name="____________PTI17" localSheetId="0">#REF!</definedName>
    <definedName name="____________PTI17">#REF!</definedName>
    <definedName name="____________PTI18" localSheetId="0">#REF!</definedName>
    <definedName name="____________PTI18">#REF!</definedName>
    <definedName name="____________PTI19" localSheetId="0">#REF!</definedName>
    <definedName name="____________PTI19">#REF!</definedName>
    <definedName name="____________PTI2" localSheetId="0">#REF!</definedName>
    <definedName name="____________PTI2">#REF!</definedName>
    <definedName name="____________PTI21" localSheetId="0">#REF!</definedName>
    <definedName name="____________PTI21">#REF!</definedName>
    <definedName name="____________PTI3" localSheetId="0">#REF!</definedName>
    <definedName name="____________PTI3">#REF!</definedName>
    <definedName name="____________PTI4" localSheetId="0">#REF!</definedName>
    <definedName name="____________PTI4">#REF!</definedName>
    <definedName name="____________PTI5" localSheetId="0">#REF!</definedName>
    <definedName name="____________PTI5">#REF!</definedName>
    <definedName name="____________PTI6" localSheetId="0">#REF!</definedName>
    <definedName name="____________PTI6">#REF!</definedName>
    <definedName name="____________PTI7" localSheetId="0">#REF!</definedName>
    <definedName name="____________PTI7">#REF!</definedName>
    <definedName name="____________PTI8" localSheetId="0">#REF!</definedName>
    <definedName name="____________PTI8">#REF!</definedName>
    <definedName name="____________PTI9" localSheetId="0">#REF!</definedName>
    <definedName name="____________PTI9">#REF!</definedName>
    <definedName name="____________SJE1" localSheetId="0">[1]Bosco!#REF!</definedName>
    <definedName name="____________SJE1" localSheetId="1">[1]Bosco!#REF!</definedName>
    <definedName name="____________SJE1">[1]Bosco!#REF!</definedName>
    <definedName name="____________SJE2" localSheetId="0">[1]Bosco!#REF!</definedName>
    <definedName name="____________SJE2" localSheetId="1">[1]Bosco!#REF!</definedName>
    <definedName name="____________SJE2">[1]Bosco!#REF!</definedName>
    <definedName name="____________SJE3" localSheetId="0">[1]Bosco!#REF!</definedName>
    <definedName name="____________SJE3" localSheetId="1">[1]Bosco!#REF!</definedName>
    <definedName name="____________SJE3">[1]Bosco!#REF!</definedName>
    <definedName name="___________CMJ1" localSheetId="0">[1]Bosco!#REF!</definedName>
    <definedName name="___________CMJ1">[1]Bosco!#REF!</definedName>
    <definedName name="___________CMJ2" localSheetId="0">[1]Bosco!#REF!</definedName>
    <definedName name="___________CMJ2">[1]Bosco!#REF!</definedName>
    <definedName name="___________CMJ3" localSheetId="0">[1]Bosco!#REF!</definedName>
    <definedName name="___________CMJ3">[1]Bosco!#REF!</definedName>
    <definedName name="___________PTI1" localSheetId="0">#REF!</definedName>
    <definedName name="___________PTI1" localSheetId="1">#REF!</definedName>
    <definedName name="___________PTI1">#REF!</definedName>
    <definedName name="___________PTI11" localSheetId="0">#REF!</definedName>
    <definedName name="___________PTI11" localSheetId="1">#REF!</definedName>
    <definedName name="___________PTI11">#REF!</definedName>
    <definedName name="___________PTI12" localSheetId="0">#REF!</definedName>
    <definedName name="___________PTI12" localSheetId="1">#REF!</definedName>
    <definedName name="___________PTI12">#REF!</definedName>
    <definedName name="___________PTI13" localSheetId="0">#REF!</definedName>
    <definedName name="___________PTI13" localSheetId="1">#REF!</definedName>
    <definedName name="___________PTI13">#REF!</definedName>
    <definedName name="___________PTI14" localSheetId="0">#REF!</definedName>
    <definedName name="___________PTI14" localSheetId="1">#REF!</definedName>
    <definedName name="___________PTI14">#REF!</definedName>
    <definedName name="___________PTI15" localSheetId="0">#REF!</definedName>
    <definedName name="___________PTI15" localSheetId="1">#REF!</definedName>
    <definedName name="___________PTI15">#REF!</definedName>
    <definedName name="___________PTI16" localSheetId="0">#REF!</definedName>
    <definedName name="___________PTI16" localSheetId="1">#REF!</definedName>
    <definedName name="___________PTI16">#REF!</definedName>
    <definedName name="___________PTI17" localSheetId="0">#REF!</definedName>
    <definedName name="___________PTI17" localSheetId="1">#REF!</definedName>
    <definedName name="___________PTI17">#REF!</definedName>
    <definedName name="___________PTI18" localSheetId="0">#REF!</definedName>
    <definedName name="___________PTI18" localSheetId="1">#REF!</definedName>
    <definedName name="___________PTI18">#REF!</definedName>
    <definedName name="___________PTI19" localSheetId="0">#REF!</definedName>
    <definedName name="___________PTI19" localSheetId="1">#REF!</definedName>
    <definedName name="___________PTI19">#REF!</definedName>
    <definedName name="___________PTI2" localSheetId="0">#REF!</definedName>
    <definedName name="___________PTI2" localSheetId="1">#REF!</definedName>
    <definedName name="___________PTI2">#REF!</definedName>
    <definedName name="___________PTI20" localSheetId="0">#REF!</definedName>
    <definedName name="___________PTI20" localSheetId="1">#REF!</definedName>
    <definedName name="___________PTI20">#REF!</definedName>
    <definedName name="___________PTI21" localSheetId="0">#REF!</definedName>
    <definedName name="___________PTI21" localSheetId="1">#REF!</definedName>
    <definedName name="___________PTI21">#REF!</definedName>
    <definedName name="___________PTI3" localSheetId="0">#REF!</definedName>
    <definedName name="___________PTI3" localSheetId="1">#REF!</definedName>
    <definedName name="___________PTI3">#REF!</definedName>
    <definedName name="___________PTI4" localSheetId="0">#REF!</definedName>
    <definedName name="___________PTI4" localSheetId="1">#REF!</definedName>
    <definedName name="___________PTI4">#REF!</definedName>
    <definedName name="___________PTI5" localSheetId="0">#REF!</definedName>
    <definedName name="___________PTI5" localSheetId="1">#REF!</definedName>
    <definedName name="___________PTI5">#REF!</definedName>
    <definedName name="___________PTI6" localSheetId="0">#REF!</definedName>
    <definedName name="___________PTI6" localSheetId="1">#REF!</definedName>
    <definedName name="___________PTI6">#REF!</definedName>
    <definedName name="___________PTI7" localSheetId="0">#REF!</definedName>
    <definedName name="___________PTI7" localSheetId="1">#REF!</definedName>
    <definedName name="___________PTI7">#REF!</definedName>
    <definedName name="___________PTI8" localSheetId="0">#REF!</definedName>
    <definedName name="___________PTI8" localSheetId="1">#REF!</definedName>
    <definedName name="___________PTI8">#REF!</definedName>
    <definedName name="___________PTI9" localSheetId="0">#REF!</definedName>
    <definedName name="___________PTI9" localSheetId="1">#REF!</definedName>
    <definedName name="___________PTI9">#REF!</definedName>
    <definedName name="___________SJE1" localSheetId="0">[1]Bosco!#REF!</definedName>
    <definedName name="___________SJE1">[1]Bosco!#REF!</definedName>
    <definedName name="___________SJE2" localSheetId="0">[1]Bosco!#REF!</definedName>
    <definedName name="___________SJE2">[1]Bosco!#REF!</definedName>
    <definedName name="___________SJE3" localSheetId="0">[1]Bosco!#REF!</definedName>
    <definedName name="___________SJE3">[1]Bosco!#REF!</definedName>
    <definedName name="__________CAE10" localSheetId="0">'[2]Programme indiv'!$I$9</definedName>
    <definedName name="__________CAE10">'[3]Programme indiv'!$I$9</definedName>
    <definedName name="__________CAE7" localSheetId="0">[2]Energetique!$F$19</definedName>
    <definedName name="__________CAE7">[3]Energetique!$F$19</definedName>
    <definedName name="__________CMJ1" localSheetId="0">[4]Bosco!#REF!</definedName>
    <definedName name="__________CMJ1" localSheetId="1">[5]Bosco!#REF!</definedName>
    <definedName name="__________CMJ1">[4]Bosco!#REF!</definedName>
    <definedName name="__________CMJ2" localSheetId="0">[4]Bosco!#REF!</definedName>
    <definedName name="__________CMJ2" localSheetId="1">[5]Bosco!#REF!</definedName>
    <definedName name="__________CMJ2">[4]Bosco!#REF!</definedName>
    <definedName name="__________CMJ3" localSheetId="0">[4]Bosco!#REF!</definedName>
    <definedName name="__________CMJ3" localSheetId="1">[5]Bosco!#REF!</definedName>
    <definedName name="__________CMJ3">[4]Bosco!#REF!</definedName>
    <definedName name="__________PTI1" localSheetId="0">#REF!</definedName>
    <definedName name="__________PTI1" localSheetId="1">#REF!</definedName>
    <definedName name="__________PTI1">#REF!</definedName>
    <definedName name="__________PTI10" localSheetId="0">[2]Force!$F$56</definedName>
    <definedName name="__________PTI10">[3]Force!$F$56</definedName>
    <definedName name="__________PTI11" localSheetId="0">#REF!</definedName>
    <definedName name="__________PTI11" localSheetId="1">#REF!</definedName>
    <definedName name="__________PTI11">#REF!</definedName>
    <definedName name="__________PTI12" localSheetId="0">#REF!</definedName>
    <definedName name="__________PTI12" localSheetId="1">#REF!</definedName>
    <definedName name="__________PTI12">#REF!</definedName>
    <definedName name="__________PTI13" localSheetId="0">#REF!</definedName>
    <definedName name="__________PTI13" localSheetId="1">#REF!</definedName>
    <definedName name="__________PTI13">#REF!</definedName>
    <definedName name="__________PTI14" localSheetId="0">#REF!</definedName>
    <definedName name="__________PTI14" localSheetId="1">#REF!</definedName>
    <definedName name="__________PTI14">#REF!</definedName>
    <definedName name="__________PTI15" localSheetId="0">#REF!</definedName>
    <definedName name="__________PTI15" localSheetId="1">#REF!</definedName>
    <definedName name="__________PTI15">#REF!</definedName>
    <definedName name="__________PTI16" localSheetId="0">#REF!</definedName>
    <definedName name="__________PTI16" localSheetId="1">#REF!</definedName>
    <definedName name="__________PTI16">#REF!</definedName>
    <definedName name="__________PTI17" localSheetId="0">#REF!</definedName>
    <definedName name="__________PTI17" localSheetId="1">#REF!</definedName>
    <definedName name="__________PTI17">#REF!</definedName>
    <definedName name="__________PTI18" localSheetId="0">#REF!</definedName>
    <definedName name="__________PTI18" localSheetId="1">#REF!</definedName>
    <definedName name="__________PTI18">#REF!</definedName>
    <definedName name="__________PTI19" localSheetId="0">#REF!</definedName>
    <definedName name="__________PTI19" localSheetId="1">#REF!</definedName>
    <definedName name="__________PTI19">#REF!</definedName>
    <definedName name="__________PTI2" localSheetId="0">#REF!</definedName>
    <definedName name="__________PTI2" localSheetId="1">#REF!</definedName>
    <definedName name="__________PTI2">#REF!</definedName>
    <definedName name="__________PTI20" localSheetId="0">#REF!</definedName>
    <definedName name="__________PTI20" localSheetId="1">#REF!</definedName>
    <definedName name="__________PTI20">#REF!</definedName>
    <definedName name="__________PTI21" localSheetId="0">#REF!</definedName>
    <definedName name="__________PTI21" localSheetId="1">#REF!</definedName>
    <definedName name="__________PTI21">#REF!</definedName>
    <definedName name="__________PTI3" localSheetId="0">#REF!</definedName>
    <definedName name="__________PTI3" localSheetId="1">#REF!</definedName>
    <definedName name="__________PTI3">#REF!</definedName>
    <definedName name="__________PTI4" localSheetId="0">#REF!</definedName>
    <definedName name="__________PTI4" localSheetId="1">#REF!</definedName>
    <definedName name="__________PTI4">#REF!</definedName>
    <definedName name="__________PTI5" localSheetId="0">#REF!</definedName>
    <definedName name="__________PTI5" localSheetId="1">#REF!</definedName>
    <definedName name="__________PTI5">#REF!</definedName>
    <definedName name="__________PTI6" localSheetId="0">#REF!</definedName>
    <definedName name="__________PTI6" localSheetId="1">#REF!</definedName>
    <definedName name="__________PTI6">#REF!</definedName>
    <definedName name="__________PTI7" localSheetId="0">#REF!</definedName>
    <definedName name="__________PTI7" localSheetId="1">#REF!</definedName>
    <definedName name="__________PTI7">#REF!</definedName>
    <definedName name="__________PTI8" localSheetId="0">#REF!</definedName>
    <definedName name="__________PTI8" localSheetId="1">#REF!</definedName>
    <definedName name="__________PTI8">#REF!</definedName>
    <definedName name="__________PTI9" localSheetId="0">#REF!</definedName>
    <definedName name="__________PTI9" localSheetId="1">#REF!</definedName>
    <definedName name="__________PTI9">#REF!</definedName>
    <definedName name="__________PTS3" localSheetId="0">[2]Force!$F$109</definedName>
    <definedName name="__________PTS3">[3]Force!$F$109</definedName>
    <definedName name="__________PTS4" localSheetId="0">[2]Force!$F$141</definedName>
    <definedName name="__________PTS4">[3]Force!$F$141</definedName>
    <definedName name="__________RM5" localSheetId="0">[2]Force!$F$2</definedName>
    <definedName name="__________RM5">[3]Force!$F$2</definedName>
    <definedName name="__________RM6" localSheetId="0">[2]Force!$F$30</definedName>
    <definedName name="__________RM6">[3]Force!$F$30</definedName>
    <definedName name="__________SJE1" localSheetId="0">[4]Bosco!#REF!</definedName>
    <definedName name="__________SJE1" localSheetId="1">[5]Bosco!#REF!</definedName>
    <definedName name="__________SJE1">[4]Bosco!#REF!</definedName>
    <definedName name="__________SJE2" localSheetId="0">[4]Bosco!#REF!</definedName>
    <definedName name="__________SJE2" localSheetId="1">[5]Bosco!#REF!</definedName>
    <definedName name="__________SJE2">[4]Bosco!#REF!</definedName>
    <definedName name="__________SJE3" localSheetId="0">[4]Bosco!#REF!</definedName>
    <definedName name="__________SJE3" localSheetId="1">[5]Bosco!#REF!</definedName>
    <definedName name="__________SJE3">[4]Bosco!#REF!</definedName>
    <definedName name="__________VF1" localSheetId="0">[2]vitesse!$F$2</definedName>
    <definedName name="__________VF1">[3]vitesse!$F$2</definedName>
    <definedName name="__________VF2" localSheetId="0">[2]vitesse!$F$25</definedName>
    <definedName name="__________VF2">[3]vitesse!$F$25</definedName>
    <definedName name="__________VF3" localSheetId="0">[2]vitesse!$F$48</definedName>
    <definedName name="__________VF3">[3]vitesse!$F$48</definedName>
    <definedName name="__________VH1" localSheetId="0">[2]vitesse!$F$88</definedName>
    <definedName name="__________VH1">[3]vitesse!$F$88</definedName>
    <definedName name="_________CAE10" localSheetId="0">'[2]Programme indiv'!$I$9</definedName>
    <definedName name="_________CAE10">'[3]Programme indiv'!$I$9</definedName>
    <definedName name="_________CAE7" localSheetId="0">[2]Energetique!$F$19</definedName>
    <definedName name="_________CAE7">[3]Energetique!$F$19</definedName>
    <definedName name="_________CMJ1" localSheetId="0">[1]Bosco!#REF!</definedName>
    <definedName name="_________CMJ1" localSheetId="1">[5]Bosco!#REF!</definedName>
    <definedName name="_________CMJ1">[1]Bosco!#REF!</definedName>
    <definedName name="_________CMJ2" localSheetId="0">[1]Bosco!#REF!</definedName>
    <definedName name="_________CMJ2" localSheetId="1">[5]Bosco!#REF!</definedName>
    <definedName name="_________CMJ2">[1]Bosco!#REF!</definedName>
    <definedName name="_________CMJ3" localSheetId="0">[1]Bosco!#REF!</definedName>
    <definedName name="_________CMJ3" localSheetId="1">[5]Bosco!#REF!</definedName>
    <definedName name="_________CMJ3">[1]Bosco!#REF!</definedName>
    <definedName name="_________PTI1" localSheetId="0">#REF!</definedName>
    <definedName name="_________PTI1" localSheetId="1">#REF!</definedName>
    <definedName name="_________PTI1">#REF!</definedName>
    <definedName name="_________PTI10" localSheetId="0">[2]Force!$F$56</definedName>
    <definedName name="_________PTI10">[3]Force!$F$56</definedName>
    <definedName name="_________PTI11" localSheetId="0">#REF!</definedName>
    <definedName name="_________PTI11" localSheetId="1">#REF!</definedName>
    <definedName name="_________PTI11">#REF!</definedName>
    <definedName name="_________PTI12" localSheetId="0">'[6]matrice micro'!#REF!</definedName>
    <definedName name="_________PTI12" localSheetId="1">#REF!</definedName>
    <definedName name="_________PTI12">'[7]matrice micro'!#REF!</definedName>
    <definedName name="_________PTI13" localSheetId="0">#REF!</definedName>
    <definedName name="_________PTI13" localSheetId="1">#REF!</definedName>
    <definedName name="_________PTI13">#REF!</definedName>
    <definedName name="_________PTI14" localSheetId="0">#REF!</definedName>
    <definedName name="_________PTI14" localSheetId="1">#REF!</definedName>
    <definedName name="_________PTI14">#REF!</definedName>
    <definedName name="_________PTI15" localSheetId="0">#REF!</definedName>
    <definedName name="_________PTI15" localSheetId="1">#REF!</definedName>
    <definedName name="_________PTI15">#REF!</definedName>
    <definedName name="_________PTI16" localSheetId="0">#REF!</definedName>
    <definedName name="_________PTI16" localSheetId="1">#REF!</definedName>
    <definedName name="_________PTI16">#REF!</definedName>
    <definedName name="_________PTI17" localSheetId="0">#REF!</definedName>
    <definedName name="_________PTI17" localSheetId="1">#REF!</definedName>
    <definedName name="_________PTI17">#REF!</definedName>
    <definedName name="_________PTI18" localSheetId="0">#REF!</definedName>
    <definedName name="_________PTI18" localSheetId="1">#REF!</definedName>
    <definedName name="_________PTI18">#REF!</definedName>
    <definedName name="_________PTI19" localSheetId="0">#REF!</definedName>
    <definedName name="_________PTI19" localSheetId="1">#REF!</definedName>
    <definedName name="_________PTI19">#REF!</definedName>
    <definedName name="_________PTI2" localSheetId="0">#REF!</definedName>
    <definedName name="_________PTI2" localSheetId="1">#REF!</definedName>
    <definedName name="_________PTI2">#REF!</definedName>
    <definedName name="_________PTI20" localSheetId="0">'[6]matrice micro'!#REF!</definedName>
    <definedName name="_________PTI20" localSheetId="1">#REF!</definedName>
    <definedName name="_________PTI20">'[7]matrice micro'!#REF!</definedName>
    <definedName name="_________PTI21" localSheetId="0">#REF!</definedName>
    <definedName name="_________PTI21" localSheetId="1">#REF!</definedName>
    <definedName name="_________PTI21">#REF!</definedName>
    <definedName name="_________PTI3" localSheetId="0">#REF!</definedName>
    <definedName name="_________PTI3" localSheetId="1">#REF!</definedName>
    <definedName name="_________PTI3">#REF!</definedName>
    <definedName name="_________PTI4" localSheetId="0">#REF!</definedName>
    <definedName name="_________PTI4" localSheetId="1">#REF!</definedName>
    <definedName name="_________PTI4">#REF!</definedName>
    <definedName name="_________PTI5" localSheetId="0">#REF!</definedName>
    <definedName name="_________PTI5" localSheetId="1">#REF!</definedName>
    <definedName name="_________PTI5">#REF!</definedName>
    <definedName name="_________PTI6" localSheetId="0">#REF!</definedName>
    <definedName name="_________PTI6" localSheetId="1">#REF!</definedName>
    <definedName name="_________PTI6">#REF!</definedName>
    <definedName name="_________PTI7" localSheetId="0">#REF!</definedName>
    <definedName name="_________PTI7" localSheetId="1">#REF!</definedName>
    <definedName name="_________PTI7">#REF!</definedName>
    <definedName name="_________PTI8" localSheetId="0">#REF!</definedName>
    <definedName name="_________PTI8" localSheetId="1">#REF!</definedName>
    <definedName name="_________PTI8">#REF!</definedName>
    <definedName name="_________PTI9" localSheetId="0">#REF!</definedName>
    <definedName name="_________PTI9" localSheetId="1">#REF!</definedName>
    <definedName name="_________PTI9">#REF!</definedName>
    <definedName name="_________PTS3" localSheetId="0">[2]Force!$F$109</definedName>
    <definedName name="_________PTS3">[3]Force!$F$109</definedName>
    <definedName name="_________PTS4" localSheetId="0">[2]Force!$F$141</definedName>
    <definedName name="_________PTS4">[3]Force!$F$141</definedName>
    <definedName name="_________RM5" localSheetId="0">[2]Force!$F$2</definedName>
    <definedName name="_________RM5">[3]Force!$F$2</definedName>
    <definedName name="_________RM6" localSheetId="0">[2]Force!$F$30</definedName>
    <definedName name="_________RM6">[3]Force!$F$30</definedName>
    <definedName name="_________SJE1" localSheetId="0">[1]Bosco!#REF!</definedName>
    <definedName name="_________SJE1" localSheetId="1">[5]Bosco!#REF!</definedName>
    <definedName name="_________SJE1">[1]Bosco!#REF!</definedName>
    <definedName name="_________SJE2" localSheetId="0">[1]Bosco!#REF!</definedName>
    <definedName name="_________SJE2" localSheetId="1">[5]Bosco!#REF!</definedName>
    <definedName name="_________SJE2">[1]Bosco!#REF!</definedName>
    <definedName name="_________SJE3" localSheetId="0">[1]Bosco!#REF!</definedName>
    <definedName name="_________SJE3" localSheetId="1">[5]Bosco!#REF!</definedName>
    <definedName name="_________SJE3">[1]Bosco!#REF!</definedName>
    <definedName name="_________VF1" localSheetId="0">[2]vitesse!$F$2</definedName>
    <definedName name="_________VF1">[3]vitesse!$F$2</definedName>
    <definedName name="_________VF2" localSheetId="0">[2]vitesse!$F$25</definedName>
    <definedName name="_________VF2">[3]vitesse!$F$25</definedName>
    <definedName name="_________VF3" localSheetId="0">[2]vitesse!$F$48</definedName>
    <definedName name="_________VF3">[3]vitesse!$F$48</definedName>
    <definedName name="_________VH1" localSheetId="0">[2]vitesse!$F$88</definedName>
    <definedName name="_________VH1">[3]vitesse!$F$88</definedName>
    <definedName name="________CAE10">'[3]Programme indiv'!$I$9</definedName>
    <definedName name="________CAE7">[3]Energetique!$F$19</definedName>
    <definedName name="________CMJ1" localSheetId="0">[4]Bosco!#REF!</definedName>
    <definedName name="________CMJ1" localSheetId="1">[5]Bosco!#REF!</definedName>
    <definedName name="________CMJ1">[4]Bosco!#REF!</definedName>
    <definedName name="________CMJ2" localSheetId="0">[4]Bosco!#REF!</definedName>
    <definedName name="________CMJ2" localSheetId="1">[5]Bosco!#REF!</definedName>
    <definedName name="________CMJ2">[4]Bosco!#REF!</definedName>
    <definedName name="________CMJ3" localSheetId="0">[4]Bosco!#REF!</definedName>
    <definedName name="________CMJ3" localSheetId="1">[5]Bosco!#REF!</definedName>
    <definedName name="________CMJ3">[4]Bosco!#REF!</definedName>
    <definedName name="________PTI1" localSheetId="0">#REF!</definedName>
    <definedName name="________PTI1" localSheetId="1">#REF!</definedName>
    <definedName name="________PTI1">#REF!</definedName>
    <definedName name="________PTI10">[3]Force!$F$56</definedName>
    <definedName name="________PTI11" localSheetId="0">#REF!</definedName>
    <definedName name="________PTI11" localSheetId="1">#REF!</definedName>
    <definedName name="________PTI11">#REF!</definedName>
    <definedName name="________PTI12" localSheetId="0">#REF!</definedName>
    <definedName name="________PTI12" localSheetId="1">#REF!</definedName>
    <definedName name="________PTI12">#REF!</definedName>
    <definedName name="________PTI13" localSheetId="0">#REF!</definedName>
    <definedName name="________PTI13" localSheetId="1">#REF!</definedName>
    <definedName name="________PTI13">#REF!</definedName>
    <definedName name="________PTI14" localSheetId="0">#REF!</definedName>
    <definedName name="________PTI14" localSheetId="1">#REF!</definedName>
    <definedName name="________PTI14">#REF!</definedName>
    <definedName name="________PTI15" localSheetId="0">#REF!</definedName>
    <definedName name="________PTI15" localSheetId="1">#REF!</definedName>
    <definedName name="________PTI15">#REF!</definedName>
    <definedName name="________PTI16" localSheetId="0">#REF!</definedName>
    <definedName name="________PTI16" localSheetId="1">#REF!</definedName>
    <definedName name="________PTI16">#REF!</definedName>
    <definedName name="________PTI17" localSheetId="0">#REF!</definedName>
    <definedName name="________PTI17" localSheetId="1">#REF!</definedName>
    <definedName name="________PTI17">#REF!</definedName>
    <definedName name="________PTI18" localSheetId="0">#REF!</definedName>
    <definedName name="________PTI18" localSheetId="1">#REF!</definedName>
    <definedName name="________PTI18">#REF!</definedName>
    <definedName name="________PTI19" localSheetId="0">#REF!</definedName>
    <definedName name="________PTI19" localSheetId="1">#REF!</definedName>
    <definedName name="________PTI19">#REF!</definedName>
    <definedName name="________PTI2" localSheetId="0">#REF!</definedName>
    <definedName name="________PTI2" localSheetId="1">#REF!</definedName>
    <definedName name="________PTI2">#REF!</definedName>
    <definedName name="________PTI20" localSheetId="0">#REF!</definedName>
    <definedName name="________PTI20" localSheetId="1">#REF!</definedName>
    <definedName name="________PTI20">#REF!</definedName>
    <definedName name="________PTI21" localSheetId="0">#REF!</definedName>
    <definedName name="________PTI21" localSheetId="1">#REF!</definedName>
    <definedName name="________PTI21">#REF!</definedName>
    <definedName name="________PTI3" localSheetId="0">#REF!</definedName>
    <definedName name="________PTI3" localSheetId="1">#REF!</definedName>
    <definedName name="________PTI3">#REF!</definedName>
    <definedName name="________PTI4" localSheetId="0">#REF!</definedName>
    <definedName name="________PTI4" localSheetId="1">#REF!</definedName>
    <definedName name="________PTI4">#REF!</definedName>
    <definedName name="________PTI5" localSheetId="0">#REF!</definedName>
    <definedName name="________PTI5" localSheetId="1">#REF!</definedName>
    <definedName name="________PTI5">#REF!</definedName>
    <definedName name="________PTI6" localSheetId="0">#REF!</definedName>
    <definedName name="________PTI6" localSheetId="1">#REF!</definedName>
    <definedName name="________PTI6">#REF!</definedName>
    <definedName name="________PTI7" localSheetId="0">#REF!</definedName>
    <definedName name="________PTI7" localSheetId="1">#REF!</definedName>
    <definedName name="________PTI7">#REF!</definedName>
    <definedName name="________PTI8" localSheetId="0">#REF!</definedName>
    <definedName name="________PTI8" localSheetId="1">#REF!</definedName>
    <definedName name="________PTI8">#REF!</definedName>
    <definedName name="________PTI9" localSheetId="0">#REF!</definedName>
    <definedName name="________PTI9" localSheetId="1">#REF!</definedName>
    <definedName name="________PTI9">#REF!</definedName>
    <definedName name="________PTS3">[3]Force!$F$109</definedName>
    <definedName name="________PTS4">[3]Force!$F$141</definedName>
    <definedName name="________RM5">[3]Force!$F$2</definedName>
    <definedName name="________RM6">[3]Force!$F$30</definedName>
    <definedName name="________SJE1" localSheetId="0">[4]Bosco!#REF!</definedName>
    <definedName name="________SJE1" localSheetId="1">[5]Bosco!#REF!</definedName>
    <definedName name="________SJE1">[4]Bosco!#REF!</definedName>
    <definedName name="________SJE2" localSheetId="0">[4]Bosco!#REF!</definedName>
    <definedName name="________SJE2" localSheetId="1">[5]Bosco!#REF!</definedName>
    <definedName name="________SJE2">[4]Bosco!#REF!</definedName>
    <definedName name="________SJE3" localSheetId="0">[4]Bosco!#REF!</definedName>
    <definedName name="________SJE3" localSheetId="1">[5]Bosco!#REF!</definedName>
    <definedName name="________SJE3">[4]Bosco!#REF!</definedName>
    <definedName name="________VF1">[3]vitesse!$F$2</definedName>
    <definedName name="________VF2">[3]vitesse!$F$25</definedName>
    <definedName name="________VF3">[3]vitesse!$F$48</definedName>
    <definedName name="________VH1">[3]vitesse!$F$88</definedName>
    <definedName name="_______CAE10">'[3]Programme indiv'!$I$9</definedName>
    <definedName name="_______CAE7">[3]Energetique!$F$19</definedName>
    <definedName name="_______CMJ1" localSheetId="0">[1]Bosco!#REF!</definedName>
    <definedName name="_______CMJ1" localSheetId="1">[5]Bosco!#REF!</definedName>
    <definedName name="_______CMJ1">[1]Bosco!#REF!</definedName>
    <definedName name="_______CMJ2" localSheetId="0">[1]Bosco!#REF!</definedName>
    <definedName name="_______CMJ2" localSheetId="1">[5]Bosco!#REF!</definedName>
    <definedName name="_______CMJ2">[1]Bosco!#REF!</definedName>
    <definedName name="_______CMJ3" localSheetId="0">[1]Bosco!#REF!</definedName>
    <definedName name="_______CMJ3" localSheetId="1">[5]Bosco!#REF!</definedName>
    <definedName name="_______CMJ3">[1]Bosco!#REF!</definedName>
    <definedName name="_______PTI1" localSheetId="0">#REF!</definedName>
    <definedName name="_______PTI1" localSheetId="1">#REF!</definedName>
    <definedName name="_______PTI1">#REF!</definedName>
    <definedName name="_______PTI10">[3]Force!$F$56</definedName>
    <definedName name="_______PTI11" localSheetId="0">#REF!</definedName>
    <definedName name="_______PTI11" localSheetId="1">#REF!</definedName>
    <definedName name="_______PTI11">#REF!</definedName>
    <definedName name="_______PTI12" localSheetId="0">#REF!</definedName>
    <definedName name="_______PTI12" localSheetId="1">#REF!</definedName>
    <definedName name="_______PTI12">#REF!</definedName>
    <definedName name="_______PTI13" localSheetId="0">#REF!</definedName>
    <definedName name="_______PTI13" localSheetId="1">#REF!</definedName>
    <definedName name="_______PTI13">#REF!</definedName>
    <definedName name="_______PTI14" localSheetId="0">#REF!</definedName>
    <definedName name="_______PTI14" localSheetId="1">#REF!</definedName>
    <definedName name="_______PTI14">#REF!</definedName>
    <definedName name="_______PTI15" localSheetId="0">#REF!</definedName>
    <definedName name="_______PTI15" localSheetId="1">#REF!</definedName>
    <definedName name="_______PTI15">#REF!</definedName>
    <definedName name="_______PTI16" localSheetId="0">#REF!</definedName>
    <definedName name="_______PTI16" localSheetId="1">#REF!</definedName>
    <definedName name="_______PTI16">#REF!</definedName>
    <definedName name="_______PTI17" localSheetId="0">#REF!</definedName>
    <definedName name="_______PTI17" localSheetId="1">#REF!</definedName>
    <definedName name="_______PTI17">#REF!</definedName>
    <definedName name="_______PTI18" localSheetId="0">#REF!</definedName>
    <definedName name="_______PTI18" localSheetId="1">#REF!</definedName>
    <definedName name="_______PTI18">#REF!</definedName>
    <definedName name="_______PTI19" localSheetId="0">#REF!</definedName>
    <definedName name="_______PTI19" localSheetId="1">#REF!</definedName>
    <definedName name="_______PTI19">#REF!</definedName>
    <definedName name="_______PTI2" localSheetId="0">#REF!</definedName>
    <definedName name="_______PTI2" localSheetId="1">#REF!</definedName>
    <definedName name="_______PTI2">#REF!</definedName>
    <definedName name="_______PTI20" localSheetId="0">#REF!</definedName>
    <definedName name="_______PTI20" localSheetId="1">#REF!</definedName>
    <definedName name="_______PTI20">#REF!</definedName>
    <definedName name="_______PTI21" localSheetId="0">#REF!</definedName>
    <definedName name="_______PTI21" localSheetId="1">#REF!</definedName>
    <definedName name="_______PTI21">#REF!</definedName>
    <definedName name="_______PTI3" localSheetId="0">#REF!</definedName>
    <definedName name="_______PTI3" localSheetId="1">#REF!</definedName>
    <definedName name="_______PTI3">#REF!</definedName>
    <definedName name="_______PTI4" localSheetId="0">#REF!</definedName>
    <definedName name="_______PTI4" localSheetId="1">#REF!</definedName>
    <definedName name="_______PTI4">#REF!</definedName>
    <definedName name="_______PTI5" localSheetId="0">#REF!</definedName>
    <definedName name="_______PTI5" localSheetId="1">#REF!</definedName>
    <definedName name="_______PTI5">#REF!</definedName>
    <definedName name="_______PTI6" localSheetId="0">#REF!</definedName>
    <definedName name="_______PTI6" localSheetId="1">#REF!</definedName>
    <definedName name="_______PTI6">#REF!</definedName>
    <definedName name="_______PTI7" localSheetId="0">#REF!</definedName>
    <definedName name="_______PTI7" localSheetId="1">#REF!</definedName>
    <definedName name="_______PTI7">#REF!</definedName>
    <definedName name="_______PTI8" localSheetId="0">#REF!</definedName>
    <definedName name="_______PTI8" localSheetId="1">#REF!</definedName>
    <definedName name="_______PTI8">#REF!</definedName>
    <definedName name="_______PTI9" localSheetId="0">#REF!</definedName>
    <definedName name="_______PTI9" localSheetId="1">#REF!</definedName>
    <definedName name="_______PTI9">#REF!</definedName>
    <definedName name="_______PTS3">[3]Force!$F$109</definedName>
    <definedName name="_______PTS4">[3]Force!$F$141</definedName>
    <definedName name="_______RM5">[3]Force!$F$2</definedName>
    <definedName name="_______RM6">[3]Force!$F$30</definedName>
    <definedName name="_______SJE1" localSheetId="0">[1]Bosco!#REF!</definedName>
    <definedName name="_______SJE1" localSheetId="1">[5]Bosco!#REF!</definedName>
    <definedName name="_______SJE1">[1]Bosco!#REF!</definedName>
    <definedName name="_______SJE2" localSheetId="0">[1]Bosco!#REF!</definedName>
    <definedName name="_______SJE2" localSheetId="1">[5]Bosco!#REF!</definedName>
    <definedName name="_______SJE2">[1]Bosco!#REF!</definedName>
    <definedName name="_______SJE3" localSheetId="0">[1]Bosco!#REF!</definedName>
    <definedName name="_______SJE3" localSheetId="1">[5]Bosco!#REF!</definedName>
    <definedName name="_______SJE3">[1]Bosco!#REF!</definedName>
    <definedName name="_______VF1">[3]vitesse!$F$2</definedName>
    <definedName name="_______VF2">[3]vitesse!$F$25</definedName>
    <definedName name="_______VF3">[3]vitesse!$F$48</definedName>
    <definedName name="_______VH1">[3]vitesse!$F$88</definedName>
    <definedName name="______CAE10">'[3]Programme indiv'!$I$9</definedName>
    <definedName name="______CAE7">[3]Energetique!$F$19</definedName>
    <definedName name="______CMJ1" localSheetId="0">[1]Bosco!#REF!</definedName>
    <definedName name="______CMJ1" localSheetId="1">[5]Bosco!#REF!</definedName>
    <definedName name="______CMJ1">[1]Bosco!#REF!</definedName>
    <definedName name="______CMJ2" localSheetId="0">[1]Bosco!#REF!</definedName>
    <definedName name="______CMJ2" localSheetId="1">[5]Bosco!#REF!</definedName>
    <definedName name="______CMJ2">[1]Bosco!#REF!</definedName>
    <definedName name="______CMJ3" localSheetId="0">[1]Bosco!#REF!</definedName>
    <definedName name="______CMJ3" localSheetId="1">[5]Bosco!#REF!</definedName>
    <definedName name="______CMJ3">[1]Bosco!#REF!</definedName>
    <definedName name="______PTI1" localSheetId="0">#REF!</definedName>
    <definedName name="______PTI1" localSheetId="1">#REF!</definedName>
    <definedName name="______PTI1">#REF!</definedName>
    <definedName name="______PTI10">[3]Force!$F$56</definedName>
    <definedName name="______PTI11" localSheetId="0">#REF!</definedName>
    <definedName name="______PTI11" localSheetId="1">#REF!</definedName>
    <definedName name="______PTI11">#REF!</definedName>
    <definedName name="______PTI12" localSheetId="0">#REF!</definedName>
    <definedName name="______PTI12" localSheetId="1">#REF!</definedName>
    <definedName name="______PTI12">#REF!</definedName>
    <definedName name="______PTI13" localSheetId="0">#REF!</definedName>
    <definedName name="______PTI13" localSheetId="1">#REF!</definedName>
    <definedName name="______PTI13">#REF!</definedName>
    <definedName name="______PTI14" localSheetId="0">#REF!</definedName>
    <definedName name="______PTI14" localSheetId="1">#REF!</definedName>
    <definedName name="______PTI14">#REF!</definedName>
    <definedName name="______PTI15" localSheetId="0">#REF!</definedName>
    <definedName name="______PTI15" localSheetId="1">#REF!</definedName>
    <definedName name="______PTI15">#REF!</definedName>
    <definedName name="______PTI16" localSheetId="0">#REF!</definedName>
    <definedName name="______PTI16" localSheetId="1">#REF!</definedName>
    <definedName name="______PTI16">#REF!</definedName>
    <definedName name="______PTI17" localSheetId="0">#REF!</definedName>
    <definedName name="______PTI17" localSheetId="1">#REF!</definedName>
    <definedName name="______PTI17">#REF!</definedName>
    <definedName name="______PTI18" localSheetId="0">#REF!</definedName>
    <definedName name="______PTI18" localSheetId="1">#REF!</definedName>
    <definedName name="______PTI18">#REF!</definedName>
    <definedName name="______PTI19" localSheetId="0">#REF!</definedName>
    <definedName name="______PTI19" localSheetId="1">#REF!</definedName>
    <definedName name="______PTI19">#REF!</definedName>
    <definedName name="______PTI2" localSheetId="0">#REF!</definedName>
    <definedName name="______PTI2" localSheetId="1">#REF!</definedName>
    <definedName name="______PTI2">#REF!</definedName>
    <definedName name="______PTI20" localSheetId="0">#REF!</definedName>
    <definedName name="______PTI20" localSheetId="1">#REF!</definedName>
    <definedName name="______PTI20">#REF!</definedName>
    <definedName name="______PTI21" localSheetId="0">#REF!</definedName>
    <definedName name="______PTI21" localSheetId="1">#REF!</definedName>
    <definedName name="______PTI21">#REF!</definedName>
    <definedName name="______PTI3" localSheetId="0">#REF!</definedName>
    <definedName name="______PTI3" localSheetId="1">#REF!</definedName>
    <definedName name="______PTI3">#REF!</definedName>
    <definedName name="______PTI4" localSheetId="0">#REF!</definedName>
    <definedName name="______PTI4" localSheetId="1">#REF!</definedName>
    <definedName name="______PTI4">#REF!</definedName>
    <definedName name="______PTI5" localSheetId="0">#REF!</definedName>
    <definedName name="______PTI5" localSheetId="1">#REF!</definedName>
    <definedName name="______PTI5">#REF!</definedName>
    <definedName name="______PTI6" localSheetId="0">#REF!</definedName>
    <definedName name="______PTI6" localSheetId="1">#REF!</definedName>
    <definedName name="______PTI6">#REF!</definedName>
    <definedName name="______PTI7" localSheetId="0">#REF!</definedName>
    <definedName name="______PTI7" localSheetId="1">#REF!</definedName>
    <definedName name="______PTI7">#REF!</definedName>
    <definedName name="______PTI8" localSheetId="0">#REF!</definedName>
    <definedName name="______PTI8" localSheetId="1">#REF!</definedName>
    <definedName name="______PTI8">#REF!</definedName>
    <definedName name="______PTI9" localSheetId="0">#REF!</definedName>
    <definedName name="______PTI9" localSheetId="1">#REF!</definedName>
    <definedName name="______PTI9">#REF!</definedName>
    <definedName name="______PTS3">[3]Force!$F$109</definedName>
    <definedName name="______PTS4">[3]Force!$F$141</definedName>
    <definedName name="______RM5">[3]Force!$F$2</definedName>
    <definedName name="______RM6">[3]Force!$F$30</definedName>
    <definedName name="______SJE1" localSheetId="0">[1]Bosco!#REF!</definedName>
    <definedName name="______SJE1" localSheetId="1">[5]Bosco!#REF!</definedName>
    <definedName name="______SJE1">[1]Bosco!#REF!</definedName>
    <definedName name="______SJE2" localSheetId="0">[1]Bosco!#REF!</definedName>
    <definedName name="______SJE2" localSheetId="1">[5]Bosco!#REF!</definedName>
    <definedName name="______SJE2">[1]Bosco!#REF!</definedName>
    <definedName name="______SJE3" localSheetId="0">[1]Bosco!#REF!</definedName>
    <definedName name="______SJE3" localSheetId="1">[5]Bosco!#REF!</definedName>
    <definedName name="______SJE3">[1]Bosco!#REF!</definedName>
    <definedName name="______VF1">[3]vitesse!$F$2</definedName>
    <definedName name="______VF2">[3]vitesse!$F$25</definedName>
    <definedName name="______VF3">[3]vitesse!$F$48</definedName>
    <definedName name="______VH1">[3]vitesse!$F$88</definedName>
    <definedName name="_____CAE10">'[3]Programme indiv'!$I$9</definedName>
    <definedName name="_____CAE7">[3]Energetique!$F$19</definedName>
    <definedName name="_____CMJ1" localSheetId="0">[1]Bosco!#REF!</definedName>
    <definedName name="_____CMJ1" localSheetId="1">[5]Bosco!#REF!</definedName>
    <definedName name="_____CMJ1">[1]Bosco!#REF!</definedName>
    <definedName name="_____CMJ2" localSheetId="0">[1]Bosco!#REF!</definedName>
    <definedName name="_____CMJ2" localSheetId="1">[5]Bosco!#REF!</definedName>
    <definedName name="_____CMJ2">[1]Bosco!#REF!</definedName>
    <definedName name="_____CMJ3" localSheetId="0">[1]Bosco!#REF!</definedName>
    <definedName name="_____CMJ3" localSheetId="1">[5]Bosco!#REF!</definedName>
    <definedName name="_____CMJ3">[1]Bosco!#REF!</definedName>
    <definedName name="_____PTI1" localSheetId="0">#REF!</definedName>
    <definedName name="_____PTI1" localSheetId="1">#REF!</definedName>
    <definedName name="_____PTI1">#REF!</definedName>
    <definedName name="_____PTI10">[3]Force!$F$56</definedName>
    <definedName name="_____PTI11" localSheetId="0">#REF!</definedName>
    <definedName name="_____PTI11" localSheetId="1">#REF!</definedName>
    <definedName name="_____PTI11">#REF!</definedName>
    <definedName name="_____PTI12" localSheetId="0">#REF!</definedName>
    <definedName name="_____PTI12" localSheetId="1">#REF!</definedName>
    <definedName name="_____PTI12">#REF!</definedName>
    <definedName name="_____PTI13" localSheetId="0">#REF!</definedName>
    <definedName name="_____PTI13" localSheetId="1">#REF!</definedName>
    <definedName name="_____PTI13">#REF!</definedName>
    <definedName name="_____PTI14" localSheetId="0">#REF!</definedName>
    <definedName name="_____PTI14" localSheetId="1">#REF!</definedName>
    <definedName name="_____PTI14">#REF!</definedName>
    <definedName name="_____PTI15" localSheetId="0">#REF!</definedName>
    <definedName name="_____PTI15" localSheetId="1">#REF!</definedName>
    <definedName name="_____PTI15">#REF!</definedName>
    <definedName name="_____PTI16" localSheetId="0">#REF!</definedName>
    <definedName name="_____PTI16" localSheetId="1">#REF!</definedName>
    <definedName name="_____PTI16">#REF!</definedName>
    <definedName name="_____PTI17" localSheetId="0">#REF!</definedName>
    <definedName name="_____PTI17" localSheetId="1">#REF!</definedName>
    <definedName name="_____PTI17">#REF!</definedName>
    <definedName name="_____PTI18" localSheetId="0">#REF!</definedName>
    <definedName name="_____PTI18" localSheetId="1">#REF!</definedName>
    <definedName name="_____PTI18">#REF!</definedName>
    <definedName name="_____PTI19" localSheetId="0">#REF!</definedName>
    <definedName name="_____PTI19" localSheetId="1">#REF!</definedName>
    <definedName name="_____PTI19">#REF!</definedName>
    <definedName name="_____PTI2" localSheetId="0">#REF!</definedName>
    <definedName name="_____PTI2" localSheetId="1">#REF!</definedName>
    <definedName name="_____PTI2">#REF!</definedName>
    <definedName name="_____PTI20" localSheetId="0">#REF!</definedName>
    <definedName name="_____PTI20" localSheetId="1">#REF!</definedName>
    <definedName name="_____PTI20">#REF!</definedName>
    <definedName name="_____PTI21" localSheetId="0">#REF!</definedName>
    <definedName name="_____PTI21" localSheetId="1">#REF!</definedName>
    <definedName name="_____PTI21">#REF!</definedName>
    <definedName name="_____PTI3" localSheetId="0">#REF!</definedName>
    <definedName name="_____PTI3" localSheetId="1">#REF!</definedName>
    <definedName name="_____PTI3">#REF!</definedName>
    <definedName name="_____PTI4" localSheetId="0">#REF!</definedName>
    <definedName name="_____PTI4" localSheetId="1">#REF!</definedName>
    <definedName name="_____PTI4">#REF!</definedName>
    <definedName name="_____PTI5" localSheetId="0">#REF!</definedName>
    <definedName name="_____PTI5" localSheetId="1">#REF!</definedName>
    <definedName name="_____PTI5">#REF!</definedName>
    <definedName name="_____PTI6" localSheetId="0">#REF!</definedName>
    <definedName name="_____PTI6" localSheetId="1">#REF!</definedName>
    <definedName name="_____PTI6">#REF!</definedName>
    <definedName name="_____PTI7" localSheetId="0">#REF!</definedName>
    <definedName name="_____PTI7" localSheetId="1">#REF!</definedName>
    <definedName name="_____PTI7">#REF!</definedName>
    <definedName name="_____PTI8" localSheetId="0">#REF!</definedName>
    <definedName name="_____PTI8" localSheetId="1">#REF!</definedName>
    <definedName name="_____PTI8">#REF!</definedName>
    <definedName name="_____PTI9" localSheetId="0">#REF!</definedName>
    <definedName name="_____PTI9" localSheetId="1">#REF!</definedName>
    <definedName name="_____PTI9">#REF!</definedName>
    <definedName name="_____PTS3">[3]Force!$F$109</definedName>
    <definedName name="_____PTS4">[3]Force!$F$141</definedName>
    <definedName name="_____RM5">[3]Force!$F$2</definedName>
    <definedName name="_____RM6">[3]Force!$F$30</definedName>
    <definedName name="_____SJE1" localSheetId="0">[1]Bosco!#REF!</definedName>
    <definedName name="_____SJE1" localSheetId="1">[5]Bosco!#REF!</definedName>
    <definedName name="_____SJE1">[1]Bosco!#REF!</definedName>
    <definedName name="_____SJE2" localSheetId="0">[1]Bosco!#REF!</definedName>
    <definedName name="_____SJE2" localSheetId="1">[5]Bosco!#REF!</definedName>
    <definedName name="_____SJE2">[1]Bosco!#REF!</definedName>
    <definedName name="_____SJE3" localSheetId="0">[1]Bosco!#REF!</definedName>
    <definedName name="_____SJE3" localSheetId="1">[5]Bosco!#REF!</definedName>
    <definedName name="_____SJE3">[1]Bosco!#REF!</definedName>
    <definedName name="_____VF1">[3]vitesse!$F$2</definedName>
    <definedName name="_____VF2">[3]vitesse!$F$25</definedName>
    <definedName name="_____VF3">[3]vitesse!$F$48</definedName>
    <definedName name="_____VH1">[3]vitesse!$F$88</definedName>
    <definedName name="____CAE10">'[3]Programme indiv'!$I$9</definedName>
    <definedName name="____CAE7">[3]Energetique!$F$19</definedName>
    <definedName name="____CMJ1" localSheetId="0">[1]Bosco!#REF!</definedName>
    <definedName name="____CMJ1" localSheetId="1">[1]Bosco!#REF!</definedName>
    <definedName name="____CMJ1">[1]Bosco!#REF!</definedName>
    <definedName name="____CMJ2" localSheetId="0">[1]Bosco!#REF!</definedName>
    <definedName name="____CMJ2" localSheetId="1">[1]Bosco!#REF!</definedName>
    <definedName name="____CMJ2">[1]Bosco!#REF!</definedName>
    <definedName name="____CMJ3" localSheetId="0">[1]Bosco!#REF!</definedName>
    <definedName name="____CMJ3" localSheetId="1">[1]Bosco!#REF!</definedName>
    <definedName name="____CMJ3">[1]Bosco!#REF!</definedName>
    <definedName name="____PTI1" localSheetId="0">#REF!</definedName>
    <definedName name="____PTI1" localSheetId="1">#REF!</definedName>
    <definedName name="____PTI1">#REF!</definedName>
    <definedName name="____PTI10">[3]Force!$F$56</definedName>
    <definedName name="____PTI11" localSheetId="0">#REF!</definedName>
    <definedName name="____PTI11" localSheetId="1">#REF!</definedName>
    <definedName name="____PTI11">#REF!</definedName>
    <definedName name="____PTI12" localSheetId="0">#REF!</definedName>
    <definedName name="____PTI12" localSheetId="1">#REF!</definedName>
    <definedName name="____PTI12">#REF!</definedName>
    <definedName name="____PTI13" localSheetId="0">#REF!</definedName>
    <definedName name="____PTI13" localSheetId="1">#REF!</definedName>
    <definedName name="____PTI13">#REF!</definedName>
    <definedName name="____PTI14" localSheetId="0">#REF!</definedName>
    <definedName name="____PTI14" localSheetId="1">#REF!</definedName>
    <definedName name="____PTI14">#REF!</definedName>
    <definedName name="____PTI15" localSheetId="0">#REF!</definedName>
    <definedName name="____PTI15" localSheetId="1">#REF!</definedName>
    <definedName name="____PTI15">#REF!</definedName>
    <definedName name="____PTI16" localSheetId="0">#REF!</definedName>
    <definedName name="____PTI16" localSheetId="1">#REF!</definedName>
    <definedName name="____PTI16">#REF!</definedName>
    <definedName name="____PTI17" localSheetId="0">#REF!</definedName>
    <definedName name="____PTI17" localSheetId="1">#REF!</definedName>
    <definedName name="____PTI17">#REF!</definedName>
    <definedName name="____PTI18" localSheetId="0">#REF!</definedName>
    <definedName name="____PTI18" localSheetId="1">#REF!</definedName>
    <definedName name="____PTI18">#REF!</definedName>
    <definedName name="____PTI19" localSheetId="0">#REF!</definedName>
    <definedName name="____PTI19" localSheetId="1">#REF!</definedName>
    <definedName name="____PTI19">#REF!</definedName>
    <definedName name="____PTI2" localSheetId="0">#REF!</definedName>
    <definedName name="____PTI2" localSheetId="1">#REF!</definedName>
    <definedName name="____PTI2">#REF!</definedName>
    <definedName name="____PTI20" localSheetId="0">#REF!</definedName>
    <definedName name="____PTI20" localSheetId="1">#REF!</definedName>
    <definedName name="____PTI20">#REF!</definedName>
    <definedName name="____PTI21" localSheetId="0">#REF!</definedName>
    <definedName name="____PTI21" localSheetId="1">#REF!</definedName>
    <definedName name="____PTI21">#REF!</definedName>
    <definedName name="____PTI3" localSheetId="0">#REF!</definedName>
    <definedName name="____PTI3" localSheetId="1">#REF!</definedName>
    <definedName name="____PTI3">#REF!</definedName>
    <definedName name="____PTI4" localSheetId="0">#REF!</definedName>
    <definedName name="____PTI4" localSheetId="1">#REF!</definedName>
    <definedName name="____PTI4">#REF!</definedName>
    <definedName name="____PTI5" localSheetId="0">#REF!</definedName>
    <definedName name="____PTI5" localSheetId="1">#REF!</definedName>
    <definedName name="____PTI5">#REF!</definedName>
    <definedName name="____PTI6" localSheetId="0">#REF!</definedName>
    <definedName name="____PTI6" localSheetId="1">#REF!</definedName>
    <definedName name="____PTI6">#REF!</definedName>
    <definedName name="____PTI7" localSheetId="0">#REF!</definedName>
    <definedName name="____PTI7" localSheetId="1">#REF!</definedName>
    <definedName name="____PTI7">#REF!</definedName>
    <definedName name="____PTI8" localSheetId="0">#REF!</definedName>
    <definedName name="____PTI8" localSheetId="1">#REF!</definedName>
    <definedName name="____PTI8">#REF!</definedName>
    <definedName name="____PTI9" localSheetId="0">#REF!</definedName>
    <definedName name="____PTI9" localSheetId="1">#REF!</definedName>
    <definedName name="____PTI9">#REF!</definedName>
    <definedName name="____PTS3">[3]Force!$F$109</definedName>
    <definedName name="____PTS4">[3]Force!$F$141</definedName>
    <definedName name="____RM5">[3]Force!$F$2</definedName>
    <definedName name="____RM6">[3]Force!$F$30</definedName>
    <definedName name="____SJE1" localSheetId="0">[1]Bosco!#REF!</definedName>
    <definedName name="____SJE1" localSheetId="1">[1]Bosco!#REF!</definedName>
    <definedName name="____SJE1">[1]Bosco!#REF!</definedName>
    <definedName name="____SJE2" localSheetId="0">[1]Bosco!#REF!</definedName>
    <definedName name="____SJE2" localSheetId="1">[1]Bosco!#REF!</definedName>
    <definedName name="____SJE2">[1]Bosco!#REF!</definedName>
    <definedName name="____SJE3" localSheetId="0">[1]Bosco!#REF!</definedName>
    <definedName name="____SJE3" localSheetId="1">[1]Bosco!#REF!</definedName>
    <definedName name="____SJE3">[1]Bosco!#REF!</definedName>
    <definedName name="____VF1">[3]vitesse!$F$2</definedName>
    <definedName name="____VF2">[3]vitesse!$F$25</definedName>
    <definedName name="____VF3">[3]vitesse!$F$48</definedName>
    <definedName name="____VH1">[3]vitesse!$F$88</definedName>
    <definedName name="___CAE10">'[3]Programme indiv'!$I$9</definedName>
    <definedName name="___CAE7">[3]Energetique!$F$19</definedName>
    <definedName name="___CMJ1" localSheetId="0">[1]Bosco!#REF!</definedName>
    <definedName name="___CMJ1" localSheetId="1">[1]Bosco!#REF!</definedName>
    <definedName name="___CMJ1">[1]Bosco!#REF!</definedName>
    <definedName name="___CMJ2" localSheetId="0">[1]Bosco!#REF!</definedName>
    <definedName name="___CMJ2" localSheetId="1">[1]Bosco!#REF!</definedName>
    <definedName name="___CMJ2">[1]Bosco!#REF!</definedName>
    <definedName name="___CMJ3" localSheetId="0">[1]Bosco!#REF!</definedName>
    <definedName name="___CMJ3" localSheetId="1">[1]Bosco!#REF!</definedName>
    <definedName name="___CMJ3">[1]Bosco!#REF!</definedName>
    <definedName name="___PTI1" localSheetId="0">#REF!</definedName>
    <definedName name="___PTI1" localSheetId="1">#REF!</definedName>
    <definedName name="___PTI1">#REF!</definedName>
    <definedName name="___PTI10">[3]Force!$F$56</definedName>
    <definedName name="___PTI11" localSheetId="0">#REF!</definedName>
    <definedName name="___PTI11" localSheetId="1">#REF!</definedName>
    <definedName name="___PTI11">#REF!</definedName>
    <definedName name="___PTI12" localSheetId="0">#REF!</definedName>
    <definedName name="___PTI12" localSheetId="1">#REF!</definedName>
    <definedName name="___PTI12">#REF!</definedName>
    <definedName name="___PTI13" localSheetId="0">#REF!</definedName>
    <definedName name="___PTI13" localSheetId="1">#REF!</definedName>
    <definedName name="___PTI13">#REF!</definedName>
    <definedName name="___PTI14" localSheetId="0">#REF!</definedName>
    <definedName name="___PTI14" localSheetId="1">#REF!</definedName>
    <definedName name="___PTI14">#REF!</definedName>
    <definedName name="___PTI15" localSheetId="0">#REF!</definedName>
    <definedName name="___PTI15" localSheetId="1">#REF!</definedName>
    <definedName name="___PTI15">#REF!</definedName>
    <definedName name="___PTI16" localSheetId="0">#REF!</definedName>
    <definedName name="___PTI16" localSheetId="1">#REF!</definedName>
    <definedName name="___PTI16">#REF!</definedName>
    <definedName name="___PTI17" localSheetId="0">#REF!</definedName>
    <definedName name="___PTI17" localSheetId="1">#REF!</definedName>
    <definedName name="___PTI17">#REF!</definedName>
    <definedName name="___PTI18" localSheetId="0">#REF!</definedName>
    <definedName name="___PTI18" localSheetId="1">#REF!</definedName>
    <definedName name="___PTI18">#REF!</definedName>
    <definedName name="___PTI19" localSheetId="0">#REF!</definedName>
    <definedName name="___PTI19" localSheetId="1">#REF!</definedName>
    <definedName name="___PTI19">#REF!</definedName>
    <definedName name="___PTI2" localSheetId="0">#REF!</definedName>
    <definedName name="___PTI2" localSheetId="1">#REF!</definedName>
    <definedName name="___PTI2">#REF!</definedName>
    <definedName name="___PTI20" localSheetId="0">#REF!</definedName>
    <definedName name="___PTI20" localSheetId="1">#REF!</definedName>
    <definedName name="___PTI20">#REF!</definedName>
    <definedName name="___PTI21" localSheetId="0">#REF!</definedName>
    <definedName name="___PTI21" localSheetId="1">#REF!</definedName>
    <definedName name="___PTI21">#REF!</definedName>
    <definedName name="___PTI3" localSheetId="0">#REF!</definedName>
    <definedName name="___PTI3" localSheetId="1">#REF!</definedName>
    <definedName name="___PTI3">#REF!</definedName>
    <definedName name="___PTI4" localSheetId="0">#REF!</definedName>
    <definedName name="___PTI4" localSheetId="1">#REF!</definedName>
    <definedName name="___PTI4">#REF!</definedName>
    <definedName name="___PTI5" localSheetId="0">#REF!</definedName>
    <definedName name="___PTI5" localSheetId="1">#REF!</definedName>
    <definedName name="___PTI5">#REF!</definedName>
    <definedName name="___PTI6" localSheetId="0">#REF!</definedName>
    <definedName name="___PTI6" localSheetId="1">#REF!</definedName>
    <definedName name="___PTI6">#REF!</definedName>
    <definedName name="___PTI7" localSheetId="0">#REF!</definedName>
    <definedName name="___PTI7" localSheetId="1">#REF!</definedName>
    <definedName name="___PTI7">#REF!</definedName>
    <definedName name="___PTI8" localSheetId="0">#REF!</definedName>
    <definedName name="___PTI8" localSheetId="1">#REF!</definedName>
    <definedName name="___PTI8">#REF!</definedName>
    <definedName name="___PTI9" localSheetId="0">#REF!</definedName>
    <definedName name="___PTI9" localSheetId="1">#REF!</definedName>
    <definedName name="___PTI9">#REF!</definedName>
    <definedName name="___PTS3">[3]Force!$F$109</definedName>
    <definedName name="___PTS4">[3]Force!$F$141</definedName>
    <definedName name="___RM5">[3]Force!$F$2</definedName>
    <definedName name="___RM6">[3]Force!$F$30</definedName>
    <definedName name="___SJE1" localSheetId="0">[1]Bosco!#REF!</definedName>
    <definedName name="___SJE1" localSheetId="1">[1]Bosco!#REF!</definedName>
    <definedName name="___SJE1">[1]Bosco!#REF!</definedName>
    <definedName name="___SJE2" localSheetId="0">[1]Bosco!#REF!</definedName>
    <definedName name="___SJE2" localSheetId="1">[1]Bosco!#REF!</definedName>
    <definedName name="___SJE2">[1]Bosco!#REF!</definedName>
    <definedName name="___SJE3" localSheetId="0">[1]Bosco!#REF!</definedName>
    <definedName name="___SJE3" localSheetId="1">[1]Bosco!#REF!</definedName>
    <definedName name="___SJE3">[1]Bosco!#REF!</definedName>
    <definedName name="___VF1">[3]vitesse!$F$2</definedName>
    <definedName name="___VF2">[3]vitesse!$F$25</definedName>
    <definedName name="___VF3">[3]vitesse!$F$48</definedName>
    <definedName name="___VH1">[3]vitesse!$F$88</definedName>
    <definedName name="__CAE10">'[3]Programme indiv'!$I$9</definedName>
    <definedName name="__CAE7">[3]Energetique!$F$19</definedName>
    <definedName name="__CMJ1" localSheetId="0">[1]Bosco!#REF!</definedName>
    <definedName name="__CMJ1" localSheetId="1">[5]Bosco!#REF!</definedName>
    <definedName name="__CMJ1">[1]Bosco!#REF!</definedName>
    <definedName name="__CMJ2" localSheetId="0">[1]Bosco!#REF!</definedName>
    <definedName name="__CMJ2" localSheetId="1">[5]Bosco!#REF!</definedName>
    <definedName name="__CMJ2">[1]Bosco!#REF!</definedName>
    <definedName name="__CMJ3" localSheetId="0">[1]Bosco!#REF!</definedName>
    <definedName name="__CMJ3" localSheetId="1">[5]Bosco!#REF!</definedName>
    <definedName name="__CMJ3">[1]Bosco!#REF!</definedName>
    <definedName name="__PTI1" localSheetId="0">#REF!</definedName>
    <definedName name="__PTI1" localSheetId="1">#REF!</definedName>
    <definedName name="__PTI1">#REF!</definedName>
    <definedName name="__PTI10">[3]Force!$F$56</definedName>
    <definedName name="__PTI11" localSheetId="0">#REF!</definedName>
    <definedName name="__PTI11" localSheetId="1">#REF!</definedName>
    <definedName name="__PTI11">#REF!</definedName>
    <definedName name="__PTI12" localSheetId="0">#REF!</definedName>
    <definedName name="__PTI12" localSheetId="1">#REF!</definedName>
    <definedName name="__PTI12">#REF!</definedName>
    <definedName name="__PTI13" localSheetId="0">#REF!</definedName>
    <definedName name="__PTI13" localSheetId="1">#REF!</definedName>
    <definedName name="__PTI13">#REF!</definedName>
    <definedName name="__PTI14" localSheetId="0">#REF!</definedName>
    <definedName name="__PTI14" localSheetId="1">#REF!</definedName>
    <definedName name="__PTI14">#REF!</definedName>
    <definedName name="__PTI15" localSheetId="0">#REF!</definedName>
    <definedName name="__PTI15" localSheetId="1">#REF!</definedName>
    <definedName name="__PTI15">#REF!</definedName>
    <definedName name="__PTI16" localSheetId="0">#REF!</definedName>
    <definedName name="__PTI16" localSheetId="1">#REF!</definedName>
    <definedName name="__PTI16">#REF!</definedName>
    <definedName name="__PTI17" localSheetId="0">#REF!</definedName>
    <definedName name="__PTI17" localSheetId="1">#REF!</definedName>
    <definedName name="__PTI17">#REF!</definedName>
    <definedName name="__PTI18" localSheetId="0">#REF!</definedName>
    <definedName name="__PTI18" localSheetId="1">#REF!</definedName>
    <definedName name="__PTI18">#REF!</definedName>
    <definedName name="__PTI19" localSheetId="0">#REF!</definedName>
    <definedName name="__PTI19" localSheetId="1">#REF!</definedName>
    <definedName name="__PTI19">#REF!</definedName>
    <definedName name="__PTI2" localSheetId="0">#REF!</definedName>
    <definedName name="__PTI2" localSheetId="1">#REF!</definedName>
    <definedName name="__PTI2">#REF!</definedName>
    <definedName name="__PTI20" localSheetId="0">#REF!</definedName>
    <definedName name="__PTI20" localSheetId="1">#REF!</definedName>
    <definedName name="__PTI20">#REF!</definedName>
    <definedName name="__PTI21" localSheetId="0">#REF!</definedName>
    <definedName name="__PTI21" localSheetId="1">#REF!</definedName>
    <definedName name="__PTI21">#REF!</definedName>
    <definedName name="__PTI3" localSheetId="0">#REF!</definedName>
    <definedName name="__PTI3" localSheetId="1">#REF!</definedName>
    <definedName name="__PTI3">#REF!</definedName>
    <definedName name="__PTI4" localSheetId="0">#REF!</definedName>
    <definedName name="__PTI4" localSheetId="1">#REF!</definedName>
    <definedName name="__PTI4">#REF!</definedName>
    <definedName name="__PTI5" localSheetId="0">#REF!</definedName>
    <definedName name="__PTI5" localSheetId="1">#REF!</definedName>
    <definedName name="__PTI5">#REF!</definedName>
    <definedName name="__PTI6" localSheetId="0">#REF!</definedName>
    <definedName name="__PTI6" localSheetId="1">#REF!</definedName>
    <definedName name="__PTI6">#REF!</definedName>
    <definedName name="__PTI7" localSheetId="0">#REF!</definedName>
    <definedName name="__PTI7" localSheetId="1">#REF!</definedName>
    <definedName name="__PTI7">#REF!</definedName>
    <definedName name="__PTI8" localSheetId="0">#REF!</definedName>
    <definedName name="__PTI8" localSheetId="1">#REF!</definedName>
    <definedName name="__PTI8">#REF!</definedName>
    <definedName name="__PTI9" localSheetId="0">#REF!</definedName>
    <definedName name="__PTI9" localSheetId="1">#REF!</definedName>
    <definedName name="__PTI9">#REF!</definedName>
    <definedName name="__PTS3">[3]Force!$F$109</definedName>
    <definedName name="__PTS4">[3]Force!$F$141</definedName>
    <definedName name="__RM5">[3]Force!$F$2</definedName>
    <definedName name="__RM6">[3]Force!$F$30</definedName>
    <definedName name="__SJE1" localSheetId="0">[1]Bosco!#REF!</definedName>
    <definedName name="__SJE1" localSheetId="1">[5]Bosco!#REF!</definedName>
    <definedName name="__SJE1">[1]Bosco!#REF!</definedName>
    <definedName name="__SJE2" localSheetId="0">[1]Bosco!#REF!</definedName>
    <definedName name="__SJE2" localSheetId="1">[5]Bosco!#REF!</definedName>
    <definedName name="__SJE2">[1]Bosco!#REF!</definedName>
    <definedName name="__SJE3" localSheetId="0">[1]Bosco!#REF!</definedName>
    <definedName name="__SJE3" localSheetId="1">[5]Bosco!#REF!</definedName>
    <definedName name="__SJE3">[1]Bosco!#REF!</definedName>
    <definedName name="__VF1">[3]vitesse!$F$2</definedName>
    <definedName name="__VF2">[3]vitesse!$F$25</definedName>
    <definedName name="__VF3">[3]vitesse!$F$48</definedName>
    <definedName name="__VH1">[3]vitesse!$F$88</definedName>
    <definedName name="__VMA1" localSheetId="0">[8]PASS_TOX.XLS!$Q$5</definedName>
    <definedName name="__VMA1">[8]PASS_TOX.XLS!$Q$5</definedName>
    <definedName name="__VMA2" localSheetId="0">[8]PASS_TOX.XLS!$Z$5</definedName>
    <definedName name="__VMA2">[8]PASS_TOX.XLS!$Z$5</definedName>
    <definedName name="__VMA3" localSheetId="0">[8]PASS_TOX.XLS!$H$32</definedName>
    <definedName name="__VMA3">[8]PASS_TOX.XLS!$H$32</definedName>
    <definedName name="__VMA4" localSheetId="0">[8]PASS_TOX.XLS!$Q$32</definedName>
    <definedName name="__VMA4">[8]PASS_TOX.XLS!$Q$32</definedName>
    <definedName name="__VMA5" localSheetId="0">[8]PASS_TOX.XLS!$Z$32</definedName>
    <definedName name="__VMA5">[8]PASS_TOX.XLS!$Z$32</definedName>
    <definedName name="_01_févr" localSheetId="0">#REF!</definedName>
    <definedName name="_01_févr" localSheetId="1">#REF!</definedName>
    <definedName name="_01_févr">#REF!</definedName>
    <definedName name="_06_déc" localSheetId="0">#REF!</definedName>
    <definedName name="_06_déc" localSheetId="1">#REF!</definedName>
    <definedName name="_06_déc">#REF!</definedName>
    <definedName name="_07_févr" localSheetId="0">#REF!</definedName>
    <definedName name="_07_févr" localSheetId="1">#REF!</definedName>
    <definedName name="_07_févr">#REF!</definedName>
    <definedName name="_08_10_2004" localSheetId="0">#REF!</definedName>
    <definedName name="_08_10_2004" localSheetId="1">#REF!</definedName>
    <definedName name="_08_10_2004">#REF!</definedName>
    <definedName name="_09_10_2004" localSheetId="0">#REF!</definedName>
    <definedName name="_09_10_2004" localSheetId="1">#REF!</definedName>
    <definedName name="_09_10_2004">#REF!</definedName>
    <definedName name="_09_févr" localSheetId="0">#REF!</definedName>
    <definedName name="_09_févr" localSheetId="1">#REF!</definedName>
    <definedName name="_09_févr">#REF!</definedName>
    <definedName name="_1" localSheetId="0">#REF!</definedName>
    <definedName name="_1" localSheetId="1">#REF!</definedName>
    <definedName name="_1">#REF!</definedName>
    <definedName name="_10" localSheetId="0">#REF!</definedName>
    <definedName name="_10" localSheetId="1">#REF!</definedName>
    <definedName name="_10">#REF!</definedName>
    <definedName name="_11" localSheetId="0">#REF!</definedName>
    <definedName name="_11" localSheetId="1">#REF!</definedName>
    <definedName name="_11">#REF!</definedName>
    <definedName name="_12" localSheetId="0">#REF!</definedName>
    <definedName name="_12" localSheetId="1">#REF!</definedName>
    <definedName name="_12">#REF!</definedName>
    <definedName name="_13" localSheetId="0">#REF!</definedName>
    <definedName name="_13" localSheetId="1">#REF!</definedName>
    <definedName name="_13">#REF!</definedName>
    <definedName name="_13_déc" localSheetId="0">#REF!</definedName>
    <definedName name="_13_déc" localSheetId="1">#REF!</definedName>
    <definedName name="_13_déc">#REF!</definedName>
    <definedName name="_14" localSheetId="0">#REF!</definedName>
    <definedName name="_14" localSheetId="1">#REF!</definedName>
    <definedName name="_14">#REF!</definedName>
    <definedName name="_14_avr" localSheetId="0">[9]RM!$A$94</definedName>
    <definedName name="_14_avr">[10]RM!$A$94</definedName>
    <definedName name="_15" localSheetId="0">#REF!</definedName>
    <definedName name="_15" localSheetId="1">#REF!</definedName>
    <definedName name="_15">#REF!</definedName>
    <definedName name="_16" localSheetId="0">#REF!</definedName>
    <definedName name="_16" localSheetId="1">#REF!</definedName>
    <definedName name="_16">#REF!</definedName>
    <definedName name="_17" localSheetId="0">#REF!</definedName>
    <definedName name="_17" localSheetId="1">#REF!</definedName>
    <definedName name="_17">#REF!</definedName>
    <definedName name="_18" localSheetId="0">#REF!</definedName>
    <definedName name="_18" localSheetId="1">#REF!</definedName>
    <definedName name="_18">#REF!</definedName>
    <definedName name="_18_janv" localSheetId="0">#REF!</definedName>
    <definedName name="_18_janv" localSheetId="1">#REF!</definedName>
    <definedName name="_18_janv">#REF!</definedName>
    <definedName name="_19" localSheetId="0">#REF!</definedName>
    <definedName name="_19" localSheetId="1">#REF!</definedName>
    <definedName name="_19">#REF!</definedName>
    <definedName name="_1cmj1_" localSheetId="0">[11]Bosco!#REF!</definedName>
    <definedName name="_1cmj1_" localSheetId="1">[12]Bosco!#REF!</definedName>
    <definedName name="_1cmj1_">[12]Bosco!#REF!</definedName>
    <definedName name="_2" localSheetId="0">#REF!</definedName>
    <definedName name="_2" localSheetId="1">#REF!</definedName>
    <definedName name="_2">#REF!</definedName>
    <definedName name="_20" localSheetId="0">#REF!</definedName>
    <definedName name="_20" localSheetId="1">#REF!</definedName>
    <definedName name="_20">#REF!</definedName>
    <definedName name="_2010_TI" localSheetId="0">#REF!</definedName>
    <definedName name="_2010_TI" localSheetId="1">#REF!</definedName>
    <definedName name="_2010_TI">#REF!</definedName>
    <definedName name="_2010_TS" localSheetId="0">#REF!</definedName>
    <definedName name="_2010_TS" localSheetId="1">#REF!</definedName>
    <definedName name="_2010_TS">#REF!</definedName>
    <definedName name="_21" localSheetId="0">#REF!</definedName>
    <definedName name="_21" localSheetId="1">#REF!</definedName>
    <definedName name="_21">#REF!</definedName>
    <definedName name="_21_MAI_Dunkerque" localSheetId="0">#REF!</definedName>
    <definedName name="_21_MAI_Dunkerque" localSheetId="1">#REF!</definedName>
    <definedName name="_21_MAI_Dunkerque">#REF!</definedName>
    <definedName name="_22" localSheetId="0">#REF!</definedName>
    <definedName name="_22" localSheetId="1">#REF!</definedName>
    <definedName name="_22">#REF!</definedName>
    <definedName name="_23" localSheetId="0">#REF!</definedName>
    <definedName name="_23" localSheetId="1">#REF!</definedName>
    <definedName name="_23">#REF!</definedName>
    <definedName name="_23_janv" localSheetId="0">#REF!</definedName>
    <definedName name="_23_janv" localSheetId="1">#REF!</definedName>
    <definedName name="_23_janv">#REF!</definedName>
    <definedName name="_24" localSheetId="0">#REF!</definedName>
    <definedName name="_24" localSheetId="1">#REF!</definedName>
    <definedName name="_24">#REF!</definedName>
    <definedName name="_24_déc" localSheetId="0">#REF!</definedName>
    <definedName name="_24_déc" localSheetId="1">#REF!</definedName>
    <definedName name="_24_déc">#REF!</definedName>
    <definedName name="_25" localSheetId="0">#REF!</definedName>
    <definedName name="_25" localSheetId="1">#REF!</definedName>
    <definedName name="_25">#REF!</definedName>
    <definedName name="_26" localSheetId="0">#REF!</definedName>
    <definedName name="_26" localSheetId="1">#REF!</definedName>
    <definedName name="_26">#REF!</definedName>
    <definedName name="_27" localSheetId="0">#REF!</definedName>
    <definedName name="_27" localSheetId="1">#REF!</definedName>
    <definedName name="_27">#REF!</definedName>
    <definedName name="_28" localSheetId="0">#REF!</definedName>
    <definedName name="_28" localSheetId="1">#REF!</definedName>
    <definedName name="_28">#REF!</definedName>
    <definedName name="_28_09_2004" localSheetId="0">#REF!</definedName>
    <definedName name="_28_09_2004" localSheetId="1">#REF!</definedName>
    <definedName name="_28_09_2004">#REF!</definedName>
    <definedName name="_29" localSheetId="0">#REF!</definedName>
    <definedName name="_29" localSheetId="1">#REF!</definedName>
    <definedName name="_29">#REF!</definedName>
    <definedName name="_3" localSheetId="0">#REF!</definedName>
    <definedName name="_3" localSheetId="1">#REF!</definedName>
    <definedName name="_3">#REF!</definedName>
    <definedName name="_30" localSheetId="0">#REF!</definedName>
    <definedName name="_30" localSheetId="1">#REF!</definedName>
    <definedName name="_30">#REF!</definedName>
    <definedName name="_31" localSheetId="0">#REF!</definedName>
    <definedName name="_31" localSheetId="1">#REF!</definedName>
    <definedName name="_31">#REF!</definedName>
    <definedName name="_32" localSheetId="0">#REF!</definedName>
    <definedName name="_32" localSheetId="1">#REF!</definedName>
    <definedName name="_32">#REF!</definedName>
    <definedName name="_33" localSheetId="0">#REF!</definedName>
    <definedName name="_33" localSheetId="1">#REF!</definedName>
    <definedName name="_33">#REF!</definedName>
    <definedName name="_34" localSheetId="0">#REF!</definedName>
    <definedName name="_34" localSheetId="1">#REF!</definedName>
    <definedName name="_34">#REF!</definedName>
    <definedName name="_35" localSheetId="0">#REF!</definedName>
    <definedName name="_35" localSheetId="1">#REF!</definedName>
    <definedName name="_35">#REF!</definedName>
    <definedName name="_36" localSheetId="0">#REF!</definedName>
    <definedName name="_36" localSheetId="1">#REF!</definedName>
    <definedName name="_36">#REF!</definedName>
    <definedName name="_37" localSheetId="0">#REF!</definedName>
    <definedName name="_37" localSheetId="1">#REF!</definedName>
    <definedName name="_37">#REF!</definedName>
    <definedName name="_38" localSheetId="0">#REF!</definedName>
    <definedName name="_38" localSheetId="1">#REF!</definedName>
    <definedName name="_38">#REF!</definedName>
    <definedName name="_39" localSheetId="0">#REF!</definedName>
    <definedName name="_39" localSheetId="1">#REF!</definedName>
    <definedName name="_39">#REF!</definedName>
    <definedName name="_4" localSheetId="0">#REF!</definedName>
    <definedName name="_4" localSheetId="1">#REF!</definedName>
    <definedName name="_4">#REF!</definedName>
    <definedName name="_40" localSheetId="0">#REF!</definedName>
    <definedName name="_40" localSheetId="1">#REF!</definedName>
    <definedName name="_40">#REF!</definedName>
    <definedName name="_41" localSheetId="0">#REF!</definedName>
    <definedName name="_41" localSheetId="1">#REF!</definedName>
    <definedName name="_41">#REF!</definedName>
    <definedName name="_42" localSheetId="0">#REF!</definedName>
    <definedName name="_42" localSheetId="1">#REF!</definedName>
    <definedName name="_42">#REF!</definedName>
    <definedName name="_43" localSheetId="0">#REF!</definedName>
    <definedName name="_43" localSheetId="1">#REF!</definedName>
    <definedName name="_43">#REF!</definedName>
    <definedName name="_44" localSheetId="0">#REF!</definedName>
    <definedName name="_44" localSheetId="1">#REF!</definedName>
    <definedName name="_44">#REF!</definedName>
    <definedName name="_45" localSheetId="0">#REF!</definedName>
    <definedName name="_45" localSheetId="1">#REF!</definedName>
    <definedName name="_45">#REF!</definedName>
    <definedName name="_46" localSheetId="0">#REF!</definedName>
    <definedName name="_46" localSheetId="1">#REF!</definedName>
    <definedName name="_46">#REF!</definedName>
    <definedName name="_47" localSheetId="0">#REF!</definedName>
    <definedName name="_47" localSheetId="1">#REF!</definedName>
    <definedName name="_47">#REF!</definedName>
    <definedName name="_48" localSheetId="0">#REF!</definedName>
    <definedName name="_48" localSheetId="1">#REF!</definedName>
    <definedName name="_48">#REF!</definedName>
    <definedName name="_49" localSheetId="0">#REF!</definedName>
    <definedName name="_49" localSheetId="1">#REF!</definedName>
    <definedName name="_49">#REF!</definedName>
    <definedName name="_5" localSheetId="0">#REF!</definedName>
    <definedName name="_5" localSheetId="1">#REF!</definedName>
    <definedName name="_5">#REF!</definedName>
    <definedName name="_50" localSheetId="0">#REF!</definedName>
    <definedName name="_50" localSheetId="1">#REF!</definedName>
    <definedName name="_50">#REF!</definedName>
    <definedName name="_51" localSheetId="0">#REF!</definedName>
    <definedName name="_51" localSheetId="1">#REF!</definedName>
    <definedName name="_51">#REF!</definedName>
    <definedName name="_52" localSheetId="0">#REF!</definedName>
    <definedName name="_52" localSheetId="1">#REF!</definedName>
    <definedName name="_52">#REF!</definedName>
    <definedName name="_53" localSheetId="0">#REF!</definedName>
    <definedName name="_53" localSheetId="1">#REF!</definedName>
    <definedName name="_53">#REF!</definedName>
    <definedName name="_54" localSheetId="0">#REF!</definedName>
    <definedName name="_54" localSheetId="1">#REF!</definedName>
    <definedName name="_54">#REF!</definedName>
    <definedName name="_55" localSheetId="0">#REF!</definedName>
    <definedName name="_55" localSheetId="1">#REF!</definedName>
    <definedName name="_55">#REF!</definedName>
    <definedName name="_56" localSheetId="0">#REF!</definedName>
    <definedName name="_56" localSheetId="1">#REF!</definedName>
    <definedName name="_56">#REF!</definedName>
    <definedName name="_57" localSheetId="0">#REF!</definedName>
    <definedName name="_57" localSheetId="1">#REF!</definedName>
    <definedName name="_57">#REF!</definedName>
    <definedName name="_58" localSheetId="0">#REF!</definedName>
    <definedName name="_58" localSheetId="1">#REF!</definedName>
    <definedName name="_58">#REF!</definedName>
    <definedName name="_59" localSheetId="0">#REF!</definedName>
    <definedName name="_59" localSheetId="1">#REF!</definedName>
    <definedName name="_59">#REF!</definedName>
    <definedName name="_6" localSheetId="0">#REF!</definedName>
    <definedName name="_6" localSheetId="1">#REF!</definedName>
    <definedName name="_6">#REF!</definedName>
    <definedName name="_60" localSheetId="0">#REF!</definedName>
    <definedName name="_60" localSheetId="1">#REF!</definedName>
    <definedName name="_60">#REF!</definedName>
    <definedName name="_61" localSheetId="0">#REF!</definedName>
    <definedName name="_61" localSheetId="1">#REF!</definedName>
    <definedName name="_61">#REF!</definedName>
    <definedName name="_62" localSheetId="0">#REF!</definedName>
    <definedName name="_62" localSheetId="1">#REF!</definedName>
    <definedName name="_62">#REF!</definedName>
    <definedName name="_63" localSheetId="0">#REF!</definedName>
    <definedName name="_63" localSheetId="1">#REF!</definedName>
    <definedName name="_63">#REF!</definedName>
    <definedName name="_64" localSheetId="0">#REF!</definedName>
    <definedName name="_64" localSheetId="1">#REF!</definedName>
    <definedName name="_64">#REF!</definedName>
    <definedName name="_65" localSheetId="0">#REF!</definedName>
    <definedName name="_65" localSheetId="1">#REF!</definedName>
    <definedName name="_65">#REF!</definedName>
    <definedName name="_66" localSheetId="0">#REF!</definedName>
    <definedName name="_66" localSheetId="1">#REF!</definedName>
    <definedName name="_66">#REF!</definedName>
    <definedName name="_67" localSheetId="0">#REF!</definedName>
    <definedName name="_67" localSheetId="1">#REF!</definedName>
    <definedName name="_67">#REF!</definedName>
    <definedName name="_68" localSheetId="0">#REF!</definedName>
    <definedName name="_68" localSheetId="1">#REF!</definedName>
    <definedName name="_68">#REF!</definedName>
    <definedName name="_69" localSheetId="0">#REF!</definedName>
    <definedName name="_69" localSheetId="1">#REF!</definedName>
    <definedName name="_69">#REF!</definedName>
    <definedName name="_7" localSheetId="0">#REF!</definedName>
    <definedName name="_7" localSheetId="1">#REF!</definedName>
    <definedName name="_7">#REF!</definedName>
    <definedName name="_70" localSheetId="0">#REF!</definedName>
    <definedName name="_70" localSheetId="1">#REF!</definedName>
    <definedName name="_70">#REF!</definedName>
    <definedName name="_71" localSheetId="0">#REF!</definedName>
    <definedName name="_71" localSheetId="1">#REF!</definedName>
    <definedName name="_71">#REF!</definedName>
    <definedName name="_72" localSheetId="0">#REF!</definedName>
    <definedName name="_72" localSheetId="1">#REF!</definedName>
    <definedName name="_72">#REF!</definedName>
    <definedName name="_73" localSheetId="0">#REF!</definedName>
    <definedName name="_73" localSheetId="1">#REF!</definedName>
    <definedName name="_73">#REF!</definedName>
    <definedName name="_74" localSheetId="0">#REF!</definedName>
    <definedName name="_74" localSheetId="1">#REF!</definedName>
    <definedName name="_74">#REF!</definedName>
    <definedName name="_75" localSheetId="0">#REF!</definedName>
    <definedName name="_75" localSheetId="1">#REF!</definedName>
    <definedName name="_75">#REF!</definedName>
    <definedName name="_76" localSheetId="0">#REF!</definedName>
    <definedName name="_76" localSheetId="1">#REF!</definedName>
    <definedName name="_76">#REF!</definedName>
    <definedName name="_77" localSheetId="0">#REF!</definedName>
    <definedName name="_77" localSheetId="1">#REF!</definedName>
    <definedName name="_77">#REF!</definedName>
    <definedName name="_78" localSheetId="0">#REF!</definedName>
    <definedName name="_78" localSheetId="1">#REF!</definedName>
    <definedName name="_78">#REF!</definedName>
    <definedName name="_79" localSheetId="0">#REF!</definedName>
    <definedName name="_79" localSheetId="1">#REF!</definedName>
    <definedName name="_79">#REF!</definedName>
    <definedName name="_8" localSheetId="0">#REF!</definedName>
    <definedName name="_8" localSheetId="1">#REF!</definedName>
    <definedName name="_8">#REF!</definedName>
    <definedName name="_80" localSheetId="0">#REF!</definedName>
    <definedName name="_80" localSheetId="1">#REF!</definedName>
    <definedName name="_80">#REF!</definedName>
    <definedName name="_81" localSheetId="0">#REF!</definedName>
    <definedName name="_81" localSheetId="1">#REF!</definedName>
    <definedName name="_81">#REF!</definedName>
    <definedName name="_82" localSheetId="0">#REF!</definedName>
    <definedName name="_82" localSheetId="1">#REF!</definedName>
    <definedName name="_82">#REF!</definedName>
    <definedName name="_83" localSheetId="0">#REF!</definedName>
    <definedName name="_83" localSheetId="1">#REF!</definedName>
    <definedName name="_83">#REF!</definedName>
    <definedName name="_84" localSheetId="0">#REF!</definedName>
    <definedName name="_84" localSheetId="1">#REF!</definedName>
    <definedName name="_84">#REF!</definedName>
    <definedName name="_85" localSheetId="0">#REF!</definedName>
    <definedName name="_85" localSheetId="1">#REF!</definedName>
    <definedName name="_85">#REF!</definedName>
    <definedName name="_86" localSheetId="0">#REF!</definedName>
    <definedName name="_86" localSheetId="1">#REF!</definedName>
    <definedName name="_86">#REF!</definedName>
    <definedName name="_87" localSheetId="0">#REF!</definedName>
    <definedName name="_87" localSheetId="1">#REF!</definedName>
    <definedName name="_87">#REF!</definedName>
    <definedName name="_9" localSheetId="0">#REF!</definedName>
    <definedName name="_9" localSheetId="1">#REF!</definedName>
    <definedName name="_9">#REF!</definedName>
    <definedName name="_CAE10">'[3]Programme indiv'!$I$9</definedName>
    <definedName name="_CAE7">[3]Energetique!$F$19</definedName>
    <definedName name="_CMJ1" localSheetId="0">[13]Bosco!#REF!</definedName>
    <definedName name="_CMJ1" localSheetId="1">[5]Bosco!#REF!</definedName>
    <definedName name="_CMJ1">[13]Bosco!#REF!</definedName>
    <definedName name="_CMJ2" localSheetId="0">[13]Bosco!#REF!</definedName>
    <definedName name="_CMJ2" localSheetId="1">[5]Bosco!#REF!</definedName>
    <definedName name="_CMJ2">[13]Bosco!#REF!</definedName>
    <definedName name="_CMJ3" localSheetId="0">[13]Bosco!#REF!</definedName>
    <definedName name="_CMJ3" localSheetId="1">[5]Bosco!#REF!</definedName>
    <definedName name="_CMJ3">[13]Bosco!#REF!</definedName>
    <definedName name="_FTS36" localSheetId="0">#REF!</definedName>
    <definedName name="_FTS36" localSheetId="1">#REF!</definedName>
    <definedName name="_FTS36">#REF!</definedName>
    <definedName name="_MTI1" localSheetId="0">#REF!</definedName>
    <definedName name="_MTI1" localSheetId="1">#REF!</definedName>
    <definedName name="_MTI1">#REF!</definedName>
    <definedName name="_MTI2" localSheetId="0">#REF!</definedName>
    <definedName name="_MTI2" localSheetId="1">#REF!</definedName>
    <definedName name="_MTI2">#REF!</definedName>
    <definedName name="_MTS1" localSheetId="0">#REF!</definedName>
    <definedName name="_MTS1" localSheetId="1">#REF!</definedName>
    <definedName name="_MTS1">#REF!</definedName>
    <definedName name="_MTS2" localSheetId="0">#REF!</definedName>
    <definedName name="_MTS2" localSheetId="1">#REF!</definedName>
    <definedName name="_MTS2">#REF!</definedName>
    <definedName name="_Order1" hidden="1">0</definedName>
    <definedName name="_pl3" localSheetId="0">#REF!</definedName>
    <definedName name="_pl3">#REF!</definedName>
    <definedName name="_PTI1" localSheetId="0">#REF!</definedName>
    <definedName name="_PTI1" localSheetId="1">#REF!</definedName>
    <definedName name="_PTI1">#REF!</definedName>
    <definedName name="_PTI10">[3]Force!$F$56</definedName>
    <definedName name="_PTI11" localSheetId="0">#REF!</definedName>
    <definedName name="_PTI11" localSheetId="1">#REF!</definedName>
    <definedName name="_PTI11">#REF!</definedName>
    <definedName name="_PTI12" localSheetId="0">#REF!</definedName>
    <definedName name="_PTI12" localSheetId="1">#REF!</definedName>
    <definedName name="_PTI12">#REF!</definedName>
    <definedName name="_PTI13" localSheetId="0">#REF!</definedName>
    <definedName name="_PTI13" localSheetId="1">#REF!</definedName>
    <definedName name="_PTI13">#REF!</definedName>
    <definedName name="_PTI14" localSheetId="0">#REF!</definedName>
    <definedName name="_PTI14" localSheetId="1">#REF!</definedName>
    <definedName name="_PTI14">#REF!</definedName>
    <definedName name="_PTI15" localSheetId="0">#REF!</definedName>
    <definedName name="_PTI15" localSheetId="1">#REF!</definedName>
    <definedName name="_PTI15">#REF!</definedName>
    <definedName name="_PTI16" localSheetId="0">#REF!</definedName>
    <definedName name="_PTI16" localSheetId="1">#REF!</definedName>
    <definedName name="_PTI16">#REF!</definedName>
    <definedName name="_PTI17" localSheetId="0">#REF!</definedName>
    <definedName name="_PTI17" localSheetId="1">#REF!</definedName>
    <definedName name="_PTI17">#REF!</definedName>
    <definedName name="_PTI18" localSheetId="0">#REF!</definedName>
    <definedName name="_PTI18" localSheetId="1">#REF!</definedName>
    <definedName name="_PTI18">#REF!</definedName>
    <definedName name="_PTI19" localSheetId="0">#REF!</definedName>
    <definedName name="_PTI19" localSheetId="1">#REF!</definedName>
    <definedName name="_PTI19">#REF!</definedName>
    <definedName name="_PTI2" localSheetId="0">#REF!</definedName>
    <definedName name="_PTI2" localSheetId="1">#REF!</definedName>
    <definedName name="_PTI2">#REF!</definedName>
    <definedName name="_PTI20" localSheetId="0">#REF!</definedName>
    <definedName name="_PTI20" localSheetId="1">#REF!</definedName>
    <definedName name="_PTI20">#REF!</definedName>
    <definedName name="_PTI21" localSheetId="0">#REF!</definedName>
    <definedName name="_PTI21" localSheetId="1">#REF!</definedName>
    <definedName name="_PTI21">#REF!</definedName>
    <definedName name="_PTI3" localSheetId="0">#REF!</definedName>
    <definedName name="_PTI3" localSheetId="1">#REF!</definedName>
    <definedName name="_PTI3">#REF!</definedName>
    <definedName name="_PTI4" localSheetId="0">#REF!</definedName>
    <definedName name="_PTI4" localSheetId="1">#REF!</definedName>
    <definedName name="_PTI4">#REF!</definedName>
    <definedName name="_PTI5" localSheetId="0">#REF!</definedName>
    <definedName name="_PTI5" localSheetId="1">#REF!</definedName>
    <definedName name="_PTI5">#REF!</definedName>
    <definedName name="_PTI6" localSheetId="0">#REF!</definedName>
    <definedName name="_PTI6" localSheetId="1">#REF!</definedName>
    <definedName name="_PTI6">#REF!</definedName>
    <definedName name="_PTI7" localSheetId="0">#REF!</definedName>
    <definedName name="_PTI7" localSheetId="1">#REF!</definedName>
    <definedName name="_PTI7">#REF!</definedName>
    <definedName name="_PTI8" localSheetId="0">#REF!</definedName>
    <definedName name="_PTI8" localSheetId="1">#REF!</definedName>
    <definedName name="_PTI8">#REF!</definedName>
    <definedName name="_PTI9" localSheetId="0">#REF!</definedName>
    <definedName name="_PTI9" localSheetId="1">#REF!</definedName>
    <definedName name="_PTI9">#REF!</definedName>
    <definedName name="_PTS3">[3]Force!$F$109</definedName>
    <definedName name="_PTS4">[3]Force!$F$141</definedName>
    <definedName name="_RM5">[3]Force!$F$2</definedName>
    <definedName name="_RM6">[3]Force!$F$30</definedName>
    <definedName name="_SJE1" localSheetId="0">[13]Bosco!#REF!</definedName>
    <definedName name="_SJE1" localSheetId="1">[5]Bosco!#REF!</definedName>
    <definedName name="_SJE1">[13]Bosco!#REF!</definedName>
    <definedName name="_SJE2" localSheetId="0">[13]Bosco!#REF!</definedName>
    <definedName name="_SJE2" localSheetId="1">[5]Bosco!#REF!</definedName>
    <definedName name="_SJE2">[13]Bosco!#REF!</definedName>
    <definedName name="_SJE3" localSheetId="0">[13]Bosco!#REF!</definedName>
    <definedName name="_SJE3" localSheetId="1">[5]Bosco!#REF!</definedName>
    <definedName name="_SJE3">[13]Bosco!#REF!</definedName>
    <definedName name="_VF1">[3]vitesse!$F$2</definedName>
    <definedName name="_VF2">[3]vitesse!$F$25</definedName>
    <definedName name="_VF3">[3]vitesse!$F$48</definedName>
    <definedName name="_VH1">[3]vitesse!$F$88</definedName>
    <definedName name="_VMA1" localSheetId="0">[8]PASS_TOX.XLS!$Q$5</definedName>
    <definedName name="_VMA1">[8]PASS_TOX.XLS!$Q$5</definedName>
    <definedName name="_VMA2" localSheetId="0">[8]PASS_TOX.XLS!$Z$5</definedName>
    <definedName name="_VMA2">[8]PASS_TOX.XLS!$Z$5</definedName>
    <definedName name="_VMA3" localSheetId="0">[8]PASS_TOX.XLS!$H$32</definedName>
    <definedName name="_VMA3">[8]PASS_TOX.XLS!$H$32</definedName>
    <definedName name="_VMA4" localSheetId="0">[8]PASS_TOX.XLS!$Q$32</definedName>
    <definedName name="_VMA4">[8]PASS_TOX.XLS!$Q$32</definedName>
    <definedName name="_VMA5" localSheetId="0">[8]PASS_TOX.XLS!$Z$32</definedName>
    <definedName name="_VMA5">[8]PASS_TOX.XLS!$Z$32</definedName>
    <definedName name="A" localSheetId="0">#REF!</definedName>
    <definedName name="A" localSheetId="1">#REF!</definedName>
    <definedName name="A">#REF!</definedName>
    <definedName name="AA" localSheetId="0">#REF!</definedName>
    <definedName name="AA" localSheetId="1">#REF!</definedName>
    <definedName name="AA">#REF!</definedName>
    <definedName name="Abaisseursfrontal" localSheetId="0">#REF!</definedName>
    <definedName name="Abaisseursfrontal">#REF!</definedName>
    <definedName name="Alimentation" localSheetId="0">[14]Items!$Q$2:$Q$6</definedName>
    <definedName name="Alimentation">[14]Items!$Q$2:$Q$6</definedName>
    <definedName name="Amiot" localSheetId="0">#REF!</definedName>
    <definedName name="Amiot" localSheetId="1">#REF!</definedName>
    <definedName name="Amiot">#REF!</definedName>
    <definedName name="AmiotDonnées" localSheetId="0">#REF!</definedName>
    <definedName name="AmiotDonnées" localSheetId="1">#REF!</definedName>
    <definedName name="AmiotDonnées">#REF!</definedName>
    <definedName name="antiga" localSheetId="0">#REF!</definedName>
    <definedName name="antiga" localSheetId="1">#REF!</definedName>
    <definedName name="antiga">#REF!</definedName>
    <definedName name="ArrêtTravailphysique" localSheetId="0">[14]Items!$AA$2:$AA$3</definedName>
    <definedName name="ArrêtTravailphysique">[14]Items!$AA$2:$AA$3</definedName>
    <definedName name="ArrêtVolley" localSheetId="0">[14]Items!$Z$2:$Z$3</definedName>
    <definedName name="ArrêtVolley">[14]Items!$Z$2:$Z$3</definedName>
    <definedName name="Arrigoni" localSheetId="0">#REF!</definedName>
    <definedName name="Arrigoni" localSheetId="1">#REF!</definedName>
    <definedName name="Arrigoni">#REF!</definedName>
    <definedName name="ArrigoniDonnées" localSheetId="0">#REF!</definedName>
    <definedName name="ArrigoniDonnées" localSheetId="1">#REF!</definedName>
    <definedName name="ArrigoniDonnées">#REF!</definedName>
    <definedName name="Athlète" localSheetId="0">#REF!</definedName>
    <definedName name="Athlète">#REF!</definedName>
    <definedName name="B" localSheetId="0">#REF!</definedName>
    <definedName name="B" localSheetId="1">#REF!</definedName>
    <definedName name="B">#REF!</definedName>
    <definedName name="BASE" localSheetId="0">#REF!</definedName>
    <definedName name="BASE" localSheetId="1">#REF!</definedName>
    <definedName name="BASE">#REF!</definedName>
    <definedName name="BB" localSheetId="0">#REF!</definedName>
    <definedName name="BB" localSheetId="1">#REF!</definedName>
    <definedName name="BB">#REF!</definedName>
    <definedName name="Bégue" localSheetId="0">#REF!</definedName>
    <definedName name="Bégue" localSheetId="1">#REF!</definedName>
    <definedName name="Bégue">#REF!</definedName>
    <definedName name="BégueDonnées" localSheetId="0">#REF!</definedName>
    <definedName name="BégueDonnées" localSheetId="1">#REF!</definedName>
    <definedName name="BégueDonnées">#REF!</definedName>
    <definedName name="Blessures" localSheetId="0">#REF!</definedName>
    <definedName name="Blessures">#REF!</definedName>
    <definedName name="bord" localSheetId="0">#REF!</definedName>
    <definedName name="bord" localSheetId="1">#REF!</definedName>
    <definedName name="bord">#REF!</definedName>
    <definedName name="cadets" localSheetId="0">#REF!</definedName>
    <definedName name="cadets" localSheetId="1">#REF!</definedName>
    <definedName name="cadets">#REF!</definedName>
    <definedName name="CAE" localSheetId="0">#REF!</definedName>
    <definedName name="CAE" localSheetId="1">#REF!</definedName>
    <definedName name="CAE">#REF!</definedName>
    <definedName name="Cardio" localSheetId="0">#REF!</definedName>
    <definedName name="Cardio" localSheetId="1">#REF!</definedName>
    <definedName name="Cardio">#REF!</definedName>
    <definedName name="CC" localSheetId="0">#REF!</definedName>
    <definedName name="CC" localSheetId="1">#REF!</definedName>
    <definedName name="CC">#REF!</definedName>
    <definedName name="CEI" localSheetId="0">#REF!</definedName>
    <definedName name="CEI" localSheetId="1">#REF!</definedName>
    <definedName name="CEI">#REF!</definedName>
    <definedName name="CFTI1" localSheetId="0">#REF!</definedName>
    <definedName name="CFTI1" localSheetId="1">#REF!</definedName>
    <definedName name="CFTI1">#REF!</definedName>
    <definedName name="CFTI2" localSheetId="0">#REF!</definedName>
    <definedName name="CFTI2" localSheetId="1">#REF!</definedName>
    <definedName name="CFTI2">#REF!</definedName>
    <definedName name="CFTS" localSheetId="0">#REF!</definedName>
    <definedName name="CFTS" localSheetId="1">#REF!</definedName>
    <definedName name="CFTS">#REF!</definedName>
    <definedName name="cohen" localSheetId="0">'[15]Programme indiv'!#REF!</definedName>
    <definedName name="cohen" localSheetId="1">'[16]Programme indiv'!#REF!</definedName>
    <definedName name="cohen">'[15]Programme indiv'!#REF!</definedName>
    <definedName name="couleurs" localSheetId="0">#REF!</definedName>
    <definedName name="couleurs" localSheetId="1">#REF!</definedName>
    <definedName name="couleurs">#REF!</definedName>
    <definedName name="_xlnm.Criteria" localSheetId="0">[17]Séa!#REF!</definedName>
    <definedName name="_xlnm.Criteria" localSheetId="1">[18]Séa!#REF!</definedName>
    <definedName name="_xlnm.Criteria">[18]Séa!#REF!</definedName>
    <definedName name="Cselenko" localSheetId="0">#REF!</definedName>
    <definedName name="Cselenko" localSheetId="1">#REF!</definedName>
    <definedName name="Cselenko">#REF!</definedName>
    <definedName name="CselenkoDonnées" localSheetId="0">#REF!</definedName>
    <definedName name="CselenkoDonnées" localSheetId="1">#REF!</definedName>
    <definedName name="CselenkoDonnées">#REF!</definedName>
    <definedName name="d" localSheetId="0">#REF!</definedName>
    <definedName name="d" localSheetId="1">#REF!</definedName>
    <definedName name="d">#REF!</definedName>
    <definedName name="date" localSheetId="0">[13]Bosco!#REF!</definedName>
    <definedName name="date" localSheetId="1">[5]Bosco!#REF!</definedName>
    <definedName name="date">[13]Bosco!#REF!</definedName>
    <definedName name="DORSAUX" localSheetId="0">[9]Gainages!$P$2:$Y$22</definedName>
    <definedName name="DORSAUX">[10]Gainages!$P$2:$Y$22</definedName>
    <definedName name="DROITS" localSheetId="0">[9]Gainages!$A$2:$N$20</definedName>
    <definedName name="DROITS">[10]Gainages!$A$2:$N$20</definedName>
    <definedName name="Duréeblessureenjours" localSheetId="0">[14]Items!$Y$2:$Y$81</definedName>
    <definedName name="Duréeblessureenjours">[14]Items!$Y$2:$Y$81</definedName>
    <definedName name="E" localSheetId="0">#REF!</definedName>
    <definedName name="E" localSheetId="1">#REF!</definedName>
    <definedName name="E">#REF!</definedName>
    <definedName name="EE" localSheetId="0">#REF!</definedName>
    <definedName name="EE" localSheetId="1">#REF!</definedName>
    <definedName name="EE">#REF!</definedName>
    <definedName name="Etatmoral" localSheetId="0">[14]Items!$R$2:$R$4</definedName>
    <definedName name="Etatmoral">[14]Items!$R$2:$R$4</definedName>
    <definedName name="Etatphysique" localSheetId="0">[14]Items!$S$2:$S$4</definedName>
    <definedName name="Etatphysique">[14]Items!$S$2:$S$4</definedName>
    <definedName name="ETE_2010" localSheetId="0">#REF!</definedName>
    <definedName name="ETE_2010" localSheetId="1">#REF!</definedName>
    <definedName name="ETE_2010">#REF!</definedName>
    <definedName name="Excel_BuiltIn_Print_Area_1" localSheetId="0">#REF!</definedName>
    <definedName name="Excel_BuiltIn_Print_Area_1" localSheetId="1">#REF!</definedName>
    <definedName name="Excel_BuiltIn_Print_Area_1">#REF!</definedName>
    <definedName name="Excel_BuiltIn_Print_Area_2" localSheetId="0">#REF!</definedName>
    <definedName name="Excel_BuiltIn_Print_Area_2" localSheetId="1">#REF!</definedName>
    <definedName name="Excel_BuiltIn_Print_Area_2">#REF!</definedName>
    <definedName name="F" localSheetId="0">#REF!</definedName>
    <definedName name="F" localSheetId="1">#REF!</definedName>
    <definedName name="F">#REF!</definedName>
    <definedName name="Fabre" localSheetId="0">#REF!</definedName>
    <definedName name="Fabre" localSheetId="1">#REF!</definedName>
    <definedName name="Fabre">#REF!</definedName>
    <definedName name="FabreDonnées" localSheetId="0">#REF!</definedName>
    <definedName name="FabreDonnées" localSheetId="1">#REF!</definedName>
    <definedName name="FabreDonnées">#REF!</definedName>
    <definedName name="FDTI" localSheetId="0">[9]RM!$A$14</definedName>
    <definedName name="FDTI">[10]RM!$A$14</definedName>
    <definedName name="FDTS" localSheetId="0">[9]RM!$A$26</definedName>
    <definedName name="FDTS">[10]RM!$A$26</definedName>
    <definedName name="FEEDBACK" localSheetId="0">#REF!</definedName>
    <definedName name="FEEDBACK" localSheetId="1">#REF!</definedName>
    <definedName name="FEEDBACK">#REF!</definedName>
    <definedName name="FF" localSheetId="0">#REF!</definedName>
    <definedName name="FF" localSheetId="1">#REF!</definedName>
    <definedName name="FF">#REF!</definedName>
    <definedName name="_xlnm.Recorder" localSheetId="0">#REF!</definedName>
    <definedName name="_xlnm.Recorder" localSheetId="1">#REF!</definedName>
    <definedName name="_xlnm.Recorder">#REF!</definedName>
    <definedName name="Forme" localSheetId="0">#REF!</definedName>
    <definedName name="Forme" localSheetId="1">#REF!</definedName>
    <definedName name="Forme">#REF!</definedName>
    <definedName name="FTT" localSheetId="0">#REF!</definedName>
    <definedName name="FTT" localSheetId="1">#REF!</definedName>
    <definedName name="FTT">#REF!</definedName>
    <definedName name="FTT_2" localSheetId="0">#REF!</definedName>
    <definedName name="FTT_2" localSheetId="1">#REF!</definedName>
    <definedName name="FTT_2">#REF!</definedName>
    <definedName name="FTT_3" localSheetId="0">#REF!</definedName>
    <definedName name="FTT_3" localSheetId="1">#REF!</definedName>
    <definedName name="FTT_3">#REF!</definedName>
    <definedName name="FTT_5" localSheetId="0">#REF!</definedName>
    <definedName name="FTT_5" localSheetId="1">#REF!</definedName>
    <definedName name="FTT_5">#REF!</definedName>
    <definedName name="FV" localSheetId="0">#REF!</definedName>
    <definedName name="FV" localSheetId="1">#REF!</definedName>
    <definedName name="FV">#REF!</definedName>
    <definedName name="FVTI1" localSheetId="0">#REF!</definedName>
    <definedName name="FVTI1" localSheetId="1">#REF!</definedName>
    <definedName name="FVTI1">#REF!</definedName>
    <definedName name="FVTI10" localSheetId="0">#REF!</definedName>
    <definedName name="FVTI10" localSheetId="1">#REF!</definedName>
    <definedName name="FVTI10">#REF!</definedName>
    <definedName name="FVTI11" localSheetId="0">#REF!</definedName>
    <definedName name="FVTI11" localSheetId="1">#REF!</definedName>
    <definedName name="FVTI11">#REF!</definedName>
    <definedName name="FVTI12" localSheetId="0">#REF!</definedName>
    <definedName name="FVTI12" localSheetId="1">#REF!</definedName>
    <definedName name="FVTI12">#REF!</definedName>
    <definedName name="FVTI14" localSheetId="0">#REF!</definedName>
    <definedName name="FVTI14" localSheetId="1">#REF!</definedName>
    <definedName name="FVTI14">#REF!</definedName>
    <definedName name="FVTI15">[3]Force!$F$206</definedName>
    <definedName name="FVTI16" localSheetId="0">#REF!</definedName>
    <definedName name="FVTI16" localSheetId="1">#REF!</definedName>
    <definedName name="FVTI16">#REF!</definedName>
    <definedName name="FVTI17" localSheetId="0">#REF!</definedName>
    <definedName name="FVTI17" localSheetId="1">#REF!</definedName>
    <definedName name="FVTI17">#REF!</definedName>
    <definedName name="FVTI18" localSheetId="0">#REF!</definedName>
    <definedName name="FVTI18" localSheetId="1">#REF!</definedName>
    <definedName name="FVTI18">#REF!</definedName>
    <definedName name="FVTI19" localSheetId="0">#REF!</definedName>
    <definedName name="FVTI19" localSheetId="1">#REF!</definedName>
    <definedName name="FVTI19">#REF!</definedName>
    <definedName name="FVTI2" localSheetId="0">#REF!</definedName>
    <definedName name="FVTI2" localSheetId="1">#REF!</definedName>
    <definedName name="FVTI2">#REF!</definedName>
    <definedName name="FVTI20" localSheetId="0">#REF!</definedName>
    <definedName name="FVTI20" localSheetId="1">#REF!</definedName>
    <definedName name="FVTI20">#REF!</definedName>
    <definedName name="FVTI22" localSheetId="0">#REF!</definedName>
    <definedName name="FVTI22" localSheetId="1">#REF!</definedName>
    <definedName name="FVTI22">#REF!</definedName>
    <definedName name="FVTI24" localSheetId="0">#REF!</definedName>
    <definedName name="FVTI24" localSheetId="1">#REF!</definedName>
    <definedName name="FVTI24">#REF!</definedName>
    <definedName name="FVTI25" localSheetId="0">#REF!</definedName>
    <definedName name="FVTI25" localSheetId="1">#REF!</definedName>
    <definedName name="FVTI25">#REF!</definedName>
    <definedName name="FVTI26" localSheetId="0">#REF!</definedName>
    <definedName name="FVTI26" localSheetId="1">#REF!</definedName>
    <definedName name="FVTI26">#REF!</definedName>
    <definedName name="FVTI27" localSheetId="0">#REF!</definedName>
    <definedName name="FVTI27" localSheetId="1">#REF!</definedName>
    <definedName name="FVTI27">#REF!</definedName>
    <definedName name="FVTI27_2" localSheetId="0">#REF!</definedName>
    <definedName name="FVTI27_2" localSheetId="1">#REF!</definedName>
    <definedName name="FVTI27_2">#REF!</definedName>
    <definedName name="FVTI28" localSheetId="0">#REF!</definedName>
    <definedName name="FVTI28" localSheetId="1">#REF!</definedName>
    <definedName name="FVTI28">#REF!</definedName>
    <definedName name="FVTI29" localSheetId="0">#REF!</definedName>
    <definedName name="FVTI29" localSheetId="1">#REF!</definedName>
    <definedName name="FVTI29">#REF!</definedName>
    <definedName name="FVTI3" localSheetId="0">#REF!</definedName>
    <definedName name="FVTI3" localSheetId="1">#REF!</definedName>
    <definedName name="FVTI3">#REF!</definedName>
    <definedName name="FVTI30" localSheetId="0">#REF!</definedName>
    <definedName name="FVTI30" localSheetId="1">#REF!</definedName>
    <definedName name="FVTI30">#REF!</definedName>
    <definedName name="FVTI32" localSheetId="0">#REF!</definedName>
    <definedName name="FVTI32" localSheetId="1">#REF!</definedName>
    <definedName name="FVTI32">#REF!</definedName>
    <definedName name="FVTI34" localSheetId="0">#REF!</definedName>
    <definedName name="FVTI34" localSheetId="1">#REF!</definedName>
    <definedName name="FVTI34">#REF!</definedName>
    <definedName name="FVTI35">[3]Force!$F$161</definedName>
    <definedName name="FVTI35_2" localSheetId="0">#REF!</definedName>
    <definedName name="FVTI35_2" localSheetId="1">#REF!</definedName>
    <definedName name="FVTI35_2">#REF!</definedName>
    <definedName name="FVTI36" localSheetId="0">#REF!</definedName>
    <definedName name="FVTI36" localSheetId="1">#REF!</definedName>
    <definedName name="FVTI36">#REF!</definedName>
    <definedName name="FVTI37" localSheetId="0">#REF!</definedName>
    <definedName name="FVTI37" localSheetId="1">#REF!</definedName>
    <definedName name="FVTI37">#REF!</definedName>
    <definedName name="FVTI38" localSheetId="0">#REF!</definedName>
    <definedName name="FVTI38" localSheetId="1">#REF!</definedName>
    <definedName name="FVTI38">#REF!</definedName>
    <definedName name="FVTI39" localSheetId="0">#REF!</definedName>
    <definedName name="FVTI39" localSheetId="1">#REF!</definedName>
    <definedName name="FVTI39">#REF!</definedName>
    <definedName name="FVTI4" localSheetId="0">#REF!</definedName>
    <definedName name="FVTI4" localSheetId="1">#REF!</definedName>
    <definedName name="FVTI4">#REF!</definedName>
    <definedName name="FVTI40" localSheetId="0">#REF!</definedName>
    <definedName name="FVTI40" localSheetId="1">#REF!</definedName>
    <definedName name="FVTI40">#REF!</definedName>
    <definedName name="FVTI41" localSheetId="0">#REF!</definedName>
    <definedName name="FVTI41" localSheetId="1">#REF!</definedName>
    <definedName name="FVTI41">#REF!</definedName>
    <definedName name="FVTI42" localSheetId="0">#REF!</definedName>
    <definedName name="FVTI42" localSheetId="1">#REF!</definedName>
    <definedName name="FVTI42">#REF!</definedName>
    <definedName name="FVTI43" localSheetId="0">#REF!</definedName>
    <definedName name="FVTI43" localSheetId="1">#REF!</definedName>
    <definedName name="FVTI43">#REF!</definedName>
    <definedName name="FVTI44" localSheetId="0">#REF!</definedName>
    <definedName name="FVTI44" localSheetId="1">#REF!</definedName>
    <definedName name="FVTI44">#REF!</definedName>
    <definedName name="FVTI45" localSheetId="0">#REF!</definedName>
    <definedName name="FVTI45" localSheetId="1">#REF!</definedName>
    <definedName name="FVTI45">#REF!</definedName>
    <definedName name="FVTI46" localSheetId="0">#REF!</definedName>
    <definedName name="FVTI46" localSheetId="1">#REF!</definedName>
    <definedName name="FVTI46">#REF!</definedName>
    <definedName name="FVTI47" localSheetId="0">#REF!</definedName>
    <definedName name="FVTI47" localSheetId="1">#REF!</definedName>
    <definedName name="FVTI47">#REF!</definedName>
    <definedName name="FVTI49" localSheetId="0">#REF!</definedName>
    <definedName name="FVTI49" localSheetId="1">#REF!</definedName>
    <definedName name="FVTI49">#REF!</definedName>
    <definedName name="FVTI5" localSheetId="0">#REF!</definedName>
    <definedName name="FVTI5" localSheetId="1">#REF!</definedName>
    <definedName name="FVTI5">#REF!</definedName>
    <definedName name="FVTI50" localSheetId="0">#REF!</definedName>
    <definedName name="FVTI50" localSheetId="1">#REF!</definedName>
    <definedName name="FVTI50">#REF!</definedName>
    <definedName name="FVTI53" localSheetId="0">#REF!</definedName>
    <definedName name="FVTI53" localSheetId="1">#REF!</definedName>
    <definedName name="FVTI53">#REF!</definedName>
    <definedName name="FVTI54" localSheetId="0">#REF!</definedName>
    <definedName name="FVTI54" localSheetId="1">#REF!</definedName>
    <definedName name="FVTI54">#REF!</definedName>
    <definedName name="FVTI55" localSheetId="0">#REF!</definedName>
    <definedName name="FVTI55" localSheetId="1">#REF!</definedName>
    <definedName name="FVTI55">#REF!</definedName>
    <definedName name="FVTI56" localSheetId="0">#REF!</definedName>
    <definedName name="FVTI56" localSheetId="1">#REF!</definedName>
    <definedName name="FVTI56">#REF!</definedName>
    <definedName name="FVTI57" localSheetId="0">#REF!</definedName>
    <definedName name="FVTI57" localSheetId="1">#REF!</definedName>
    <definedName name="FVTI57">#REF!</definedName>
    <definedName name="FVTI58" localSheetId="0">#REF!</definedName>
    <definedName name="FVTI58" localSheetId="1">#REF!</definedName>
    <definedName name="FVTI58">#REF!</definedName>
    <definedName name="FVTI59" localSheetId="0">#REF!</definedName>
    <definedName name="FVTI59" localSheetId="1">#REF!</definedName>
    <definedName name="FVTI59">#REF!</definedName>
    <definedName name="FVTI6" localSheetId="0">#REF!</definedName>
    <definedName name="FVTI6" localSheetId="1">#REF!</definedName>
    <definedName name="FVTI6">#REF!</definedName>
    <definedName name="FVTI60" localSheetId="0">#REF!</definedName>
    <definedName name="FVTI60" localSheetId="1">#REF!</definedName>
    <definedName name="FVTI60">#REF!</definedName>
    <definedName name="FVTI61" localSheetId="0">#REF!</definedName>
    <definedName name="FVTI61" localSheetId="1">#REF!</definedName>
    <definedName name="FVTI61">#REF!</definedName>
    <definedName name="FVTI62" localSheetId="0">#REF!</definedName>
    <definedName name="FVTI62" localSheetId="1">#REF!</definedName>
    <definedName name="FVTI62">#REF!</definedName>
    <definedName name="FVTI63" localSheetId="0">#REF!</definedName>
    <definedName name="FVTI63" localSheetId="1">#REF!</definedName>
    <definedName name="FVTI63">#REF!</definedName>
    <definedName name="FVTI64" localSheetId="0">#REF!</definedName>
    <definedName name="FVTI64" localSheetId="1">#REF!</definedName>
    <definedName name="FVTI64">#REF!</definedName>
    <definedName name="FVTI65" localSheetId="0">#REF!</definedName>
    <definedName name="FVTI65" localSheetId="1">#REF!</definedName>
    <definedName name="FVTI65">#REF!</definedName>
    <definedName name="FVTI66" localSheetId="0">#REF!</definedName>
    <definedName name="FVTI66" localSheetId="1">#REF!</definedName>
    <definedName name="FVTI66">#REF!</definedName>
    <definedName name="FVTI68" localSheetId="0">#REF!</definedName>
    <definedName name="FVTI68" localSheetId="1">#REF!</definedName>
    <definedName name="FVTI68">#REF!</definedName>
    <definedName name="FVTI69" localSheetId="0">#REF!</definedName>
    <definedName name="FVTI69" localSheetId="1">#REF!</definedName>
    <definedName name="FVTI69">#REF!</definedName>
    <definedName name="FVTI7" localSheetId="0">#REF!</definedName>
    <definedName name="FVTI7" localSheetId="1">#REF!</definedName>
    <definedName name="FVTI7">#REF!</definedName>
    <definedName name="FVTI70" localSheetId="0">#REF!</definedName>
    <definedName name="FVTI70" localSheetId="1">#REF!</definedName>
    <definedName name="FVTI70">#REF!</definedName>
    <definedName name="FVTI71" localSheetId="0">#REF!</definedName>
    <definedName name="FVTI71" localSheetId="1">#REF!</definedName>
    <definedName name="FVTI71">#REF!</definedName>
    <definedName name="FVTI72" localSheetId="0">#REF!</definedName>
    <definedName name="FVTI72" localSheetId="1">#REF!</definedName>
    <definedName name="FVTI72">#REF!</definedName>
    <definedName name="FVTI73" localSheetId="0">#REF!</definedName>
    <definedName name="FVTI73" localSheetId="1">#REF!</definedName>
    <definedName name="FVTI73">#REF!</definedName>
    <definedName name="FVTI74" localSheetId="0">#REF!</definedName>
    <definedName name="FVTI74" localSheetId="1">#REF!</definedName>
    <definedName name="FVTI74">#REF!</definedName>
    <definedName name="FVTI75" localSheetId="0">#REF!</definedName>
    <definedName name="FVTI75" localSheetId="1">#REF!</definedName>
    <definedName name="FVTI75">#REF!</definedName>
    <definedName name="FVTI76" localSheetId="0">#REF!</definedName>
    <definedName name="FVTI76" localSheetId="1">#REF!</definedName>
    <definedName name="FVTI76">#REF!</definedName>
    <definedName name="FVTI77" localSheetId="0">#REF!</definedName>
    <definedName name="FVTI77" localSheetId="1">#REF!</definedName>
    <definedName name="FVTI77">#REF!</definedName>
    <definedName name="FVTI78" localSheetId="0">#REF!</definedName>
    <definedName name="FVTI78" localSheetId="1">#REF!</definedName>
    <definedName name="FVTI78">#REF!</definedName>
    <definedName name="FVTI79" localSheetId="0">#REF!</definedName>
    <definedName name="FVTI79" localSheetId="1">#REF!</definedName>
    <definedName name="FVTI79">#REF!</definedName>
    <definedName name="FVTI8" localSheetId="0">#REF!</definedName>
    <definedName name="FVTI8" localSheetId="1">#REF!</definedName>
    <definedName name="FVTI8">#REF!</definedName>
    <definedName name="Gainages" localSheetId="0">#REF!</definedName>
    <definedName name="Gainages" localSheetId="1">#REF!</definedName>
    <definedName name="Gainages">#REF!</definedName>
    <definedName name="Gravité" localSheetId="0">[14]Items!$F$2:$F$3</definedName>
    <definedName name="Gravité">[14]Items!$F$2:$F$3</definedName>
    <definedName name="Haltéro_1" localSheetId="0">#REF!</definedName>
    <definedName name="Haltéro_1" localSheetId="1">#REF!</definedName>
    <definedName name="Haltéro_1">#REF!</definedName>
    <definedName name="haltero_2" localSheetId="0">#REF!</definedName>
    <definedName name="haltero_2" localSheetId="1">#REF!</definedName>
    <definedName name="haltero_2">#REF!</definedName>
    <definedName name="Haltéro_2" localSheetId="0">#REF!</definedName>
    <definedName name="Haltéro_2" localSheetId="1">#REF!</definedName>
    <definedName name="Haltéro_2">#REF!</definedName>
    <definedName name="Haltéro_3" localSheetId="0">#REF!</definedName>
    <definedName name="Haltéro_3" localSheetId="1">#REF!</definedName>
    <definedName name="Haltéro_3">#REF!</definedName>
    <definedName name="Haltéro_4" localSheetId="0">#REF!</definedName>
    <definedName name="Haltéro_4" localSheetId="1">#REF!</definedName>
    <definedName name="Haltéro_4">#REF!</definedName>
    <definedName name="haltero2" localSheetId="0">#REF!</definedName>
    <definedName name="haltero2" localSheetId="1">#REF!</definedName>
    <definedName name="haltero2">#REF!</definedName>
    <definedName name="Items" localSheetId="0">#REF!</definedName>
    <definedName name="Items" localSheetId="1">#REF!</definedName>
    <definedName name="Items">#REF!</definedName>
    <definedName name="Latéralitéathlète" localSheetId="0">[14]Items!$E$2:$E$3</definedName>
    <definedName name="Latéralitéathlète">[14]Items!$E$2:$E$3</definedName>
    <definedName name="Latéralitéblessure" localSheetId="0">[14]Items!#REF!</definedName>
    <definedName name="Latéralitéblessure">[14]Items!#REF!</definedName>
    <definedName name="Latéralitéblessures" localSheetId="0">[14]Items!$D$2:$D$4</definedName>
    <definedName name="Latéralitéblessures">[14]Items!$D$2:$D$4</definedName>
    <definedName name="Lieu" localSheetId="0">#REF!</definedName>
    <definedName name="Lieu">#REF!</definedName>
    <definedName name="LieuStage" localSheetId="0">[14]Items!$T$2:$T$11</definedName>
    <definedName name="LieuStage">[14]Items!$T$2:$T$11</definedName>
    <definedName name="LISTE" localSheetId="0">#REF!</definedName>
    <definedName name="LISTE" localSheetId="1">#REF!</definedName>
    <definedName name="LISTE">#REF!</definedName>
    <definedName name="Listeexercices" localSheetId="0">#REF!</definedName>
    <definedName name="Listeexercices">#REF!</definedName>
    <definedName name="Listeméthodes" localSheetId="0">#REF!</definedName>
    <definedName name="Listeméthodes">#REF!</definedName>
    <definedName name="LISTESEXERCICES">[19]Feuil1!$A$1:$A$46</definedName>
    <definedName name="listingexos" localSheetId="0">[20]Feuil1!$A$1:$A$46</definedName>
    <definedName name="listingexos">[20]Feuil1!$A$1:$A$46</definedName>
    <definedName name="localisation" localSheetId="0">#REF!</definedName>
    <definedName name="localisation">#REF!</definedName>
    <definedName name="Localisationgénérale" localSheetId="0">[14]Items!$B$2:$B$8</definedName>
    <definedName name="Localisationgénérale">[14]Items!$B$2:$B$8</definedName>
    <definedName name="Localisationprécise" localSheetId="0">[14]Items!$C$2:$C$19</definedName>
    <definedName name="Localisationprécise">[14]Items!$C$2:$C$19</definedName>
    <definedName name="loic" localSheetId="0">#REF!</definedName>
    <definedName name="loic" localSheetId="1">#REF!</definedName>
    <definedName name="loic">#REF!</definedName>
    <definedName name="Modalité" localSheetId="0">[14]Items!$X$2:$X$21</definedName>
    <definedName name="Modalité">[14]Items!$X$2:$X$21</definedName>
    <definedName name="Momentjournée" localSheetId="0">[14]Items!$J$2:$J$17</definedName>
    <definedName name="Momentjournée">[14]Items!$J$2:$J$17</definedName>
    <definedName name="Nom" localSheetId="0">#REF!</definedName>
    <definedName name="Nom">#REF!</definedName>
    <definedName name="Nombredejoursdestagesconsécutifs" localSheetId="0">[14]Items!$V$2:$V$22</definedName>
    <definedName name="Nombredejoursdestagesconsécutifs">[14]Items!$V$2:$V$22</definedName>
    <definedName name="Nombredentraînementconsécutifs" localSheetId="0">[14]Items!$W$2:$W$6</definedName>
    <definedName name="Nombredentraînementconsécutifs">[14]Items!$W$2:$W$6</definedName>
    <definedName name="O" localSheetId="0">#REF!</definedName>
    <definedName name="O" localSheetId="1">#REF!</definedName>
    <definedName name="O">#REF!</definedName>
    <definedName name="OBLIQUES" localSheetId="0">[9]Gainages!$A$21:$N$39</definedName>
    <definedName name="OBLIQUES">[10]Gainages!$A$21:$N$39</definedName>
    <definedName name="Paillon" localSheetId="0">#REF!</definedName>
    <definedName name="Paillon" localSheetId="1">#REF!</definedName>
    <definedName name="Paillon">#REF!</definedName>
    <definedName name="PaillonDonnées" localSheetId="0">#REF!</definedName>
    <definedName name="PaillonDonnées" localSheetId="1">#REF!</definedName>
    <definedName name="PaillonDonnées">#REF!</definedName>
    <definedName name="Palier" localSheetId="0">[8]PASS_TOX.XLS!$F$1</definedName>
    <definedName name="Palier">[8]PASS_TOX.XLS!$F$1</definedName>
    <definedName name="PASSEURS" localSheetId="0">#REF!</definedName>
    <definedName name="PASSEURS" localSheetId="1">#REF!</definedName>
    <definedName name="PASSEURS">#REF!</definedName>
    <definedName name="Pathologie" localSheetId="0">[14]Items!$A$2:$A$14</definedName>
    <definedName name="Pathologie">[14]Items!$A$2:$A$14</definedName>
    <definedName name="Périodeovulation" localSheetId="0">[14]Items!$P$2:$P$4</definedName>
    <definedName name="Périodeovulation">[14]Items!$P$2:$P$4</definedName>
    <definedName name="Périoderègles" localSheetId="0">[14]Items!$O$2:$O$3</definedName>
    <definedName name="Périoderègles">[14]Items!$O$2:$O$3</definedName>
    <definedName name="PHYSAM" localSheetId="0">#REF!</definedName>
    <definedName name="PHYSAM" localSheetId="1">#REF!</definedName>
    <definedName name="PHYSAM">#REF!</definedName>
    <definedName name="PHYSPM" localSheetId="0">#REF!</definedName>
    <definedName name="PHYSPM" localSheetId="1">#REF!</definedName>
    <definedName name="PHYSPM">#REF!</definedName>
    <definedName name="Postes" localSheetId="0">#REF!</definedName>
    <definedName name="Postes" localSheetId="1">#REF!</definedName>
    <definedName name="Postes">#REF!</definedName>
    <definedName name="précise" localSheetId="0">#REF!</definedName>
    <definedName name="précise">#REF!</definedName>
    <definedName name="PROGA" localSheetId="0">#REF!</definedName>
    <definedName name="PROGA" localSheetId="1">#REF!</definedName>
    <definedName name="PROGA">#REF!</definedName>
    <definedName name="PTI_18">[3]Force!$F$77</definedName>
    <definedName name="RA" localSheetId="0">#REF!</definedName>
    <definedName name="RA" localSheetId="1">#REF!</definedName>
    <definedName name="RA">#REF!</definedName>
    <definedName name="Racassa" localSheetId="0">#REF!</definedName>
    <definedName name="Racassa" localSheetId="1">#REF!</definedName>
    <definedName name="Racassa">#REF!</definedName>
    <definedName name="RacassaDonnées" localSheetId="0">#REF!</definedName>
    <definedName name="RacassaDonnées" localSheetId="1">#REF!</definedName>
    <definedName name="RacassaDonnées">#REF!</definedName>
    <definedName name="Récidive" localSheetId="0">[14]Items!$I$2:$I$3</definedName>
    <definedName name="Récidive">[14]Items!$I$2:$I$3</definedName>
    <definedName name="Reference" localSheetId="0">#REF!</definedName>
    <definedName name="Reference" localSheetId="1">#REF!</definedName>
    <definedName name="Reference">#REF!</definedName>
    <definedName name="RM_1" localSheetId="0">#REF!</definedName>
    <definedName name="RM_1" localSheetId="1">#REF!</definedName>
    <definedName name="RM_1">#REF!</definedName>
    <definedName name="RM_2" localSheetId="0">#REF!</definedName>
    <definedName name="RM_2" localSheetId="1">#REF!</definedName>
    <definedName name="RM_2">#REF!</definedName>
    <definedName name="RM_26_10" localSheetId="0">#REF!</definedName>
    <definedName name="RM_26_10" localSheetId="1">#REF!</definedName>
    <definedName name="RM_26_10">#REF!</definedName>
    <definedName name="RMM_1" localSheetId="0">[21]RM!$A$38</definedName>
    <definedName name="RMM_1">[22]RM!$A$38</definedName>
    <definedName name="RMM_2" localSheetId="0">[21]RM!$A$61</definedName>
    <definedName name="RMM_2">[22]RM!$A$61</definedName>
    <definedName name="RMP">[23]Acceuil!$A$1</definedName>
    <definedName name="RMPTI" localSheetId="0">#REF!</definedName>
    <definedName name="RMPTI" localSheetId="1">#REF!</definedName>
    <definedName name="RMPTI">#REF!</definedName>
    <definedName name="RMPTITS" localSheetId="0">#REF!</definedName>
    <definedName name="RMPTITS" localSheetId="1">#REF!</definedName>
    <definedName name="RMPTITS">#REF!</definedName>
    <definedName name="RMPTS" localSheetId="0">#REF!</definedName>
    <definedName name="RMPTS" localSheetId="1">#REF!</definedName>
    <definedName name="RMPTS">#REF!</definedName>
    <definedName name="RMTI" localSheetId="0">#REF!</definedName>
    <definedName name="RMTI" localSheetId="1">#REF!</definedName>
    <definedName name="RMTI">#REF!</definedName>
    <definedName name="RMTS" localSheetId="0">[21]RM!$A$2</definedName>
    <definedName name="RMTS">[22]RM!$A$2</definedName>
    <definedName name="RPMTS" localSheetId="0">#REF!</definedName>
    <definedName name="RPMTS" localSheetId="1">#REF!</definedName>
    <definedName name="RPMTS">#REF!</definedName>
    <definedName name="SandfordDonnées" localSheetId="0">#REF!</definedName>
    <definedName name="SandfordDonnées" localSheetId="1">#REF!</definedName>
    <definedName name="SandfordDonnées">#REF!</definedName>
    <definedName name="Sanford" localSheetId="0">#REF!</definedName>
    <definedName name="Sanford" localSheetId="1">#REF!</definedName>
    <definedName name="Sanford">#REF!</definedName>
    <definedName name="schleck" localSheetId="0">#REF!</definedName>
    <definedName name="schleck" localSheetId="1">#REF!</definedName>
    <definedName name="schleck">#REF!</definedName>
    <definedName name="sd" localSheetId="0">[24]Séa!#REF!</definedName>
    <definedName name="sd" localSheetId="1">[25]Séa!#REF!</definedName>
    <definedName name="sd">[24]Séa!#REF!</definedName>
    <definedName name="Sieste" localSheetId="0">[14]Items!$K$2:$K$3</definedName>
    <definedName name="Sieste">[14]Items!$K$2:$K$3</definedName>
    <definedName name="Soinseffectués" localSheetId="0">[14]Items!$G$2:$G$12</definedName>
    <definedName name="Soinseffectués">[14]Items!$G$2:$G$12</definedName>
    <definedName name="Soinseffectuésmédecin" localSheetId="0">[14]Items!$H$2:$H$10</definedName>
    <definedName name="Soinseffectuésmédecin">[14]Items!$H$2:$H$10</definedName>
    <definedName name="Sol" localSheetId="0">#REF!</definedName>
    <definedName name="Sol">#REF!</definedName>
    <definedName name="Sommeildernièrenuit" localSheetId="0">[14]Items!$L$2:$L$5</definedName>
    <definedName name="Sommeildernièrenuit">[14]Items!$L$2:$L$5</definedName>
    <definedName name="Sommeildernièresemaine" localSheetId="0">[14]Items!$M$2:$M$5</definedName>
    <definedName name="Sommeildernièresemaine">[14]Items!$M$2:$M$5</definedName>
    <definedName name="Sommeilderniers15jours" localSheetId="0">[14]Items!$N$2:$N$5</definedName>
    <definedName name="Sommeilderniers15jours">[14]Items!$N$2:$N$5</definedName>
    <definedName name="Sx" localSheetId="0">[13]Bosco!#REF!</definedName>
    <definedName name="Sx" localSheetId="1">[5]Bosco!#REF!</definedName>
    <definedName name="Sx">[13]Bosco!#REF!</definedName>
    <definedName name="Temps_de_base" localSheetId="0">[8]PASS_TOX.XLS!#REF!</definedName>
    <definedName name="Temps_de_base" localSheetId="1">[8]PASS_TOX.XLS!#REF!</definedName>
    <definedName name="Temps_de_base">[8]PASS_TOX.XLS!#REF!</definedName>
    <definedName name="temps_limite" localSheetId="0">[8]PASS_TOX.XLS!$K$1</definedName>
    <definedName name="temps_limite">[8]PASS_TOX.XLS!$K$1</definedName>
    <definedName name="Test" localSheetId="0">[8]PASS_TOX.XLS!$H$1</definedName>
    <definedName name="Test" localSheetId="1">[8]PASS_TOX.XLS!$H$1</definedName>
    <definedName name="test">#REF!</definedName>
    <definedName name="thèmecardio" localSheetId="0">#REF!</definedName>
    <definedName name="thèmecardio" localSheetId="1">#REF!</definedName>
    <definedName name="thèmecardio">#REF!</definedName>
    <definedName name="Thèmeséance" localSheetId="0">#REF!</definedName>
    <definedName name="Thèmeséance" localSheetId="1">#REF!</definedName>
    <definedName name="Thèmeséance">#REF!</definedName>
    <definedName name="Thèmetravail" localSheetId="0">#REF!</definedName>
    <definedName name="Thèmetravail" localSheetId="1">#REF!</definedName>
    <definedName name="Thèmetravail">#REF!</definedName>
    <definedName name="TI" localSheetId="0">#REF!</definedName>
    <definedName name="TI" localSheetId="1">#REF!</definedName>
    <definedName name="TI">#REF!</definedName>
    <definedName name="Train" localSheetId="0">#REF!</definedName>
    <definedName name="Train" localSheetId="1">#REF!</definedName>
    <definedName name="Train">#REF!</definedName>
    <definedName name="TS" localSheetId="0">#REF!</definedName>
    <definedName name="TS" localSheetId="1">#REF!</definedName>
    <definedName name="TS">#REF!</definedName>
    <definedName name="TypeSol" localSheetId="0">[14]Items!$U$2:$U$5</definedName>
    <definedName name="TypeSol">[14]Items!$U$2:$U$5</definedName>
    <definedName name="VBAMDETJOU" localSheetId="0">#REF!</definedName>
    <definedName name="VBAMDETJOU" localSheetId="1">#REF!</definedName>
    <definedName name="VBAMDETJOU">#REF!</definedName>
    <definedName name="VBAMSC" localSheetId="0">#REF!</definedName>
    <definedName name="VBAMSC" localSheetId="1">#REF!</definedName>
    <definedName name="VBAMSC">#REF!</definedName>
    <definedName name="VBPMDETJOU" localSheetId="0">#REF!</definedName>
    <definedName name="VBPMDETJOU" localSheetId="1">#REF!</definedName>
    <definedName name="VBPMDETJOU">#REF!</definedName>
    <definedName name="VBPMSC" localSheetId="0">#REF!</definedName>
    <definedName name="VBPMSC" localSheetId="1">#REF!</definedName>
    <definedName name="VBPMSC">#REF!</definedName>
    <definedName name="vitesse_spé" localSheetId="0">#REF!</definedName>
    <definedName name="vitesse_spé" localSheetId="1">#REF!</definedName>
    <definedName name="vitesse_spé">#REF!</definedName>
    <definedName name="VMA" localSheetId="0">[8]PASS_TOX.XLS!$H$5</definedName>
    <definedName name="VMA">[8]PASS_TOX.XLS!$H$5</definedName>
    <definedName name="VMA_100" localSheetId="0">[8]PASS_TOX.XLS!$C$2</definedName>
    <definedName name="VMA_100">[8]PASS_TOX.XLS!$C$2</definedName>
    <definedName name="xx" localSheetId="0">'[26]Séances du jour'!$A$11:$P$31</definedName>
    <definedName name="xx">'[27]Séances du jour'!$A$11:$P$31</definedName>
    <definedName name="Z" localSheetId="0">#REF!</definedName>
    <definedName name="Z" localSheetId="1">#REF!</definedName>
    <definedName name="Z">#REF!</definedName>
    <definedName name="_xlnm.Print_Area" localSheetId="1">'Plan annuel'!$B$1:$FP$28</definedName>
    <definedName name="zz" localSheetId="0">[26]RM!$A$331:$M$366</definedName>
    <definedName name="zz">[27]RM!$A$331:$M$366</definedName>
    <definedName name="ZZZZ" localSheetId="0">#REF!</definedName>
    <definedName name="ZZZZ" localSheetId="1">#REF!</definedName>
    <definedName name="ZZZZ">#REF!</definedName>
  </definedNames>
  <calcPr calcId="145621"/>
</workbook>
</file>

<file path=xl/calcChain.xml><?xml version="1.0" encoding="utf-8"?>
<calcChain xmlns="http://schemas.openxmlformats.org/spreadsheetml/2006/main">
  <c r="F8" i="20" l="1"/>
  <c r="G8" i="20"/>
  <c r="H8" i="20"/>
  <c r="I8" i="20"/>
  <c r="J8" i="20"/>
  <c r="K8" i="20"/>
  <c r="L8" i="20"/>
  <c r="M8" i="20"/>
  <c r="N8" i="20"/>
  <c r="O8" i="20"/>
  <c r="P8" i="20"/>
  <c r="Q8" i="20"/>
  <c r="R8" i="20"/>
  <c r="S8" i="20"/>
  <c r="T8" i="20"/>
  <c r="U8" i="20"/>
  <c r="V8" i="20"/>
  <c r="W8" i="20"/>
  <c r="X8" i="20"/>
  <c r="Y8" i="20"/>
  <c r="Z8" i="20"/>
  <c r="AA8" i="20"/>
  <c r="AB8" i="20"/>
  <c r="AC8" i="20"/>
  <c r="AD8" i="20"/>
  <c r="AE8" i="20"/>
  <c r="AF8" i="20"/>
  <c r="AG8" i="20"/>
  <c r="AH8" i="20"/>
  <c r="AI8" i="20"/>
  <c r="AJ8" i="20"/>
  <c r="AK8" i="20"/>
  <c r="AL8" i="20"/>
  <c r="AM8" i="20"/>
  <c r="AN8" i="20"/>
  <c r="AO8" i="20"/>
  <c r="AP8" i="20"/>
  <c r="AQ8" i="20"/>
  <c r="AR8" i="20"/>
  <c r="AS8" i="20"/>
  <c r="AT8" i="20"/>
  <c r="AU8" i="20"/>
  <c r="AV8" i="20"/>
  <c r="AW8" i="20"/>
  <c r="AX8" i="20"/>
  <c r="AY8" i="20"/>
  <c r="AZ8" i="20"/>
  <c r="BA8" i="20"/>
  <c r="BB8" i="20"/>
  <c r="BC8" i="20"/>
  <c r="BD8" i="20"/>
  <c r="BE8" i="20"/>
  <c r="BF8" i="20"/>
  <c r="BG8" i="20"/>
  <c r="BH8" i="20"/>
  <c r="BI8" i="20"/>
  <c r="BJ8" i="20"/>
  <c r="BK8" i="20"/>
  <c r="BL8" i="20"/>
  <c r="BM8" i="20"/>
  <c r="BN8" i="20"/>
  <c r="BO8" i="20"/>
  <c r="BP8" i="20"/>
  <c r="BQ8" i="20"/>
  <c r="BR8" i="20"/>
  <c r="BS8" i="20"/>
  <c r="BT8" i="20"/>
  <c r="BU8" i="20"/>
  <c r="BV8" i="20"/>
  <c r="BW8" i="20"/>
  <c r="BX8" i="20"/>
  <c r="BY8" i="20"/>
  <c r="BZ8" i="20"/>
  <c r="CA8" i="20"/>
  <c r="CB8" i="20"/>
  <c r="CC8" i="20"/>
  <c r="CD8" i="20"/>
  <c r="CE8" i="20"/>
  <c r="CF8" i="20"/>
  <c r="CG8" i="20"/>
  <c r="CH8" i="20"/>
  <c r="CI8" i="20"/>
  <c r="CJ8" i="20"/>
  <c r="CK8" i="20"/>
  <c r="CL8" i="20"/>
  <c r="CM8" i="20"/>
  <c r="CN8" i="20"/>
  <c r="CO8" i="20"/>
  <c r="CP8" i="20"/>
  <c r="CQ8" i="20"/>
  <c r="CR8" i="20"/>
  <c r="CS8" i="20"/>
  <c r="CT8" i="20"/>
  <c r="CU8" i="20"/>
  <c r="CV8" i="20"/>
  <c r="CW8" i="20"/>
  <c r="CX8" i="20"/>
  <c r="CY8" i="20"/>
  <c r="CZ8" i="20"/>
  <c r="DA8" i="20"/>
  <c r="DB8" i="20"/>
  <c r="DC8" i="20"/>
  <c r="DD8" i="20"/>
  <c r="DE8" i="20"/>
  <c r="DF8" i="20"/>
  <c r="DG8" i="20"/>
  <c r="DH8" i="20"/>
  <c r="DI8" i="20"/>
  <c r="DJ8" i="20"/>
  <c r="DK8" i="20"/>
  <c r="DL8" i="20"/>
  <c r="DM8" i="20"/>
  <c r="DN8" i="20"/>
  <c r="DO8" i="20"/>
  <c r="DP8" i="20"/>
  <c r="DQ8" i="20"/>
  <c r="DR8" i="20"/>
  <c r="DS8" i="20"/>
  <c r="DT8" i="20"/>
  <c r="DU8" i="20"/>
  <c r="DV8" i="20"/>
  <c r="DW8" i="20"/>
  <c r="DX8" i="20"/>
  <c r="DY8" i="20"/>
  <c r="DZ8" i="20"/>
  <c r="EA8" i="20"/>
  <c r="EB8" i="20"/>
  <c r="EC8" i="20"/>
  <c r="ED8" i="20"/>
  <c r="EE8" i="20"/>
  <c r="EF8" i="20"/>
  <c r="EG8" i="20"/>
  <c r="EH8" i="20"/>
  <c r="EI8" i="20"/>
  <c r="EJ8" i="20"/>
  <c r="EK8" i="20"/>
  <c r="EL8" i="20"/>
  <c r="EM8" i="20"/>
  <c r="EN8" i="20"/>
  <c r="EO8" i="20"/>
  <c r="EP8" i="20"/>
  <c r="EQ8" i="20"/>
  <c r="ER8" i="20"/>
  <c r="ES8" i="20"/>
  <c r="ET8" i="20"/>
  <c r="EU8" i="20"/>
  <c r="EV8" i="20"/>
  <c r="EW8" i="20"/>
  <c r="EX8" i="20"/>
  <c r="EY8" i="20"/>
  <c r="EZ8" i="20"/>
  <c r="FA8" i="20"/>
  <c r="FB8" i="20"/>
  <c r="FC8" i="20"/>
  <c r="FD8" i="20"/>
  <c r="FE8" i="20"/>
  <c r="FF8" i="20"/>
  <c r="FG8" i="20"/>
  <c r="FH8" i="20"/>
  <c r="FI8" i="20"/>
  <c r="FJ8" i="20"/>
  <c r="FK8" i="20"/>
  <c r="FL8" i="20"/>
  <c r="FM8" i="20"/>
  <c r="FN8" i="20"/>
  <c r="FO8" i="20"/>
  <c r="FP8" i="20"/>
  <c r="E8" i="20"/>
  <c r="M5" i="20"/>
  <c r="N5" i="20"/>
  <c r="O5" i="20"/>
  <c r="P5" i="20"/>
  <c r="Q5" i="20"/>
  <c r="R5" i="20"/>
  <c r="S5" i="20"/>
  <c r="T5" i="20"/>
  <c r="U5" i="20"/>
  <c r="V5" i="20"/>
  <c r="W5" i="20"/>
  <c r="X5" i="20"/>
  <c r="Y5" i="20"/>
  <c r="Z5" i="20"/>
  <c r="AA5" i="20"/>
  <c r="AB5" i="20"/>
  <c r="AC5" i="20"/>
  <c r="AD5" i="20"/>
  <c r="AE5" i="20"/>
  <c r="AF5" i="20"/>
  <c r="AG5" i="20"/>
  <c r="AH5" i="20"/>
  <c r="AI5" i="20"/>
  <c r="AJ5" i="20"/>
  <c r="AK5" i="20"/>
  <c r="AL5" i="20"/>
  <c r="AM5" i="20"/>
  <c r="AN5" i="20"/>
  <c r="AO5" i="20"/>
  <c r="AP5" i="20"/>
  <c r="AQ5" i="20"/>
  <c r="AR5" i="20"/>
  <c r="AS5" i="20"/>
  <c r="AT5" i="20"/>
  <c r="AU5" i="20"/>
  <c r="AV5" i="20"/>
  <c r="AW5" i="20"/>
  <c r="AX5" i="20"/>
  <c r="AY5" i="20"/>
  <c r="AZ5" i="20"/>
  <c r="BA5" i="20"/>
  <c r="BB5" i="20"/>
  <c r="BC5" i="20"/>
  <c r="BD5" i="20"/>
  <c r="BE5" i="20"/>
  <c r="BF5" i="20"/>
  <c r="BG5" i="20"/>
  <c r="BH5" i="20"/>
  <c r="BI5" i="20"/>
  <c r="BJ5" i="20"/>
  <c r="BK5" i="20"/>
  <c r="BL5" i="20"/>
  <c r="BM5" i="20"/>
  <c r="BN5" i="20"/>
  <c r="BO5" i="20"/>
  <c r="BP5" i="20"/>
  <c r="BQ5" i="20"/>
  <c r="BR5" i="20"/>
  <c r="BS5" i="20"/>
  <c r="BT5" i="20"/>
  <c r="BU5" i="20"/>
  <c r="BV5" i="20"/>
  <c r="BW5" i="20"/>
  <c r="BX5" i="20"/>
  <c r="BY5" i="20"/>
  <c r="BZ5" i="20"/>
  <c r="CA5" i="20"/>
  <c r="CB5" i="20"/>
  <c r="CC5" i="20"/>
  <c r="CD5" i="20"/>
  <c r="CE5" i="20"/>
  <c r="CF5" i="20"/>
  <c r="CG5" i="20"/>
  <c r="CH5" i="20"/>
  <c r="CI5" i="20"/>
  <c r="CJ5" i="20"/>
  <c r="CK5" i="20"/>
  <c r="CL5" i="20"/>
  <c r="CM5" i="20"/>
  <c r="CN5" i="20"/>
  <c r="CO5" i="20"/>
  <c r="CP5" i="20"/>
  <c r="CQ5" i="20"/>
  <c r="CR5" i="20"/>
  <c r="CS5" i="20"/>
  <c r="CT5" i="20"/>
  <c r="CU5" i="20"/>
  <c r="CV5" i="20"/>
  <c r="CW5" i="20"/>
  <c r="CX5" i="20"/>
  <c r="CY5" i="20"/>
  <c r="CZ5" i="20"/>
  <c r="DA5" i="20"/>
  <c r="DB5" i="20"/>
  <c r="DC5" i="20"/>
  <c r="DD5" i="20"/>
  <c r="DE5" i="20"/>
  <c r="DF5" i="20"/>
  <c r="DG5" i="20"/>
  <c r="DH5" i="20"/>
  <c r="DI5" i="20"/>
  <c r="DJ5" i="20"/>
  <c r="DK5" i="20"/>
  <c r="DL5" i="20"/>
  <c r="DM5" i="20"/>
  <c r="DN5" i="20"/>
  <c r="DO5" i="20"/>
  <c r="DP5" i="20"/>
  <c r="DQ5" i="20"/>
  <c r="DR5" i="20"/>
  <c r="DS5" i="20"/>
  <c r="DT5" i="20"/>
  <c r="DU5" i="20"/>
  <c r="DV5" i="20"/>
  <c r="DW5" i="20"/>
  <c r="DX5" i="20"/>
  <c r="DY5" i="20"/>
  <c r="DZ5" i="20"/>
  <c r="EA5" i="20"/>
  <c r="EB5" i="20"/>
  <c r="EC5" i="20"/>
  <c r="ED5" i="20"/>
  <c r="EE5" i="20"/>
  <c r="EF5" i="20"/>
  <c r="EG5" i="20"/>
  <c r="EH5" i="20"/>
  <c r="EI5" i="20"/>
  <c r="EJ5" i="20"/>
  <c r="EK5" i="20"/>
  <c r="EL5" i="20"/>
  <c r="EM5" i="20"/>
  <c r="EN5" i="20"/>
  <c r="EO5" i="20"/>
  <c r="EP5" i="20"/>
  <c r="EQ5" i="20"/>
  <c r="ER5" i="20"/>
  <c r="ES5" i="20"/>
  <c r="ET5" i="20"/>
  <c r="EU5" i="20"/>
  <c r="EV5" i="20"/>
  <c r="EW5" i="20"/>
  <c r="EX5" i="20"/>
  <c r="EY5" i="20"/>
  <c r="EZ5" i="20"/>
  <c r="FA5" i="20"/>
  <c r="FB5" i="20"/>
  <c r="FC5" i="20"/>
  <c r="FD5" i="20"/>
  <c r="FE5" i="20"/>
  <c r="FF5" i="20"/>
  <c r="FG5" i="20"/>
  <c r="FH5" i="20"/>
  <c r="FI5" i="20"/>
  <c r="FJ5" i="20"/>
  <c r="FK5" i="20"/>
  <c r="FL5" i="20"/>
  <c r="FM5" i="20"/>
  <c r="FN5" i="20"/>
  <c r="FO5" i="20"/>
  <c r="FP5" i="20"/>
  <c r="I5" i="20"/>
  <c r="J5" i="20"/>
  <c r="K5" i="20"/>
  <c r="L5" i="20"/>
  <c r="H5" i="20"/>
  <c r="G5" i="20"/>
  <c r="F5" i="20"/>
  <c r="E5" i="20"/>
  <c r="BH31" i="25"/>
  <c r="BC31" i="25"/>
  <c r="I3" i="20"/>
  <c r="K3" i="20"/>
  <c r="M3" i="20" s="1"/>
  <c r="O3" i="20" s="1"/>
  <c r="Q3" i="20" s="1"/>
  <c r="S3" i="20" s="1"/>
  <c r="U3" i="20" s="1"/>
  <c r="W3" i="20" s="1"/>
  <c r="Y3" i="20" s="1"/>
  <c r="AA3" i="20" s="1"/>
  <c r="AC3" i="20" s="1"/>
  <c r="AE3" i="20" s="1"/>
  <c r="AG3" i="20" s="1"/>
  <c r="AI3" i="20" s="1"/>
  <c r="AK3" i="20" s="1"/>
  <c r="AM3" i="20" s="1"/>
  <c r="AO3" i="20" s="1"/>
  <c r="AQ3" i="20" s="1"/>
  <c r="AS3" i="20" s="1"/>
  <c r="AU3" i="20" s="1"/>
  <c r="AW3" i="20" s="1"/>
  <c r="AY3" i="20" s="1"/>
  <c r="BA3" i="20" s="1"/>
  <c r="BC3" i="20" s="1"/>
  <c r="BE3" i="20" s="1"/>
  <c r="BG3" i="20" s="1"/>
  <c r="BI3" i="20" s="1"/>
  <c r="BK3" i="20" s="1"/>
  <c r="BM3" i="20" s="1"/>
  <c r="BO3" i="20" s="1"/>
  <c r="BQ3" i="20" s="1"/>
  <c r="BS3" i="20" s="1"/>
  <c r="BU3" i="20" s="1"/>
  <c r="BW3" i="20" s="1"/>
  <c r="BY3" i="20" s="1"/>
  <c r="CA3" i="20" s="1"/>
  <c r="CC3" i="20" s="1"/>
  <c r="CE3" i="20" s="1"/>
  <c r="CG3" i="20" s="1"/>
  <c r="CI3" i="20" s="1"/>
  <c r="CK3" i="20" s="1"/>
  <c r="CM3" i="20" s="1"/>
  <c r="CO3" i="20" s="1"/>
  <c r="CQ3" i="20" s="1"/>
  <c r="CS3" i="20" s="1"/>
  <c r="CU3" i="20" s="1"/>
  <c r="CW3" i="20" s="1"/>
  <c r="CY3" i="20" s="1"/>
  <c r="DA3" i="20" s="1"/>
  <c r="DC3" i="20" s="1"/>
  <c r="DE3" i="20" s="1"/>
  <c r="DG3" i="20" s="1"/>
  <c r="DI3" i="20" s="1"/>
  <c r="DK3" i="20" s="1"/>
  <c r="DM3" i="20" s="1"/>
  <c r="DO3" i="20" s="1"/>
  <c r="DQ3" i="20" s="1"/>
  <c r="DS3" i="20" s="1"/>
  <c r="DU3" i="20" s="1"/>
  <c r="DW3" i="20" s="1"/>
  <c r="DY3" i="20" s="1"/>
  <c r="EA3" i="20" s="1"/>
  <c r="EC3" i="20" s="1"/>
  <c r="EE3" i="20" s="1"/>
  <c r="EG3" i="20" s="1"/>
  <c r="EI3" i="20" s="1"/>
  <c r="EK3" i="20" s="1"/>
  <c r="EM3" i="20" s="1"/>
  <c r="EO3" i="20" s="1"/>
  <c r="EQ3" i="20" s="1"/>
  <c r="ES3" i="20" s="1"/>
  <c r="EU3" i="20" s="1"/>
  <c r="EW3" i="20" s="1"/>
  <c r="EY3" i="20" s="1"/>
  <c r="FA3" i="20" s="1"/>
  <c r="FC3" i="20" s="1"/>
  <c r="FE3" i="20" s="1"/>
  <c r="FG3" i="20" s="1"/>
  <c r="FI3" i="20" s="1"/>
  <c r="FK3" i="20" s="1"/>
  <c r="FM3" i="20" s="1"/>
  <c r="FO3" i="20" s="1"/>
  <c r="G3" i="20"/>
  <c r="E3" i="20"/>
  <c r="I4" i="20"/>
  <c r="K4" i="20" s="1"/>
  <c r="M4" i="20" s="1"/>
  <c r="O4" i="20" s="1"/>
  <c r="Q4" i="20" s="1"/>
  <c r="S4" i="20" s="1"/>
  <c r="U4" i="20" s="1"/>
  <c r="W4" i="20" s="1"/>
  <c r="Y4" i="20" s="1"/>
  <c r="AA4" i="20" s="1"/>
  <c r="AC4" i="20" s="1"/>
  <c r="AE4" i="20" s="1"/>
  <c r="AG4" i="20" s="1"/>
  <c r="AI4" i="20" s="1"/>
  <c r="AK4" i="20" s="1"/>
  <c r="AM4" i="20" s="1"/>
  <c r="AO4" i="20" s="1"/>
  <c r="AQ4" i="20" s="1"/>
  <c r="AS4" i="20" s="1"/>
  <c r="AU4" i="20" s="1"/>
  <c r="AW4" i="20" s="1"/>
  <c r="AY4" i="20" s="1"/>
  <c r="BA4" i="20" s="1"/>
  <c r="BC4" i="20" s="1"/>
  <c r="BE4" i="20" s="1"/>
  <c r="BG4" i="20" s="1"/>
  <c r="BI4" i="20" s="1"/>
  <c r="BK4" i="20" s="1"/>
  <c r="BM4" i="20" s="1"/>
  <c r="BO4" i="20" s="1"/>
  <c r="BQ4" i="20" s="1"/>
  <c r="BS4" i="20" s="1"/>
  <c r="BU4" i="20" s="1"/>
  <c r="BW4" i="20" s="1"/>
  <c r="BY4" i="20" s="1"/>
  <c r="CA4" i="20" s="1"/>
  <c r="CC4" i="20" s="1"/>
  <c r="CE4" i="20" s="1"/>
  <c r="CG4" i="20" s="1"/>
  <c r="CI4" i="20" s="1"/>
  <c r="CK4" i="20" s="1"/>
  <c r="CM4" i="20" s="1"/>
  <c r="CO4" i="20" s="1"/>
  <c r="CQ4" i="20" s="1"/>
  <c r="CS4" i="20" s="1"/>
  <c r="CU4" i="20" s="1"/>
  <c r="CW4" i="20" s="1"/>
  <c r="CY4" i="20" s="1"/>
  <c r="DA4" i="20" s="1"/>
  <c r="DC4" i="20" s="1"/>
  <c r="DE4" i="20" s="1"/>
  <c r="DG4" i="20" s="1"/>
  <c r="DI4" i="20" s="1"/>
  <c r="DK4" i="20" s="1"/>
  <c r="DM4" i="20" s="1"/>
  <c r="DO4" i="20" s="1"/>
  <c r="DQ4" i="20" s="1"/>
  <c r="DS4" i="20" s="1"/>
  <c r="DU4" i="20" s="1"/>
  <c r="DW4" i="20" s="1"/>
  <c r="DY4" i="20" s="1"/>
  <c r="EA4" i="20" s="1"/>
  <c r="EC4" i="20" s="1"/>
  <c r="EE4" i="20" s="1"/>
  <c r="EG4" i="20" s="1"/>
  <c r="EI4" i="20" s="1"/>
  <c r="EK4" i="20" s="1"/>
  <c r="EM4" i="20" s="1"/>
  <c r="EO4" i="20" s="1"/>
  <c r="EQ4" i="20" s="1"/>
  <c r="ES4" i="20" s="1"/>
  <c r="EU4" i="20" s="1"/>
  <c r="EW4" i="20" s="1"/>
  <c r="EY4" i="20" s="1"/>
  <c r="FA4" i="20" s="1"/>
  <c r="FC4" i="20" s="1"/>
  <c r="FE4" i="20" s="1"/>
  <c r="FG4" i="20" s="1"/>
  <c r="FI4" i="20" s="1"/>
  <c r="FK4" i="20" s="1"/>
  <c r="FM4" i="20" s="1"/>
  <c r="FO4" i="20" s="1"/>
  <c r="G4" i="20"/>
  <c r="E4" i="20"/>
  <c r="DR2" i="20"/>
  <c r="DS2" i="20"/>
  <c r="DT2" i="20"/>
  <c r="DU2" i="20"/>
  <c r="DV2" i="20"/>
  <c r="DW2" i="20"/>
  <c r="DX2" i="20"/>
  <c r="DY2" i="20"/>
  <c r="DZ2" i="20"/>
  <c r="EA2" i="20"/>
  <c r="EB2" i="20"/>
  <c r="EC2" i="20"/>
  <c r="ED2" i="20"/>
  <c r="EE2" i="20"/>
  <c r="EF2" i="20"/>
  <c r="EG2" i="20"/>
  <c r="EH2" i="20"/>
  <c r="EI2" i="20"/>
  <c r="EJ2" i="20"/>
  <c r="EK2" i="20"/>
  <c r="EL2" i="20"/>
  <c r="EM2" i="20"/>
  <c r="EN2" i="20"/>
  <c r="EO2" i="20"/>
  <c r="EP2" i="20"/>
  <c r="EQ2" i="20"/>
  <c r="ER2" i="20"/>
  <c r="ES2" i="20"/>
  <c r="ET2" i="20"/>
  <c r="EU2" i="20"/>
  <c r="EV2" i="20"/>
  <c r="EW2" i="20"/>
  <c r="EX2" i="20"/>
  <c r="EY2" i="20"/>
  <c r="EZ2" i="20"/>
  <c r="FA2" i="20"/>
  <c r="FB2" i="20"/>
  <c r="FC2" i="20"/>
  <c r="FD2" i="20"/>
  <c r="FE2" i="20"/>
  <c r="FF2" i="20"/>
  <c r="FG2" i="20"/>
  <c r="FH2" i="20"/>
  <c r="FI2" i="20"/>
  <c r="FJ2" i="20"/>
  <c r="FK2" i="20"/>
  <c r="FL2" i="20"/>
  <c r="FM2" i="20"/>
  <c r="FN2" i="20"/>
  <c r="FO2" i="20"/>
  <c r="FP2" i="20"/>
  <c r="DQ2" i="20"/>
  <c r="BJ2" i="20"/>
  <c r="BK2" i="20"/>
  <c r="BL2" i="20"/>
  <c r="BM2" i="20"/>
  <c r="BN2" i="20"/>
  <c r="BO2" i="20"/>
  <c r="BP2" i="20"/>
  <c r="BQ2" i="20"/>
  <c r="BR2" i="20"/>
  <c r="BS2" i="20"/>
  <c r="BT2" i="20"/>
  <c r="BU2" i="20"/>
  <c r="BV2" i="20"/>
  <c r="BW2" i="20"/>
  <c r="BX2" i="20"/>
  <c r="BY2" i="20"/>
  <c r="BZ2" i="20"/>
  <c r="CA2" i="20"/>
  <c r="CB2" i="20"/>
  <c r="CC2" i="20"/>
  <c r="CD2" i="20"/>
  <c r="CE2" i="20"/>
  <c r="CF2" i="20"/>
  <c r="CG2" i="20"/>
  <c r="CH2" i="20"/>
  <c r="CI2" i="20"/>
  <c r="CJ2" i="20"/>
  <c r="CK2" i="20"/>
  <c r="CL2" i="20"/>
  <c r="CM2" i="20"/>
  <c r="CN2" i="20"/>
  <c r="CO2" i="20"/>
  <c r="CP2" i="20"/>
  <c r="CQ2" i="20"/>
  <c r="CR2" i="20"/>
  <c r="CS2" i="20"/>
  <c r="CT2" i="20"/>
  <c r="CU2" i="20"/>
  <c r="CV2" i="20"/>
  <c r="CW2" i="20"/>
  <c r="CX2" i="20"/>
  <c r="CY2" i="20"/>
  <c r="CZ2" i="20"/>
  <c r="DA2" i="20"/>
  <c r="DB2" i="20"/>
  <c r="DC2" i="20"/>
  <c r="DD2" i="20"/>
  <c r="DE2" i="20"/>
  <c r="DF2" i="20"/>
  <c r="DG2" i="20"/>
  <c r="DH2" i="20"/>
  <c r="DI2" i="20"/>
  <c r="DJ2" i="20"/>
  <c r="DK2" i="20"/>
  <c r="DL2" i="20"/>
  <c r="DM2" i="20"/>
  <c r="DN2" i="20"/>
  <c r="DO2" i="20"/>
  <c r="DP2" i="20"/>
  <c r="BI2" i="20"/>
  <c r="F2" i="20"/>
  <c r="G2" i="20"/>
  <c r="H2" i="20"/>
  <c r="I2" i="20"/>
  <c r="J2" i="20"/>
  <c r="K2" i="20"/>
  <c r="L2" i="20"/>
  <c r="M2" i="20"/>
  <c r="N2" i="20"/>
  <c r="O2" i="20"/>
  <c r="P2" i="20"/>
  <c r="Q2" i="20"/>
  <c r="R2" i="20"/>
  <c r="S2" i="20"/>
  <c r="T2" i="20"/>
  <c r="U2" i="20"/>
  <c r="V2" i="20"/>
  <c r="W2" i="20"/>
  <c r="X2" i="20"/>
  <c r="Y2" i="20"/>
  <c r="Z2" i="20"/>
  <c r="AA2" i="20"/>
  <c r="AB2" i="20"/>
  <c r="AC2" i="20"/>
  <c r="AD2" i="20"/>
  <c r="AE2" i="20"/>
  <c r="AF2" i="20"/>
  <c r="AG2" i="20"/>
  <c r="AH2" i="20"/>
  <c r="AI2" i="20"/>
  <c r="AJ2" i="20"/>
  <c r="AK2" i="20"/>
  <c r="AL2" i="20"/>
  <c r="AM2" i="20"/>
  <c r="AN2" i="20"/>
  <c r="AO2" i="20"/>
  <c r="AP2" i="20"/>
  <c r="AQ2" i="20"/>
  <c r="AR2" i="20"/>
  <c r="AS2" i="20"/>
  <c r="AT2" i="20"/>
  <c r="AU2" i="20"/>
  <c r="AV2" i="20"/>
  <c r="AW2" i="20"/>
  <c r="AX2" i="20"/>
  <c r="AY2" i="20"/>
  <c r="AZ2" i="20"/>
  <c r="BA2" i="20"/>
  <c r="BB2" i="20"/>
  <c r="BC2" i="20"/>
  <c r="BD2" i="20"/>
  <c r="BE2" i="20"/>
  <c r="BF2" i="20"/>
  <c r="BG2" i="20"/>
  <c r="BH2" i="20"/>
  <c r="E2" i="20"/>
  <c r="BW11" i="20" l="1"/>
  <c r="Y282" i="25" l="1"/>
  <c r="X282" i="25"/>
  <c r="W282" i="25"/>
  <c r="V282" i="25"/>
  <c r="U282" i="25"/>
  <c r="T282" i="25"/>
  <c r="S282" i="25"/>
  <c r="R282" i="25"/>
  <c r="Q282" i="25"/>
  <c r="P282" i="25"/>
  <c r="O282" i="25"/>
  <c r="N282" i="25"/>
  <c r="M282" i="25"/>
  <c r="L282" i="25"/>
  <c r="K282" i="25"/>
  <c r="J282" i="25"/>
  <c r="I282" i="25"/>
  <c r="H282" i="25"/>
  <c r="G282" i="25"/>
  <c r="F282" i="25"/>
  <c r="BH282" i="25" s="1"/>
  <c r="E282" i="25"/>
  <c r="D282" i="25"/>
  <c r="Y281" i="25"/>
  <c r="X281" i="25"/>
  <c r="W281" i="25"/>
  <c r="V281" i="25"/>
  <c r="U281" i="25"/>
  <c r="T281" i="25"/>
  <c r="S281" i="25"/>
  <c r="R281" i="25"/>
  <c r="Q281" i="25"/>
  <c r="P281" i="25"/>
  <c r="O281" i="25"/>
  <c r="N281" i="25"/>
  <c r="M281" i="25"/>
  <c r="L281" i="25"/>
  <c r="K281" i="25"/>
  <c r="J281" i="25"/>
  <c r="I281" i="25"/>
  <c r="H281" i="25"/>
  <c r="G281" i="25"/>
  <c r="F281" i="25"/>
  <c r="BH281" i="25" s="1"/>
  <c r="E281" i="25"/>
  <c r="D281" i="25"/>
  <c r="Y280" i="25"/>
  <c r="X280" i="25"/>
  <c r="W280" i="25"/>
  <c r="V280" i="25"/>
  <c r="U280" i="25"/>
  <c r="T280" i="25"/>
  <c r="S280" i="25"/>
  <c r="R280" i="25"/>
  <c r="Q280" i="25"/>
  <c r="P280" i="25"/>
  <c r="O280" i="25"/>
  <c r="N280" i="25"/>
  <c r="M280" i="25"/>
  <c r="L280" i="25"/>
  <c r="K280" i="25"/>
  <c r="J280" i="25"/>
  <c r="I280" i="25"/>
  <c r="H280" i="25"/>
  <c r="G280" i="25"/>
  <c r="F280" i="25"/>
  <c r="BH280" i="25" s="1"/>
  <c r="E280" i="25"/>
  <c r="D280" i="25"/>
  <c r="Y279" i="25"/>
  <c r="X279" i="25"/>
  <c r="W279" i="25"/>
  <c r="V279" i="25"/>
  <c r="U279" i="25"/>
  <c r="T279" i="25"/>
  <c r="S279" i="25"/>
  <c r="R279" i="25"/>
  <c r="Q279" i="25"/>
  <c r="P279" i="25"/>
  <c r="O279" i="25"/>
  <c r="N279" i="25"/>
  <c r="M279" i="25"/>
  <c r="L279" i="25"/>
  <c r="K279" i="25"/>
  <c r="J279" i="25"/>
  <c r="I279" i="25"/>
  <c r="H279" i="25"/>
  <c r="G279" i="25"/>
  <c r="F279" i="25"/>
  <c r="BH279" i="25" s="1"/>
  <c r="E279" i="25"/>
  <c r="D279" i="25"/>
  <c r="Y278" i="25"/>
  <c r="X278" i="25"/>
  <c r="W278" i="25"/>
  <c r="V278" i="25"/>
  <c r="U278" i="25"/>
  <c r="T278" i="25"/>
  <c r="S278" i="25"/>
  <c r="R278" i="25"/>
  <c r="Q278" i="25"/>
  <c r="P278" i="25"/>
  <c r="O278" i="25"/>
  <c r="N278" i="25"/>
  <c r="M278" i="25"/>
  <c r="L278" i="25"/>
  <c r="K278" i="25"/>
  <c r="J278" i="25"/>
  <c r="I278" i="25"/>
  <c r="H278" i="25"/>
  <c r="G278" i="25"/>
  <c r="F278" i="25"/>
  <c r="BH278" i="25" s="1"/>
  <c r="E278" i="25"/>
  <c r="D278" i="25"/>
  <c r="Y277" i="25"/>
  <c r="X277" i="25"/>
  <c r="W277" i="25"/>
  <c r="V277" i="25"/>
  <c r="U277" i="25"/>
  <c r="T277" i="25"/>
  <c r="S277" i="25"/>
  <c r="R277" i="25"/>
  <c r="Q277" i="25"/>
  <c r="P277" i="25"/>
  <c r="O277" i="25"/>
  <c r="N277" i="25"/>
  <c r="M277" i="25"/>
  <c r="L277" i="25"/>
  <c r="K277" i="25"/>
  <c r="J277" i="25"/>
  <c r="I277" i="25"/>
  <c r="H277" i="25"/>
  <c r="G277" i="25"/>
  <c r="F277" i="25"/>
  <c r="E277" i="25"/>
  <c r="D277" i="25"/>
  <c r="Y276" i="25"/>
  <c r="X276" i="25"/>
  <c r="W276" i="25"/>
  <c r="V276" i="25"/>
  <c r="U276" i="25"/>
  <c r="T276" i="25"/>
  <c r="S276" i="25"/>
  <c r="R276" i="25"/>
  <c r="Q276" i="25"/>
  <c r="P276" i="25"/>
  <c r="O276" i="25"/>
  <c r="N276" i="25"/>
  <c r="M276" i="25"/>
  <c r="L276" i="25"/>
  <c r="K276" i="25"/>
  <c r="J276" i="25"/>
  <c r="I276" i="25"/>
  <c r="H276" i="25"/>
  <c r="G276" i="25"/>
  <c r="F276" i="25"/>
  <c r="BH276" i="25" s="1"/>
  <c r="E276" i="25"/>
  <c r="D276" i="25"/>
  <c r="Y275" i="25"/>
  <c r="X275" i="25"/>
  <c r="W275" i="25"/>
  <c r="V275" i="25"/>
  <c r="U275" i="25"/>
  <c r="T275" i="25"/>
  <c r="S275" i="25"/>
  <c r="R275" i="25"/>
  <c r="Q275" i="25"/>
  <c r="P275" i="25"/>
  <c r="O275" i="25"/>
  <c r="N275" i="25"/>
  <c r="M275" i="25"/>
  <c r="L275" i="25"/>
  <c r="K275" i="25"/>
  <c r="J275" i="25"/>
  <c r="I275" i="25"/>
  <c r="H275" i="25"/>
  <c r="G275" i="25"/>
  <c r="F275" i="25"/>
  <c r="E275" i="25"/>
  <c r="D275" i="25"/>
  <c r="Y274" i="25"/>
  <c r="X274" i="25"/>
  <c r="W274" i="25"/>
  <c r="V274" i="25"/>
  <c r="U274" i="25"/>
  <c r="T274" i="25"/>
  <c r="S274" i="25"/>
  <c r="R274" i="25"/>
  <c r="Q274" i="25"/>
  <c r="P274" i="25"/>
  <c r="O274" i="25"/>
  <c r="N274" i="25"/>
  <c r="M274" i="25"/>
  <c r="L274" i="25"/>
  <c r="K274" i="25"/>
  <c r="J274" i="25"/>
  <c r="I274" i="25"/>
  <c r="H274" i="25"/>
  <c r="G274" i="25"/>
  <c r="F274" i="25"/>
  <c r="E274" i="25"/>
  <c r="D274" i="25"/>
  <c r="Y273" i="25"/>
  <c r="X273" i="25"/>
  <c r="W273" i="25"/>
  <c r="V273" i="25"/>
  <c r="U273" i="25"/>
  <c r="T273" i="25"/>
  <c r="S273" i="25"/>
  <c r="R273" i="25"/>
  <c r="Q273" i="25"/>
  <c r="P273" i="25"/>
  <c r="O273" i="25"/>
  <c r="N273" i="25"/>
  <c r="M273" i="25"/>
  <c r="L273" i="25"/>
  <c r="K273" i="25"/>
  <c r="J273" i="25"/>
  <c r="I273" i="25"/>
  <c r="H273" i="25"/>
  <c r="G273" i="25"/>
  <c r="F273" i="25"/>
  <c r="E273" i="25"/>
  <c r="D273" i="25"/>
  <c r="Y272" i="25"/>
  <c r="X272" i="25"/>
  <c r="W272" i="25"/>
  <c r="V272" i="25"/>
  <c r="U272" i="25"/>
  <c r="T272" i="25"/>
  <c r="S272" i="25"/>
  <c r="R272" i="25"/>
  <c r="Q272" i="25"/>
  <c r="P272" i="25"/>
  <c r="O272" i="25"/>
  <c r="N272" i="25"/>
  <c r="M272" i="25"/>
  <c r="L272" i="25"/>
  <c r="K272" i="25"/>
  <c r="J272" i="25"/>
  <c r="I272" i="25"/>
  <c r="H272" i="25"/>
  <c r="G272" i="25"/>
  <c r="F272" i="25"/>
  <c r="E272" i="25"/>
  <c r="D272" i="25"/>
  <c r="Y271" i="25"/>
  <c r="X271" i="25"/>
  <c r="W271" i="25"/>
  <c r="V271" i="25"/>
  <c r="U271" i="25"/>
  <c r="T271" i="25"/>
  <c r="S271" i="25"/>
  <c r="R271" i="25"/>
  <c r="Q271" i="25"/>
  <c r="P271" i="25"/>
  <c r="O271" i="25"/>
  <c r="N271" i="25"/>
  <c r="M271" i="25"/>
  <c r="L271" i="25"/>
  <c r="K271" i="25"/>
  <c r="J271" i="25"/>
  <c r="I271" i="25"/>
  <c r="H271" i="25"/>
  <c r="G271" i="25"/>
  <c r="F271" i="25"/>
  <c r="E271" i="25"/>
  <c r="D271" i="25"/>
  <c r="Y270" i="25"/>
  <c r="X270" i="25"/>
  <c r="W270" i="25"/>
  <c r="V270" i="25"/>
  <c r="U270" i="25"/>
  <c r="T270" i="25"/>
  <c r="S270" i="25"/>
  <c r="R270" i="25"/>
  <c r="Q270" i="25"/>
  <c r="P270" i="25"/>
  <c r="O270" i="25"/>
  <c r="N270" i="25"/>
  <c r="M270" i="25"/>
  <c r="L270" i="25"/>
  <c r="K270" i="25"/>
  <c r="J270" i="25"/>
  <c r="I270" i="25"/>
  <c r="H270" i="25"/>
  <c r="G270" i="25"/>
  <c r="F270" i="25"/>
  <c r="BH270" i="25" s="1"/>
  <c r="E270" i="25"/>
  <c r="D270" i="25"/>
  <c r="Y269" i="25"/>
  <c r="X269" i="25"/>
  <c r="W269" i="25"/>
  <c r="V269" i="25"/>
  <c r="U269" i="25"/>
  <c r="T269" i="25"/>
  <c r="S269" i="25"/>
  <c r="R269" i="25"/>
  <c r="Q269" i="25"/>
  <c r="P269" i="25"/>
  <c r="O269" i="25"/>
  <c r="N269" i="25"/>
  <c r="M269" i="25"/>
  <c r="L269" i="25"/>
  <c r="K269" i="25"/>
  <c r="J269" i="25"/>
  <c r="I269" i="25"/>
  <c r="H269" i="25"/>
  <c r="G269" i="25"/>
  <c r="F269" i="25"/>
  <c r="BH269" i="25" s="1"/>
  <c r="E269" i="25"/>
  <c r="D269" i="25"/>
  <c r="Y268" i="25"/>
  <c r="X268" i="25"/>
  <c r="W268" i="25"/>
  <c r="V268" i="25"/>
  <c r="U268" i="25"/>
  <c r="T268" i="25"/>
  <c r="S268" i="25"/>
  <c r="R268" i="25"/>
  <c r="Q268" i="25"/>
  <c r="P268" i="25"/>
  <c r="O268" i="25"/>
  <c r="N268" i="25"/>
  <c r="M268" i="25"/>
  <c r="L268" i="25"/>
  <c r="K268" i="25"/>
  <c r="J268" i="25"/>
  <c r="I268" i="25"/>
  <c r="H268" i="25"/>
  <c r="G268" i="25"/>
  <c r="F268" i="25"/>
  <c r="BH268" i="25" s="1"/>
  <c r="E268" i="25"/>
  <c r="D268" i="25"/>
  <c r="Y267" i="25"/>
  <c r="X267" i="25"/>
  <c r="W267" i="25"/>
  <c r="V267" i="25"/>
  <c r="U267" i="25"/>
  <c r="T267" i="25"/>
  <c r="S267" i="25"/>
  <c r="R267" i="25"/>
  <c r="Q267" i="25"/>
  <c r="P267" i="25"/>
  <c r="O267" i="25"/>
  <c r="N267" i="25"/>
  <c r="M267" i="25"/>
  <c r="L267" i="25"/>
  <c r="K267" i="25"/>
  <c r="J267" i="25"/>
  <c r="I267" i="25"/>
  <c r="H267" i="25"/>
  <c r="G267" i="25"/>
  <c r="F267" i="25"/>
  <c r="BH267" i="25" s="1"/>
  <c r="E267" i="25"/>
  <c r="D267" i="25"/>
  <c r="Y266" i="25"/>
  <c r="X266" i="25"/>
  <c r="W266" i="25"/>
  <c r="V266" i="25"/>
  <c r="U266" i="25"/>
  <c r="T266" i="25"/>
  <c r="S266" i="25"/>
  <c r="R266" i="25"/>
  <c r="Q266" i="25"/>
  <c r="P266" i="25"/>
  <c r="O266" i="25"/>
  <c r="N266" i="25"/>
  <c r="M266" i="25"/>
  <c r="L266" i="25"/>
  <c r="K266" i="25"/>
  <c r="J266" i="25"/>
  <c r="I266" i="25"/>
  <c r="H266" i="25"/>
  <c r="G266" i="25"/>
  <c r="F266" i="25"/>
  <c r="BH266" i="25" s="1"/>
  <c r="E266" i="25"/>
  <c r="D266" i="25"/>
  <c r="Y265" i="25"/>
  <c r="X265" i="25"/>
  <c r="W265" i="25"/>
  <c r="V265" i="25"/>
  <c r="U265" i="25"/>
  <c r="T265" i="25"/>
  <c r="S265" i="25"/>
  <c r="R265" i="25"/>
  <c r="Q265" i="25"/>
  <c r="P265" i="25"/>
  <c r="O265" i="25"/>
  <c r="N265" i="25"/>
  <c r="M265" i="25"/>
  <c r="L265" i="25"/>
  <c r="K265" i="25"/>
  <c r="J265" i="25"/>
  <c r="I265" i="25"/>
  <c r="H265" i="25"/>
  <c r="G265" i="25"/>
  <c r="F265" i="25"/>
  <c r="E265" i="25"/>
  <c r="D265" i="25"/>
  <c r="Y264" i="25"/>
  <c r="X264" i="25"/>
  <c r="W264" i="25"/>
  <c r="V264" i="25"/>
  <c r="U264" i="25"/>
  <c r="T264" i="25"/>
  <c r="S264" i="25"/>
  <c r="R264" i="25"/>
  <c r="Q264" i="25"/>
  <c r="P264" i="25"/>
  <c r="O264" i="25"/>
  <c r="N264" i="25"/>
  <c r="M264" i="25"/>
  <c r="L264" i="25"/>
  <c r="K264" i="25"/>
  <c r="J264" i="25"/>
  <c r="I264" i="25"/>
  <c r="H264" i="25"/>
  <c r="G264" i="25"/>
  <c r="F264" i="25"/>
  <c r="E264" i="25"/>
  <c r="D264" i="25"/>
  <c r="Y263" i="25"/>
  <c r="X263" i="25"/>
  <c r="W263" i="25"/>
  <c r="V263" i="25"/>
  <c r="U263" i="25"/>
  <c r="T263" i="25"/>
  <c r="S263" i="25"/>
  <c r="R263" i="25"/>
  <c r="Q263" i="25"/>
  <c r="P263" i="25"/>
  <c r="O263" i="25"/>
  <c r="N263" i="25"/>
  <c r="M263" i="25"/>
  <c r="L263" i="25"/>
  <c r="K263" i="25"/>
  <c r="J263" i="25"/>
  <c r="I263" i="25"/>
  <c r="H263" i="25"/>
  <c r="G263" i="25"/>
  <c r="F263" i="25"/>
  <c r="E263" i="25"/>
  <c r="D263" i="25"/>
  <c r="Y262" i="25"/>
  <c r="X262" i="25"/>
  <c r="W262" i="25"/>
  <c r="V262" i="25"/>
  <c r="U262" i="25"/>
  <c r="T262" i="25"/>
  <c r="S262" i="25"/>
  <c r="R262" i="25"/>
  <c r="Q262" i="25"/>
  <c r="P262" i="25"/>
  <c r="O262" i="25"/>
  <c r="N262" i="25"/>
  <c r="M262" i="25"/>
  <c r="L262" i="25"/>
  <c r="K262" i="25"/>
  <c r="J262" i="25"/>
  <c r="I262" i="25"/>
  <c r="H262" i="25"/>
  <c r="G262" i="25"/>
  <c r="F262" i="25"/>
  <c r="E262" i="25"/>
  <c r="D262" i="25"/>
  <c r="Y261" i="25"/>
  <c r="X261" i="25"/>
  <c r="W261" i="25"/>
  <c r="V261" i="25"/>
  <c r="U261" i="25"/>
  <c r="T261" i="25"/>
  <c r="S261" i="25"/>
  <c r="R261" i="25"/>
  <c r="Q261" i="25"/>
  <c r="P261" i="25"/>
  <c r="O261" i="25"/>
  <c r="N261" i="25"/>
  <c r="M261" i="25"/>
  <c r="L261" i="25"/>
  <c r="K261" i="25"/>
  <c r="J261" i="25"/>
  <c r="I261" i="25"/>
  <c r="H261" i="25"/>
  <c r="G261" i="25"/>
  <c r="F261" i="25"/>
  <c r="E261" i="25"/>
  <c r="D261" i="25"/>
  <c r="Y260" i="25"/>
  <c r="X260" i="25"/>
  <c r="W260" i="25"/>
  <c r="V260" i="25"/>
  <c r="U260" i="25"/>
  <c r="T260" i="25"/>
  <c r="S260" i="25"/>
  <c r="R260" i="25"/>
  <c r="Q260" i="25"/>
  <c r="P260" i="25"/>
  <c r="O260" i="25"/>
  <c r="N260" i="25"/>
  <c r="M260" i="25"/>
  <c r="L260" i="25"/>
  <c r="K260" i="25"/>
  <c r="J260" i="25"/>
  <c r="I260" i="25"/>
  <c r="H260" i="25"/>
  <c r="G260" i="25"/>
  <c r="F260" i="25"/>
  <c r="E260" i="25"/>
  <c r="D260" i="25"/>
  <c r="Y259" i="25"/>
  <c r="X259" i="25"/>
  <c r="W259" i="25"/>
  <c r="V259" i="25"/>
  <c r="U259" i="25"/>
  <c r="T259" i="25"/>
  <c r="S259" i="25"/>
  <c r="R259" i="25"/>
  <c r="Q259" i="25"/>
  <c r="P259" i="25"/>
  <c r="O259" i="25"/>
  <c r="N259" i="25"/>
  <c r="M259" i="25"/>
  <c r="L259" i="25"/>
  <c r="K259" i="25"/>
  <c r="J259" i="25"/>
  <c r="I259" i="25"/>
  <c r="H259" i="25"/>
  <c r="G259" i="25"/>
  <c r="F259" i="25"/>
  <c r="E259" i="25"/>
  <c r="D259" i="25"/>
  <c r="Y258" i="25"/>
  <c r="X258" i="25"/>
  <c r="W258" i="25"/>
  <c r="V258" i="25"/>
  <c r="U258" i="25"/>
  <c r="T258" i="25"/>
  <c r="S258" i="25"/>
  <c r="R258" i="25"/>
  <c r="Q258" i="25"/>
  <c r="P258" i="25"/>
  <c r="O258" i="25"/>
  <c r="N258" i="25"/>
  <c r="M258" i="25"/>
  <c r="L258" i="25"/>
  <c r="K258" i="25"/>
  <c r="J258" i="25"/>
  <c r="I258" i="25"/>
  <c r="H258" i="25"/>
  <c r="G258" i="25"/>
  <c r="F258" i="25"/>
  <c r="E258" i="25"/>
  <c r="D258" i="25"/>
  <c r="Y257" i="25"/>
  <c r="X257" i="25"/>
  <c r="W257" i="25"/>
  <c r="V257" i="25"/>
  <c r="U257" i="25"/>
  <c r="T257" i="25"/>
  <c r="S257" i="25"/>
  <c r="R257" i="25"/>
  <c r="Q257" i="25"/>
  <c r="P257" i="25"/>
  <c r="O257" i="25"/>
  <c r="N257" i="25"/>
  <c r="M257" i="25"/>
  <c r="L257" i="25"/>
  <c r="K257" i="25"/>
  <c r="J257" i="25"/>
  <c r="I257" i="25"/>
  <c r="H257" i="25"/>
  <c r="G257" i="25"/>
  <c r="F257" i="25"/>
  <c r="E257" i="25"/>
  <c r="D257" i="25"/>
  <c r="Y256" i="25"/>
  <c r="X256" i="25"/>
  <c r="W256" i="25"/>
  <c r="V256" i="25"/>
  <c r="U256" i="25"/>
  <c r="T256" i="25"/>
  <c r="S256" i="25"/>
  <c r="R256" i="25"/>
  <c r="Q256" i="25"/>
  <c r="P256" i="25"/>
  <c r="O256" i="25"/>
  <c r="N256" i="25"/>
  <c r="M256" i="25"/>
  <c r="L256" i="25"/>
  <c r="K256" i="25"/>
  <c r="J256" i="25"/>
  <c r="I256" i="25"/>
  <c r="H256" i="25"/>
  <c r="G256" i="25"/>
  <c r="F256" i="25"/>
  <c r="E256" i="25"/>
  <c r="D256" i="25"/>
  <c r="Y255" i="25"/>
  <c r="X255" i="25"/>
  <c r="W255" i="25"/>
  <c r="V255" i="25"/>
  <c r="U255" i="25"/>
  <c r="T255" i="25"/>
  <c r="S255" i="25"/>
  <c r="R255" i="25"/>
  <c r="Q255" i="25"/>
  <c r="P255" i="25"/>
  <c r="O255" i="25"/>
  <c r="N255" i="25"/>
  <c r="M255" i="25"/>
  <c r="L255" i="25"/>
  <c r="K255" i="25"/>
  <c r="J255" i="25"/>
  <c r="I255" i="25"/>
  <c r="H255" i="25"/>
  <c r="G255" i="25"/>
  <c r="F255" i="25"/>
  <c r="BH255" i="25" s="1"/>
  <c r="E255" i="25"/>
  <c r="D255" i="25"/>
  <c r="Y254" i="25"/>
  <c r="X254" i="25"/>
  <c r="W254" i="25"/>
  <c r="V254" i="25"/>
  <c r="U254" i="25"/>
  <c r="T254" i="25"/>
  <c r="S254" i="25"/>
  <c r="R254" i="25"/>
  <c r="Q254" i="25"/>
  <c r="P254" i="25"/>
  <c r="O254" i="25"/>
  <c r="N254" i="25"/>
  <c r="M254" i="25"/>
  <c r="L254" i="25"/>
  <c r="K254" i="25"/>
  <c r="J254" i="25"/>
  <c r="I254" i="25"/>
  <c r="H254" i="25"/>
  <c r="G254" i="25"/>
  <c r="F254" i="25"/>
  <c r="BH254" i="25" s="1"/>
  <c r="E254" i="25"/>
  <c r="D254" i="25"/>
  <c r="Y253" i="25"/>
  <c r="X253" i="25"/>
  <c r="W253" i="25"/>
  <c r="V253" i="25"/>
  <c r="U253" i="25"/>
  <c r="T253" i="25"/>
  <c r="S253" i="25"/>
  <c r="R253" i="25"/>
  <c r="Q253" i="25"/>
  <c r="P253" i="25"/>
  <c r="O253" i="25"/>
  <c r="N253" i="25"/>
  <c r="M253" i="25"/>
  <c r="L253" i="25"/>
  <c r="K253" i="25"/>
  <c r="J253" i="25"/>
  <c r="I253" i="25"/>
  <c r="H253" i="25"/>
  <c r="G253" i="25"/>
  <c r="F253" i="25"/>
  <c r="BH253" i="25" s="1"/>
  <c r="E253" i="25"/>
  <c r="D253" i="25"/>
  <c r="Y252" i="25"/>
  <c r="X252" i="25"/>
  <c r="W252" i="25"/>
  <c r="V252" i="25"/>
  <c r="U252" i="25"/>
  <c r="T252" i="25"/>
  <c r="S252" i="25"/>
  <c r="R252" i="25"/>
  <c r="Q252" i="25"/>
  <c r="P252" i="25"/>
  <c r="O252" i="25"/>
  <c r="N252" i="25"/>
  <c r="M252" i="25"/>
  <c r="L252" i="25"/>
  <c r="K252" i="25"/>
  <c r="J252" i="25"/>
  <c r="I252" i="25"/>
  <c r="H252" i="25"/>
  <c r="G252" i="25"/>
  <c r="F252" i="25"/>
  <c r="BH252" i="25" s="1"/>
  <c r="E252" i="25"/>
  <c r="D252" i="25"/>
  <c r="Y251" i="25"/>
  <c r="X251" i="25"/>
  <c r="W251" i="25"/>
  <c r="V251" i="25"/>
  <c r="U251" i="25"/>
  <c r="T251" i="25"/>
  <c r="S251" i="25"/>
  <c r="R251" i="25"/>
  <c r="Q251" i="25"/>
  <c r="P251" i="25"/>
  <c r="O251" i="25"/>
  <c r="N251" i="25"/>
  <c r="M251" i="25"/>
  <c r="L251" i="25"/>
  <c r="K251" i="25"/>
  <c r="J251" i="25"/>
  <c r="I251" i="25"/>
  <c r="H251" i="25"/>
  <c r="G251" i="25"/>
  <c r="F251" i="25"/>
  <c r="BH251" i="25" s="1"/>
  <c r="E251" i="25"/>
  <c r="D251" i="25"/>
  <c r="Y250" i="25"/>
  <c r="X250" i="25"/>
  <c r="W250" i="25"/>
  <c r="V250" i="25"/>
  <c r="U250" i="25"/>
  <c r="T250" i="25"/>
  <c r="S250" i="25"/>
  <c r="R250" i="25"/>
  <c r="Q250" i="25"/>
  <c r="P250" i="25"/>
  <c r="O250" i="25"/>
  <c r="N250" i="25"/>
  <c r="M250" i="25"/>
  <c r="L250" i="25"/>
  <c r="K250" i="25"/>
  <c r="J250" i="25"/>
  <c r="I250" i="25"/>
  <c r="H250" i="25"/>
  <c r="G250" i="25"/>
  <c r="F250" i="25"/>
  <c r="BH250" i="25" s="1"/>
  <c r="E250" i="25"/>
  <c r="D250" i="25"/>
  <c r="Y249" i="25"/>
  <c r="X249" i="25"/>
  <c r="W249" i="25"/>
  <c r="V249" i="25"/>
  <c r="U249" i="25"/>
  <c r="T249" i="25"/>
  <c r="S249" i="25"/>
  <c r="R249" i="25"/>
  <c r="Q249" i="25"/>
  <c r="P249" i="25"/>
  <c r="O249" i="25"/>
  <c r="N249" i="25"/>
  <c r="M249" i="25"/>
  <c r="L249" i="25"/>
  <c r="K249" i="25"/>
  <c r="J249" i="25"/>
  <c r="I249" i="25"/>
  <c r="H249" i="25"/>
  <c r="G249" i="25"/>
  <c r="F249" i="25"/>
  <c r="BH249" i="25" s="1"/>
  <c r="E249" i="25"/>
  <c r="D249" i="25"/>
  <c r="Y248" i="25"/>
  <c r="X248" i="25"/>
  <c r="W248" i="25"/>
  <c r="V248" i="25"/>
  <c r="U248" i="25"/>
  <c r="T248" i="25"/>
  <c r="S248" i="25"/>
  <c r="R248" i="25"/>
  <c r="Q248" i="25"/>
  <c r="P248" i="25"/>
  <c r="O248" i="25"/>
  <c r="N248" i="25"/>
  <c r="M248" i="25"/>
  <c r="L248" i="25"/>
  <c r="K248" i="25"/>
  <c r="J248" i="25"/>
  <c r="I248" i="25"/>
  <c r="H248" i="25"/>
  <c r="G248" i="25"/>
  <c r="F248" i="25"/>
  <c r="BH248" i="25" s="1"/>
  <c r="E248" i="25"/>
  <c r="D248" i="25"/>
  <c r="Y247" i="25"/>
  <c r="X247" i="25"/>
  <c r="W247" i="25"/>
  <c r="V247" i="25"/>
  <c r="U247" i="25"/>
  <c r="T247" i="25"/>
  <c r="S247" i="25"/>
  <c r="R247" i="25"/>
  <c r="Q247" i="25"/>
  <c r="P247" i="25"/>
  <c r="O247" i="25"/>
  <c r="N247" i="25"/>
  <c r="M247" i="25"/>
  <c r="L247" i="25"/>
  <c r="K247" i="25"/>
  <c r="J247" i="25"/>
  <c r="I247" i="25"/>
  <c r="H247" i="25"/>
  <c r="G247" i="25"/>
  <c r="F247" i="25"/>
  <c r="BH247" i="25" s="1"/>
  <c r="E247" i="25"/>
  <c r="D247" i="25"/>
  <c r="Y246" i="25"/>
  <c r="X246" i="25"/>
  <c r="W246" i="25"/>
  <c r="V246" i="25"/>
  <c r="U246" i="25"/>
  <c r="T246" i="25"/>
  <c r="S246" i="25"/>
  <c r="R246" i="25"/>
  <c r="Q246" i="25"/>
  <c r="P246" i="25"/>
  <c r="O246" i="25"/>
  <c r="N246" i="25"/>
  <c r="M246" i="25"/>
  <c r="L246" i="25"/>
  <c r="K246" i="25"/>
  <c r="J246" i="25"/>
  <c r="I246" i="25"/>
  <c r="H246" i="25"/>
  <c r="G246" i="25"/>
  <c r="F246" i="25"/>
  <c r="BH246" i="25" s="1"/>
  <c r="E246" i="25"/>
  <c r="D246" i="25"/>
  <c r="Y245" i="25"/>
  <c r="X245" i="25"/>
  <c r="W245" i="25"/>
  <c r="V245" i="25"/>
  <c r="U245" i="25"/>
  <c r="T245" i="25"/>
  <c r="S245" i="25"/>
  <c r="R245" i="25"/>
  <c r="Q245" i="25"/>
  <c r="P245" i="25"/>
  <c r="O245" i="25"/>
  <c r="N245" i="25"/>
  <c r="M245" i="25"/>
  <c r="L245" i="25"/>
  <c r="K245" i="25"/>
  <c r="J245" i="25"/>
  <c r="I245" i="25"/>
  <c r="H245" i="25"/>
  <c r="G245" i="25"/>
  <c r="F245" i="25"/>
  <c r="BH245" i="25" s="1"/>
  <c r="E245" i="25"/>
  <c r="D245" i="25"/>
  <c r="Y244" i="25"/>
  <c r="X244" i="25"/>
  <c r="W244" i="25"/>
  <c r="V244" i="25"/>
  <c r="U244" i="25"/>
  <c r="T244" i="25"/>
  <c r="S244" i="25"/>
  <c r="R244" i="25"/>
  <c r="Q244" i="25"/>
  <c r="P244" i="25"/>
  <c r="O244" i="25"/>
  <c r="N244" i="25"/>
  <c r="M244" i="25"/>
  <c r="L244" i="25"/>
  <c r="K244" i="25"/>
  <c r="J244" i="25"/>
  <c r="I244" i="25"/>
  <c r="H244" i="25"/>
  <c r="G244" i="25"/>
  <c r="F244" i="25"/>
  <c r="BH244" i="25" s="1"/>
  <c r="E244" i="25"/>
  <c r="D244" i="25"/>
  <c r="Y243" i="25"/>
  <c r="X243" i="25"/>
  <c r="W243" i="25"/>
  <c r="V243" i="25"/>
  <c r="U243" i="25"/>
  <c r="T243" i="25"/>
  <c r="S243" i="25"/>
  <c r="R243" i="25"/>
  <c r="Q243" i="25"/>
  <c r="P243" i="25"/>
  <c r="O243" i="25"/>
  <c r="N243" i="25"/>
  <c r="M243" i="25"/>
  <c r="L243" i="25"/>
  <c r="K243" i="25"/>
  <c r="J243" i="25"/>
  <c r="I243" i="25"/>
  <c r="H243" i="25"/>
  <c r="G243" i="25"/>
  <c r="F243" i="25"/>
  <c r="BH243" i="25" s="1"/>
  <c r="E243" i="25"/>
  <c r="D243" i="25"/>
  <c r="Y242" i="25"/>
  <c r="X242" i="25"/>
  <c r="W242" i="25"/>
  <c r="V242" i="25"/>
  <c r="U242" i="25"/>
  <c r="T242" i="25"/>
  <c r="S242" i="25"/>
  <c r="R242" i="25"/>
  <c r="Q242" i="25"/>
  <c r="P242" i="25"/>
  <c r="O242" i="25"/>
  <c r="N242" i="25"/>
  <c r="M242" i="25"/>
  <c r="L242" i="25"/>
  <c r="K242" i="25"/>
  <c r="J242" i="25"/>
  <c r="I242" i="25"/>
  <c r="H242" i="25"/>
  <c r="G242" i="25"/>
  <c r="F242" i="25"/>
  <c r="BH242" i="25" s="1"/>
  <c r="E242" i="25"/>
  <c r="D242" i="25"/>
  <c r="Y241" i="25"/>
  <c r="X241" i="25"/>
  <c r="W241" i="25"/>
  <c r="V241" i="25"/>
  <c r="U241" i="25"/>
  <c r="T241" i="25"/>
  <c r="S241" i="25"/>
  <c r="R241" i="25"/>
  <c r="Q241" i="25"/>
  <c r="P241" i="25"/>
  <c r="O241" i="25"/>
  <c r="N241" i="25"/>
  <c r="M241" i="25"/>
  <c r="L241" i="25"/>
  <c r="K241" i="25"/>
  <c r="J241" i="25"/>
  <c r="I241" i="25"/>
  <c r="H241" i="25"/>
  <c r="G241" i="25"/>
  <c r="F241" i="25"/>
  <c r="BH241" i="25" s="1"/>
  <c r="E241" i="25"/>
  <c r="D241" i="25"/>
  <c r="Y240" i="25"/>
  <c r="X240" i="25"/>
  <c r="W240" i="25"/>
  <c r="V240" i="25"/>
  <c r="U240" i="25"/>
  <c r="T240" i="25"/>
  <c r="S240" i="25"/>
  <c r="R240" i="25"/>
  <c r="Q240" i="25"/>
  <c r="P240" i="25"/>
  <c r="O240" i="25"/>
  <c r="N240" i="25"/>
  <c r="M240" i="25"/>
  <c r="L240" i="25"/>
  <c r="K240" i="25"/>
  <c r="J240" i="25"/>
  <c r="I240" i="25"/>
  <c r="H240" i="25"/>
  <c r="G240" i="25"/>
  <c r="F240" i="25"/>
  <c r="BH240" i="25" s="1"/>
  <c r="E240" i="25"/>
  <c r="D240" i="25"/>
  <c r="Y239" i="25"/>
  <c r="X239" i="25"/>
  <c r="W239" i="25"/>
  <c r="V239" i="25"/>
  <c r="U239" i="25"/>
  <c r="T239" i="25"/>
  <c r="S239" i="25"/>
  <c r="R239" i="25"/>
  <c r="Q239" i="25"/>
  <c r="P239" i="25"/>
  <c r="O239" i="25"/>
  <c r="N239" i="25"/>
  <c r="M239" i="25"/>
  <c r="L239" i="25"/>
  <c r="K239" i="25"/>
  <c r="J239" i="25"/>
  <c r="I239" i="25"/>
  <c r="H239" i="25"/>
  <c r="G239" i="25"/>
  <c r="F239" i="25"/>
  <c r="BH239" i="25" s="1"/>
  <c r="E239" i="25"/>
  <c r="D239" i="25"/>
  <c r="Y238" i="25"/>
  <c r="X238" i="25"/>
  <c r="W238" i="25"/>
  <c r="V238" i="25"/>
  <c r="U238" i="25"/>
  <c r="T238" i="25"/>
  <c r="S238" i="25"/>
  <c r="R238" i="25"/>
  <c r="Q238" i="25"/>
  <c r="P238" i="25"/>
  <c r="O238" i="25"/>
  <c r="N238" i="25"/>
  <c r="M238" i="25"/>
  <c r="L238" i="25"/>
  <c r="K238" i="25"/>
  <c r="J238" i="25"/>
  <c r="I238" i="25"/>
  <c r="H238" i="25"/>
  <c r="G238" i="25"/>
  <c r="F238" i="25"/>
  <c r="BH238" i="25" s="1"/>
  <c r="E238" i="25"/>
  <c r="D238" i="25"/>
  <c r="Y237" i="25"/>
  <c r="X237" i="25"/>
  <c r="W237" i="25"/>
  <c r="V237" i="25"/>
  <c r="U237" i="25"/>
  <c r="T237" i="25"/>
  <c r="S237" i="25"/>
  <c r="R237" i="25"/>
  <c r="Q237" i="25"/>
  <c r="P237" i="25"/>
  <c r="O237" i="25"/>
  <c r="N237" i="25"/>
  <c r="M237" i="25"/>
  <c r="L237" i="25"/>
  <c r="K237" i="25"/>
  <c r="J237" i="25"/>
  <c r="I237" i="25"/>
  <c r="H237" i="25"/>
  <c r="G237" i="25"/>
  <c r="F237" i="25"/>
  <c r="E237" i="25"/>
  <c r="D237" i="25"/>
  <c r="Y236" i="25"/>
  <c r="X236" i="25"/>
  <c r="W236" i="25"/>
  <c r="V236" i="25"/>
  <c r="U236" i="25"/>
  <c r="T236" i="25"/>
  <c r="S236" i="25"/>
  <c r="R236" i="25"/>
  <c r="Q236" i="25"/>
  <c r="P236" i="25"/>
  <c r="O236" i="25"/>
  <c r="N236" i="25"/>
  <c r="M236" i="25"/>
  <c r="L236" i="25"/>
  <c r="K236" i="25"/>
  <c r="J236" i="25"/>
  <c r="I236" i="25"/>
  <c r="H236" i="25"/>
  <c r="G236" i="25"/>
  <c r="F236" i="25"/>
  <c r="E236" i="25"/>
  <c r="D236" i="25"/>
  <c r="Y235" i="25"/>
  <c r="X235" i="25"/>
  <c r="W235" i="25"/>
  <c r="V235" i="25"/>
  <c r="U235" i="25"/>
  <c r="T235" i="25"/>
  <c r="S235" i="25"/>
  <c r="R235" i="25"/>
  <c r="Q235" i="25"/>
  <c r="P235" i="25"/>
  <c r="O235" i="25"/>
  <c r="N235" i="25"/>
  <c r="M235" i="25"/>
  <c r="L235" i="25"/>
  <c r="K235" i="25"/>
  <c r="J235" i="25"/>
  <c r="I235" i="25"/>
  <c r="H235" i="25"/>
  <c r="G235" i="25"/>
  <c r="F235" i="25"/>
  <c r="E235" i="25"/>
  <c r="D235" i="25"/>
  <c r="Y234" i="25"/>
  <c r="X234" i="25"/>
  <c r="W234" i="25"/>
  <c r="V234" i="25"/>
  <c r="U234" i="25"/>
  <c r="T234" i="25"/>
  <c r="S234" i="25"/>
  <c r="R234" i="25"/>
  <c r="Q234" i="25"/>
  <c r="P234" i="25"/>
  <c r="O234" i="25"/>
  <c r="N234" i="25"/>
  <c r="M234" i="25"/>
  <c r="L234" i="25"/>
  <c r="K234" i="25"/>
  <c r="J234" i="25"/>
  <c r="I234" i="25"/>
  <c r="H234" i="25"/>
  <c r="G234" i="25"/>
  <c r="F234" i="25"/>
  <c r="E234" i="25"/>
  <c r="D234" i="25"/>
  <c r="Y233" i="25"/>
  <c r="X233" i="25"/>
  <c r="W233" i="25"/>
  <c r="V233" i="25"/>
  <c r="U233" i="25"/>
  <c r="T233" i="25"/>
  <c r="S233" i="25"/>
  <c r="R233" i="25"/>
  <c r="Q233" i="25"/>
  <c r="P233" i="25"/>
  <c r="O233" i="25"/>
  <c r="N233" i="25"/>
  <c r="M233" i="25"/>
  <c r="L233" i="25"/>
  <c r="K233" i="25"/>
  <c r="J233" i="25"/>
  <c r="I233" i="25"/>
  <c r="H233" i="25"/>
  <c r="G233" i="25"/>
  <c r="F233" i="25"/>
  <c r="E233" i="25"/>
  <c r="D233" i="25"/>
  <c r="Y232" i="25"/>
  <c r="X232" i="25"/>
  <c r="W232" i="25"/>
  <c r="V232" i="25"/>
  <c r="U232" i="25"/>
  <c r="T232" i="25"/>
  <c r="S232" i="25"/>
  <c r="R232" i="25"/>
  <c r="Q232" i="25"/>
  <c r="P232" i="25"/>
  <c r="O232" i="25"/>
  <c r="N232" i="25"/>
  <c r="M232" i="25"/>
  <c r="L232" i="25"/>
  <c r="K232" i="25"/>
  <c r="J232" i="25"/>
  <c r="I232" i="25"/>
  <c r="H232" i="25"/>
  <c r="G232" i="25"/>
  <c r="F232" i="25"/>
  <c r="E232" i="25"/>
  <c r="D232" i="25"/>
  <c r="Y231" i="25"/>
  <c r="X231" i="25"/>
  <c r="W231" i="25"/>
  <c r="V231" i="25"/>
  <c r="U231" i="25"/>
  <c r="T231" i="25"/>
  <c r="S231" i="25"/>
  <c r="R231" i="25"/>
  <c r="Q231" i="25"/>
  <c r="P231" i="25"/>
  <c r="O231" i="25"/>
  <c r="N231" i="25"/>
  <c r="M231" i="25"/>
  <c r="L231" i="25"/>
  <c r="K231" i="25"/>
  <c r="J231" i="25"/>
  <c r="I231" i="25"/>
  <c r="H231" i="25"/>
  <c r="G231" i="25"/>
  <c r="F231" i="25"/>
  <c r="E231" i="25"/>
  <c r="D231" i="25"/>
  <c r="Y230" i="25"/>
  <c r="X230" i="25"/>
  <c r="W230" i="25"/>
  <c r="V230" i="25"/>
  <c r="U230" i="25"/>
  <c r="T230" i="25"/>
  <c r="S230" i="25"/>
  <c r="R230" i="25"/>
  <c r="Q230" i="25"/>
  <c r="P230" i="25"/>
  <c r="O230" i="25"/>
  <c r="N230" i="25"/>
  <c r="M230" i="25"/>
  <c r="L230" i="25"/>
  <c r="K230" i="25"/>
  <c r="J230" i="25"/>
  <c r="I230" i="25"/>
  <c r="H230" i="25"/>
  <c r="G230" i="25"/>
  <c r="F230" i="25"/>
  <c r="E230" i="25"/>
  <c r="D230" i="25"/>
  <c r="Y229" i="25"/>
  <c r="X229" i="25"/>
  <c r="W229" i="25"/>
  <c r="V229" i="25"/>
  <c r="U229" i="25"/>
  <c r="T229" i="25"/>
  <c r="S229" i="25"/>
  <c r="R229" i="25"/>
  <c r="Q229" i="25"/>
  <c r="P229" i="25"/>
  <c r="O229" i="25"/>
  <c r="N229" i="25"/>
  <c r="M229" i="25"/>
  <c r="L229" i="25"/>
  <c r="K229" i="25"/>
  <c r="J229" i="25"/>
  <c r="I229" i="25"/>
  <c r="H229" i="25"/>
  <c r="G229" i="25"/>
  <c r="F229" i="25"/>
  <c r="E229" i="25"/>
  <c r="D229" i="25"/>
  <c r="Y228" i="25"/>
  <c r="X228" i="25"/>
  <c r="W228" i="25"/>
  <c r="V228" i="25"/>
  <c r="U228" i="25"/>
  <c r="T228" i="25"/>
  <c r="S228" i="25"/>
  <c r="R228" i="25"/>
  <c r="Q228" i="25"/>
  <c r="P228" i="25"/>
  <c r="O228" i="25"/>
  <c r="N228" i="25"/>
  <c r="M228" i="25"/>
  <c r="L228" i="25"/>
  <c r="K228" i="25"/>
  <c r="J228" i="25"/>
  <c r="I228" i="25"/>
  <c r="H228" i="25"/>
  <c r="G228" i="25"/>
  <c r="F228" i="25"/>
  <c r="E228" i="25"/>
  <c r="D228" i="25"/>
  <c r="Y227" i="25"/>
  <c r="X227" i="25"/>
  <c r="W227" i="25"/>
  <c r="V227" i="25"/>
  <c r="U227" i="25"/>
  <c r="T227" i="25"/>
  <c r="S227" i="25"/>
  <c r="R227" i="25"/>
  <c r="Q227" i="25"/>
  <c r="P227" i="25"/>
  <c r="O227" i="25"/>
  <c r="N227" i="25"/>
  <c r="M227" i="25"/>
  <c r="L227" i="25"/>
  <c r="K227" i="25"/>
  <c r="J227" i="25"/>
  <c r="I227" i="25"/>
  <c r="H227" i="25"/>
  <c r="G227" i="25"/>
  <c r="F227" i="25"/>
  <c r="E227" i="25"/>
  <c r="D227" i="25"/>
  <c r="Y226" i="25"/>
  <c r="X226" i="25"/>
  <c r="W226" i="25"/>
  <c r="V226" i="25"/>
  <c r="U226" i="25"/>
  <c r="T226" i="25"/>
  <c r="S226" i="25"/>
  <c r="R226" i="25"/>
  <c r="Q226" i="25"/>
  <c r="P226" i="25"/>
  <c r="O226" i="25"/>
  <c r="N226" i="25"/>
  <c r="M226" i="25"/>
  <c r="L226" i="25"/>
  <c r="K226" i="25"/>
  <c r="J226" i="25"/>
  <c r="I226" i="25"/>
  <c r="H226" i="25"/>
  <c r="G226" i="25"/>
  <c r="F226" i="25"/>
  <c r="E226" i="25"/>
  <c r="D226" i="25"/>
  <c r="Y225" i="25"/>
  <c r="X225" i="25"/>
  <c r="W225" i="25"/>
  <c r="V225" i="25"/>
  <c r="U225" i="25"/>
  <c r="T225" i="25"/>
  <c r="S225" i="25"/>
  <c r="R225" i="25"/>
  <c r="Q225" i="25"/>
  <c r="P225" i="25"/>
  <c r="O225" i="25"/>
  <c r="N225" i="25"/>
  <c r="M225" i="25"/>
  <c r="L225" i="25"/>
  <c r="K225" i="25"/>
  <c r="J225" i="25"/>
  <c r="I225" i="25"/>
  <c r="H225" i="25"/>
  <c r="G225" i="25"/>
  <c r="F225" i="25"/>
  <c r="E225" i="25"/>
  <c r="D225" i="25"/>
  <c r="Y224" i="25"/>
  <c r="X224" i="25"/>
  <c r="W224" i="25"/>
  <c r="V224" i="25"/>
  <c r="U224" i="25"/>
  <c r="T224" i="25"/>
  <c r="S224" i="25"/>
  <c r="R224" i="25"/>
  <c r="Q224" i="25"/>
  <c r="P224" i="25"/>
  <c r="O224" i="25"/>
  <c r="N224" i="25"/>
  <c r="M224" i="25"/>
  <c r="L224" i="25"/>
  <c r="K224" i="25"/>
  <c r="J224" i="25"/>
  <c r="I224" i="25"/>
  <c r="H224" i="25"/>
  <c r="G224" i="25"/>
  <c r="F224" i="25"/>
  <c r="E224" i="25"/>
  <c r="D224" i="25"/>
  <c r="Y223" i="25"/>
  <c r="X223" i="25"/>
  <c r="W223" i="25"/>
  <c r="V223" i="25"/>
  <c r="U223" i="25"/>
  <c r="T223" i="25"/>
  <c r="S223" i="25"/>
  <c r="R223" i="25"/>
  <c r="Q223" i="25"/>
  <c r="P223" i="25"/>
  <c r="O223" i="25"/>
  <c r="N223" i="25"/>
  <c r="M223" i="25"/>
  <c r="L223" i="25"/>
  <c r="K223" i="25"/>
  <c r="J223" i="25"/>
  <c r="I223" i="25"/>
  <c r="H223" i="25"/>
  <c r="G223" i="25"/>
  <c r="F223" i="25"/>
  <c r="E223" i="25"/>
  <c r="D223" i="25"/>
  <c r="Y222" i="25"/>
  <c r="X222" i="25"/>
  <c r="W222" i="25"/>
  <c r="V222" i="25"/>
  <c r="U222" i="25"/>
  <c r="T222" i="25"/>
  <c r="S222" i="25"/>
  <c r="R222" i="25"/>
  <c r="Q222" i="25"/>
  <c r="P222" i="25"/>
  <c r="O222" i="25"/>
  <c r="N222" i="25"/>
  <c r="M222" i="25"/>
  <c r="L222" i="25"/>
  <c r="K222" i="25"/>
  <c r="J222" i="25"/>
  <c r="I222" i="25"/>
  <c r="H222" i="25"/>
  <c r="G222" i="25"/>
  <c r="F222" i="25"/>
  <c r="E222" i="25"/>
  <c r="D222" i="25"/>
  <c r="Y221" i="25"/>
  <c r="X221" i="25"/>
  <c r="W221" i="25"/>
  <c r="V221" i="25"/>
  <c r="U221" i="25"/>
  <c r="T221" i="25"/>
  <c r="S221" i="25"/>
  <c r="R221" i="25"/>
  <c r="Q221" i="25"/>
  <c r="P221" i="25"/>
  <c r="O221" i="25"/>
  <c r="N221" i="25"/>
  <c r="M221" i="25"/>
  <c r="L221" i="25"/>
  <c r="K221" i="25"/>
  <c r="J221" i="25"/>
  <c r="I221" i="25"/>
  <c r="H221" i="25"/>
  <c r="G221" i="25"/>
  <c r="F221" i="25"/>
  <c r="E221" i="25"/>
  <c r="D221" i="25"/>
  <c r="Y220" i="25"/>
  <c r="X220" i="25"/>
  <c r="W220" i="25"/>
  <c r="V220" i="25"/>
  <c r="U220" i="25"/>
  <c r="T220" i="25"/>
  <c r="S220" i="25"/>
  <c r="R220" i="25"/>
  <c r="Q220" i="25"/>
  <c r="P220" i="25"/>
  <c r="O220" i="25"/>
  <c r="N220" i="25"/>
  <c r="M220" i="25"/>
  <c r="L220" i="25"/>
  <c r="K220" i="25"/>
  <c r="J220" i="25"/>
  <c r="I220" i="25"/>
  <c r="H220" i="25"/>
  <c r="G220" i="25"/>
  <c r="F220" i="25"/>
  <c r="E220" i="25"/>
  <c r="D220" i="25"/>
  <c r="Y219" i="25"/>
  <c r="X219" i="25"/>
  <c r="W219" i="25"/>
  <c r="V219" i="25"/>
  <c r="U219" i="25"/>
  <c r="T219" i="25"/>
  <c r="S219" i="25"/>
  <c r="R219" i="25"/>
  <c r="Q219" i="25"/>
  <c r="P219" i="25"/>
  <c r="O219" i="25"/>
  <c r="N219" i="25"/>
  <c r="M219" i="25"/>
  <c r="L219" i="25"/>
  <c r="K219" i="25"/>
  <c r="J219" i="25"/>
  <c r="I219" i="25"/>
  <c r="H219" i="25"/>
  <c r="G219" i="25"/>
  <c r="F219" i="25"/>
  <c r="E219" i="25"/>
  <c r="D219" i="25"/>
  <c r="Y218" i="25"/>
  <c r="X218" i="25"/>
  <c r="W218" i="25"/>
  <c r="V218" i="25"/>
  <c r="U218" i="25"/>
  <c r="T218" i="25"/>
  <c r="S218" i="25"/>
  <c r="R218" i="25"/>
  <c r="Q218" i="25"/>
  <c r="P218" i="25"/>
  <c r="O218" i="25"/>
  <c r="N218" i="25"/>
  <c r="M218" i="25"/>
  <c r="L218" i="25"/>
  <c r="K218" i="25"/>
  <c r="J218" i="25"/>
  <c r="I218" i="25"/>
  <c r="H218" i="25"/>
  <c r="G218" i="25"/>
  <c r="F218" i="25"/>
  <c r="E218" i="25"/>
  <c r="D218" i="25"/>
  <c r="Y217" i="25"/>
  <c r="X217" i="25"/>
  <c r="W217" i="25"/>
  <c r="V217" i="25"/>
  <c r="U217" i="25"/>
  <c r="T217" i="25"/>
  <c r="S217" i="25"/>
  <c r="R217" i="25"/>
  <c r="Q217" i="25"/>
  <c r="P217" i="25"/>
  <c r="O217" i="25"/>
  <c r="N217" i="25"/>
  <c r="M217" i="25"/>
  <c r="L217" i="25"/>
  <c r="K217" i="25"/>
  <c r="J217" i="25"/>
  <c r="I217" i="25"/>
  <c r="H217" i="25"/>
  <c r="G217" i="25"/>
  <c r="F217" i="25"/>
  <c r="E217" i="25"/>
  <c r="D217" i="25"/>
  <c r="Y216" i="25"/>
  <c r="X216" i="25"/>
  <c r="W216" i="25"/>
  <c r="V216" i="25"/>
  <c r="U216" i="25"/>
  <c r="T216" i="25"/>
  <c r="S216" i="25"/>
  <c r="R216" i="25"/>
  <c r="Q216" i="25"/>
  <c r="P216" i="25"/>
  <c r="O216" i="25"/>
  <c r="N216" i="25"/>
  <c r="M216" i="25"/>
  <c r="L216" i="25"/>
  <c r="K216" i="25"/>
  <c r="J216" i="25"/>
  <c r="I216" i="25"/>
  <c r="H216" i="25"/>
  <c r="G216" i="25"/>
  <c r="F216" i="25"/>
  <c r="E216" i="25"/>
  <c r="D216" i="25"/>
  <c r="Y215" i="25"/>
  <c r="X215" i="25"/>
  <c r="W215" i="25"/>
  <c r="V215" i="25"/>
  <c r="U215" i="25"/>
  <c r="T215" i="25"/>
  <c r="S215" i="25"/>
  <c r="R215" i="25"/>
  <c r="Q215" i="25"/>
  <c r="P215" i="25"/>
  <c r="O215" i="25"/>
  <c r="N215" i="25"/>
  <c r="M215" i="25"/>
  <c r="L215" i="25"/>
  <c r="K215" i="25"/>
  <c r="J215" i="25"/>
  <c r="I215" i="25"/>
  <c r="H215" i="25"/>
  <c r="G215" i="25"/>
  <c r="F215" i="25"/>
  <c r="E215" i="25"/>
  <c r="D215" i="25"/>
  <c r="Y214" i="25"/>
  <c r="X214" i="25"/>
  <c r="W214" i="25"/>
  <c r="V214" i="25"/>
  <c r="U214" i="25"/>
  <c r="T214" i="25"/>
  <c r="S214" i="25"/>
  <c r="R214" i="25"/>
  <c r="Q214" i="25"/>
  <c r="P214" i="25"/>
  <c r="O214" i="25"/>
  <c r="N214" i="25"/>
  <c r="M214" i="25"/>
  <c r="L214" i="25"/>
  <c r="K214" i="25"/>
  <c r="J214" i="25"/>
  <c r="I214" i="25"/>
  <c r="H214" i="25"/>
  <c r="G214" i="25"/>
  <c r="F214" i="25"/>
  <c r="E214" i="25"/>
  <c r="D214" i="25"/>
  <c r="Y213" i="25"/>
  <c r="X213" i="25"/>
  <c r="W213" i="25"/>
  <c r="V213" i="25"/>
  <c r="U213" i="25"/>
  <c r="T213" i="25"/>
  <c r="S213" i="25"/>
  <c r="R213" i="25"/>
  <c r="Q213" i="25"/>
  <c r="P213" i="25"/>
  <c r="O213" i="25"/>
  <c r="N213" i="25"/>
  <c r="M213" i="25"/>
  <c r="L213" i="25"/>
  <c r="K213" i="25"/>
  <c r="J213" i="25"/>
  <c r="I213" i="25"/>
  <c r="H213" i="25"/>
  <c r="G213" i="25"/>
  <c r="F213" i="25"/>
  <c r="E213" i="25"/>
  <c r="D213" i="25"/>
  <c r="Y212" i="25"/>
  <c r="X212" i="25"/>
  <c r="W212" i="25"/>
  <c r="V212" i="25"/>
  <c r="U212" i="25"/>
  <c r="T212" i="25"/>
  <c r="S212" i="25"/>
  <c r="R212" i="25"/>
  <c r="Q212" i="25"/>
  <c r="P212" i="25"/>
  <c r="O212" i="25"/>
  <c r="N212" i="25"/>
  <c r="M212" i="25"/>
  <c r="L212" i="25"/>
  <c r="K212" i="25"/>
  <c r="J212" i="25"/>
  <c r="I212" i="25"/>
  <c r="H212" i="25"/>
  <c r="G212" i="25"/>
  <c r="F212" i="25"/>
  <c r="E212" i="25"/>
  <c r="D212" i="25"/>
  <c r="Y211" i="25"/>
  <c r="X211" i="25"/>
  <c r="W211" i="25"/>
  <c r="V211" i="25"/>
  <c r="U211" i="25"/>
  <c r="T211" i="25"/>
  <c r="S211" i="25"/>
  <c r="R211" i="25"/>
  <c r="Q211" i="25"/>
  <c r="P211" i="25"/>
  <c r="O211" i="25"/>
  <c r="N211" i="25"/>
  <c r="M211" i="25"/>
  <c r="L211" i="25"/>
  <c r="K211" i="25"/>
  <c r="J211" i="25"/>
  <c r="I211" i="25"/>
  <c r="H211" i="25"/>
  <c r="G211" i="25"/>
  <c r="F211" i="25"/>
  <c r="E211" i="25"/>
  <c r="D211" i="25"/>
  <c r="Y210" i="25"/>
  <c r="X210" i="25"/>
  <c r="W210" i="25"/>
  <c r="V210" i="25"/>
  <c r="U210" i="25"/>
  <c r="T210" i="25"/>
  <c r="S210" i="25"/>
  <c r="R210" i="25"/>
  <c r="Q210" i="25"/>
  <c r="P210" i="25"/>
  <c r="O210" i="25"/>
  <c r="N210" i="25"/>
  <c r="M210" i="25"/>
  <c r="L210" i="25"/>
  <c r="K210" i="25"/>
  <c r="J210" i="25"/>
  <c r="I210" i="25"/>
  <c r="H210" i="25"/>
  <c r="G210" i="25"/>
  <c r="F210" i="25"/>
  <c r="E210" i="25"/>
  <c r="D210" i="25"/>
  <c r="Y209" i="25"/>
  <c r="X209" i="25"/>
  <c r="W209" i="25"/>
  <c r="V209" i="25"/>
  <c r="U209" i="25"/>
  <c r="T209" i="25"/>
  <c r="S209" i="25"/>
  <c r="R209" i="25"/>
  <c r="Q209" i="25"/>
  <c r="P209" i="25"/>
  <c r="O209" i="25"/>
  <c r="N209" i="25"/>
  <c r="M209" i="25"/>
  <c r="L209" i="25"/>
  <c r="K209" i="25"/>
  <c r="J209" i="25"/>
  <c r="I209" i="25"/>
  <c r="H209" i="25"/>
  <c r="G209" i="25"/>
  <c r="F209" i="25"/>
  <c r="E209" i="25"/>
  <c r="D209" i="25"/>
  <c r="Y208" i="25"/>
  <c r="X208" i="25"/>
  <c r="W208" i="25"/>
  <c r="V208" i="25"/>
  <c r="U208" i="25"/>
  <c r="T208" i="25"/>
  <c r="S208" i="25"/>
  <c r="R208" i="25"/>
  <c r="Q208" i="25"/>
  <c r="P208" i="25"/>
  <c r="O208" i="25"/>
  <c r="N208" i="25"/>
  <c r="M208" i="25"/>
  <c r="L208" i="25"/>
  <c r="K208" i="25"/>
  <c r="J208" i="25"/>
  <c r="I208" i="25"/>
  <c r="H208" i="25"/>
  <c r="G208" i="25"/>
  <c r="F208" i="25"/>
  <c r="E208" i="25"/>
  <c r="D208" i="25"/>
  <c r="Y207" i="25"/>
  <c r="X207" i="25"/>
  <c r="W207" i="25"/>
  <c r="V207" i="25"/>
  <c r="U207" i="25"/>
  <c r="T207" i="25"/>
  <c r="S207" i="25"/>
  <c r="R207" i="25"/>
  <c r="Q207" i="25"/>
  <c r="P207" i="25"/>
  <c r="O207" i="25"/>
  <c r="N207" i="25"/>
  <c r="M207" i="25"/>
  <c r="L207" i="25"/>
  <c r="K207" i="25"/>
  <c r="J207" i="25"/>
  <c r="I207" i="25"/>
  <c r="H207" i="25"/>
  <c r="G207" i="25"/>
  <c r="F207" i="25"/>
  <c r="E207" i="25"/>
  <c r="D207" i="25"/>
  <c r="Y206" i="25"/>
  <c r="X206" i="25"/>
  <c r="W206" i="25"/>
  <c r="V206" i="25"/>
  <c r="U206" i="25"/>
  <c r="T206" i="25"/>
  <c r="S206" i="25"/>
  <c r="R206" i="25"/>
  <c r="Q206" i="25"/>
  <c r="P206" i="25"/>
  <c r="O206" i="25"/>
  <c r="N206" i="25"/>
  <c r="M206" i="25"/>
  <c r="L206" i="25"/>
  <c r="K206" i="25"/>
  <c r="J206" i="25"/>
  <c r="I206" i="25"/>
  <c r="H206" i="25"/>
  <c r="G206" i="25"/>
  <c r="F206" i="25"/>
  <c r="E206" i="25"/>
  <c r="D206" i="25"/>
  <c r="Y205" i="25"/>
  <c r="X205" i="25"/>
  <c r="W205" i="25"/>
  <c r="V205" i="25"/>
  <c r="U205" i="25"/>
  <c r="T205" i="25"/>
  <c r="S205" i="25"/>
  <c r="R205" i="25"/>
  <c r="Q205" i="25"/>
  <c r="P205" i="25"/>
  <c r="O205" i="25"/>
  <c r="N205" i="25"/>
  <c r="M205" i="25"/>
  <c r="L205" i="25"/>
  <c r="K205" i="25"/>
  <c r="J205" i="25"/>
  <c r="I205" i="25"/>
  <c r="H205" i="25"/>
  <c r="G205" i="25"/>
  <c r="F205" i="25"/>
  <c r="E205" i="25"/>
  <c r="D205" i="25"/>
  <c r="Y204" i="25"/>
  <c r="X204" i="25"/>
  <c r="W204" i="25"/>
  <c r="V204" i="25"/>
  <c r="U204" i="25"/>
  <c r="T204" i="25"/>
  <c r="S204" i="25"/>
  <c r="R204" i="25"/>
  <c r="Q204" i="25"/>
  <c r="P204" i="25"/>
  <c r="O204" i="25"/>
  <c r="N204" i="25"/>
  <c r="M204" i="25"/>
  <c r="L204" i="25"/>
  <c r="K204" i="25"/>
  <c r="J204" i="25"/>
  <c r="I204" i="25"/>
  <c r="H204" i="25"/>
  <c r="G204" i="25"/>
  <c r="F204" i="25"/>
  <c r="E204" i="25"/>
  <c r="D204" i="25"/>
  <c r="Y203" i="25"/>
  <c r="X203" i="25"/>
  <c r="W203" i="25"/>
  <c r="V203" i="25"/>
  <c r="U203" i="25"/>
  <c r="T203" i="25"/>
  <c r="S203" i="25"/>
  <c r="R203" i="25"/>
  <c r="Q203" i="25"/>
  <c r="P203" i="25"/>
  <c r="O203" i="25"/>
  <c r="N203" i="25"/>
  <c r="M203" i="25"/>
  <c r="L203" i="25"/>
  <c r="K203" i="25"/>
  <c r="J203" i="25"/>
  <c r="I203" i="25"/>
  <c r="H203" i="25"/>
  <c r="G203" i="25"/>
  <c r="F203" i="25"/>
  <c r="E203" i="25"/>
  <c r="D203" i="25"/>
  <c r="Y202" i="25"/>
  <c r="X202" i="25"/>
  <c r="W202" i="25"/>
  <c r="V202" i="25"/>
  <c r="U202" i="25"/>
  <c r="T202" i="25"/>
  <c r="S202" i="25"/>
  <c r="R202" i="25"/>
  <c r="Q202" i="25"/>
  <c r="P202" i="25"/>
  <c r="O202" i="25"/>
  <c r="N202" i="25"/>
  <c r="M202" i="25"/>
  <c r="L202" i="25"/>
  <c r="K202" i="25"/>
  <c r="J202" i="25"/>
  <c r="I202" i="25"/>
  <c r="H202" i="25"/>
  <c r="G202" i="25"/>
  <c r="F202" i="25"/>
  <c r="E202" i="25"/>
  <c r="D202" i="25"/>
  <c r="Y201" i="25"/>
  <c r="X201" i="25"/>
  <c r="W201" i="25"/>
  <c r="V201" i="25"/>
  <c r="U201" i="25"/>
  <c r="T201" i="25"/>
  <c r="S201" i="25"/>
  <c r="R201" i="25"/>
  <c r="Q201" i="25"/>
  <c r="P201" i="25"/>
  <c r="O201" i="25"/>
  <c r="N201" i="25"/>
  <c r="M201" i="25"/>
  <c r="L201" i="25"/>
  <c r="K201" i="25"/>
  <c r="J201" i="25"/>
  <c r="I201" i="25"/>
  <c r="H201" i="25"/>
  <c r="G201" i="25"/>
  <c r="F201" i="25"/>
  <c r="E201" i="25"/>
  <c r="D201" i="25"/>
  <c r="Y200" i="25"/>
  <c r="X200" i="25"/>
  <c r="W200" i="25"/>
  <c r="V200" i="25"/>
  <c r="U200" i="25"/>
  <c r="T200" i="25"/>
  <c r="S200" i="25"/>
  <c r="R200" i="25"/>
  <c r="Q200" i="25"/>
  <c r="P200" i="25"/>
  <c r="O200" i="25"/>
  <c r="N200" i="25"/>
  <c r="M200" i="25"/>
  <c r="L200" i="25"/>
  <c r="K200" i="25"/>
  <c r="J200" i="25"/>
  <c r="I200" i="25"/>
  <c r="H200" i="25"/>
  <c r="G200" i="25"/>
  <c r="F200" i="25"/>
  <c r="E200" i="25"/>
  <c r="D200" i="25"/>
  <c r="Y199" i="25"/>
  <c r="X199" i="25"/>
  <c r="W199" i="25"/>
  <c r="V199" i="25"/>
  <c r="U199" i="25"/>
  <c r="T199" i="25"/>
  <c r="S199" i="25"/>
  <c r="R199" i="25"/>
  <c r="Q199" i="25"/>
  <c r="P199" i="25"/>
  <c r="O199" i="25"/>
  <c r="N199" i="25"/>
  <c r="M199" i="25"/>
  <c r="L199" i="25"/>
  <c r="K199" i="25"/>
  <c r="J199" i="25"/>
  <c r="I199" i="25"/>
  <c r="H199" i="25"/>
  <c r="G199" i="25"/>
  <c r="F199" i="25"/>
  <c r="E199" i="25"/>
  <c r="D199" i="25"/>
  <c r="Y198" i="25"/>
  <c r="X198" i="25"/>
  <c r="W198" i="25"/>
  <c r="V198" i="25"/>
  <c r="U198" i="25"/>
  <c r="T198" i="25"/>
  <c r="S198" i="25"/>
  <c r="R198" i="25"/>
  <c r="Q198" i="25"/>
  <c r="P198" i="25"/>
  <c r="O198" i="25"/>
  <c r="N198" i="25"/>
  <c r="M198" i="25"/>
  <c r="L198" i="25"/>
  <c r="K198" i="25"/>
  <c r="J198" i="25"/>
  <c r="I198" i="25"/>
  <c r="H198" i="25"/>
  <c r="G198" i="25"/>
  <c r="F198" i="25"/>
  <c r="E198" i="25"/>
  <c r="D198" i="25"/>
  <c r="Y197" i="25"/>
  <c r="X197" i="25"/>
  <c r="W197" i="25"/>
  <c r="V197" i="25"/>
  <c r="U197" i="25"/>
  <c r="T197" i="25"/>
  <c r="S197" i="25"/>
  <c r="R197" i="25"/>
  <c r="Q197" i="25"/>
  <c r="P197" i="25"/>
  <c r="O197" i="25"/>
  <c r="N197" i="25"/>
  <c r="M197" i="25"/>
  <c r="L197" i="25"/>
  <c r="K197" i="25"/>
  <c r="J197" i="25"/>
  <c r="I197" i="25"/>
  <c r="H197" i="25"/>
  <c r="G197" i="25"/>
  <c r="F197" i="25"/>
  <c r="E197" i="25"/>
  <c r="D197" i="25"/>
  <c r="Y196" i="25"/>
  <c r="X196" i="25"/>
  <c r="W196" i="25"/>
  <c r="V196" i="25"/>
  <c r="U196" i="25"/>
  <c r="T196" i="25"/>
  <c r="S196" i="25"/>
  <c r="R196" i="25"/>
  <c r="Q196" i="25"/>
  <c r="P196" i="25"/>
  <c r="O196" i="25"/>
  <c r="N196" i="25"/>
  <c r="M196" i="25"/>
  <c r="L196" i="25"/>
  <c r="K196" i="25"/>
  <c r="J196" i="25"/>
  <c r="I196" i="25"/>
  <c r="H196" i="25"/>
  <c r="G196" i="25"/>
  <c r="F196" i="25"/>
  <c r="E196" i="25"/>
  <c r="D196" i="25"/>
  <c r="Y195" i="25"/>
  <c r="X195" i="25"/>
  <c r="W195" i="25"/>
  <c r="V195" i="25"/>
  <c r="U195" i="25"/>
  <c r="T195" i="25"/>
  <c r="S195" i="25"/>
  <c r="R195" i="25"/>
  <c r="Q195" i="25"/>
  <c r="P195" i="25"/>
  <c r="O195" i="25"/>
  <c r="N195" i="25"/>
  <c r="M195" i="25"/>
  <c r="L195" i="25"/>
  <c r="K195" i="25"/>
  <c r="J195" i="25"/>
  <c r="I195" i="25"/>
  <c r="H195" i="25"/>
  <c r="G195" i="25"/>
  <c r="F195" i="25"/>
  <c r="E195" i="25"/>
  <c r="D195" i="25"/>
  <c r="Y194" i="25"/>
  <c r="X194" i="25"/>
  <c r="W194" i="25"/>
  <c r="V194" i="25"/>
  <c r="U194" i="25"/>
  <c r="T194" i="25"/>
  <c r="S194" i="25"/>
  <c r="R194" i="25"/>
  <c r="Q194" i="25"/>
  <c r="P194" i="25"/>
  <c r="O194" i="25"/>
  <c r="N194" i="25"/>
  <c r="M194" i="25"/>
  <c r="L194" i="25"/>
  <c r="K194" i="25"/>
  <c r="J194" i="25"/>
  <c r="I194" i="25"/>
  <c r="H194" i="25"/>
  <c r="G194" i="25"/>
  <c r="F194" i="25"/>
  <c r="E194" i="25"/>
  <c r="D194" i="25"/>
  <c r="Y193" i="25"/>
  <c r="X193" i="25"/>
  <c r="W193" i="25"/>
  <c r="V193" i="25"/>
  <c r="U193" i="25"/>
  <c r="T193" i="25"/>
  <c r="S193" i="25"/>
  <c r="R193" i="25"/>
  <c r="Q193" i="25"/>
  <c r="P193" i="25"/>
  <c r="O193" i="25"/>
  <c r="N193" i="25"/>
  <c r="M193" i="25"/>
  <c r="L193" i="25"/>
  <c r="K193" i="25"/>
  <c r="J193" i="25"/>
  <c r="I193" i="25"/>
  <c r="H193" i="25"/>
  <c r="G193" i="25"/>
  <c r="F193" i="25"/>
  <c r="E193" i="25"/>
  <c r="D193" i="25"/>
  <c r="Y192" i="25"/>
  <c r="X192" i="25"/>
  <c r="W192" i="25"/>
  <c r="V192" i="25"/>
  <c r="U192" i="25"/>
  <c r="T192" i="25"/>
  <c r="S192" i="25"/>
  <c r="R192" i="25"/>
  <c r="Q192" i="25"/>
  <c r="P192" i="25"/>
  <c r="O192" i="25"/>
  <c r="N192" i="25"/>
  <c r="M192" i="25"/>
  <c r="L192" i="25"/>
  <c r="K192" i="25"/>
  <c r="J192" i="25"/>
  <c r="I192" i="25"/>
  <c r="H192" i="25"/>
  <c r="G192" i="25"/>
  <c r="F192" i="25"/>
  <c r="E192" i="25"/>
  <c r="D192" i="25"/>
  <c r="Y191" i="25"/>
  <c r="X191" i="25"/>
  <c r="W191" i="25"/>
  <c r="V191" i="25"/>
  <c r="U191" i="25"/>
  <c r="T191" i="25"/>
  <c r="S191" i="25"/>
  <c r="R191" i="25"/>
  <c r="Q191" i="25"/>
  <c r="P191" i="25"/>
  <c r="O191" i="25"/>
  <c r="N191" i="25"/>
  <c r="M191" i="25"/>
  <c r="L191" i="25"/>
  <c r="K191" i="25"/>
  <c r="J191" i="25"/>
  <c r="I191" i="25"/>
  <c r="H191" i="25"/>
  <c r="G191" i="25"/>
  <c r="F191" i="25"/>
  <c r="E191" i="25"/>
  <c r="D191" i="25"/>
  <c r="Y190" i="25"/>
  <c r="X190" i="25"/>
  <c r="W190" i="25"/>
  <c r="V190" i="25"/>
  <c r="U190" i="25"/>
  <c r="T190" i="25"/>
  <c r="S190" i="25"/>
  <c r="R190" i="25"/>
  <c r="Q190" i="25"/>
  <c r="P190" i="25"/>
  <c r="O190" i="25"/>
  <c r="N190" i="25"/>
  <c r="M190" i="25"/>
  <c r="L190" i="25"/>
  <c r="K190" i="25"/>
  <c r="J190" i="25"/>
  <c r="I190" i="25"/>
  <c r="H190" i="25"/>
  <c r="G190" i="25"/>
  <c r="F190" i="25"/>
  <c r="E190" i="25"/>
  <c r="D190" i="25"/>
  <c r="Y189" i="25"/>
  <c r="X189" i="25"/>
  <c r="W189" i="25"/>
  <c r="V189" i="25"/>
  <c r="U189" i="25"/>
  <c r="T189" i="25"/>
  <c r="S189" i="25"/>
  <c r="R189" i="25"/>
  <c r="Q189" i="25"/>
  <c r="P189" i="25"/>
  <c r="O189" i="25"/>
  <c r="N189" i="25"/>
  <c r="M189" i="25"/>
  <c r="L189" i="25"/>
  <c r="K189" i="25"/>
  <c r="J189" i="25"/>
  <c r="I189" i="25"/>
  <c r="H189" i="25"/>
  <c r="G189" i="25"/>
  <c r="F189" i="25"/>
  <c r="E189" i="25"/>
  <c r="D189" i="25"/>
  <c r="Y188" i="25"/>
  <c r="X188" i="25"/>
  <c r="W188" i="25"/>
  <c r="V188" i="25"/>
  <c r="U188" i="25"/>
  <c r="T188" i="25"/>
  <c r="S188" i="25"/>
  <c r="R188" i="25"/>
  <c r="Q188" i="25"/>
  <c r="P188" i="25"/>
  <c r="O188" i="25"/>
  <c r="N188" i="25"/>
  <c r="M188" i="25"/>
  <c r="L188" i="25"/>
  <c r="K188" i="25"/>
  <c r="J188" i="25"/>
  <c r="I188" i="25"/>
  <c r="H188" i="25"/>
  <c r="G188" i="25"/>
  <c r="F188" i="25"/>
  <c r="E188" i="25"/>
  <c r="D188" i="25"/>
  <c r="Y187" i="25"/>
  <c r="X187" i="25"/>
  <c r="W187" i="25"/>
  <c r="V187" i="25"/>
  <c r="U187" i="25"/>
  <c r="T187" i="25"/>
  <c r="S187" i="25"/>
  <c r="R187" i="25"/>
  <c r="Q187" i="25"/>
  <c r="P187" i="25"/>
  <c r="O187" i="25"/>
  <c r="N187" i="25"/>
  <c r="M187" i="25"/>
  <c r="L187" i="25"/>
  <c r="K187" i="25"/>
  <c r="J187" i="25"/>
  <c r="I187" i="25"/>
  <c r="H187" i="25"/>
  <c r="G187" i="25"/>
  <c r="F187" i="25"/>
  <c r="E187" i="25"/>
  <c r="D187" i="25"/>
  <c r="Y186" i="25"/>
  <c r="X186" i="25"/>
  <c r="W186" i="25"/>
  <c r="V186" i="25"/>
  <c r="U186" i="25"/>
  <c r="T186" i="25"/>
  <c r="S186" i="25"/>
  <c r="R186" i="25"/>
  <c r="Q186" i="25"/>
  <c r="P186" i="25"/>
  <c r="O186" i="25"/>
  <c r="N186" i="25"/>
  <c r="M186" i="25"/>
  <c r="L186" i="25"/>
  <c r="K186" i="25"/>
  <c r="J186" i="25"/>
  <c r="I186" i="25"/>
  <c r="H186" i="25"/>
  <c r="G186" i="25"/>
  <c r="F186" i="25"/>
  <c r="E186" i="25"/>
  <c r="D186" i="25"/>
  <c r="Y185" i="25"/>
  <c r="X185" i="25"/>
  <c r="W185" i="25"/>
  <c r="V185" i="25"/>
  <c r="U185" i="25"/>
  <c r="T185" i="25"/>
  <c r="S185" i="25"/>
  <c r="R185" i="25"/>
  <c r="Q185" i="25"/>
  <c r="P185" i="25"/>
  <c r="O185" i="25"/>
  <c r="N185" i="25"/>
  <c r="M185" i="25"/>
  <c r="L185" i="25"/>
  <c r="K185" i="25"/>
  <c r="J185" i="25"/>
  <c r="I185" i="25"/>
  <c r="H185" i="25"/>
  <c r="G185" i="25"/>
  <c r="F185" i="25"/>
  <c r="E185" i="25"/>
  <c r="D185" i="25"/>
  <c r="Y184" i="25"/>
  <c r="X184" i="25"/>
  <c r="W184" i="25"/>
  <c r="V184" i="25"/>
  <c r="U184" i="25"/>
  <c r="T184" i="25"/>
  <c r="S184" i="25"/>
  <c r="R184" i="25"/>
  <c r="Q184" i="25"/>
  <c r="P184" i="25"/>
  <c r="O184" i="25"/>
  <c r="N184" i="25"/>
  <c r="M184" i="25"/>
  <c r="L184" i="25"/>
  <c r="K184" i="25"/>
  <c r="J184" i="25"/>
  <c r="I184" i="25"/>
  <c r="H184" i="25"/>
  <c r="G184" i="25"/>
  <c r="F184" i="25"/>
  <c r="E184" i="25"/>
  <c r="D184" i="25"/>
  <c r="Y183" i="25"/>
  <c r="X183" i="25"/>
  <c r="W183" i="25"/>
  <c r="V183" i="25"/>
  <c r="U183" i="25"/>
  <c r="T183" i="25"/>
  <c r="S183" i="25"/>
  <c r="R183" i="25"/>
  <c r="Q183" i="25"/>
  <c r="P183" i="25"/>
  <c r="O183" i="25"/>
  <c r="N183" i="25"/>
  <c r="M183" i="25"/>
  <c r="L183" i="25"/>
  <c r="K183" i="25"/>
  <c r="J183" i="25"/>
  <c r="I183" i="25"/>
  <c r="H183" i="25"/>
  <c r="G183" i="25"/>
  <c r="F183" i="25"/>
  <c r="E183" i="25"/>
  <c r="D183" i="25"/>
  <c r="Y182" i="25"/>
  <c r="X182" i="25"/>
  <c r="W182" i="25"/>
  <c r="V182" i="25"/>
  <c r="U182" i="25"/>
  <c r="T182" i="25"/>
  <c r="S182" i="25"/>
  <c r="R182" i="25"/>
  <c r="Q182" i="25"/>
  <c r="P182" i="25"/>
  <c r="O182" i="25"/>
  <c r="N182" i="25"/>
  <c r="M182" i="25"/>
  <c r="L182" i="25"/>
  <c r="K182" i="25"/>
  <c r="J182" i="25"/>
  <c r="I182" i="25"/>
  <c r="H182" i="25"/>
  <c r="G182" i="25"/>
  <c r="F182" i="25"/>
  <c r="E182" i="25"/>
  <c r="D182" i="25"/>
  <c r="Y181" i="25"/>
  <c r="X181" i="25"/>
  <c r="W181" i="25"/>
  <c r="V181" i="25"/>
  <c r="U181" i="25"/>
  <c r="T181" i="25"/>
  <c r="S181" i="25"/>
  <c r="R181" i="25"/>
  <c r="Q181" i="25"/>
  <c r="P181" i="25"/>
  <c r="O181" i="25"/>
  <c r="N181" i="25"/>
  <c r="M181" i="25"/>
  <c r="L181" i="25"/>
  <c r="K181" i="25"/>
  <c r="J181" i="25"/>
  <c r="I181" i="25"/>
  <c r="H181" i="25"/>
  <c r="G181" i="25"/>
  <c r="F181" i="25"/>
  <c r="E181" i="25"/>
  <c r="D181" i="25"/>
  <c r="Y180" i="25"/>
  <c r="X180" i="25"/>
  <c r="W180" i="25"/>
  <c r="V180" i="25"/>
  <c r="U180" i="25"/>
  <c r="T180" i="25"/>
  <c r="S180" i="25"/>
  <c r="R180" i="25"/>
  <c r="Q180" i="25"/>
  <c r="P180" i="25"/>
  <c r="O180" i="25"/>
  <c r="N180" i="25"/>
  <c r="M180" i="25"/>
  <c r="L180" i="25"/>
  <c r="K180" i="25"/>
  <c r="J180" i="25"/>
  <c r="I180" i="25"/>
  <c r="H180" i="25"/>
  <c r="G180" i="25"/>
  <c r="F180" i="25"/>
  <c r="E180" i="25"/>
  <c r="D180" i="25"/>
  <c r="Y179" i="25"/>
  <c r="X179" i="25"/>
  <c r="W179" i="25"/>
  <c r="V179" i="25"/>
  <c r="U179" i="25"/>
  <c r="T179" i="25"/>
  <c r="S179" i="25"/>
  <c r="R179" i="25"/>
  <c r="Q179" i="25"/>
  <c r="P179" i="25"/>
  <c r="O179" i="25"/>
  <c r="N179" i="25"/>
  <c r="M179" i="25"/>
  <c r="L179" i="25"/>
  <c r="K179" i="25"/>
  <c r="J179" i="25"/>
  <c r="I179" i="25"/>
  <c r="H179" i="25"/>
  <c r="G179" i="25"/>
  <c r="F179" i="25"/>
  <c r="E179" i="25"/>
  <c r="D179" i="25"/>
  <c r="Y178" i="25"/>
  <c r="X178" i="25"/>
  <c r="W178" i="25"/>
  <c r="V178" i="25"/>
  <c r="U178" i="25"/>
  <c r="T178" i="25"/>
  <c r="S178" i="25"/>
  <c r="R178" i="25"/>
  <c r="Q178" i="25"/>
  <c r="P178" i="25"/>
  <c r="O178" i="25"/>
  <c r="N178" i="25"/>
  <c r="M178" i="25"/>
  <c r="L178" i="25"/>
  <c r="K178" i="25"/>
  <c r="J178" i="25"/>
  <c r="I178" i="25"/>
  <c r="H178" i="25"/>
  <c r="G178" i="25"/>
  <c r="F178" i="25"/>
  <c r="E178" i="25"/>
  <c r="D178" i="25"/>
  <c r="Y177" i="25"/>
  <c r="X177" i="25"/>
  <c r="W177" i="25"/>
  <c r="V177" i="25"/>
  <c r="U177" i="25"/>
  <c r="T177" i="25"/>
  <c r="S177" i="25"/>
  <c r="R177" i="25"/>
  <c r="Q177" i="25"/>
  <c r="P177" i="25"/>
  <c r="O177" i="25"/>
  <c r="N177" i="25"/>
  <c r="M177" i="25"/>
  <c r="L177" i="25"/>
  <c r="K177" i="25"/>
  <c r="J177" i="25"/>
  <c r="I177" i="25"/>
  <c r="H177" i="25"/>
  <c r="G177" i="25"/>
  <c r="F177" i="25"/>
  <c r="E177" i="25"/>
  <c r="D177" i="25"/>
  <c r="Y176" i="25"/>
  <c r="X176" i="25"/>
  <c r="W176" i="25"/>
  <c r="V176" i="25"/>
  <c r="U176" i="25"/>
  <c r="T176" i="25"/>
  <c r="S176" i="25"/>
  <c r="R176" i="25"/>
  <c r="Q176" i="25"/>
  <c r="P176" i="25"/>
  <c r="O176" i="25"/>
  <c r="N176" i="25"/>
  <c r="M176" i="25"/>
  <c r="L176" i="25"/>
  <c r="K176" i="25"/>
  <c r="J176" i="25"/>
  <c r="I176" i="25"/>
  <c r="H176" i="25"/>
  <c r="G176" i="25"/>
  <c r="F176" i="25"/>
  <c r="E176" i="25"/>
  <c r="D176" i="25"/>
  <c r="Y175" i="25"/>
  <c r="X175" i="25"/>
  <c r="W175" i="25"/>
  <c r="V175" i="25"/>
  <c r="U175" i="25"/>
  <c r="T175" i="25"/>
  <c r="S175" i="25"/>
  <c r="R175" i="25"/>
  <c r="Q175" i="25"/>
  <c r="P175" i="25"/>
  <c r="O175" i="25"/>
  <c r="N175" i="25"/>
  <c r="M175" i="25"/>
  <c r="L175" i="25"/>
  <c r="K175" i="25"/>
  <c r="J175" i="25"/>
  <c r="I175" i="25"/>
  <c r="H175" i="25"/>
  <c r="G175" i="25"/>
  <c r="F175" i="25"/>
  <c r="E175" i="25"/>
  <c r="D175" i="25"/>
  <c r="Y174" i="25"/>
  <c r="X174" i="25"/>
  <c r="W174" i="25"/>
  <c r="V174" i="25"/>
  <c r="U174" i="25"/>
  <c r="T174" i="25"/>
  <c r="S174" i="25"/>
  <c r="R174" i="25"/>
  <c r="Q174" i="25"/>
  <c r="P174" i="25"/>
  <c r="O174" i="25"/>
  <c r="N174" i="25"/>
  <c r="M174" i="25"/>
  <c r="L174" i="25"/>
  <c r="K174" i="25"/>
  <c r="J174" i="25"/>
  <c r="I174" i="25"/>
  <c r="H174" i="25"/>
  <c r="G174" i="25"/>
  <c r="F174" i="25"/>
  <c r="E174" i="25"/>
  <c r="D174" i="25"/>
  <c r="Y173" i="25"/>
  <c r="X173" i="25"/>
  <c r="W173" i="25"/>
  <c r="V173" i="25"/>
  <c r="U173" i="25"/>
  <c r="T173" i="25"/>
  <c r="S173" i="25"/>
  <c r="R173" i="25"/>
  <c r="Q173" i="25"/>
  <c r="P173" i="25"/>
  <c r="O173" i="25"/>
  <c r="N173" i="25"/>
  <c r="M173" i="25"/>
  <c r="L173" i="25"/>
  <c r="K173" i="25"/>
  <c r="J173" i="25"/>
  <c r="I173" i="25"/>
  <c r="H173" i="25"/>
  <c r="G173" i="25"/>
  <c r="F173" i="25"/>
  <c r="E173" i="25"/>
  <c r="D173" i="25"/>
  <c r="Y172" i="25"/>
  <c r="X172" i="25"/>
  <c r="W172" i="25"/>
  <c r="V172" i="25"/>
  <c r="U172" i="25"/>
  <c r="T172" i="25"/>
  <c r="S172" i="25"/>
  <c r="R172" i="25"/>
  <c r="Q172" i="25"/>
  <c r="P172" i="25"/>
  <c r="O172" i="25"/>
  <c r="N172" i="25"/>
  <c r="M172" i="25"/>
  <c r="L172" i="25"/>
  <c r="K172" i="25"/>
  <c r="J172" i="25"/>
  <c r="I172" i="25"/>
  <c r="H172" i="25"/>
  <c r="G172" i="25"/>
  <c r="F172" i="25"/>
  <c r="E172" i="25"/>
  <c r="D172" i="25"/>
  <c r="Y171" i="25"/>
  <c r="X171" i="25"/>
  <c r="W171" i="25"/>
  <c r="V171" i="25"/>
  <c r="U171" i="25"/>
  <c r="T171" i="25"/>
  <c r="S171" i="25"/>
  <c r="R171" i="25"/>
  <c r="Q171" i="25"/>
  <c r="P171" i="25"/>
  <c r="O171" i="25"/>
  <c r="N171" i="25"/>
  <c r="M171" i="25"/>
  <c r="L171" i="25"/>
  <c r="K171" i="25"/>
  <c r="J171" i="25"/>
  <c r="I171" i="25"/>
  <c r="H171" i="25"/>
  <c r="G171" i="25"/>
  <c r="F171" i="25"/>
  <c r="E171" i="25"/>
  <c r="D171" i="25"/>
  <c r="Y170" i="25"/>
  <c r="X170" i="25"/>
  <c r="W170" i="25"/>
  <c r="V170" i="25"/>
  <c r="U170" i="25"/>
  <c r="T170" i="25"/>
  <c r="S170" i="25"/>
  <c r="R170" i="25"/>
  <c r="Q170" i="25"/>
  <c r="P170" i="25"/>
  <c r="O170" i="25"/>
  <c r="N170" i="25"/>
  <c r="M170" i="25"/>
  <c r="L170" i="25"/>
  <c r="K170" i="25"/>
  <c r="J170" i="25"/>
  <c r="I170" i="25"/>
  <c r="H170" i="25"/>
  <c r="G170" i="25"/>
  <c r="F170" i="25"/>
  <c r="E170" i="25"/>
  <c r="D170" i="25"/>
  <c r="Y169" i="25"/>
  <c r="X169" i="25"/>
  <c r="W169" i="25"/>
  <c r="V169" i="25"/>
  <c r="U169" i="25"/>
  <c r="T169" i="25"/>
  <c r="S169" i="25"/>
  <c r="R169" i="25"/>
  <c r="Q169" i="25"/>
  <c r="P169" i="25"/>
  <c r="O169" i="25"/>
  <c r="N169" i="25"/>
  <c r="M169" i="25"/>
  <c r="L169" i="25"/>
  <c r="K169" i="25"/>
  <c r="J169" i="25"/>
  <c r="I169" i="25"/>
  <c r="H169" i="25"/>
  <c r="G169" i="25"/>
  <c r="F169" i="25"/>
  <c r="E169" i="25"/>
  <c r="D169" i="25"/>
  <c r="Y168" i="25"/>
  <c r="X168" i="25"/>
  <c r="W168" i="25"/>
  <c r="V168" i="25"/>
  <c r="U168" i="25"/>
  <c r="T168" i="25"/>
  <c r="S168" i="25"/>
  <c r="R168" i="25"/>
  <c r="Q168" i="25"/>
  <c r="P168" i="25"/>
  <c r="O168" i="25"/>
  <c r="N168" i="25"/>
  <c r="M168" i="25"/>
  <c r="L168" i="25"/>
  <c r="K168" i="25"/>
  <c r="J168" i="25"/>
  <c r="I168" i="25"/>
  <c r="H168" i="25"/>
  <c r="G168" i="25"/>
  <c r="F168" i="25"/>
  <c r="E168" i="25"/>
  <c r="D168" i="25"/>
  <c r="Y167" i="25"/>
  <c r="X167" i="25"/>
  <c r="W167" i="25"/>
  <c r="V167" i="25"/>
  <c r="U167" i="25"/>
  <c r="T167" i="25"/>
  <c r="S167" i="25"/>
  <c r="R167" i="25"/>
  <c r="Q167" i="25"/>
  <c r="P167" i="25"/>
  <c r="O167" i="25"/>
  <c r="N167" i="25"/>
  <c r="M167" i="25"/>
  <c r="L167" i="25"/>
  <c r="K167" i="25"/>
  <c r="J167" i="25"/>
  <c r="I167" i="25"/>
  <c r="H167" i="25"/>
  <c r="G167" i="25"/>
  <c r="F167" i="25"/>
  <c r="E167" i="25"/>
  <c r="D167" i="25"/>
  <c r="Y166" i="25"/>
  <c r="X166" i="25"/>
  <c r="W166" i="25"/>
  <c r="V166" i="25"/>
  <c r="U166" i="25"/>
  <c r="T166" i="25"/>
  <c r="S166" i="25"/>
  <c r="R166" i="25"/>
  <c r="Q166" i="25"/>
  <c r="P166" i="25"/>
  <c r="O166" i="25"/>
  <c r="N166" i="25"/>
  <c r="M166" i="25"/>
  <c r="L166" i="25"/>
  <c r="K166" i="25"/>
  <c r="J166" i="25"/>
  <c r="I166" i="25"/>
  <c r="H166" i="25"/>
  <c r="G166" i="25"/>
  <c r="F166" i="25"/>
  <c r="E166" i="25"/>
  <c r="D166" i="25"/>
  <c r="Y165" i="25"/>
  <c r="X165" i="25"/>
  <c r="W165" i="25"/>
  <c r="V165" i="25"/>
  <c r="U165" i="25"/>
  <c r="T165" i="25"/>
  <c r="S165" i="25"/>
  <c r="R165" i="25"/>
  <c r="Q165" i="25"/>
  <c r="P165" i="25"/>
  <c r="O165" i="25"/>
  <c r="N165" i="25"/>
  <c r="M165" i="25"/>
  <c r="L165" i="25"/>
  <c r="K165" i="25"/>
  <c r="J165" i="25"/>
  <c r="I165" i="25"/>
  <c r="H165" i="25"/>
  <c r="G165" i="25"/>
  <c r="F165" i="25"/>
  <c r="E165" i="25"/>
  <c r="D165" i="25"/>
  <c r="Y164" i="25"/>
  <c r="X164" i="25"/>
  <c r="W164" i="25"/>
  <c r="V164" i="25"/>
  <c r="U164" i="25"/>
  <c r="T164" i="25"/>
  <c r="S164" i="25"/>
  <c r="R164" i="25"/>
  <c r="Q164" i="25"/>
  <c r="P164" i="25"/>
  <c r="O164" i="25"/>
  <c r="N164" i="25"/>
  <c r="M164" i="25"/>
  <c r="L164" i="25"/>
  <c r="K164" i="25"/>
  <c r="J164" i="25"/>
  <c r="I164" i="25"/>
  <c r="H164" i="25"/>
  <c r="G164" i="25"/>
  <c r="F164" i="25"/>
  <c r="E164" i="25"/>
  <c r="D164" i="25"/>
  <c r="Y163" i="25"/>
  <c r="X163" i="25"/>
  <c r="W163" i="25"/>
  <c r="V163" i="25"/>
  <c r="U163" i="25"/>
  <c r="T163" i="25"/>
  <c r="S163" i="25"/>
  <c r="R163" i="25"/>
  <c r="Q163" i="25"/>
  <c r="P163" i="25"/>
  <c r="O163" i="25"/>
  <c r="N163" i="25"/>
  <c r="M163" i="25"/>
  <c r="L163" i="25"/>
  <c r="K163" i="25"/>
  <c r="J163" i="25"/>
  <c r="I163" i="25"/>
  <c r="H163" i="25"/>
  <c r="G163" i="25"/>
  <c r="F163" i="25"/>
  <c r="E163" i="25"/>
  <c r="D163" i="25"/>
  <c r="Y162" i="25"/>
  <c r="X162" i="25"/>
  <c r="W162" i="25"/>
  <c r="V162" i="25"/>
  <c r="U162" i="25"/>
  <c r="T162" i="25"/>
  <c r="S162" i="25"/>
  <c r="R162" i="25"/>
  <c r="Q162" i="25"/>
  <c r="P162" i="25"/>
  <c r="O162" i="25"/>
  <c r="N162" i="25"/>
  <c r="M162" i="25"/>
  <c r="L162" i="25"/>
  <c r="K162" i="25"/>
  <c r="J162" i="25"/>
  <c r="I162" i="25"/>
  <c r="H162" i="25"/>
  <c r="G162" i="25"/>
  <c r="F162" i="25"/>
  <c r="E162" i="25"/>
  <c r="D162" i="25"/>
  <c r="Y161" i="25"/>
  <c r="X161" i="25"/>
  <c r="W161" i="25"/>
  <c r="V161" i="25"/>
  <c r="U161" i="25"/>
  <c r="T161" i="25"/>
  <c r="S161" i="25"/>
  <c r="R161" i="25"/>
  <c r="Q161" i="25"/>
  <c r="P161" i="25"/>
  <c r="O161" i="25"/>
  <c r="N161" i="25"/>
  <c r="M161" i="25"/>
  <c r="L161" i="25"/>
  <c r="K161" i="25"/>
  <c r="J161" i="25"/>
  <c r="I161" i="25"/>
  <c r="H161" i="25"/>
  <c r="G161" i="25"/>
  <c r="F161" i="25"/>
  <c r="E161" i="25"/>
  <c r="D161" i="25"/>
  <c r="Y160" i="25"/>
  <c r="X160" i="25"/>
  <c r="W160" i="25"/>
  <c r="V160" i="25"/>
  <c r="U160" i="25"/>
  <c r="T160" i="25"/>
  <c r="S160" i="25"/>
  <c r="R160" i="25"/>
  <c r="Q160" i="25"/>
  <c r="P160" i="25"/>
  <c r="O160" i="25"/>
  <c r="N160" i="25"/>
  <c r="M160" i="25"/>
  <c r="L160" i="25"/>
  <c r="K160" i="25"/>
  <c r="J160" i="25"/>
  <c r="I160" i="25"/>
  <c r="H160" i="25"/>
  <c r="G160" i="25"/>
  <c r="F160" i="25"/>
  <c r="E160" i="25"/>
  <c r="D160" i="25"/>
  <c r="Y159" i="25"/>
  <c r="X159" i="25"/>
  <c r="W159" i="25"/>
  <c r="V159" i="25"/>
  <c r="U159" i="25"/>
  <c r="T159" i="25"/>
  <c r="S159" i="25"/>
  <c r="R159" i="25"/>
  <c r="Q159" i="25"/>
  <c r="P159" i="25"/>
  <c r="O159" i="25"/>
  <c r="N159" i="25"/>
  <c r="M159" i="25"/>
  <c r="L159" i="25"/>
  <c r="K159" i="25"/>
  <c r="J159" i="25"/>
  <c r="I159" i="25"/>
  <c r="H159" i="25"/>
  <c r="G159" i="25"/>
  <c r="F159" i="25"/>
  <c r="E159" i="25"/>
  <c r="D159" i="25"/>
  <c r="Y158" i="25"/>
  <c r="X158" i="25"/>
  <c r="W158" i="25"/>
  <c r="V158" i="25"/>
  <c r="U158" i="25"/>
  <c r="T158" i="25"/>
  <c r="S158" i="25"/>
  <c r="R158" i="25"/>
  <c r="Q158" i="25"/>
  <c r="P158" i="25"/>
  <c r="O158" i="25"/>
  <c r="N158" i="25"/>
  <c r="M158" i="25"/>
  <c r="L158" i="25"/>
  <c r="K158" i="25"/>
  <c r="J158" i="25"/>
  <c r="I158" i="25"/>
  <c r="H158" i="25"/>
  <c r="G158" i="25"/>
  <c r="F158" i="25"/>
  <c r="E158" i="25"/>
  <c r="D158" i="25"/>
  <c r="Y157" i="25"/>
  <c r="X157" i="25"/>
  <c r="W157" i="25"/>
  <c r="V157" i="25"/>
  <c r="U157" i="25"/>
  <c r="T157" i="25"/>
  <c r="S157" i="25"/>
  <c r="R157" i="25"/>
  <c r="Q157" i="25"/>
  <c r="P157" i="25"/>
  <c r="O157" i="25"/>
  <c r="N157" i="25"/>
  <c r="M157" i="25"/>
  <c r="L157" i="25"/>
  <c r="K157" i="25"/>
  <c r="J157" i="25"/>
  <c r="I157" i="25"/>
  <c r="H157" i="25"/>
  <c r="G157" i="25"/>
  <c r="F157" i="25"/>
  <c r="E157" i="25"/>
  <c r="D157" i="25"/>
  <c r="Y156" i="25"/>
  <c r="X156" i="25"/>
  <c r="W156" i="25"/>
  <c r="V156" i="25"/>
  <c r="U156" i="25"/>
  <c r="T156" i="25"/>
  <c r="S156" i="25"/>
  <c r="R156" i="25"/>
  <c r="Q156" i="25"/>
  <c r="P156" i="25"/>
  <c r="O156" i="25"/>
  <c r="N156" i="25"/>
  <c r="M156" i="25"/>
  <c r="L156" i="25"/>
  <c r="K156" i="25"/>
  <c r="J156" i="25"/>
  <c r="I156" i="25"/>
  <c r="H156" i="25"/>
  <c r="G156" i="25"/>
  <c r="F156" i="25"/>
  <c r="E156" i="25"/>
  <c r="D156" i="25"/>
  <c r="Y155" i="25"/>
  <c r="X155" i="25"/>
  <c r="W155" i="25"/>
  <c r="V155" i="25"/>
  <c r="U155" i="25"/>
  <c r="T155" i="25"/>
  <c r="S155" i="25"/>
  <c r="R155" i="25"/>
  <c r="Q155" i="25"/>
  <c r="P155" i="25"/>
  <c r="O155" i="25"/>
  <c r="N155" i="25"/>
  <c r="M155" i="25"/>
  <c r="L155" i="25"/>
  <c r="K155" i="25"/>
  <c r="J155" i="25"/>
  <c r="I155" i="25"/>
  <c r="H155" i="25"/>
  <c r="G155" i="25"/>
  <c r="F155" i="25"/>
  <c r="E155" i="25"/>
  <c r="D155" i="25"/>
  <c r="Y154" i="25"/>
  <c r="X154" i="25"/>
  <c r="W154" i="25"/>
  <c r="V154" i="25"/>
  <c r="U154" i="25"/>
  <c r="T154" i="25"/>
  <c r="S154" i="25"/>
  <c r="R154" i="25"/>
  <c r="Q154" i="25"/>
  <c r="P154" i="25"/>
  <c r="O154" i="25"/>
  <c r="N154" i="25"/>
  <c r="M154" i="25"/>
  <c r="L154" i="25"/>
  <c r="K154" i="25"/>
  <c r="J154" i="25"/>
  <c r="I154" i="25"/>
  <c r="H154" i="25"/>
  <c r="G154" i="25"/>
  <c r="F154" i="25"/>
  <c r="E154" i="25"/>
  <c r="D154" i="25"/>
  <c r="Y153" i="25"/>
  <c r="X153" i="25"/>
  <c r="W153" i="25"/>
  <c r="V153" i="25"/>
  <c r="U153" i="25"/>
  <c r="T153" i="25"/>
  <c r="S153" i="25"/>
  <c r="R153" i="25"/>
  <c r="Q153" i="25"/>
  <c r="P153" i="25"/>
  <c r="O153" i="25"/>
  <c r="N153" i="25"/>
  <c r="M153" i="25"/>
  <c r="L153" i="25"/>
  <c r="K153" i="25"/>
  <c r="J153" i="25"/>
  <c r="I153" i="25"/>
  <c r="H153" i="25"/>
  <c r="G153" i="25"/>
  <c r="F153" i="25"/>
  <c r="E153" i="25"/>
  <c r="D153" i="25"/>
  <c r="Y152" i="25"/>
  <c r="X152" i="25"/>
  <c r="W152" i="25"/>
  <c r="V152" i="25"/>
  <c r="U152" i="25"/>
  <c r="T152" i="25"/>
  <c r="S152" i="25"/>
  <c r="R152" i="25"/>
  <c r="Q152" i="25"/>
  <c r="P152" i="25"/>
  <c r="O152" i="25"/>
  <c r="N152" i="25"/>
  <c r="M152" i="25"/>
  <c r="L152" i="25"/>
  <c r="K152" i="25"/>
  <c r="J152" i="25"/>
  <c r="I152" i="25"/>
  <c r="H152" i="25"/>
  <c r="G152" i="25"/>
  <c r="F152" i="25"/>
  <c r="E152" i="25"/>
  <c r="D152" i="25"/>
  <c r="Y151" i="25"/>
  <c r="X151" i="25"/>
  <c r="W151" i="25"/>
  <c r="V151" i="25"/>
  <c r="U151" i="25"/>
  <c r="T151" i="25"/>
  <c r="S151" i="25"/>
  <c r="R151" i="25"/>
  <c r="Q151" i="25"/>
  <c r="P151" i="25"/>
  <c r="O151" i="25"/>
  <c r="N151" i="25"/>
  <c r="M151" i="25"/>
  <c r="L151" i="25"/>
  <c r="K151" i="25"/>
  <c r="J151" i="25"/>
  <c r="I151" i="25"/>
  <c r="H151" i="25"/>
  <c r="G151" i="25"/>
  <c r="F151" i="25"/>
  <c r="E151" i="25"/>
  <c r="D151" i="25"/>
  <c r="Y150" i="25"/>
  <c r="X150" i="25"/>
  <c r="W150" i="25"/>
  <c r="V150" i="25"/>
  <c r="U150" i="25"/>
  <c r="T150" i="25"/>
  <c r="S150" i="25"/>
  <c r="R150" i="25"/>
  <c r="Q150" i="25"/>
  <c r="P150" i="25"/>
  <c r="O150" i="25"/>
  <c r="N150" i="25"/>
  <c r="M150" i="25"/>
  <c r="L150" i="25"/>
  <c r="K150" i="25"/>
  <c r="J150" i="25"/>
  <c r="I150" i="25"/>
  <c r="H150" i="25"/>
  <c r="G150" i="25"/>
  <c r="F150" i="25"/>
  <c r="E150" i="25"/>
  <c r="D150" i="25"/>
  <c r="Y149" i="25"/>
  <c r="X149" i="25"/>
  <c r="W149" i="25"/>
  <c r="V149" i="25"/>
  <c r="U149" i="25"/>
  <c r="T149" i="25"/>
  <c r="S149" i="25"/>
  <c r="R149" i="25"/>
  <c r="Q149" i="25"/>
  <c r="P149" i="25"/>
  <c r="O149" i="25"/>
  <c r="N149" i="25"/>
  <c r="M149" i="25"/>
  <c r="L149" i="25"/>
  <c r="K149" i="25"/>
  <c r="J149" i="25"/>
  <c r="I149" i="25"/>
  <c r="H149" i="25"/>
  <c r="G149" i="25"/>
  <c r="F149" i="25"/>
  <c r="E149" i="25"/>
  <c r="D149" i="25"/>
  <c r="Y148" i="25"/>
  <c r="X148" i="25"/>
  <c r="W148" i="25"/>
  <c r="V148" i="25"/>
  <c r="U148" i="25"/>
  <c r="T148" i="25"/>
  <c r="S148" i="25"/>
  <c r="R148" i="25"/>
  <c r="Q148" i="25"/>
  <c r="P148" i="25"/>
  <c r="O148" i="25"/>
  <c r="N148" i="25"/>
  <c r="M148" i="25"/>
  <c r="L148" i="25"/>
  <c r="K148" i="25"/>
  <c r="J148" i="25"/>
  <c r="I148" i="25"/>
  <c r="H148" i="25"/>
  <c r="G148" i="25"/>
  <c r="F148" i="25"/>
  <c r="E148" i="25"/>
  <c r="D148" i="25"/>
  <c r="Y147" i="25"/>
  <c r="X147" i="25"/>
  <c r="W147" i="25"/>
  <c r="V147" i="25"/>
  <c r="U147" i="25"/>
  <c r="T147" i="25"/>
  <c r="S147" i="25"/>
  <c r="R147" i="25"/>
  <c r="Q147" i="25"/>
  <c r="P147" i="25"/>
  <c r="O147" i="25"/>
  <c r="N147" i="25"/>
  <c r="M147" i="25"/>
  <c r="L147" i="25"/>
  <c r="K147" i="25"/>
  <c r="J147" i="25"/>
  <c r="I147" i="25"/>
  <c r="H147" i="25"/>
  <c r="G147" i="25"/>
  <c r="F147" i="25"/>
  <c r="E147" i="25"/>
  <c r="D147" i="25"/>
  <c r="Y146" i="25"/>
  <c r="X146" i="25"/>
  <c r="W146" i="25"/>
  <c r="V146" i="25"/>
  <c r="U146" i="25"/>
  <c r="T146" i="25"/>
  <c r="S146" i="25"/>
  <c r="R146" i="25"/>
  <c r="Q146" i="25"/>
  <c r="P146" i="25"/>
  <c r="O146" i="25"/>
  <c r="N146" i="25"/>
  <c r="M146" i="25"/>
  <c r="L146" i="25"/>
  <c r="K146" i="25"/>
  <c r="J146" i="25"/>
  <c r="I146" i="25"/>
  <c r="H146" i="25"/>
  <c r="G146" i="25"/>
  <c r="F146" i="25"/>
  <c r="E146" i="25"/>
  <c r="D146" i="25"/>
  <c r="Y145" i="25"/>
  <c r="X145" i="25"/>
  <c r="W145" i="25"/>
  <c r="V145" i="25"/>
  <c r="U145" i="25"/>
  <c r="T145" i="25"/>
  <c r="S145" i="25"/>
  <c r="R145" i="25"/>
  <c r="Q145" i="25"/>
  <c r="P145" i="25"/>
  <c r="O145" i="25"/>
  <c r="N145" i="25"/>
  <c r="M145" i="25"/>
  <c r="L145" i="25"/>
  <c r="K145" i="25"/>
  <c r="J145" i="25"/>
  <c r="I145" i="25"/>
  <c r="H145" i="25"/>
  <c r="G145" i="25"/>
  <c r="F145" i="25"/>
  <c r="E145" i="25"/>
  <c r="D145" i="25"/>
  <c r="Y144" i="25"/>
  <c r="X144" i="25"/>
  <c r="W144" i="25"/>
  <c r="V144" i="25"/>
  <c r="U144" i="25"/>
  <c r="T144" i="25"/>
  <c r="S144" i="25"/>
  <c r="R144" i="25"/>
  <c r="Q144" i="25"/>
  <c r="P144" i="25"/>
  <c r="O144" i="25"/>
  <c r="N144" i="25"/>
  <c r="M144" i="25"/>
  <c r="L144" i="25"/>
  <c r="K144" i="25"/>
  <c r="J144" i="25"/>
  <c r="I144" i="25"/>
  <c r="H144" i="25"/>
  <c r="G144" i="25"/>
  <c r="F144" i="25"/>
  <c r="E144" i="25"/>
  <c r="D144" i="25"/>
  <c r="Y143" i="25"/>
  <c r="X143" i="25"/>
  <c r="W143" i="25"/>
  <c r="V143" i="25"/>
  <c r="U143" i="25"/>
  <c r="T143" i="25"/>
  <c r="S143" i="25"/>
  <c r="R143" i="25"/>
  <c r="Q143" i="25"/>
  <c r="P143" i="25"/>
  <c r="O143" i="25"/>
  <c r="N143" i="25"/>
  <c r="M143" i="25"/>
  <c r="L143" i="25"/>
  <c r="K143" i="25"/>
  <c r="J143" i="25"/>
  <c r="I143" i="25"/>
  <c r="H143" i="25"/>
  <c r="G143" i="25"/>
  <c r="F143" i="25"/>
  <c r="E143" i="25"/>
  <c r="D143" i="25"/>
  <c r="Y142" i="25"/>
  <c r="X142" i="25"/>
  <c r="W142" i="25"/>
  <c r="V142" i="25"/>
  <c r="U142" i="25"/>
  <c r="T142" i="25"/>
  <c r="S142" i="25"/>
  <c r="R142" i="25"/>
  <c r="Q142" i="25"/>
  <c r="P142" i="25"/>
  <c r="O142" i="25"/>
  <c r="N142" i="25"/>
  <c r="M142" i="25"/>
  <c r="L142" i="25"/>
  <c r="K142" i="25"/>
  <c r="J142" i="25"/>
  <c r="I142" i="25"/>
  <c r="H142" i="25"/>
  <c r="G142" i="25"/>
  <c r="F142" i="25"/>
  <c r="E142" i="25"/>
  <c r="D142" i="25"/>
  <c r="Y141" i="25"/>
  <c r="X141" i="25"/>
  <c r="W141" i="25"/>
  <c r="V141" i="25"/>
  <c r="U141" i="25"/>
  <c r="T141" i="25"/>
  <c r="S141" i="25"/>
  <c r="R141" i="25"/>
  <c r="Q141" i="25"/>
  <c r="P141" i="25"/>
  <c r="O141" i="25"/>
  <c r="N141" i="25"/>
  <c r="M141" i="25"/>
  <c r="L141" i="25"/>
  <c r="K141" i="25"/>
  <c r="J141" i="25"/>
  <c r="I141" i="25"/>
  <c r="H141" i="25"/>
  <c r="G141" i="25"/>
  <c r="F141" i="25"/>
  <c r="E141" i="25"/>
  <c r="D141" i="25"/>
  <c r="Y140" i="25"/>
  <c r="X140" i="25"/>
  <c r="W140" i="25"/>
  <c r="V140" i="25"/>
  <c r="U140" i="25"/>
  <c r="T140" i="25"/>
  <c r="S140" i="25"/>
  <c r="R140" i="25"/>
  <c r="Q140" i="25"/>
  <c r="P140" i="25"/>
  <c r="O140" i="25"/>
  <c r="N140" i="25"/>
  <c r="M140" i="25"/>
  <c r="L140" i="25"/>
  <c r="K140" i="25"/>
  <c r="J140" i="25"/>
  <c r="I140" i="25"/>
  <c r="H140" i="25"/>
  <c r="G140" i="25"/>
  <c r="F140" i="25"/>
  <c r="E140" i="25"/>
  <c r="D140" i="25"/>
  <c r="Y139" i="25"/>
  <c r="X139" i="25"/>
  <c r="W139" i="25"/>
  <c r="V139" i="25"/>
  <c r="U139" i="25"/>
  <c r="T139" i="25"/>
  <c r="S139" i="25"/>
  <c r="R139" i="25"/>
  <c r="Q139" i="25"/>
  <c r="P139" i="25"/>
  <c r="O139" i="25"/>
  <c r="N139" i="25"/>
  <c r="M139" i="25"/>
  <c r="L139" i="25"/>
  <c r="K139" i="25"/>
  <c r="J139" i="25"/>
  <c r="I139" i="25"/>
  <c r="H139" i="25"/>
  <c r="G139" i="25"/>
  <c r="F139" i="25"/>
  <c r="E139" i="25"/>
  <c r="D139" i="25"/>
  <c r="Y138" i="25"/>
  <c r="X138" i="25"/>
  <c r="W138" i="25"/>
  <c r="V138" i="25"/>
  <c r="U138" i="25"/>
  <c r="T138" i="25"/>
  <c r="S138" i="25"/>
  <c r="R138" i="25"/>
  <c r="Q138" i="25"/>
  <c r="P138" i="25"/>
  <c r="O138" i="25"/>
  <c r="N138" i="25"/>
  <c r="M138" i="25"/>
  <c r="L138" i="25"/>
  <c r="K138" i="25"/>
  <c r="J138" i="25"/>
  <c r="I138" i="25"/>
  <c r="H138" i="25"/>
  <c r="G138" i="25"/>
  <c r="F138" i="25"/>
  <c r="E138" i="25"/>
  <c r="D138" i="25"/>
  <c r="Y137" i="25"/>
  <c r="X137" i="25"/>
  <c r="W137" i="25"/>
  <c r="V137" i="25"/>
  <c r="U137" i="25"/>
  <c r="T137" i="25"/>
  <c r="S137" i="25"/>
  <c r="R137" i="25"/>
  <c r="Q137" i="25"/>
  <c r="P137" i="25"/>
  <c r="O137" i="25"/>
  <c r="N137" i="25"/>
  <c r="M137" i="25"/>
  <c r="L137" i="25"/>
  <c r="K137" i="25"/>
  <c r="J137" i="25"/>
  <c r="I137" i="25"/>
  <c r="H137" i="25"/>
  <c r="G137" i="25"/>
  <c r="F137" i="25"/>
  <c r="E137" i="25"/>
  <c r="D137" i="25"/>
  <c r="Y136" i="25"/>
  <c r="X136" i="25"/>
  <c r="W136" i="25"/>
  <c r="V136" i="25"/>
  <c r="U136" i="25"/>
  <c r="T136" i="25"/>
  <c r="S136" i="25"/>
  <c r="R136" i="25"/>
  <c r="Q136" i="25"/>
  <c r="P136" i="25"/>
  <c r="O136" i="25"/>
  <c r="N136" i="25"/>
  <c r="M136" i="25"/>
  <c r="L136" i="25"/>
  <c r="K136" i="25"/>
  <c r="J136" i="25"/>
  <c r="I136" i="25"/>
  <c r="H136" i="25"/>
  <c r="G136" i="25"/>
  <c r="F136" i="25"/>
  <c r="E136" i="25"/>
  <c r="D136" i="25"/>
  <c r="Y135" i="25"/>
  <c r="X135" i="25"/>
  <c r="W135" i="25"/>
  <c r="V135" i="25"/>
  <c r="U135" i="25"/>
  <c r="T135" i="25"/>
  <c r="S135" i="25"/>
  <c r="R135" i="25"/>
  <c r="Q135" i="25"/>
  <c r="P135" i="25"/>
  <c r="O135" i="25"/>
  <c r="N135" i="25"/>
  <c r="M135" i="25"/>
  <c r="L135" i="25"/>
  <c r="K135" i="25"/>
  <c r="J135" i="25"/>
  <c r="I135" i="25"/>
  <c r="H135" i="25"/>
  <c r="G135" i="25"/>
  <c r="F135" i="25"/>
  <c r="E135" i="25"/>
  <c r="D135" i="25"/>
  <c r="Y134" i="25"/>
  <c r="X134" i="25"/>
  <c r="W134" i="25"/>
  <c r="V134" i="25"/>
  <c r="U134" i="25"/>
  <c r="T134" i="25"/>
  <c r="S134" i="25"/>
  <c r="R134" i="25"/>
  <c r="Q134" i="25"/>
  <c r="P134" i="25"/>
  <c r="O134" i="25"/>
  <c r="N134" i="25"/>
  <c r="M134" i="25"/>
  <c r="L134" i="25"/>
  <c r="K134" i="25"/>
  <c r="J134" i="25"/>
  <c r="I134" i="25"/>
  <c r="H134" i="25"/>
  <c r="G134" i="25"/>
  <c r="F134" i="25"/>
  <c r="E134" i="25"/>
  <c r="D134" i="25"/>
  <c r="Y133" i="25"/>
  <c r="X133" i="25"/>
  <c r="W133" i="25"/>
  <c r="V133" i="25"/>
  <c r="U133" i="25"/>
  <c r="T133" i="25"/>
  <c r="S133" i="25"/>
  <c r="R133" i="25"/>
  <c r="Q133" i="25"/>
  <c r="P133" i="25"/>
  <c r="O133" i="25"/>
  <c r="N133" i="25"/>
  <c r="M133" i="25"/>
  <c r="L133" i="25"/>
  <c r="K133" i="25"/>
  <c r="J133" i="25"/>
  <c r="I133" i="25"/>
  <c r="H133" i="25"/>
  <c r="G133" i="25"/>
  <c r="F133" i="25"/>
  <c r="E133" i="25"/>
  <c r="D133" i="25"/>
  <c r="Y132" i="25"/>
  <c r="X132" i="25"/>
  <c r="W132" i="25"/>
  <c r="V132" i="25"/>
  <c r="U132" i="25"/>
  <c r="T132" i="25"/>
  <c r="S132" i="25"/>
  <c r="R132" i="25"/>
  <c r="Q132" i="25"/>
  <c r="P132" i="25"/>
  <c r="O132" i="25"/>
  <c r="N132" i="25"/>
  <c r="M132" i="25"/>
  <c r="L132" i="25"/>
  <c r="K132" i="25"/>
  <c r="J132" i="25"/>
  <c r="I132" i="25"/>
  <c r="H132" i="25"/>
  <c r="G132" i="25"/>
  <c r="F132" i="25"/>
  <c r="E132" i="25"/>
  <c r="D132" i="25"/>
  <c r="Y131" i="25"/>
  <c r="X131" i="25"/>
  <c r="W131" i="25"/>
  <c r="V131" i="25"/>
  <c r="U131" i="25"/>
  <c r="T131" i="25"/>
  <c r="S131" i="25"/>
  <c r="R131" i="25"/>
  <c r="Q131" i="25"/>
  <c r="P131" i="25"/>
  <c r="O131" i="25"/>
  <c r="N131" i="25"/>
  <c r="M131" i="25"/>
  <c r="L131" i="25"/>
  <c r="K131" i="25"/>
  <c r="J131" i="25"/>
  <c r="I131" i="25"/>
  <c r="H131" i="25"/>
  <c r="G131" i="25"/>
  <c r="F131" i="25"/>
  <c r="E131" i="25"/>
  <c r="D131" i="25"/>
  <c r="Y130" i="25"/>
  <c r="X130" i="25"/>
  <c r="W130" i="25"/>
  <c r="V130" i="25"/>
  <c r="U130" i="25"/>
  <c r="T130" i="25"/>
  <c r="S130" i="25"/>
  <c r="R130" i="25"/>
  <c r="Q130" i="25"/>
  <c r="P130" i="25"/>
  <c r="O130" i="25"/>
  <c r="N130" i="25"/>
  <c r="M130" i="25"/>
  <c r="L130" i="25"/>
  <c r="K130" i="25"/>
  <c r="J130" i="25"/>
  <c r="I130" i="25"/>
  <c r="H130" i="25"/>
  <c r="G130" i="25"/>
  <c r="F130" i="25"/>
  <c r="E130" i="25"/>
  <c r="D130" i="25"/>
  <c r="Y129" i="25"/>
  <c r="X129" i="25"/>
  <c r="W129" i="25"/>
  <c r="V129" i="25"/>
  <c r="U129" i="25"/>
  <c r="T129" i="25"/>
  <c r="S129" i="25"/>
  <c r="R129" i="25"/>
  <c r="Q129" i="25"/>
  <c r="P129" i="25"/>
  <c r="O129" i="25"/>
  <c r="N129" i="25"/>
  <c r="M129" i="25"/>
  <c r="L129" i="25"/>
  <c r="K129" i="25"/>
  <c r="J129" i="25"/>
  <c r="I129" i="25"/>
  <c r="H129" i="25"/>
  <c r="G129" i="25"/>
  <c r="F129" i="25"/>
  <c r="E129" i="25"/>
  <c r="D129" i="25"/>
  <c r="Y128" i="25"/>
  <c r="X128" i="25"/>
  <c r="W128" i="25"/>
  <c r="V128" i="25"/>
  <c r="U128" i="25"/>
  <c r="T128" i="25"/>
  <c r="S128" i="25"/>
  <c r="R128" i="25"/>
  <c r="Q128" i="25"/>
  <c r="P128" i="25"/>
  <c r="O128" i="25"/>
  <c r="N128" i="25"/>
  <c r="M128" i="25"/>
  <c r="L128" i="25"/>
  <c r="K128" i="25"/>
  <c r="J128" i="25"/>
  <c r="I128" i="25"/>
  <c r="H128" i="25"/>
  <c r="G128" i="25"/>
  <c r="F128" i="25"/>
  <c r="E128" i="25"/>
  <c r="D128" i="25"/>
  <c r="Y127" i="25"/>
  <c r="X127" i="25"/>
  <c r="W127" i="25"/>
  <c r="V127" i="25"/>
  <c r="U127" i="25"/>
  <c r="T127" i="25"/>
  <c r="S127" i="25"/>
  <c r="R127" i="25"/>
  <c r="Q127" i="25"/>
  <c r="P127" i="25"/>
  <c r="O127" i="25"/>
  <c r="N127" i="25"/>
  <c r="M127" i="25"/>
  <c r="L127" i="25"/>
  <c r="K127" i="25"/>
  <c r="J127" i="25"/>
  <c r="I127" i="25"/>
  <c r="H127" i="25"/>
  <c r="G127" i="25"/>
  <c r="F127" i="25"/>
  <c r="E127" i="25"/>
  <c r="D127" i="25"/>
  <c r="Y126" i="25"/>
  <c r="X126" i="25"/>
  <c r="W126" i="25"/>
  <c r="V126" i="25"/>
  <c r="U126" i="25"/>
  <c r="T126" i="25"/>
  <c r="S126" i="25"/>
  <c r="R126" i="25"/>
  <c r="Q126" i="25"/>
  <c r="P126" i="25"/>
  <c r="O126" i="25"/>
  <c r="N126" i="25"/>
  <c r="M126" i="25"/>
  <c r="L126" i="25"/>
  <c r="K126" i="25"/>
  <c r="J126" i="25"/>
  <c r="I126" i="25"/>
  <c r="H126" i="25"/>
  <c r="G126" i="25"/>
  <c r="F126" i="25"/>
  <c r="E126" i="25"/>
  <c r="D126" i="25"/>
  <c r="Y125" i="25"/>
  <c r="X125" i="25"/>
  <c r="W125" i="25"/>
  <c r="V125" i="25"/>
  <c r="U125" i="25"/>
  <c r="T125" i="25"/>
  <c r="S125" i="25"/>
  <c r="R125" i="25"/>
  <c r="Q125" i="25"/>
  <c r="P125" i="25"/>
  <c r="O125" i="25"/>
  <c r="N125" i="25"/>
  <c r="M125" i="25"/>
  <c r="L125" i="25"/>
  <c r="K125" i="25"/>
  <c r="J125" i="25"/>
  <c r="I125" i="25"/>
  <c r="H125" i="25"/>
  <c r="G125" i="25"/>
  <c r="F125" i="25"/>
  <c r="E125" i="25"/>
  <c r="D125" i="25"/>
  <c r="Y124" i="25"/>
  <c r="X124" i="25"/>
  <c r="W124" i="25"/>
  <c r="V124" i="25"/>
  <c r="U124" i="25"/>
  <c r="T124" i="25"/>
  <c r="S124" i="25"/>
  <c r="R124" i="25"/>
  <c r="Q124" i="25"/>
  <c r="P124" i="25"/>
  <c r="O124" i="25"/>
  <c r="N124" i="25"/>
  <c r="M124" i="25"/>
  <c r="L124" i="25"/>
  <c r="K124" i="25"/>
  <c r="J124" i="25"/>
  <c r="I124" i="25"/>
  <c r="H124" i="25"/>
  <c r="G124" i="25"/>
  <c r="F124" i="25"/>
  <c r="E124" i="25"/>
  <c r="D124" i="25"/>
  <c r="Y123" i="25"/>
  <c r="X123" i="25"/>
  <c r="W123" i="25"/>
  <c r="V123" i="25"/>
  <c r="U123" i="25"/>
  <c r="T123" i="25"/>
  <c r="S123" i="25"/>
  <c r="R123" i="25"/>
  <c r="Q123" i="25"/>
  <c r="P123" i="25"/>
  <c r="O123" i="25"/>
  <c r="N123" i="25"/>
  <c r="M123" i="25"/>
  <c r="L123" i="25"/>
  <c r="K123" i="25"/>
  <c r="J123" i="25"/>
  <c r="I123" i="25"/>
  <c r="H123" i="25"/>
  <c r="G123" i="25"/>
  <c r="F123" i="25"/>
  <c r="E123" i="25"/>
  <c r="D123" i="25"/>
  <c r="Y122" i="25"/>
  <c r="X122" i="25"/>
  <c r="W122" i="25"/>
  <c r="V122" i="25"/>
  <c r="U122" i="25"/>
  <c r="T122" i="25"/>
  <c r="S122" i="25"/>
  <c r="R122" i="25"/>
  <c r="Q122" i="25"/>
  <c r="P122" i="25"/>
  <c r="O122" i="25"/>
  <c r="N122" i="25"/>
  <c r="M122" i="25"/>
  <c r="L122" i="25"/>
  <c r="K122" i="25"/>
  <c r="J122" i="25"/>
  <c r="I122" i="25"/>
  <c r="H122" i="25"/>
  <c r="G122" i="25"/>
  <c r="F122" i="25"/>
  <c r="E122" i="25"/>
  <c r="D122" i="25"/>
  <c r="Y121" i="25"/>
  <c r="X121" i="25"/>
  <c r="W121" i="25"/>
  <c r="V121" i="25"/>
  <c r="U121" i="25"/>
  <c r="T121" i="25"/>
  <c r="S121" i="25"/>
  <c r="R121" i="25"/>
  <c r="Q121" i="25"/>
  <c r="P121" i="25"/>
  <c r="O121" i="25"/>
  <c r="N121" i="25"/>
  <c r="M121" i="25"/>
  <c r="L121" i="25"/>
  <c r="K121" i="25"/>
  <c r="J121" i="25"/>
  <c r="I121" i="25"/>
  <c r="H121" i="25"/>
  <c r="G121" i="25"/>
  <c r="F121" i="25"/>
  <c r="E121" i="25"/>
  <c r="D121" i="25"/>
  <c r="Y120" i="25"/>
  <c r="X120" i="25"/>
  <c r="W120" i="25"/>
  <c r="V120" i="25"/>
  <c r="U120" i="25"/>
  <c r="T120" i="25"/>
  <c r="S120" i="25"/>
  <c r="R120" i="25"/>
  <c r="Q120" i="25"/>
  <c r="P120" i="25"/>
  <c r="O120" i="25"/>
  <c r="N120" i="25"/>
  <c r="M120" i="25"/>
  <c r="L120" i="25"/>
  <c r="K120" i="25"/>
  <c r="J120" i="25"/>
  <c r="I120" i="25"/>
  <c r="H120" i="25"/>
  <c r="G120" i="25"/>
  <c r="F120" i="25"/>
  <c r="E120" i="25"/>
  <c r="D120" i="25"/>
  <c r="Y119" i="25"/>
  <c r="X119" i="25"/>
  <c r="W119" i="25"/>
  <c r="V119" i="25"/>
  <c r="U119" i="25"/>
  <c r="T119" i="25"/>
  <c r="S119" i="25"/>
  <c r="R119" i="25"/>
  <c r="Q119" i="25"/>
  <c r="P119" i="25"/>
  <c r="O119" i="25"/>
  <c r="N119" i="25"/>
  <c r="M119" i="25"/>
  <c r="L119" i="25"/>
  <c r="K119" i="25"/>
  <c r="J119" i="25"/>
  <c r="I119" i="25"/>
  <c r="H119" i="25"/>
  <c r="G119" i="25"/>
  <c r="F119" i="25"/>
  <c r="E119" i="25"/>
  <c r="D119" i="25"/>
  <c r="Y118" i="25"/>
  <c r="X118" i="25"/>
  <c r="W118" i="25"/>
  <c r="V118" i="25"/>
  <c r="U118" i="25"/>
  <c r="T118" i="25"/>
  <c r="S118" i="25"/>
  <c r="R118" i="25"/>
  <c r="Q118" i="25"/>
  <c r="P118" i="25"/>
  <c r="O118" i="25"/>
  <c r="N118" i="25"/>
  <c r="M118" i="25"/>
  <c r="L118" i="25"/>
  <c r="K118" i="25"/>
  <c r="J118" i="25"/>
  <c r="I118" i="25"/>
  <c r="H118" i="25"/>
  <c r="G118" i="25"/>
  <c r="F118" i="25"/>
  <c r="E118" i="25"/>
  <c r="D118" i="25"/>
  <c r="Y117" i="25"/>
  <c r="X117" i="25"/>
  <c r="W117" i="25"/>
  <c r="V117" i="25"/>
  <c r="U117" i="25"/>
  <c r="T117" i="25"/>
  <c r="S117" i="25"/>
  <c r="R117" i="25"/>
  <c r="Q117" i="25"/>
  <c r="P117" i="25"/>
  <c r="O117" i="25"/>
  <c r="N117" i="25"/>
  <c r="M117" i="25"/>
  <c r="L117" i="25"/>
  <c r="K117" i="25"/>
  <c r="J117" i="25"/>
  <c r="I117" i="25"/>
  <c r="H117" i="25"/>
  <c r="G117" i="25"/>
  <c r="F117" i="25"/>
  <c r="E117" i="25"/>
  <c r="D117" i="25"/>
  <c r="Y116" i="25"/>
  <c r="X116" i="25"/>
  <c r="W116" i="25"/>
  <c r="V116" i="25"/>
  <c r="U116" i="25"/>
  <c r="T116" i="25"/>
  <c r="S116" i="25"/>
  <c r="R116" i="25"/>
  <c r="Q116" i="25"/>
  <c r="P116" i="25"/>
  <c r="O116" i="25"/>
  <c r="N116" i="25"/>
  <c r="M116" i="25"/>
  <c r="L116" i="25"/>
  <c r="K116" i="25"/>
  <c r="J116" i="25"/>
  <c r="I116" i="25"/>
  <c r="H116" i="25"/>
  <c r="G116" i="25"/>
  <c r="F116" i="25"/>
  <c r="E116" i="25"/>
  <c r="D116" i="25"/>
  <c r="Y115" i="25"/>
  <c r="X115" i="25"/>
  <c r="W115" i="25"/>
  <c r="V115" i="25"/>
  <c r="U115" i="25"/>
  <c r="T115" i="25"/>
  <c r="S115" i="25"/>
  <c r="R115" i="25"/>
  <c r="Q115" i="25"/>
  <c r="P115" i="25"/>
  <c r="O115" i="25"/>
  <c r="N115" i="25"/>
  <c r="M115" i="25"/>
  <c r="L115" i="25"/>
  <c r="K115" i="25"/>
  <c r="J115" i="25"/>
  <c r="I115" i="25"/>
  <c r="H115" i="25"/>
  <c r="G115" i="25"/>
  <c r="F115" i="25"/>
  <c r="E115" i="25"/>
  <c r="D115" i="25"/>
  <c r="Y114" i="25"/>
  <c r="X114" i="25"/>
  <c r="W114" i="25"/>
  <c r="V114" i="25"/>
  <c r="U114" i="25"/>
  <c r="T114" i="25"/>
  <c r="S114" i="25"/>
  <c r="R114" i="25"/>
  <c r="Q114" i="25"/>
  <c r="P114" i="25"/>
  <c r="O114" i="25"/>
  <c r="N114" i="25"/>
  <c r="M114" i="25"/>
  <c r="L114" i="25"/>
  <c r="K114" i="25"/>
  <c r="J114" i="25"/>
  <c r="I114" i="25"/>
  <c r="H114" i="25"/>
  <c r="G114" i="25"/>
  <c r="F114" i="25"/>
  <c r="E114" i="25"/>
  <c r="D114" i="25"/>
  <c r="Y113" i="25"/>
  <c r="X113" i="25"/>
  <c r="W113" i="25"/>
  <c r="V113" i="25"/>
  <c r="U113" i="25"/>
  <c r="T113" i="25"/>
  <c r="S113" i="25"/>
  <c r="R113" i="25"/>
  <c r="Q113" i="25"/>
  <c r="P113" i="25"/>
  <c r="O113" i="25"/>
  <c r="N113" i="25"/>
  <c r="M113" i="25"/>
  <c r="L113" i="25"/>
  <c r="K113" i="25"/>
  <c r="J113" i="25"/>
  <c r="I113" i="25"/>
  <c r="H113" i="25"/>
  <c r="G113" i="25"/>
  <c r="F113" i="25"/>
  <c r="E113" i="25"/>
  <c r="D113" i="25"/>
  <c r="Y112" i="25"/>
  <c r="X112" i="25"/>
  <c r="W112" i="25"/>
  <c r="V112" i="25"/>
  <c r="U112" i="25"/>
  <c r="T112" i="25"/>
  <c r="S112" i="25"/>
  <c r="R112" i="25"/>
  <c r="Q112" i="25"/>
  <c r="P112" i="25"/>
  <c r="O112" i="25"/>
  <c r="N112" i="25"/>
  <c r="M112" i="25"/>
  <c r="L112" i="25"/>
  <c r="K112" i="25"/>
  <c r="J112" i="25"/>
  <c r="I112" i="25"/>
  <c r="H112" i="25"/>
  <c r="G112" i="25"/>
  <c r="F112" i="25"/>
  <c r="E112" i="25"/>
  <c r="D112" i="25"/>
  <c r="Y111" i="25"/>
  <c r="X111" i="25"/>
  <c r="W111" i="25"/>
  <c r="V111" i="25"/>
  <c r="U111" i="25"/>
  <c r="T111" i="25"/>
  <c r="S111" i="25"/>
  <c r="R111" i="25"/>
  <c r="Q111" i="25"/>
  <c r="P111" i="25"/>
  <c r="O111" i="25"/>
  <c r="N111" i="25"/>
  <c r="M111" i="25"/>
  <c r="L111" i="25"/>
  <c r="K111" i="25"/>
  <c r="J111" i="25"/>
  <c r="I111" i="25"/>
  <c r="H111" i="25"/>
  <c r="G111" i="25"/>
  <c r="F111" i="25"/>
  <c r="E111" i="25"/>
  <c r="D111" i="25"/>
  <c r="Y110" i="25"/>
  <c r="X110" i="25"/>
  <c r="W110" i="25"/>
  <c r="V110" i="25"/>
  <c r="U110" i="25"/>
  <c r="T110" i="25"/>
  <c r="S110" i="25"/>
  <c r="R110" i="25"/>
  <c r="Q110" i="25"/>
  <c r="P110" i="25"/>
  <c r="O110" i="25"/>
  <c r="N110" i="25"/>
  <c r="M110" i="25"/>
  <c r="L110" i="25"/>
  <c r="K110" i="25"/>
  <c r="J110" i="25"/>
  <c r="I110" i="25"/>
  <c r="H110" i="25"/>
  <c r="G110" i="25"/>
  <c r="F110" i="25"/>
  <c r="E110" i="25"/>
  <c r="D110" i="25"/>
  <c r="Y109" i="25"/>
  <c r="X109" i="25"/>
  <c r="W109" i="25"/>
  <c r="V109" i="25"/>
  <c r="U109" i="25"/>
  <c r="T109" i="25"/>
  <c r="S109" i="25"/>
  <c r="R109" i="25"/>
  <c r="Q109" i="25"/>
  <c r="P109" i="25"/>
  <c r="O109" i="25"/>
  <c r="N109" i="25"/>
  <c r="M109" i="25"/>
  <c r="L109" i="25"/>
  <c r="K109" i="25"/>
  <c r="J109" i="25"/>
  <c r="I109" i="25"/>
  <c r="H109" i="25"/>
  <c r="G109" i="25"/>
  <c r="F109" i="25"/>
  <c r="E109" i="25"/>
  <c r="D109" i="25"/>
  <c r="Y108" i="25"/>
  <c r="X108" i="25"/>
  <c r="W108" i="25"/>
  <c r="V108" i="25"/>
  <c r="U108" i="25"/>
  <c r="T108" i="25"/>
  <c r="S108" i="25"/>
  <c r="R108" i="25"/>
  <c r="Q108" i="25"/>
  <c r="P108" i="25"/>
  <c r="O108" i="25"/>
  <c r="N108" i="25"/>
  <c r="M108" i="25"/>
  <c r="L108" i="25"/>
  <c r="K108" i="25"/>
  <c r="J108" i="25"/>
  <c r="I108" i="25"/>
  <c r="H108" i="25"/>
  <c r="G108" i="25"/>
  <c r="F108" i="25"/>
  <c r="E108" i="25"/>
  <c r="D108" i="25"/>
  <c r="Y107" i="25"/>
  <c r="X107" i="25"/>
  <c r="W107" i="25"/>
  <c r="V107" i="25"/>
  <c r="U107" i="25"/>
  <c r="T107" i="25"/>
  <c r="S107" i="25"/>
  <c r="R107" i="25"/>
  <c r="Q107" i="25"/>
  <c r="P107" i="25"/>
  <c r="O107" i="25"/>
  <c r="N107" i="25"/>
  <c r="M107" i="25"/>
  <c r="L107" i="25"/>
  <c r="K107" i="25"/>
  <c r="J107" i="25"/>
  <c r="I107" i="25"/>
  <c r="H107" i="25"/>
  <c r="G107" i="25"/>
  <c r="F107" i="25"/>
  <c r="E107" i="25"/>
  <c r="D107" i="25"/>
  <c r="Y106" i="25"/>
  <c r="X106" i="25"/>
  <c r="W106" i="25"/>
  <c r="V106" i="25"/>
  <c r="U106" i="25"/>
  <c r="T106" i="25"/>
  <c r="S106" i="25"/>
  <c r="R106" i="25"/>
  <c r="Q106" i="25"/>
  <c r="P106" i="25"/>
  <c r="O106" i="25"/>
  <c r="N106" i="25"/>
  <c r="M106" i="25"/>
  <c r="L106" i="25"/>
  <c r="K106" i="25"/>
  <c r="J106" i="25"/>
  <c r="I106" i="25"/>
  <c r="H106" i="25"/>
  <c r="G106" i="25"/>
  <c r="F106" i="25"/>
  <c r="E106" i="25"/>
  <c r="D106" i="25"/>
  <c r="Y105" i="25"/>
  <c r="X105" i="25"/>
  <c r="W105" i="25"/>
  <c r="V105" i="25"/>
  <c r="U105" i="25"/>
  <c r="T105" i="25"/>
  <c r="S105" i="25"/>
  <c r="R105" i="25"/>
  <c r="Q105" i="25"/>
  <c r="P105" i="25"/>
  <c r="O105" i="25"/>
  <c r="N105" i="25"/>
  <c r="M105" i="25"/>
  <c r="L105" i="25"/>
  <c r="K105" i="25"/>
  <c r="J105" i="25"/>
  <c r="I105" i="25"/>
  <c r="H105" i="25"/>
  <c r="G105" i="25"/>
  <c r="F105" i="25"/>
  <c r="E105" i="25"/>
  <c r="D105" i="25"/>
  <c r="Y104" i="25"/>
  <c r="X104" i="25"/>
  <c r="W104" i="25"/>
  <c r="V104" i="25"/>
  <c r="U104" i="25"/>
  <c r="T104" i="25"/>
  <c r="S104" i="25"/>
  <c r="R104" i="25"/>
  <c r="Q104" i="25"/>
  <c r="P104" i="25"/>
  <c r="O104" i="25"/>
  <c r="N104" i="25"/>
  <c r="M104" i="25"/>
  <c r="L104" i="25"/>
  <c r="K104" i="25"/>
  <c r="J104" i="25"/>
  <c r="I104" i="25"/>
  <c r="H104" i="25"/>
  <c r="G104" i="25"/>
  <c r="F104" i="25"/>
  <c r="E104" i="25"/>
  <c r="D104" i="25"/>
  <c r="Y103" i="25"/>
  <c r="X103" i="25"/>
  <c r="W103" i="25"/>
  <c r="V103" i="25"/>
  <c r="U103" i="25"/>
  <c r="T103" i="25"/>
  <c r="S103" i="25"/>
  <c r="R103" i="25"/>
  <c r="Q103" i="25"/>
  <c r="P103" i="25"/>
  <c r="O103" i="25"/>
  <c r="N103" i="25"/>
  <c r="M103" i="25"/>
  <c r="L103" i="25"/>
  <c r="K103" i="25"/>
  <c r="J103" i="25"/>
  <c r="I103" i="25"/>
  <c r="H103" i="25"/>
  <c r="G103" i="25"/>
  <c r="F103" i="25"/>
  <c r="E103" i="25"/>
  <c r="D103" i="25"/>
  <c r="Y102" i="25"/>
  <c r="X102" i="25"/>
  <c r="W102" i="25"/>
  <c r="V102" i="25"/>
  <c r="U102" i="25"/>
  <c r="T102" i="25"/>
  <c r="S102" i="25"/>
  <c r="R102" i="25"/>
  <c r="Q102" i="25"/>
  <c r="P102" i="25"/>
  <c r="O102" i="25"/>
  <c r="N102" i="25"/>
  <c r="M102" i="25"/>
  <c r="L102" i="25"/>
  <c r="K102" i="25"/>
  <c r="J102" i="25"/>
  <c r="I102" i="25"/>
  <c r="H102" i="25"/>
  <c r="G102" i="25"/>
  <c r="F102" i="25"/>
  <c r="E102" i="25"/>
  <c r="D102" i="25"/>
  <c r="Y101" i="25"/>
  <c r="X101" i="25"/>
  <c r="W101" i="25"/>
  <c r="V101" i="25"/>
  <c r="U101" i="25"/>
  <c r="T101" i="25"/>
  <c r="S101" i="25"/>
  <c r="R101" i="25"/>
  <c r="Q101" i="25"/>
  <c r="P101" i="25"/>
  <c r="O101" i="25"/>
  <c r="N101" i="25"/>
  <c r="M101" i="25"/>
  <c r="L101" i="25"/>
  <c r="K101" i="25"/>
  <c r="J101" i="25"/>
  <c r="I101" i="25"/>
  <c r="H101" i="25"/>
  <c r="G101" i="25"/>
  <c r="F101" i="25"/>
  <c r="E101" i="25"/>
  <c r="D101" i="25"/>
  <c r="Y100" i="25"/>
  <c r="X100" i="25"/>
  <c r="W100" i="25"/>
  <c r="V100" i="25"/>
  <c r="U100" i="25"/>
  <c r="T100" i="25"/>
  <c r="S100" i="25"/>
  <c r="R100" i="25"/>
  <c r="Q100" i="25"/>
  <c r="P100" i="25"/>
  <c r="O100" i="25"/>
  <c r="N100" i="25"/>
  <c r="M100" i="25"/>
  <c r="L100" i="25"/>
  <c r="K100" i="25"/>
  <c r="J100" i="25"/>
  <c r="I100" i="25"/>
  <c r="H100" i="25"/>
  <c r="G100" i="25"/>
  <c r="F100" i="25"/>
  <c r="E100" i="25"/>
  <c r="D100" i="25"/>
  <c r="Y99" i="25"/>
  <c r="X99" i="25"/>
  <c r="W99" i="25"/>
  <c r="V99" i="25"/>
  <c r="U99" i="25"/>
  <c r="T99" i="25"/>
  <c r="S99" i="25"/>
  <c r="R99" i="25"/>
  <c r="Q99" i="25"/>
  <c r="P99" i="25"/>
  <c r="O99" i="25"/>
  <c r="N99" i="25"/>
  <c r="M99" i="25"/>
  <c r="L99" i="25"/>
  <c r="K99" i="25"/>
  <c r="J99" i="25"/>
  <c r="I99" i="25"/>
  <c r="H99" i="25"/>
  <c r="G99" i="25"/>
  <c r="F99" i="25"/>
  <c r="E99" i="25"/>
  <c r="D99" i="25"/>
  <c r="Y98" i="25"/>
  <c r="X98" i="25"/>
  <c r="W98" i="25"/>
  <c r="V98" i="25"/>
  <c r="U98" i="25"/>
  <c r="T98" i="25"/>
  <c r="S98" i="25"/>
  <c r="R98" i="25"/>
  <c r="Q98" i="25"/>
  <c r="P98" i="25"/>
  <c r="O98" i="25"/>
  <c r="N98" i="25"/>
  <c r="M98" i="25"/>
  <c r="L98" i="25"/>
  <c r="K98" i="25"/>
  <c r="J98" i="25"/>
  <c r="I98" i="25"/>
  <c r="H98" i="25"/>
  <c r="G98" i="25"/>
  <c r="F98" i="25"/>
  <c r="E98" i="25"/>
  <c r="D98" i="25"/>
  <c r="Y97" i="25"/>
  <c r="X97" i="25"/>
  <c r="W97" i="25"/>
  <c r="V97" i="25"/>
  <c r="U97" i="25"/>
  <c r="T97" i="25"/>
  <c r="S97" i="25"/>
  <c r="R97" i="25"/>
  <c r="Q97" i="25"/>
  <c r="P97" i="25"/>
  <c r="O97" i="25"/>
  <c r="N97" i="25"/>
  <c r="M97" i="25"/>
  <c r="L97" i="25"/>
  <c r="K97" i="25"/>
  <c r="J97" i="25"/>
  <c r="I97" i="25"/>
  <c r="H97" i="25"/>
  <c r="G97" i="25"/>
  <c r="F97" i="25"/>
  <c r="E97" i="25"/>
  <c r="D97" i="25"/>
  <c r="Y96" i="25"/>
  <c r="X96" i="25"/>
  <c r="W96" i="25"/>
  <c r="V96" i="25"/>
  <c r="U96" i="25"/>
  <c r="T96" i="25"/>
  <c r="S96" i="25"/>
  <c r="R96" i="25"/>
  <c r="Q96" i="25"/>
  <c r="P96" i="25"/>
  <c r="O96" i="25"/>
  <c r="N96" i="25"/>
  <c r="M96" i="25"/>
  <c r="L96" i="25"/>
  <c r="K96" i="25"/>
  <c r="J96" i="25"/>
  <c r="I96" i="25"/>
  <c r="H96" i="25"/>
  <c r="G96" i="25"/>
  <c r="F96" i="25"/>
  <c r="E96" i="25"/>
  <c r="D96" i="25"/>
  <c r="Y95" i="25"/>
  <c r="X95" i="25"/>
  <c r="W95" i="25"/>
  <c r="V95" i="25"/>
  <c r="U95" i="25"/>
  <c r="T95" i="25"/>
  <c r="S95" i="25"/>
  <c r="R95" i="25"/>
  <c r="Q95" i="25"/>
  <c r="P95" i="25"/>
  <c r="O95" i="25"/>
  <c r="N95" i="25"/>
  <c r="M95" i="25"/>
  <c r="L95" i="25"/>
  <c r="K95" i="25"/>
  <c r="J95" i="25"/>
  <c r="I95" i="25"/>
  <c r="H95" i="25"/>
  <c r="G95" i="25"/>
  <c r="F95" i="25"/>
  <c r="E95" i="25"/>
  <c r="D95" i="25"/>
  <c r="Y94" i="25"/>
  <c r="X94" i="25"/>
  <c r="W94" i="25"/>
  <c r="V94" i="25"/>
  <c r="U94" i="25"/>
  <c r="T94" i="25"/>
  <c r="S94" i="25"/>
  <c r="R94" i="25"/>
  <c r="Q94" i="25"/>
  <c r="P94" i="25"/>
  <c r="O94" i="25"/>
  <c r="N94" i="25"/>
  <c r="M94" i="25"/>
  <c r="L94" i="25"/>
  <c r="K94" i="25"/>
  <c r="J94" i="25"/>
  <c r="I94" i="25"/>
  <c r="H94" i="25"/>
  <c r="G94" i="25"/>
  <c r="F94" i="25"/>
  <c r="E94" i="25"/>
  <c r="D94" i="25"/>
  <c r="Y93" i="25"/>
  <c r="X93" i="25"/>
  <c r="W93" i="25"/>
  <c r="V93" i="25"/>
  <c r="U93" i="25"/>
  <c r="T93" i="25"/>
  <c r="S93" i="25"/>
  <c r="R93" i="25"/>
  <c r="Q93" i="25"/>
  <c r="P93" i="25"/>
  <c r="O93" i="25"/>
  <c r="N93" i="25"/>
  <c r="M93" i="25"/>
  <c r="L93" i="25"/>
  <c r="K93" i="25"/>
  <c r="J93" i="25"/>
  <c r="I93" i="25"/>
  <c r="H93" i="25"/>
  <c r="G93" i="25"/>
  <c r="F93" i="25"/>
  <c r="E93" i="25"/>
  <c r="D93" i="25"/>
  <c r="Y92" i="25"/>
  <c r="X92" i="25"/>
  <c r="W92" i="25"/>
  <c r="V92" i="25"/>
  <c r="U92" i="25"/>
  <c r="T92" i="25"/>
  <c r="S92" i="25"/>
  <c r="R92" i="25"/>
  <c r="Q92" i="25"/>
  <c r="P92" i="25"/>
  <c r="O92" i="25"/>
  <c r="N92" i="25"/>
  <c r="M92" i="25"/>
  <c r="L92" i="25"/>
  <c r="K92" i="25"/>
  <c r="J92" i="25"/>
  <c r="I92" i="25"/>
  <c r="H92" i="25"/>
  <c r="G92" i="25"/>
  <c r="F92" i="25"/>
  <c r="E92" i="25"/>
  <c r="D92" i="25"/>
  <c r="Y91" i="25"/>
  <c r="X91" i="25"/>
  <c r="W91" i="25"/>
  <c r="V91" i="25"/>
  <c r="U91" i="25"/>
  <c r="T91" i="25"/>
  <c r="S91" i="25"/>
  <c r="R91" i="25"/>
  <c r="Q91" i="25"/>
  <c r="P91" i="25"/>
  <c r="O91" i="25"/>
  <c r="N91" i="25"/>
  <c r="M91" i="25"/>
  <c r="L91" i="25"/>
  <c r="K91" i="25"/>
  <c r="J91" i="25"/>
  <c r="I91" i="25"/>
  <c r="H91" i="25"/>
  <c r="G91" i="25"/>
  <c r="F91" i="25"/>
  <c r="E91" i="25"/>
  <c r="D91" i="25"/>
  <c r="Y90" i="25"/>
  <c r="X90" i="25"/>
  <c r="W90" i="25"/>
  <c r="V90" i="25"/>
  <c r="U90" i="25"/>
  <c r="T90" i="25"/>
  <c r="S90" i="25"/>
  <c r="R90" i="25"/>
  <c r="Q90" i="25"/>
  <c r="P90" i="25"/>
  <c r="O90" i="25"/>
  <c r="N90" i="25"/>
  <c r="M90" i="25"/>
  <c r="L90" i="25"/>
  <c r="K90" i="25"/>
  <c r="J90" i="25"/>
  <c r="I90" i="25"/>
  <c r="H90" i="25"/>
  <c r="G90" i="25"/>
  <c r="F90" i="25"/>
  <c r="E90" i="25"/>
  <c r="D90" i="25"/>
  <c r="Y89" i="25"/>
  <c r="X89" i="25"/>
  <c r="W89" i="25"/>
  <c r="V89" i="25"/>
  <c r="U89" i="25"/>
  <c r="T89" i="25"/>
  <c r="S89" i="25"/>
  <c r="R89" i="25"/>
  <c r="Q89" i="25"/>
  <c r="P89" i="25"/>
  <c r="O89" i="25"/>
  <c r="N89" i="25"/>
  <c r="M89" i="25"/>
  <c r="L89" i="25"/>
  <c r="K89" i="25"/>
  <c r="J89" i="25"/>
  <c r="I89" i="25"/>
  <c r="H89" i="25"/>
  <c r="G89" i="25"/>
  <c r="F89" i="25"/>
  <c r="E89" i="25"/>
  <c r="D89" i="25"/>
  <c r="Y88" i="25"/>
  <c r="X88" i="25"/>
  <c r="W88" i="25"/>
  <c r="V88" i="25"/>
  <c r="U88" i="25"/>
  <c r="T88" i="25"/>
  <c r="S88" i="25"/>
  <c r="R88" i="25"/>
  <c r="Q88" i="25"/>
  <c r="P88" i="25"/>
  <c r="O88" i="25"/>
  <c r="N88" i="25"/>
  <c r="M88" i="25"/>
  <c r="L88" i="25"/>
  <c r="K88" i="25"/>
  <c r="J88" i="25"/>
  <c r="I88" i="25"/>
  <c r="H88" i="25"/>
  <c r="G88" i="25"/>
  <c r="F88" i="25"/>
  <c r="E88" i="25"/>
  <c r="D88" i="25"/>
  <c r="Y87" i="25"/>
  <c r="X87" i="25"/>
  <c r="W87" i="25"/>
  <c r="V87" i="25"/>
  <c r="U87" i="25"/>
  <c r="T87" i="25"/>
  <c r="S87" i="25"/>
  <c r="R87" i="25"/>
  <c r="Q87" i="25"/>
  <c r="P87" i="25"/>
  <c r="O87" i="25"/>
  <c r="N87" i="25"/>
  <c r="M87" i="25"/>
  <c r="L87" i="25"/>
  <c r="K87" i="25"/>
  <c r="J87" i="25"/>
  <c r="I87" i="25"/>
  <c r="H87" i="25"/>
  <c r="G87" i="25"/>
  <c r="F87" i="25"/>
  <c r="E87" i="25"/>
  <c r="D87" i="25"/>
  <c r="Y86" i="25"/>
  <c r="X86" i="25"/>
  <c r="W86" i="25"/>
  <c r="V86" i="25"/>
  <c r="U86" i="25"/>
  <c r="T86" i="25"/>
  <c r="S86" i="25"/>
  <c r="R86" i="25"/>
  <c r="Q86" i="25"/>
  <c r="P86" i="25"/>
  <c r="O86" i="25"/>
  <c r="N86" i="25"/>
  <c r="M86" i="25"/>
  <c r="L86" i="25"/>
  <c r="K86" i="25"/>
  <c r="J86" i="25"/>
  <c r="I86" i="25"/>
  <c r="H86" i="25"/>
  <c r="G86" i="25"/>
  <c r="F86" i="25"/>
  <c r="E86" i="25"/>
  <c r="D86" i="25"/>
  <c r="Y85" i="25"/>
  <c r="X85" i="25"/>
  <c r="W85" i="25"/>
  <c r="V85" i="25"/>
  <c r="U85" i="25"/>
  <c r="T85" i="25"/>
  <c r="S85" i="25"/>
  <c r="R85" i="25"/>
  <c r="Q85" i="25"/>
  <c r="P85" i="25"/>
  <c r="O85" i="25"/>
  <c r="N85" i="25"/>
  <c r="M85" i="25"/>
  <c r="L85" i="25"/>
  <c r="K85" i="25"/>
  <c r="J85" i="25"/>
  <c r="I85" i="25"/>
  <c r="H85" i="25"/>
  <c r="G85" i="25"/>
  <c r="F85" i="25"/>
  <c r="E85" i="25"/>
  <c r="BC85" i="25" s="1"/>
  <c r="D85" i="25"/>
  <c r="Y84" i="25"/>
  <c r="X84" i="25"/>
  <c r="W84" i="25"/>
  <c r="V84" i="25"/>
  <c r="U84" i="25"/>
  <c r="T84" i="25"/>
  <c r="S84" i="25"/>
  <c r="R84" i="25"/>
  <c r="Q84" i="25"/>
  <c r="P84" i="25"/>
  <c r="O84" i="25"/>
  <c r="N84" i="25"/>
  <c r="M84" i="25"/>
  <c r="L84" i="25"/>
  <c r="K84" i="25"/>
  <c r="J84" i="25"/>
  <c r="I84" i="25"/>
  <c r="H84" i="25"/>
  <c r="G84" i="25"/>
  <c r="F84" i="25"/>
  <c r="E84" i="25"/>
  <c r="BC84" i="25" s="1"/>
  <c r="D84" i="25"/>
  <c r="Y83" i="25"/>
  <c r="X83" i="25"/>
  <c r="W83" i="25"/>
  <c r="V83" i="25"/>
  <c r="U83" i="25"/>
  <c r="T83" i="25"/>
  <c r="S83" i="25"/>
  <c r="R83" i="25"/>
  <c r="Q83" i="25"/>
  <c r="P83" i="25"/>
  <c r="O83" i="25"/>
  <c r="N83" i="25"/>
  <c r="M83" i="25"/>
  <c r="L83" i="25"/>
  <c r="K83" i="25"/>
  <c r="J83" i="25"/>
  <c r="I83" i="25"/>
  <c r="H83" i="25"/>
  <c r="G83" i="25"/>
  <c r="F83" i="25"/>
  <c r="E83" i="25"/>
  <c r="D83" i="25"/>
  <c r="Y82" i="25"/>
  <c r="X82" i="25"/>
  <c r="W82" i="25"/>
  <c r="V82" i="25"/>
  <c r="U82" i="25"/>
  <c r="T82" i="25"/>
  <c r="S82" i="25"/>
  <c r="R82" i="25"/>
  <c r="Q82" i="25"/>
  <c r="P82" i="25"/>
  <c r="O82" i="25"/>
  <c r="N82" i="25"/>
  <c r="M82" i="25"/>
  <c r="L82" i="25"/>
  <c r="K82" i="25"/>
  <c r="J82" i="25"/>
  <c r="I82" i="25"/>
  <c r="H82" i="25"/>
  <c r="G82" i="25"/>
  <c r="F82" i="25"/>
  <c r="E82" i="25"/>
  <c r="BC82" i="25" s="1"/>
  <c r="D82" i="25"/>
  <c r="Y81" i="25"/>
  <c r="X81" i="25"/>
  <c r="W81" i="25"/>
  <c r="V81" i="25"/>
  <c r="U81" i="25"/>
  <c r="T81" i="25"/>
  <c r="S81" i="25"/>
  <c r="R81" i="25"/>
  <c r="Q81" i="25"/>
  <c r="P81" i="25"/>
  <c r="O81" i="25"/>
  <c r="N81" i="25"/>
  <c r="M81" i="25"/>
  <c r="L81" i="25"/>
  <c r="K81" i="25"/>
  <c r="J81" i="25"/>
  <c r="I81" i="25"/>
  <c r="H81" i="25"/>
  <c r="G81" i="25"/>
  <c r="F81" i="25"/>
  <c r="E81" i="25"/>
  <c r="D81" i="25"/>
  <c r="Y80" i="25"/>
  <c r="X80" i="25"/>
  <c r="W80" i="25"/>
  <c r="V80" i="25"/>
  <c r="U80" i="25"/>
  <c r="T80" i="25"/>
  <c r="S80" i="25"/>
  <c r="R80" i="25"/>
  <c r="Q80" i="25"/>
  <c r="P80" i="25"/>
  <c r="O80" i="25"/>
  <c r="N80" i="25"/>
  <c r="M80" i="25"/>
  <c r="L80" i="25"/>
  <c r="K80" i="25"/>
  <c r="J80" i="25"/>
  <c r="I80" i="25"/>
  <c r="H80" i="25"/>
  <c r="G80" i="25"/>
  <c r="F80" i="25"/>
  <c r="E80" i="25"/>
  <c r="BC80" i="25" s="1"/>
  <c r="D80" i="25"/>
  <c r="Y79" i="25"/>
  <c r="X79" i="25"/>
  <c r="W79" i="25"/>
  <c r="V79" i="25"/>
  <c r="U79" i="25"/>
  <c r="T79" i="25"/>
  <c r="S79" i="25"/>
  <c r="R79" i="25"/>
  <c r="Q79" i="25"/>
  <c r="P79" i="25"/>
  <c r="O79" i="25"/>
  <c r="N79" i="25"/>
  <c r="M79" i="25"/>
  <c r="L79" i="25"/>
  <c r="K79" i="25"/>
  <c r="J79" i="25"/>
  <c r="I79" i="25"/>
  <c r="H79" i="25"/>
  <c r="G79" i="25"/>
  <c r="F79" i="25"/>
  <c r="E79" i="25"/>
  <c r="D79" i="25"/>
  <c r="Y78" i="25"/>
  <c r="X78" i="25"/>
  <c r="W78" i="25"/>
  <c r="V78" i="25"/>
  <c r="U78" i="25"/>
  <c r="T78" i="25"/>
  <c r="S78" i="25"/>
  <c r="R78" i="25"/>
  <c r="Q78" i="25"/>
  <c r="P78" i="25"/>
  <c r="O78" i="25"/>
  <c r="N78" i="25"/>
  <c r="M78" i="25"/>
  <c r="L78" i="25"/>
  <c r="K78" i="25"/>
  <c r="J78" i="25"/>
  <c r="I78" i="25"/>
  <c r="H78" i="25"/>
  <c r="G78" i="25"/>
  <c r="F78" i="25"/>
  <c r="BH78" i="25" s="1"/>
  <c r="E78" i="25"/>
  <c r="BC78" i="25" s="1"/>
  <c r="D78" i="25"/>
  <c r="Y77" i="25"/>
  <c r="X77" i="25"/>
  <c r="W77" i="25"/>
  <c r="V77" i="25"/>
  <c r="U77" i="25"/>
  <c r="T77" i="25"/>
  <c r="S77" i="25"/>
  <c r="R77" i="25"/>
  <c r="Q77" i="25"/>
  <c r="P77" i="25"/>
  <c r="O77" i="25"/>
  <c r="N77" i="25"/>
  <c r="M77" i="25"/>
  <c r="L77" i="25"/>
  <c r="K77" i="25"/>
  <c r="J77" i="25"/>
  <c r="I77" i="25"/>
  <c r="H77" i="25"/>
  <c r="G77" i="25"/>
  <c r="F77" i="25"/>
  <c r="E77" i="25"/>
  <c r="BC77" i="25" s="1"/>
  <c r="D77" i="25"/>
  <c r="Y76" i="25"/>
  <c r="X76" i="25"/>
  <c r="W76" i="25"/>
  <c r="V76" i="25"/>
  <c r="U76" i="25"/>
  <c r="T76" i="25"/>
  <c r="S76" i="25"/>
  <c r="R76" i="25"/>
  <c r="Q76" i="25"/>
  <c r="P76" i="25"/>
  <c r="O76" i="25"/>
  <c r="N76" i="25"/>
  <c r="M76" i="25"/>
  <c r="L76" i="25"/>
  <c r="K76" i="25"/>
  <c r="J76" i="25"/>
  <c r="I76" i="25"/>
  <c r="H76" i="25"/>
  <c r="G76" i="25"/>
  <c r="F76" i="25"/>
  <c r="E76" i="25"/>
  <c r="D76" i="25"/>
  <c r="Y75" i="25"/>
  <c r="X75" i="25"/>
  <c r="W75" i="25"/>
  <c r="V75" i="25"/>
  <c r="U75" i="25"/>
  <c r="T75" i="25"/>
  <c r="S75" i="25"/>
  <c r="R75" i="25"/>
  <c r="Q75" i="25"/>
  <c r="P75" i="25"/>
  <c r="O75" i="25"/>
  <c r="N75" i="25"/>
  <c r="M75" i="25"/>
  <c r="L75" i="25"/>
  <c r="K75" i="25"/>
  <c r="J75" i="25"/>
  <c r="I75" i="25"/>
  <c r="H75" i="25"/>
  <c r="G75" i="25"/>
  <c r="F75" i="25"/>
  <c r="E75" i="25"/>
  <c r="BC75" i="25" s="1"/>
  <c r="D75" i="25"/>
  <c r="Y74" i="25"/>
  <c r="X74" i="25"/>
  <c r="W74" i="25"/>
  <c r="V74" i="25"/>
  <c r="U74" i="25"/>
  <c r="T74" i="25"/>
  <c r="S74" i="25"/>
  <c r="R74" i="25"/>
  <c r="Q74" i="25"/>
  <c r="P74" i="25"/>
  <c r="O74" i="25"/>
  <c r="N74" i="25"/>
  <c r="M74" i="25"/>
  <c r="L74" i="25"/>
  <c r="K74" i="25"/>
  <c r="J74" i="25"/>
  <c r="I74" i="25"/>
  <c r="H74" i="25"/>
  <c r="G74" i="25"/>
  <c r="F74" i="25"/>
  <c r="E74" i="25"/>
  <c r="D74" i="25"/>
  <c r="Y73" i="25"/>
  <c r="X73" i="25"/>
  <c r="W73" i="25"/>
  <c r="V73" i="25"/>
  <c r="U73" i="25"/>
  <c r="T73" i="25"/>
  <c r="S73" i="25"/>
  <c r="R73" i="25"/>
  <c r="Q73" i="25"/>
  <c r="P73" i="25"/>
  <c r="O73" i="25"/>
  <c r="N73" i="25"/>
  <c r="M73" i="25"/>
  <c r="L73" i="25"/>
  <c r="K73" i="25"/>
  <c r="J73" i="25"/>
  <c r="I73" i="25"/>
  <c r="H73" i="25"/>
  <c r="G73" i="25"/>
  <c r="F73" i="25"/>
  <c r="E73" i="25"/>
  <c r="BC73" i="25" s="1"/>
  <c r="D73" i="25"/>
  <c r="Y72" i="25"/>
  <c r="X72" i="25"/>
  <c r="W72" i="25"/>
  <c r="V72" i="25"/>
  <c r="U72" i="25"/>
  <c r="T72" i="25"/>
  <c r="S72" i="25"/>
  <c r="R72" i="25"/>
  <c r="Q72" i="25"/>
  <c r="P72" i="25"/>
  <c r="O72" i="25"/>
  <c r="N72" i="25"/>
  <c r="M72" i="25"/>
  <c r="L72" i="25"/>
  <c r="K72" i="25"/>
  <c r="J72" i="25"/>
  <c r="I72" i="25"/>
  <c r="H72" i="25"/>
  <c r="G72" i="25"/>
  <c r="F72" i="25"/>
  <c r="E72" i="25"/>
  <c r="D72" i="25"/>
  <c r="Y71" i="25"/>
  <c r="X71" i="25"/>
  <c r="W71" i="25"/>
  <c r="V71" i="25"/>
  <c r="U71" i="25"/>
  <c r="T71" i="25"/>
  <c r="S71" i="25"/>
  <c r="R71" i="25"/>
  <c r="Q71" i="25"/>
  <c r="P71" i="25"/>
  <c r="O71" i="25"/>
  <c r="N71" i="25"/>
  <c r="M71" i="25"/>
  <c r="L71" i="25"/>
  <c r="K71" i="25"/>
  <c r="J71" i="25"/>
  <c r="I71" i="25"/>
  <c r="H71" i="25"/>
  <c r="G71" i="25"/>
  <c r="F71" i="25"/>
  <c r="E71" i="25"/>
  <c r="D71" i="25"/>
  <c r="Y70" i="25"/>
  <c r="X70" i="25"/>
  <c r="W70" i="25"/>
  <c r="V70" i="25"/>
  <c r="U70" i="25"/>
  <c r="T70" i="25"/>
  <c r="S70" i="25"/>
  <c r="R70" i="25"/>
  <c r="Q70" i="25"/>
  <c r="P70" i="25"/>
  <c r="O70" i="25"/>
  <c r="N70" i="25"/>
  <c r="M70" i="25"/>
  <c r="L70" i="25"/>
  <c r="K70" i="25"/>
  <c r="J70" i="25"/>
  <c r="I70" i="25"/>
  <c r="H70" i="25"/>
  <c r="G70" i="25"/>
  <c r="F70" i="25"/>
  <c r="BH70" i="25" s="1"/>
  <c r="E70" i="25"/>
  <c r="BC70" i="25" s="1"/>
  <c r="D70" i="25"/>
  <c r="Y69" i="25"/>
  <c r="X69" i="25"/>
  <c r="W69" i="25"/>
  <c r="V69" i="25"/>
  <c r="U69" i="25"/>
  <c r="T69" i="25"/>
  <c r="S69" i="25"/>
  <c r="R69" i="25"/>
  <c r="Q69" i="25"/>
  <c r="P69" i="25"/>
  <c r="O69" i="25"/>
  <c r="N69" i="25"/>
  <c r="M69" i="25"/>
  <c r="L69" i="25"/>
  <c r="K69" i="25"/>
  <c r="J69" i="25"/>
  <c r="I69" i="25"/>
  <c r="H69" i="25"/>
  <c r="G69" i="25"/>
  <c r="F69" i="25"/>
  <c r="E69" i="25"/>
  <c r="D69" i="25"/>
  <c r="Y68" i="25"/>
  <c r="X68" i="25"/>
  <c r="W68" i="25"/>
  <c r="V68" i="25"/>
  <c r="U68" i="25"/>
  <c r="T68" i="25"/>
  <c r="S68" i="25"/>
  <c r="R68" i="25"/>
  <c r="Q68" i="25"/>
  <c r="P68" i="25"/>
  <c r="O68" i="25"/>
  <c r="N68" i="25"/>
  <c r="M68" i="25"/>
  <c r="L68" i="25"/>
  <c r="K68" i="25"/>
  <c r="J68" i="25"/>
  <c r="I68" i="25"/>
  <c r="H68" i="25"/>
  <c r="G68" i="25"/>
  <c r="F68" i="25"/>
  <c r="E68" i="25"/>
  <c r="D68" i="25"/>
  <c r="Y67" i="25"/>
  <c r="X67" i="25"/>
  <c r="W67" i="25"/>
  <c r="V67" i="25"/>
  <c r="U67" i="25"/>
  <c r="T67" i="25"/>
  <c r="S67" i="25"/>
  <c r="R67" i="25"/>
  <c r="Q67" i="25"/>
  <c r="P67" i="25"/>
  <c r="O67" i="25"/>
  <c r="N67" i="25"/>
  <c r="M67" i="25"/>
  <c r="L67" i="25"/>
  <c r="K67" i="25"/>
  <c r="J67" i="25"/>
  <c r="I67" i="25"/>
  <c r="H67" i="25"/>
  <c r="G67" i="25"/>
  <c r="F67" i="25"/>
  <c r="BH67" i="25" s="1"/>
  <c r="E67" i="25"/>
  <c r="D67" i="25"/>
  <c r="Y66" i="25"/>
  <c r="X66" i="25"/>
  <c r="W66" i="25"/>
  <c r="V66" i="25"/>
  <c r="U66" i="25"/>
  <c r="T66" i="25"/>
  <c r="S66" i="25"/>
  <c r="R66" i="25"/>
  <c r="Q66" i="25"/>
  <c r="P66" i="25"/>
  <c r="O66" i="25"/>
  <c r="N66" i="25"/>
  <c r="M66" i="25"/>
  <c r="L66" i="25"/>
  <c r="K66" i="25"/>
  <c r="J66" i="25"/>
  <c r="I66" i="25"/>
  <c r="H66" i="25"/>
  <c r="G66" i="25"/>
  <c r="F66" i="25"/>
  <c r="E66" i="25"/>
  <c r="D66" i="25"/>
  <c r="Y65" i="25"/>
  <c r="X65" i="25"/>
  <c r="W65" i="25"/>
  <c r="V65" i="25"/>
  <c r="U65" i="25"/>
  <c r="T65" i="25"/>
  <c r="S65" i="25"/>
  <c r="R65" i="25"/>
  <c r="Q65" i="25"/>
  <c r="P65" i="25"/>
  <c r="O65" i="25"/>
  <c r="N65" i="25"/>
  <c r="M65" i="25"/>
  <c r="L65" i="25"/>
  <c r="K65" i="25"/>
  <c r="J65" i="25"/>
  <c r="I65" i="25"/>
  <c r="H65" i="25"/>
  <c r="G65" i="25"/>
  <c r="F65" i="25"/>
  <c r="E65" i="25"/>
  <c r="D65" i="25"/>
  <c r="Y64" i="25"/>
  <c r="X64" i="25"/>
  <c r="W64" i="25"/>
  <c r="V64" i="25"/>
  <c r="U64" i="25"/>
  <c r="T64" i="25"/>
  <c r="S64" i="25"/>
  <c r="R64" i="25"/>
  <c r="Q64" i="25"/>
  <c r="P64" i="25"/>
  <c r="O64" i="25"/>
  <c r="N64" i="25"/>
  <c r="M64" i="25"/>
  <c r="L64" i="25"/>
  <c r="K64" i="25"/>
  <c r="J64" i="25"/>
  <c r="I64" i="25"/>
  <c r="H64" i="25"/>
  <c r="G64" i="25"/>
  <c r="F64" i="25"/>
  <c r="BH64" i="25" s="1"/>
  <c r="E64" i="25"/>
  <c r="D64" i="25"/>
  <c r="Y63" i="25"/>
  <c r="X63" i="25"/>
  <c r="W63" i="25"/>
  <c r="V63" i="25"/>
  <c r="U63" i="25"/>
  <c r="T63" i="25"/>
  <c r="S63" i="25"/>
  <c r="R63" i="25"/>
  <c r="Q63" i="25"/>
  <c r="P63" i="25"/>
  <c r="O63" i="25"/>
  <c r="N63" i="25"/>
  <c r="M63" i="25"/>
  <c r="L63" i="25"/>
  <c r="K63" i="25"/>
  <c r="J63" i="25"/>
  <c r="I63" i="25"/>
  <c r="H63" i="25"/>
  <c r="G63" i="25"/>
  <c r="F63" i="25"/>
  <c r="E63" i="25"/>
  <c r="BC63" i="25" s="1"/>
  <c r="D63" i="25"/>
  <c r="Y62" i="25"/>
  <c r="X62" i="25"/>
  <c r="W62" i="25"/>
  <c r="V62" i="25"/>
  <c r="U62" i="25"/>
  <c r="T62" i="25"/>
  <c r="S62" i="25"/>
  <c r="R62" i="25"/>
  <c r="Q62" i="25"/>
  <c r="P62" i="25"/>
  <c r="O62" i="25"/>
  <c r="N62" i="25"/>
  <c r="M62" i="25"/>
  <c r="L62" i="25"/>
  <c r="K62" i="25"/>
  <c r="J62" i="25"/>
  <c r="I62" i="25"/>
  <c r="H62" i="25"/>
  <c r="G62" i="25"/>
  <c r="F62" i="25"/>
  <c r="E62" i="25"/>
  <c r="D62" i="25"/>
  <c r="Y61" i="25"/>
  <c r="X61" i="25"/>
  <c r="W61" i="25"/>
  <c r="V61" i="25"/>
  <c r="U61" i="25"/>
  <c r="T61" i="25"/>
  <c r="S61" i="25"/>
  <c r="R61" i="25"/>
  <c r="Q61" i="25"/>
  <c r="P61" i="25"/>
  <c r="O61" i="25"/>
  <c r="N61" i="25"/>
  <c r="M61" i="25"/>
  <c r="L61" i="25"/>
  <c r="K61" i="25"/>
  <c r="J61" i="25"/>
  <c r="I61" i="25"/>
  <c r="H61" i="25"/>
  <c r="G61" i="25"/>
  <c r="F61" i="25"/>
  <c r="E61" i="25"/>
  <c r="BC61" i="25" s="1"/>
  <c r="D61" i="25"/>
  <c r="Y60" i="25"/>
  <c r="X60" i="25"/>
  <c r="W60" i="25"/>
  <c r="V60" i="25"/>
  <c r="U60" i="25"/>
  <c r="T60" i="25"/>
  <c r="S60" i="25"/>
  <c r="R60" i="25"/>
  <c r="Q60" i="25"/>
  <c r="P60" i="25"/>
  <c r="O60" i="25"/>
  <c r="N60" i="25"/>
  <c r="M60" i="25"/>
  <c r="L60" i="25"/>
  <c r="K60" i="25"/>
  <c r="J60" i="25"/>
  <c r="I60" i="25"/>
  <c r="H60" i="25"/>
  <c r="G60" i="25"/>
  <c r="F60" i="25"/>
  <c r="BH60" i="25" s="1"/>
  <c r="E60" i="25"/>
  <c r="D60" i="25"/>
  <c r="Y59" i="25"/>
  <c r="X59" i="25"/>
  <c r="W59" i="25"/>
  <c r="V59" i="25"/>
  <c r="U59" i="25"/>
  <c r="T59" i="25"/>
  <c r="S59" i="25"/>
  <c r="R59" i="25"/>
  <c r="Q59" i="25"/>
  <c r="P59" i="25"/>
  <c r="O59" i="25"/>
  <c r="N59" i="25"/>
  <c r="M59" i="25"/>
  <c r="L59" i="25"/>
  <c r="K59" i="25"/>
  <c r="J59" i="25"/>
  <c r="I59" i="25"/>
  <c r="H59" i="25"/>
  <c r="G59" i="25"/>
  <c r="F59" i="25"/>
  <c r="E59" i="25"/>
  <c r="BC59" i="25" s="1"/>
  <c r="D59" i="25"/>
  <c r="Y58" i="25"/>
  <c r="X58" i="25"/>
  <c r="W58" i="25"/>
  <c r="V58" i="25"/>
  <c r="U58" i="25"/>
  <c r="T58" i="25"/>
  <c r="S58" i="25"/>
  <c r="R58" i="25"/>
  <c r="Q58" i="25"/>
  <c r="P58" i="25"/>
  <c r="O58" i="25"/>
  <c r="N58" i="25"/>
  <c r="M58" i="25"/>
  <c r="L58" i="25"/>
  <c r="K58" i="25"/>
  <c r="J58" i="25"/>
  <c r="I58" i="25"/>
  <c r="H58" i="25"/>
  <c r="G58" i="25"/>
  <c r="F58" i="25"/>
  <c r="E58" i="25"/>
  <c r="D58" i="25"/>
  <c r="Y57" i="25"/>
  <c r="X57" i="25"/>
  <c r="W57" i="25"/>
  <c r="V57" i="25"/>
  <c r="U57" i="25"/>
  <c r="T57" i="25"/>
  <c r="S57" i="25"/>
  <c r="R57" i="25"/>
  <c r="Q57" i="25"/>
  <c r="P57" i="25"/>
  <c r="O57" i="25"/>
  <c r="N57" i="25"/>
  <c r="M57" i="25"/>
  <c r="L57" i="25"/>
  <c r="K57" i="25"/>
  <c r="J57" i="25"/>
  <c r="I57" i="25"/>
  <c r="H57" i="25"/>
  <c r="G57" i="25"/>
  <c r="F57" i="25"/>
  <c r="E57" i="25"/>
  <c r="BC57" i="25" s="1"/>
  <c r="D57" i="25"/>
  <c r="Y56" i="25"/>
  <c r="X56" i="25"/>
  <c r="W56" i="25"/>
  <c r="V56" i="25"/>
  <c r="U56" i="25"/>
  <c r="T56" i="25"/>
  <c r="S56" i="25"/>
  <c r="R56" i="25"/>
  <c r="Q56" i="25"/>
  <c r="P56" i="25"/>
  <c r="O56" i="25"/>
  <c r="N56" i="25"/>
  <c r="M56" i="25"/>
  <c r="L56" i="25"/>
  <c r="K56" i="25"/>
  <c r="J56" i="25"/>
  <c r="I56" i="25"/>
  <c r="H56" i="25"/>
  <c r="G56" i="25"/>
  <c r="F56" i="25"/>
  <c r="BH56" i="25" s="1"/>
  <c r="E56" i="25"/>
  <c r="BC56" i="25" s="1"/>
  <c r="D56" i="25"/>
  <c r="Y55" i="25"/>
  <c r="X55" i="25"/>
  <c r="W55" i="25"/>
  <c r="V55" i="25"/>
  <c r="U55" i="25"/>
  <c r="T55" i="25"/>
  <c r="S55" i="25"/>
  <c r="R55" i="25"/>
  <c r="Q55" i="25"/>
  <c r="P55" i="25"/>
  <c r="O55" i="25"/>
  <c r="N55" i="25"/>
  <c r="M55" i="25"/>
  <c r="L55" i="25"/>
  <c r="K55" i="25"/>
  <c r="J55" i="25"/>
  <c r="I55" i="25"/>
  <c r="H55" i="25"/>
  <c r="G55" i="25"/>
  <c r="F55" i="25"/>
  <c r="E55" i="25"/>
  <c r="D55" i="25"/>
  <c r="Y54" i="25"/>
  <c r="X54" i="25"/>
  <c r="W54" i="25"/>
  <c r="V54" i="25"/>
  <c r="U54" i="25"/>
  <c r="T54" i="25"/>
  <c r="S54" i="25"/>
  <c r="R54" i="25"/>
  <c r="Q54" i="25"/>
  <c r="P54" i="25"/>
  <c r="O54" i="25"/>
  <c r="N54" i="25"/>
  <c r="M54" i="25"/>
  <c r="L54" i="25"/>
  <c r="K54" i="25"/>
  <c r="J54" i="25"/>
  <c r="I54" i="25"/>
  <c r="H54" i="25"/>
  <c r="G54" i="25"/>
  <c r="F54" i="25"/>
  <c r="E54" i="25"/>
  <c r="BC54" i="25" s="1"/>
  <c r="D54" i="25"/>
  <c r="Y53" i="25"/>
  <c r="X53" i="25"/>
  <c r="W53" i="25"/>
  <c r="V53" i="25"/>
  <c r="U53" i="25"/>
  <c r="T53" i="25"/>
  <c r="S53" i="25"/>
  <c r="R53" i="25"/>
  <c r="Q53" i="25"/>
  <c r="P53" i="25"/>
  <c r="O53" i="25"/>
  <c r="N53" i="25"/>
  <c r="M53" i="25"/>
  <c r="L53" i="25"/>
  <c r="K53" i="25"/>
  <c r="J53" i="25"/>
  <c r="I53" i="25"/>
  <c r="H53" i="25"/>
  <c r="G53" i="25"/>
  <c r="F53" i="25"/>
  <c r="E53" i="25"/>
  <c r="BC53" i="25" s="1"/>
  <c r="D53" i="25"/>
  <c r="Y52" i="25"/>
  <c r="X52" i="25"/>
  <c r="W52" i="25"/>
  <c r="V52" i="25"/>
  <c r="U52" i="25"/>
  <c r="T52" i="25"/>
  <c r="S52" i="25"/>
  <c r="R52" i="25"/>
  <c r="Q52" i="25"/>
  <c r="P52" i="25"/>
  <c r="O52" i="25"/>
  <c r="N52" i="25"/>
  <c r="M52" i="25"/>
  <c r="L52" i="25"/>
  <c r="K52" i="25"/>
  <c r="J52" i="25"/>
  <c r="I52" i="25"/>
  <c r="H52" i="25"/>
  <c r="G52" i="25"/>
  <c r="F52" i="25"/>
  <c r="E52" i="25"/>
  <c r="D52" i="25"/>
  <c r="Y51" i="25"/>
  <c r="X51" i="25"/>
  <c r="W51" i="25"/>
  <c r="V51" i="25"/>
  <c r="U51" i="25"/>
  <c r="T51" i="25"/>
  <c r="S51" i="25"/>
  <c r="R51" i="25"/>
  <c r="Q51" i="25"/>
  <c r="P51" i="25"/>
  <c r="O51" i="25"/>
  <c r="N51" i="25"/>
  <c r="M51" i="25"/>
  <c r="L51" i="25"/>
  <c r="K51" i="25"/>
  <c r="J51" i="25"/>
  <c r="I51" i="25"/>
  <c r="H51" i="25"/>
  <c r="G51" i="25"/>
  <c r="F51" i="25"/>
  <c r="E51" i="25"/>
  <c r="D51" i="25"/>
  <c r="Y50" i="25"/>
  <c r="X50" i="25"/>
  <c r="W50" i="25"/>
  <c r="V50" i="25"/>
  <c r="U50" i="25"/>
  <c r="T50" i="25"/>
  <c r="S50" i="25"/>
  <c r="R50" i="25"/>
  <c r="Q50" i="25"/>
  <c r="P50" i="25"/>
  <c r="O50" i="25"/>
  <c r="N50" i="25"/>
  <c r="M50" i="25"/>
  <c r="L50" i="25"/>
  <c r="K50" i="25"/>
  <c r="J50" i="25"/>
  <c r="I50" i="25"/>
  <c r="H50" i="25"/>
  <c r="G50" i="25"/>
  <c r="F50" i="25"/>
  <c r="E50" i="25"/>
  <c r="BC50" i="25" s="1"/>
  <c r="D50" i="25"/>
  <c r="Y49" i="25"/>
  <c r="X49" i="25"/>
  <c r="W49" i="25"/>
  <c r="V49" i="25"/>
  <c r="U49" i="25"/>
  <c r="T49" i="25"/>
  <c r="S49" i="25"/>
  <c r="R49" i="25"/>
  <c r="Q49" i="25"/>
  <c r="P49" i="25"/>
  <c r="O49" i="25"/>
  <c r="N49" i="25"/>
  <c r="M49" i="25"/>
  <c r="L49" i="25"/>
  <c r="K49" i="25"/>
  <c r="J49" i="25"/>
  <c r="I49" i="25"/>
  <c r="H49" i="25"/>
  <c r="G49" i="25"/>
  <c r="F49" i="25"/>
  <c r="E49" i="25"/>
  <c r="BC49" i="25" s="1"/>
  <c r="D49" i="25"/>
  <c r="Y48" i="25"/>
  <c r="X48" i="25"/>
  <c r="W48" i="25"/>
  <c r="V48" i="25"/>
  <c r="U48" i="25"/>
  <c r="T48" i="25"/>
  <c r="S48" i="25"/>
  <c r="R48" i="25"/>
  <c r="Q48" i="25"/>
  <c r="P48" i="25"/>
  <c r="O48" i="25"/>
  <c r="N48" i="25"/>
  <c r="M48" i="25"/>
  <c r="L48" i="25"/>
  <c r="K48" i="25"/>
  <c r="J48" i="25"/>
  <c r="I48" i="25"/>
  <c r="H48" i="25"/>
  <c r="G48" i="25"/>
  <c r="F48" i="25"/>
  <c r="E48" i="25"/>
  <c r="D48" i="25"/>
  <c r="Y47" i="25"/>
  <c r="X47" i="25"/>
  <c r="W47" i="25"/>
  <c r="V47" i="25"/>
  <c r="U47" i="25"/>
  <c r="T47" i="25"/>
  <c r="S47" i="25"/>
  <c r="R47" i="25"/>
  <c r="Q47" i="25"/>
  <c r="P47" i="25"/>
  <c r="O47" i="25"/>
  <c r="N47" i="25"/>
  <c r="M47" i="25"/>
  <c r="L47" i="25"/>
  <c r="K47" i="25"/>
  <c r="J47" i="25"/>
  <c r="I47" i="25"/>
  <c r="H47" i="25"/>
  <c r="G47" i="25"/>
  <c r="F47" i="25"/>
  <c r="E47" i="25"/>
  <c r="BC47" i="25" s="1"/>
  <c r="D47" i="25"/>
  <c r="Y46" i="25"/>
  <c r="X46" i="25"/>
  <c r="W46" i="25"/>
  <c r="V46" i="25"/>
  <c r="U46" i="25"/>
  <c r="T46" i="25"/>
  <c r="S46" i="25"/>
  <c r="R46" i="25"/>
  <c r="Q46" i="25"/>
  <c r="P46" i="25"/>
  <c r="O46" i="25"/>
  <c r="N46" i="25"/>
  <c r="M46" i="25"/>
  <c r="L46" i="25"/>
  <c r="K46" i="25"/>
  <c r="J46" i="25"/>
  <c r="I46" i="25"/>
  <c r="H46" i="25"/>
  <c r="G46" i="25"/>
  <c r="F46" i="25"/>
  <c r="E46" i="25"/>
  <c r="BC46" i="25" s="1"/>
  <c r="D46" i="25"/>
  <c r="Y45" i="25"/>
  <c r="X45" i="25"/>
  <c r="W45" i="25"/>
  <c r="V45" i="25"/>
  <c r="U45" i="25"/>
  <c r="T45" i="25"/>
  <c r="S45" i="25"/>
  <c r="R45" i="25"/>
  <c r="Q45" i="25"/>
  <c r="P45" i="25"/>
  <c r="O45" i="25"/>
  <c r="N45" i="25"/>
  <c r="M45" i="25"/>
  <c r="L45" i="25"/>
  <c r="K45" i="25"/>
  <c r="J45" i="25"/>
  <c r="I45" i="25"/>
  <c r="H45" i="25"/>
  <c r="G45" i="25"/>
  <c r="F45" i="25"/>
  <c r="E45" i="25"/>
  <c r="D45" i="25"/>
  <c r="Y44" i="25"/>
  <c r="X44" i="25"/>
  <c r="W44" i="25"/>
  <c r="V44" i="25"/>
  <c r="U44" i="25"/>
  <c r="T44" i="25"/>
  <c r="S44" i="25"/>
  <c r="R44" i="25"/>
  <c r="Q44" i="25"/>
  <c r="P44" i="25"/>
  <c r="O44" i="25"/>
  <c r="N44" i="25"/>
  <c r="M44" i="25"/>
  <c r="L44" i="25"/>
  <c r="K44" i="25"/>
  <c r="J44" i="25"/>
  <c r="I44" i="25"/>
  <c r="H44" i="25"/>
  <c r="G44" i="25"/>
  <c r="F44" i="25"/>
  <c r="E44" i="25"/>
  <c r="D44" i="25"/>
  <c r="Y43" i="25"/>
  <c r="X43" i="25"/>
  <c r="W43" i="25"/>
  <c r="V43" i="25"/>
  <c r="U43" i="25"/>
  <c r="T43" i="25"/>
  <c r="S43" i="25"/>
  <c r="R43" i="25"/>
  <c r="Q43" i="25"/>
  <c r="P43" i="25"/>
  <c r="O43" i="25"/>
  <c r="N43" i="25"/>
  <c r="M43" i="25"/>
  <c r="L43" i="25"/>
  <c r="K43" i="25"/>
  <c r="J43" i="25"/>
  <c r="I43" i="25"/>
  <c r="H43" i="25"/>
  <c r="G43" i="25"/>
  <c r="F43" i="25"/>
  <c r="E43" i="25"/>
  <c r="BC43" i="25" s="1"/>
  <c r="D43" i="25"/>
  <c r="Y42" i="25"/>
  <c r="X42" i="25"/>
  <c r="W42" i="25"/>
  <c r="V42" i="25"/>
  <c r="U42" i="25"/>
  <c r="T42" i="25"/>
  <c r="S42" i="25"/>
  <c r="R42" i="25"/>
  <c r="Q42" i="25"/>
  <c r="P42" i="25"/>
  <c r="O42" i="25"/>
  <c r="N42" i="25"/>
  <c r="M42" i="25"/>
  <c r="L42" i="25"/>
  <c r="K42" i="25"/>
  <c r="J42" i="25"/>
  <c r="I42" i="25"/>
  <c r="H42" i="25"/>
  <c r="G42" i="25"/>
  <c r="F42" i="25"/>
  <c r="E42" i="25"/>
  <c r="BC42" i="25" s="1"/>
  <c r="D42" i="25"/>
  <c r="Y41" i="25"/>
  <c r="X41" i="25"/>
  <c r="W41" i="25"/>
  <c r="V41" i="25"/>
  <c r="U41" i="25"/>
  <c r="T41" i="25"/>
  <c r="S41" i="25"/>
  <c r="R41" i="25"/>
  <c r="Q41" i="25"/>
  <c r="P41" i="25"/>
  <c r="O41" i="25"/>
  <c r="N41" i="25"/>
  <c r="M41" i="25"/>
  <c r="L41" i="25"/>
  <c r="K41" i="25"/>
  <c r="J41" i="25"/>
  <c r="I41" i="25"/>
  <c r="H41" i="25"/>
  <c r="G41" i="25"/>
  <c r="F41" i="25"/>
  <c r="E41" i="25"/>
  <c r="BC41" i="25" s="1"/>
  <c r="D41" i="25"/>
  <c r="Y40" i="25"/>
  <c r="X40" i="25"/>
  <c r="W40" i="25"/>
  <c r="V40" i="25"/>
  <c r="U40" i="25"/>
  <c r="T40" i="25"/>
  <c r="S40" i="25"/>
  <c r="R40" i="25"/>
  <c r="Q40" i="25"/>
  <c r="P40" i="25"/>
  <c r="O40" i="25"/>
  <c r="N40" i="25"/>
  <c r="M40" i="25"/>
  <c r="L40" i="25"/>
  <c r="K40" i="25"/>
  <c r="J40" i="25"/>
  <c r="I40" i="25"/>
  <c r="H40" i="25"/>
  <c r="G40" i="25"/>
  <c r="F40" i="25"/>
  <c r="E40" i="25"/>
  <c r="D40" i="25"/>
  <c r="Y39" i="25"/>
  <c r="X39" i="25"/>
  <c r="W39" i="25"/>
  <c r="V39" i="25"/>
  <c r="U39" i="25"/>
  <c r="T39" i="25"/>
  <c r="S39" i="25"/>
  <c r="R39" i="25"/>
  <c r="Q39" i="25"/>
  <c r="P39" i="25"/>
  <c r="O39" i="25"/>
  <c r="N39" i="25"/>
  <c r="M39" i="25"/>
  <c r="L39" i="25"/>
  <c r="K39" i="25"/>
  <c r="J39" i="25"/>
  <c r="I39" i="25"/>
  <c r="H39" i="25"/>
  <c r="G39" i="25"/>
  <c r="F39" i="25"/>
  <c r="E39" i="25"/>
  <c r="BC39" i="25" s="1"/>
  <c r="D39" i="25"/>
  <c r="Y38" i="25"/>
  <c r="X38" i="25"/>
  <c r="W38" i="25"/>
  <c r="V38" i="25"/>
  <c r="U38" i="25"/>
  <c r="T38" i="25"/>
  <c r="S38" i="25"/>
  <c r="R38" i="25"/>
  <c r="Q38" i="25"/>
  <c r="P38" i="25"/>
  <c r="O38" i="25"/>
  <c r="N38" i="25"/>
  <c r="M38" i="25"/>
  <c r="L38" i="25"/>
  <c r="K38" i="25"/>
  <c r="J38" i="25"/>
  <c r="I38" i="25"/>
  <c r="H38" i="25"/>
  <c r="G38" i="25"/>
  <c r="F38" i="25"/>
  <c r="E38" i="25"/>
  <c r="BC38" i="25" s="1"/>
  <c r="D38" i="25"/>
  <c r="Y37" i="25"/>
  <c r="X37" i="25"/>
  <c r="W37" i="25"/>
  <c r="V37" i="25"/>
  <c r="U37" i="25"/>
  <c r="T37" i="25"/>
  <c r="S37" i="25"/>
  <c r="R37" i="25"/>
  <c r="Q37" i="25"/>
  <c r="P37" i="25"/>
  <c r="O37" i="25"/>
  <c r="N37" i="25"/>
  <c r="M37" i="25"/>
  <c r="L37" i="25"/>
  <c r="K37" i="25"/>
  <c r="J37" i="25"/>
  <c r="I37" i="25"/>
  <c r="H37" i="25"/>
  <c r="G37" i="25"/>
  <c r="F37" i="25"/>
  <c r="E37" i="25"/>
  <c r="D37" i="25"/>
  <c r="Y36" i="25"/>
  <c r="X36" i="25"/>
  <c r="W36" i="25"/>
  <c r="V36" i="25"/>
  <c r="U36" i="25"/>
  <c r="T36" i="25"/>
  <c r="S36" i="25"/>
  <c r="R36" i="25"/>
  <c r="Q36" i="25"/>
  <c r="P36" i="25"/>
  <c r="O36" i="25"/>
  <c r="N36" i="25"/>
  <c r="M36" i="25"/>
  <c r="L36" i="25"/>
  <c r="K36" i="25"/>
  <c r="J36" i="25"/>
  <c r="I36" i="25"/>
  <c r="H36" i="25"/>
  <c r="G36" i="25"/>
  <c r="F36" i="25"/>
  <c r="E36" i="25"/>
  <c r="BC36" i="25" s="1"/>
  <c r="D36" i="25"/>
  <c r="Y35" i="25"/>
  <c r="X35" i="25"/>
  <c r="W35" i="25"/>
  <c r="V35" i="25"/>
  <c r="U35" i="25"/>
  <c r="T35" i="25"/>
  <c r="S35" i="25"/>
  <c r="R35" i="25"/>
  <c r="Q35" i="25"/>
  <c r="P35" i="25"/>
  <c r="O35" i="25"/>
  <c r="N35" i="25"/>
  <c r="M35" i="25"/>
  <c r="L35" i="25"/>
  <c r="K35" i="25"/>
  <c r="J35" i="25"/>
  <c r="I35" i="25"/>
  <c r="H35" i="25"/>
  <c r="G35" i="25"/>
  <c r="F35" i="25"/>
  <c r="E35" i="25"/>
  <c r="BC35" i="25" s="1"/>
  <c r="D35" i="25"/>
  <c r="Y34" i="25"/>
  <c r="X34" i="25"/>
  <c r="W34" i="25"/>
  <c r="V34" i="25"/>
  <c r="U34" i="25"/>
  <c r="T34" i="25"/>
  <c r="S34" i="25"/>
  <c r="R34" i="25"/>
  <c r="Q34" i="25"/>
  <c r="P34" i="25"/>
  <c r="O34" i="25"/>
  <c r="N34" i="25"/>
  <c r="M34" i="25"/>
  <c r="L34" i="25"/>
  <c r="K34" i="25"/>
  <c r="J34" i="25"/>
  <c r="I34" i="25"/>
  <c r="H34" i="25"/>
  <c r="G34" i="25"/>
  <c r="F34" i="25"/>
  <c r="E34" i="25"/>
  <c r="BC34" i="25" s="1"/>
  <c r="D34" i="25"/>
  <c r="Y33" i="25"/>
  <c r="X33" i="25"/>
  <c r="W33" i="25"/>
  <c r="V33" i="25"/>
  <c r="U33" i="25"/>
  <c r="T33" i="25"/>
  <c r="S33" i="25"/>
  <c r="R33" i="25"/>
  <c r="Q33" i="25"/>
  <c r="P33" i="25"/>
  <c r="O33" i="25"/>
  <c r="N33" i="25"/>
  <c r="M33" i="25"/>
  <c r="L33" i="25"/>
  <c r="K33" i="25"/>
  <c r="J33" i="25"/>
  <c r="I33" i="25"/>
  <c r="H33" i="25"/>
  <c r="G33" i="25"/>
  <c r="F33" i="25"/>
  <c r="E33" i="25"/>
  <c r="D33" i="25"/>
  <c r="Y32" i="25"/>
  <c r="X32" i="25"/>
  <c r="W32" i="25"/>
  <c r="V32" i="25"/>
  <c r="U32" i="25"/>
  <c r="T32" i="25"/>
  <c r="S32" i="25"/>
  <c r="R32" i="25"/>
  <c r="Q32" i="25"/>
  <c r="P32" i="25"/>
  <c r="O32" i="25"/>
  <c r="N32" i="25"/>
  <c r="M32" i="25"/>
  <c r="L32" i="25"/>
  <c r="K32" i="25"/>
  <c r="J32" i="25"/>
  <c r="I32" i="25"/>
  <c r="H32" i="25"/>
  <c r="G32" i="25"/>
  <c r="F32" i="25"/>
  <c r="E32" i="25"/>
  <c r="BC32" i="25" s="1"/>
  <c r="D32" i="25"/>
  <c r="Y31" i="25"/>
  <c r="X31" i="25"/>
  <c r="W31" i="25"/>
  <c r="V31" i="25"/>
  <c r="U31" i="25"/>
  <c r="T31" i="25"/>
  <c r="S31" i="25"/>
  <c r="R31" i="25"/>
  <c r="Q31" i="25"/>
  <c r="P31" i="25"/>
  <c r="O31" i="25"/>
  <c r="N31" i="25"/>
  <c r="M31" i="25"/>
  <c r="L31" i="25"/>
  <c r="K31" i="25"/>
  <c r="J31" i="25"/>
  <c r="I31" i="25"/>
  <c r="H31" i="25"/>
  <c r="G31" i="25"/>
  <c r="F31" i="25"/>
  <c r="E31" i="25"/>
  <c r="D31" i="25"/>
  <c r="Y30" i="25"/>
  <c r="X30" i="25"/>
  <c r="W30" i="25"/>
  <c r="V30" i="25"/>
  <c r="U30" i="25"/>
  <c r="T30" i="25"/>
  <c r="S30" i="25"/>
  <c r="R30" i="25"/>
  <c r="Q30" i="25"/>
  <c r="P30" i="25"/>
  <c r="O30" i="25"/>
  <c r="N30" i="25"/>
  <c r="M30" i="25"/>
  <c r="L30" i="25"/>
  <c r="K30" i="25"/>
  <c r="J30" i="25"/>
  <c r="I30" i="25"/>
  <c r="H30" i="25"/>
  <c r="G30" i="25"/>
  <c r="F30" i="25"/>
  <c r="E30" i="25"/>
  <c r="D30" i="25"/>
  <c r="Y29" i="25"/>
  <c r="X29" i="25"/>
  <c r="W29" i="25"/>
  <c r="V29" i="25"/>
  <c r="U29" i="25"/>
  <c r="T29" i="25"/>
  <c r="S29" i="25"/>
  <c r="R29" i="25"/>
  <c r="Q29" i="25"/>
  <c r="P29" i="25"/>
  <c r="O29" i="25"/>
  <c r="N29" i="25"/>
  <c r="M29" i="25"/>
  <c r="L29" i="25"/>
  <c r="K29" i="25"/>
  <c r="J29" i="25"/>
  <c r="I29" i="25"/>
  <c r="H29" i="25"/>
  <c r="G29" i="25"/>
  <c r="F29" i="25"/>
  <c r="E29" i="25"/>
  <c r="D29" i="25"/>
  <c r="Y28" i="25"/>
  <c r="X28" i="25"/>
  <c r="W28" i="25"/>
  <c r="V28" i="25"/>
  <c r="U28" i="25"/>
  <c r="T28" i="25"/>
  <c r="S28" i="25"/>
  <c r="R28" i="25"/>
  <c r="Q28" i="25"/>
  <c r="P28" i="25"/>
  <c r="O28" i="25"/>
  <c r="N28" i="25"/>
  <c r="M28" i="25"/>
  <c r="L28" i="25"/>
  <c r="K28" i="25"/>
  <c r="J28" i="25"/>
  <c r="I28" i="25"/>
  <c r="H28" i="25"/>
  <c r="G28" i="25"/>
  <c r="F28" i="25"/>
  <c r="E28" i="25"/>
  <c r="D28" i="25"/>
  <c r="Y27" i="25"/>
  <c r="X27" i="25"/>
  <c r="W27" i="25"/>
  <c r="V27" i="25"/>
  <c r="U27" i="25"/>
  <c r="T27" i="25"/>
  <c r="S27" i="25"/>
  <c r="R27" i="25"/>
  <c r="Q27" i="25"/>
  <c r="P27" i="25"/>
  <c r="O27" i="25"/>
  <c r="N27" i="25"/>
  <c r="M27" i="25"/>
  <c r="L27" i="25"/>
  <c r="K27" i="25"/>
  <c r="J27" i="25"/>
  <c r="I27" i="25"/>
  <c r="H27" i="25"/>
  <c r="G27" i="25"/>
  <c r="F27" i="25"/>
  <c r="E27" i="25"/>
  <c r="D27" i="25"/>
  <c r="Y26" i="25"/>
  <c r="X26" i="25"/>
  <c r="W26" i="25"/>
  <c r="V26" i="25"/>
  <c r="U26" i="25"/>
  <c r="T26" i="25"/>
  <c r="S26" i="25"/>
  <c r="R26" i="25"/>
  <c r="Q26" i="25"/>
  <c r="P26" i="25"/>
  <c r="O26" i="25"/>
  <c r="N26" i="25"/>
  <c r="M26" i="25"/>
  <c r="L26" i="25"/>
  <c r="K26" i="25"/>
  <c r="J26" i="25"/>
  <c r="I26" i="25"/>
  <c r="H26" i="25"/>
  <c r="G26" i="25"/>
  <c r="F26" i="25"/>
  <c r="E26" i="25"/>
  <c r="D26" i="25"/>
  <c r="Y25" i="25"/>
  <c r="X25" i="25"/>
  <c r="W25" i="25"/>
  <c r="V25" i="25"/>
  <c r="U25" i="25"/>
  <c r="T25" i="25"/>
  <c r="S25" i="25"/>
  <c r="R25" i="25"/>
  <c r="Q25" i="25"/>
  <c r="P25" i="25"/>
  <c r="O25" i="25"/>
  <c r="N25" i="25"/>
  <c r="M25" i="25"/>
  <c r="L25" i="25"/>
  <c r="K25" i="25"/>
  <c r="J25" i="25"/>
  <c r="I25" i="25"/>
  <c r="H25" i="25"/>
  <c r="G25" i="25"/>
  <c r="F25" i="25"/>
  <c r="E25" i="25"/>
  <c r="D25" i="25"/>
  <c r="Y24" i="25"/>
  <c r="X24" i="25"/>
  <c r="W24" i="25"/>
  <c r="V24" i="25"/>
  <c r="U24" i="25"/>
  <c r="T24" i="25"/>
  <c r="S24" i="25"/>
  <c r="R24" i="25"/>
  <c r="Q24" i="25"/>
  <c r="P24" i="25"/>
  <c r="O24" i="25"/>
  <c r="N24" i="25"/>
  <c r="M24" i="25"/>
  <c r="L24" i="25"/>
  <c r="K24" i="25"/>
  <c r="J24" i="25"/>
  <c r="I24" i="25"/>
  <c r="H24" i="25"/>
  <c r="G24" i="25"/>
  <c r="F24" i="25"/>
  <c r="E24" i="25"/>
  <c r="D24" i="25"/>
  <c r="Y23" i="25"/>
  <c r="X23" i="25"/>
  <c r="W23" i="25"/>
  <c r="V23" i="25"/>
  <c r="U23" i="25"/>
  <c r="T23" i="25"/>
  <c r="S23" i="25"/>
  <c r="R23" i="25"/>
  <c r="Q23" i="25"/>
  <c r="P23" i="25"/>
  <c r="O23" i="25"/>
  <c r="N23" i="25"/>
  <c r="M23" i="25"/>
  <c r="L23" i="25"/>
  <c r="K23" i="25"/>
  <c r="J23" i="25"/>
  <c r="I23" i="25"/>
  <c r="H23" i="25"/>
  <c r="G23" i="25"/>
  <c r="F23" i="25"/>
  <c r="E23" i="25"/>
  <c r="D23" i="25"/>
  <c r="Y22" i="25"/>
  <c r="X22" i="25"/>
  <c r="W22" i="25"/>
  <c r="V22" i="25"/>
  <c r="U22" i="25"/>
  <c r="T22" i="25"/>
  <c r="S22" i="25"/>
  <c r="R22" i="25"/>
  <c r="Q22" i="25"/>
  <c r="P22" i="25"/>
  <c r="O22" i="25"/>
  <c r="N22" i="25"/>
  <c r="M22" i="25"/>
  <c r="L22" i="25"/>
  <c r="K22" i="25"/>
  <c r="J22" i="25"/>
  <c r="I22" i="25"/>
  <c r="H22" i="25"/>
  <c r="G22" i="25"/>
  <c r="F22" i="25"/>
  <c r="E22" i="25"/>
  <c r="D22" i="25"/>
  <c r="Y21" i="25"/>
  <c r="X21" i="25"/>
  <c r="W21" i="25"/>
  <c r="V21" i="25"/>
  <c r="U21" i="25"/>
  <c r="T21" i="25"/>
  <c r="S21" i="25"/>
  <c r="R21" i="25"/>
  <c r="Q21" i="25"/>
  <c r="P21" i="25"/>
  <c r="O21" i="25"/>
  <c r="N21" i="25"/>
  <c r="M21" i="25"/>
  <c r="L21" i="25"/>
  <c r="K21" i="25"/>
  <c r="J21" i="25"/>
  <c r="I21" i="25"/>
  <c r="H21" i="25"/>
  <c r="G21" i="25"/>
  <c r="F21" i="25"/>
  <c r="E21" i="25"/>
  <c r="D21" i="25"/>
  <c r="Y20" i="25"/>
  <c r="X20" i="25"/>
  <c r="W20" i="25"/>
  <c r="V20" i="25"/>
  <c r="U20" i="25"/>
  <c r="T20" i="25"/>
  <c r="S20" i="25"/>
  <c r="R20" i="25"/>
  <c r="Q20" i="25"/>
  <c r="P20" i="25"/>
  <c r="O20" i="25"/>
  <c r="N20" i="25"/>
  <c r="M20" i="25"/>
  <c r="L20" i="25"/>
  <c r="K20" i="25"/>
  <c r="J20" i="25"/>
  <c r="I20" i="25"/>
  <c r="H20" i="25"/>
  <c r="G20" i="25"/>
  <c r="F20" i="25"/>
  <c r="E20" i="25"/>
  <c r="D20" i="25"/>
  <c r="Y19" i="25"/>
  <c r="X19" i="25"/>
  <c r="W19" i="25"/>
  <c r="V19" i="25"/>
  <c r="U19" i="25"/>
  <c r="T19" i="25"/>
  <c r="S19" i="25"/>
  <c r="R19" i="25"/>
  <c r="Q19" i="25"/>
  <c r="P19" i="25"/>
  <c r="O19" i="25"/>
  <c r="N19" i="25"/>
  <c r="M19" i="25"/>
  <c r="L19" i="25"/>
  <c r="K19" i="25"/>
  <c r="J19" i="25"/>
  <c r="I19" i="25"/>
  <c r="H19" i="25"/>
  <c r="G19" i="25"/>
  <c r="F19" i="25"/>
  <c r="E19" i="25"/>
  <c r="D19" i="25"/>
  <c r="Y18" i="25"/>
  <c r="X18" i="25"/>
  <c r="W18" i="25"/>
  <c r="V18" i="25"/>
  <c r="U18" i="25"/>
  <c r="T18" i="25"/>
  <c r="S18" i="25"/>
  <c r="R18" i="25"/>
  <c r="Q18" i="25"/>
  <c r="P18" i="25"/>
  <c r="O18" i="25"/>
  <c r="N18" i="25"/>
  <c r="M18" i="25"/>
  <c r="L18" i="25"/>
  <c r="K18" i="25"/>
  <c r="J18" i="25"/>
  <c r="I18" i="25"/>
  <c r="H18" i="25"/>
  <c r="G18" i="25"/>
  <c r="F18" i="25"/>
  <c r="E18" i="25"/>
  <c r="D18" i="25"/>
  <c r="Y17" i="25"/>
  <c r="X17" i="25"/>
  <c r="W17" i="25"/>
  <c r="V17" i="25"/>
  <c r="U17" i="25"/>
  <c r="T17" i="25"/>
  <c r="S17" i="25"/>
  <c r="R17" i="25"/>
  <c r="Q17" i="25"/>
  <c r="P17" i="25"/>
  <c r="O17" i="25"/>
  <c r="N17" i="25"/>
  <c r="M17" i="25"/>
  <c r="L17" i="25"/>
  <c r="K17" i="25"/>
  <c r="J17" i="25"/>
  <c r="I17" i="25"/>
  <c r="H17" i="25"/>
  <c r="G17" i="25"/>
  <c r="F17" i="25"/>
  <c r="E17" i="25"/>
  <c r="D17" i="25"/>
  <c r="Y16" i="25"/>
  <c r="X16" i="25"/>
  <c r="W16" i="25"/>
  <c r="V16" i="25"/>
  <c r="U16" i="25"/>
  <c r="T16" i="25"/>
  <c r="S16" i="25"/>
  <c r="R16" i="25"/>
  <c r="Q16" i="25"/>
  <c r="P16" i="25"/>
  <c r="O16" i="25"/>
  <c r="N16" i="25"/>
  <c r="M16" i="25"/>
  <c r="L16" i="25"/>
  <c r="K16" i="25"/>
  <c r="J16" i="25"/>
  <c r="I16" i="25"/>
  <c r="H16" i="25"/>
  <c r="G16" i="25"/>
  <c r="F16" i="25"/>
  <c r="E16" i="25"/>
  <c r="D16" i="25"/>
  <c r="Y15" i="25"/>
  <c r="X15" i="25"/>
  <c r="W15" i="25"/>
  <c r="V15" i="25"/>
  <c r="U15" i="25"/>
  <c r="T15" i="25"/>
  <c r="S15" i="25"/>
  <c r="R15" i="25"/>
  <c r="Q15" i="25"/>
  <c r="P15" i="25"/>
  <c r="O15" i="25"/>
  <c r="N15" i="25"/>
  <c r="M15" i="25"/>
  <c r="L15" i="25"/>
  <c r="K15" i="25"/>
  <c r="J15" i="25"/>
  <c r="I15" i="25"/>
  <c r="H15" i="25"/>
  <c r="G15" i="25"/>
  <c r="F15" i="25"/>
  <c r="E15" i="25"/>
  <c r="D15" i="25"/>
  <c r="Y14" i="25"/>
  <c r="X14" i="25"/>
  <c r="W14" i="25"/>
  <c r="V14" i="25"/>
  <c r="U14" i="25"/>
  <c r="T14" i="25"/>
  <c r="S14" i="25"/>
  <c r="R14" i="25"/>
  <c r="Q14" i="25"/>
  <c r="P14" i="25"/>
  <c r="O14" i="25"/>
  <c r="N14" i="25"/>
  <c r="M14" i="25"/>
  <c r="L14" i="25"/>
  <c r="K14" i="25"/>
  <c r="J14" i="25"/>
  <c r="I14" i="25"/>
  <c r="H14" i="25"/>
  <c r="G14" i="25"/>
  <c r="F14" i="25"/>
  <c r="E14" i="25"/>
  <c r="D14" i="25"/>
  <c r="Y13" i="25"/>
  <c r="X13" i="25"/>
  <c r="W13" i="25"/>
  <c r="V13" i="25"/>
  <c r="U13" i="25"/>
  <c r="T13" i="25"/>
  <c r="S13" i="25"/>
  <c r="R13" i="25"/>
  <c r="Q13" i="25"/>
  <c r="P13" i="25"/>
  <c r="O13" i="25"/>
  <c r="N13" i="25"/>
  <c r="M13" i="25"/>
  <c r="L13" i="25"/>
  <c r="K13" i="25"/>
  <c r="J13" i="25"/>
  <c r="I13" i="25"/>
  <c r="H13" i="25"/>
  <c r="G13" i="25"/>
  <c r="F13" i="25"/>
  <c r="E13" i="25"/>
  <c r="D13" i="25"/>
  <c r="Y12" i="25"/>
  <c r="X12" i="25"/>
  <c r="W12" i="25"/>
  <c r="V12" i="25"/>
  <c r="U12" i="25"/>
  <c r="T12" i="25"/>
  <c r="S12" i="25"/>
  <c r="R12" i="25"/>
  <c r="Q12" i="25"/>
  <c r="P12" i="25"/>
  <c r="O12" i="25"/>
  <c r="N12" i="25"/>
  <c r="M12" i="25"/>
  <c r="L12" i="25"/>
  <c r="K12" i="25"/>
  <c r="J12" i="25"/>
  <c r="I12" i="25"/>
  <c r="H12" i="25"/>
  <c r="G12" i="25"/>
  <c r="F12" i="25"/>
  <c r="E12" i="25"/>
  <c r="D12" i="25"/>
  <c r="Y11" i="25"/>
  <c r="X11" i="25"/>
  <c r="W11" i="25"/>
  <c r="V11" i="25"/>
  <c r="U11" i="25"/>
  <c r="T11" i="25"/>
  <c r="S11" i="25"/>
  <c r="R11" i="25"/>
  <c r="Q11" i="25"/>
  <c r="P11" i="25"/>
  <c r="O11" i="25"/>
  <c r="N11" i="25"/>
  <c r="M11" i="25"/>
  <c r="L11" i="25"/>
  <c r="K11" i="25"/>
  <c r="J11" i="25"/>
  <c r="I11" i="25"/>
  <c r="H11" i="25"/>
  <c r="G11" i="25"/>
  <c r="F11" i="25"/>
  <c r="E11" i="25"/>
  <c r="D11" i="25"/>
  <c r="Y10" i="25"/>
  <c r="X10" i="25"/>
  <c r="W10" i="25"/>
  <c r="V10" i="25"/>
  <c r="U10" i="25"/>
  <c r="T10" i="25"/>
  <c r="S10" i="25"/>
  <c r="R10" i="25"/>
  <c r="Q10" i="25"/>
  <c r="P10" i="25"/>
  <c r="O10" i="25"/>
  <c r="N10" i="25"/>
  <c r="M10" i="25"/>
  <c r="L10" i="25"/>
  <c r="K10" i="25"/>
  <c r="J10" i="25"/>
  <c r="I10" i="25"/>
  <c r="H10" i="25"/>
  <c r="G10" i="25"/>
  <c r="F10" i="25"/>
  <c r="E10" i="25"/>
  <c r="D10" i="25"/>
  <c r="Y9" i="25"/>
  <c r="X9" i="25"/>
  <c r="W9" i="25"/>
  <c r="V9" i="25"/>
  <c r="U9" i="25"/>
  <c r="T9" i="25"/>
  <c r="S9" i="25"/>
  <c r="R9" i="25"/>
  <c r="Q9" i="25"/>
  <c r="P9" i="25"/>
  <c r="O9" i="25"/>
  <c r="N9" i="25"/>
  <c r="M9" i="25"/>
  <c r="L9" i="25"/>
  <c r="K9" i="25"/>
  <c r="J9" i="25"/>
  <c r="I9" i="25"/>
  <c r="H9" i="25"/>
  <c r="G9" i="25"/>
  <c r="F9" i="25"/>
  <c r="E9" i="25"/>
  <c r="D9" i="25"/>
  <c r="Y8" i="25"/>
  <c r="X8" i="25"/>
  <c r="W8" i="25"/>
  <c r="V8" i="25"/>
  <c r="U8" i="25"/>
  <c r="T8" i="25"/>
  <c r="S8" i="25"/>
  <c r="R8" i="25"/>
  <c r="Q8" i="25"/>
  <c r="P8" i="25"/>
  <c r="O8" i="25"/>
  <c r="N8" i="25"/>
  <c r="M8" i="25"/>
  <c r="L8" i="25"/>
  <c r="K8" i="25"/>
  <c r="J8" i="25"/>
  <c r="I8" i="25"/>
  <c r="H8" i="25"/>
  <c r="G8" i="25"/>
  <c r="F8" i="25"/>
  <c r="E8" i="25"/>
  <c r="D8" i="25"/>
  <c r="Y7" i="25"/>
  <c r="X7" i="25"/>
  <c r="W7" i="25"/>
  <c r="V7" i="25"/>
  <c r="U7" i="25"/>
  <c r="T7" i="25"/>
  <c r="S7" i="25"/>
  <c r="R7" i="25"/>
  <c r="Q7" i="25"/>
  <c r="P7" i="25"/>
  <c r="O7" i="25"/>
  <c r="N7" i="25"/>
  <c r="M7" i="25"/>
  <c r="L7" i="25"/>
  <c r="K7" i="25"/>
  <c r="J7" i="25"/>
  <c r="I7" i="25"/>
  <c r="H7" i="25"/>
  <c r="G7" i="25"/>
  <c r="F7" i="25"/>
  <c r="E7" i="25"/>
  <c r="D7" i="25"/>
  <c r="Y6" i="25"/>
  <c r="X6" i="25"/>
  <c r="W6" i="25"/>
  <c r="V6" i="25"/>
  <c r="U6" i="25"/>
  <c r="T6" i="25"/>
  <c r="S6" i="25"/>
  <c r="R6" i="25"/>
  <c r="Q6" i="25"/>
  <c r="P6" i="25"/>
  <c r="O6" i="25"/>
  <c r="N6" i="25"/>
  <c r="M6" i="25"/>
  <c r="L6" i="25"/>
  <c r="K6" i="25"/>
  <c r="J6" i="25"/>
  <c r="I6" i="25"/>
  <c r="H6" i="25"/>
  <c r="G6" i="25"/>
  <c r="F6" i="25"/>
  <c r="E6" i="25"/>
  <c r="D6" i="25"/>
  <c r="Y5" i="25"/>
  <c r="X5" i="25"/>
  <c r="W5" i="25"/>
  <c r="V5" i="25"/>
  <c r="U5" i="25"/>
  <c r="T5" i="25"/>
  <c r="S5" i="25"/>
  <c r="R5" i="25"/>
  <c r="Q5" i="25"/>
  <c r="P5" i="25"/>
  <c r="O5" i="25"/>
  <c r="N5" i="25"/>
  <c r="M5" i="25"/>
  <c r="L5" i="25"/>
  <c r="K5" i="25"/>
  <c r="J5" i="25"/>
  <c r="I5" i="25"/>
  <c r="H5" i="25"/>
  <c r="G5" i="25"/>
  <c r="F5" i="25"/>
  <c r="E5" i="25"/>
  <c r="D5" i="25"/>
  <c r="Y4" i="25"/>
  <c r="X4" i="25"/>
  <c r="W4" i="25"/>
  <c r="V4" i="25"/>
  <c r="U4" i="25"/>
  <c r="T4" i="25"/>
  <c r="S4" i="25"/>
  <c r="R4" i="25"/>
  <c r="Q4" i="25"/>
  <c r="P4" i="25"/>
  <c r="O4" i="25"/>
  <c r="N4" i="25"/>
  <c r="M4" i="25"/>
  <c r="L4" i="25"/>
  <c r="K4" i="25"/>
  <c r="J4" i="25"/>
  <c r="I4" i="25"/>
  <c r="H4" i="25"/>
  <c r="G4" i="25"/>
  <c r="F4" i="25"/>
  <c r="E4" i="25"/>
  <c r="D4" i="25"/>
  <c r="Y3" i="25"/>
  <c r="X3" i="25"/>
  <c r="W3" i="25"/>
  <c r="V3" i="25"/>
  <c r="U3" i="25"/>
  <c r="T3" i="25"/>
  <c r="S3" i="25"/>
  <c r="R3" i="25"/>
  <c r="Q3" i="25"/>
  <c r="P3" i="25"/>
  <c r="O3" i="25"/>
  <c r="N3" i="25"/>
  <c r="M3" i="25"/>
  <c r="L3" i="25"/>
  <c r="K3" i="25"/>
  <c r="J3" i="25"/>
  <c r="I3" i="25"/>
  <c r="H3" i="25"/>
  <c r="G3" i="25"/>
  <c r="F3" i="25"/>
  <c r="E3" i="25"/>
  <c r="D3" i="25"/>
  <c r="BH235" i="25" l="1"/>
  <c r="BC235" i="25"/>
  <c r="BH236" i="25"/>
  <c r="BC236" i="25"/>
  <c r="BH237" i="25"/>
  <c r="BH144" i="25"/>
  <c r="BH145" i="25"/>
  <c r="BC145" i="25"/>
  <c r="BH146" i="25"/>
  <c r="BC146" i="25"/>
  <c r="BH147" i="25"/>
  <c r="BC147" i="25"/>
  <c r="BH148" i="25"/>
  <c r="BC148" i="25"/>
  <c r="BH149" i="25"/>
  <c r="BC149" i="25"/>
  <c r="BH150" i="25"/>
  <c r="BC150" i="25"/>
  <c r="BH151" i="25"/>
  <c r="BC151" i="25"/>
  <c r="BH152" i="25"/>
  <c r="BC152" i="25"/>
  <c r="BH153" i="25"/>
  <c r="BC153" i="25"/>
  <c r="BH154" i="25"/>
  <c r="BC154" i="25"/>
  <c r="BH155" i="25"/>
  <c r="BC155" i="25"/>
  <c r="BH156" i="25"/>
  <c r="BC156" i="25"/>
  <c r="BH157" i="25"/>
  <c r="BC157" i="25"/>
  <c r="BH158" i="25"/>
  <c r="BC158" i="25"/>
  <c r="BH159" i="25"/>
  <c r="BC159" i="25"/>
  <c r="BH160" i="25"/>
  <c r="BC160" i="25"/>
  <c r="BH161" i="25"/>
  <c r="BC161" i="25"/>
  <c r="BH162" i="25"/>
  <c r="BC162" i="25"/>
  <c r="BH163" i="25"/>
  <c r="BC163" i="25"/>
  <c r="BH164" i="25"/>
  <c r="BC164" i="25"/>
  <c r="BH165" i="25"/>
  <c r="BC165" i="25"/>
  <c r="BH166" i="25"/>
  <c r="BC166" i="25"/>
  <c r="BH167" i="25"/>
  <c r="BC167" i="25"/>
  <c r="BH168" i="25"/>
  <c r="BC168" i="25"/>
  <c r="BH169" i="25"/>
  <c r="BC169" i="25"/>
  <c r="BH170" i="25"/>
  <c r="BC170" i="25"/>
  <c r="BH171" i="25"/>
  <c r="BC171" i="25"/>
  <c r="BH172" i="25"/>
  <c r="BC172" i="25"/>
  <c r="BH173" i="25"/>
  <c r="BC173" i="25"/>
  <c r="BH174" i="25"/>
  <c r="BC174" i="25"/>
  <c r="BH175" i="25"/>
  <c r="BC175" i="25"/>
  <c r="BH176" i="25"/>
  <c r="BC176" i="25"/>
  <c r="BH177" i="25"/>
  <c r="BC177" i="25"/>
  <c r="BH178" i="25"/>
  <c r="BC178" i="25"/>
  <c r="BH179" i="25"/>
  <c r="BC179" i="25"/>
  <c r="BH180" i="25"/>
  <c r="BC180" i="25"/>
  <c r="BH181" i="25"/>
  <c r="BC181" i="25"/>
  <c r="BH182" i="25"/>
  <c r="BC182" i="25"/>
  <c r="BH183" i="25"/>
  <c r="BC183" i="25"/>
  <c r="BH184" i="25"/>
  <c r="BC184" i="25"/>
  <c r="BH185" i="25"/>
  <c r="BC185" i="25"/>
  <c r="BH186" i="25"/>
  <c r="BC186" i="25"/>
  <c r="BH187" i="25"/>
  <c r="BC187" i="25"/>
  <c r="BH188" i="25"/>
  <c r="BC188" i="25"/>
  <c r="BH189" i="25"/>
  <c r="BC189" i="25"/>
  <c r="BH190" i="25"/>
  <c r="BC190" i="25"/>
  <c r="BH191" i="25"/>
  <c r="BC191" i="25"/>
  <c r="BH192" i="25"/>
  <c r="BC192" i="25"/>
  <c r="BH193" i="25"/>
  <c r="BC193" i="25"/>
  <c r="BH194" i="25"/>
  <c r="BC194" i="25"/>
  <c r="BH195" i="25"/>
  <c r="BC195" i="25"/>
  <c r="BH196" i="25"/>
  <c r="BC196" i="25"/>
  <c r="BH197" i="25"/>
  <c r="BC197" i="25"/>
  <c r="BH198" i="25"/>
  <c r="BC198" i="25"/>
  <c r="BH199" i="25"/>
  <c r="BC199" i="25"/>
  <c r="BH200" i="25"/>
  <c r="BC200" i="25"/>
  <c r="BH201" i="25"/>
  <c r="BC201" i="25"/>
  <c r="BH202" i="25"/>
  <c r="BC202" i="25"/>
  <c r="BH203" i="25"/>
  <c r="BC203" i="25"/>
  <c r="BH204" i="25"/>
  <c r="BC204" i="25"/>
  <c r="BH205" i="25"/>
  <c r="BC205" i="25"/>
  <c r="BH206" i="25"/>
  <c r="BC206" i="25"/>
  <c r="BH207" i="25"/>
  <c r="BC207" i="25"/>
  <c r="BH208" i="25"/>
  <c r="BC208" i="25"/>
  <c r="BH209" i="25"/>
  <c r="BC209" i="25"/>
  <c r="BH210" i="25"/>
  <c r="BC210" i="25"/>
  <c r="BH211" i="25"/>
  <c r="BC211" i="25"/>
  <c r="BH212" i="25"/>
  <c r="BC212" i="25"/>
  <c r="BH213" i="25"/>
  <c r="BC213" i="25"/>
  <c r="BH214" i="25"/>
  <c r="BC214" i="25"/>
  <c r="BH215" i="25"/>
  <c r="BC215" i="25"/>
  <c r="BH216" i="25"/>
  <c r="BC216" i="25"/>
  <c r="BH217" i="25"/>
  <c r="BC217" i="25"/>
  <c r="BH218" i="25"/>
  <c r="BC218" i="25"/>
  <c r="BH219" i="25"/>
  <c r="BC219" i="25"/>
  <c r="BH220" i="25"/>
  <c r="BC220" i="25"/>
  <c r="BH221" i="25"/>
  <c r="BC221" i="25"/>
  <c r="BH222" i="25"/>
  <c r="BC222" i="25"/>
  <c r="BH223" i="25"/>
  <c r="BC223" i="25"/>
  <c r="BH224" i="25"/>
  <c r="BC224" i="25"/>
  <c r="BH225" i="25"/>
  <c r="BC225" i="25"/>
  <c r="BH226" i="25"/>
  <c r="BC226" i="25"/>
  <c r="BH227" i="25"/>
  <c r="BC227" i="25"/>
  <c r="BH228" i="25"/>
  <c r="BC228" i="25"/>
  <c r="BH229" i="25"/>
  <c r="BC229" i="25"/>
  <c r="BH230" i="25"/>
  <c r="BC230" i="25"/>
  <c r="BH231" i="25"/>
  <c r="BC231" i="25"/>
  <c r="BH232" i="25"/>
  <c r="BC232" i="25"/>
  <c r="BH233" i="25"/>
  <c r="BC233" i="25"/>
  <c r="BH234" i="25"/>
  <c r="BC234" i="25"/>
  <c r="BC237" i="25"/>
  <c r="BC238" i="25"/>
  <c r="BH271" i="25"/>
  <c r="BH272" i="25"/>
  <c r="BH273" i="25"/>
  <c r="BH274" i="25"/>
  <c r="BH275" i="25"/>
  <c r="BH277" i="25"/>
  <c r="BC239" i="25"/>
  <c r="BC240" i="25"/>
  <c r="BC241" i="25"/>
  <c r="BC242" i="25"/>
  <c r="BC243" i="25"/>
  <c r="BC244" i="25"/>
  <c r="BC245" i="25"/>
  <c r="BC246" i="25"/>
  <c r="BC247" i="25"/>
  <c r="BC248" i="25"/>
  <c r="BC249" i="25"/>
  <c r="BC250" i="25"/>
  <c r="BC251" i="25"/>
  <c r="BC252" i="25"/>
  <c r="BC253" i="25"/>
  <c r="BC254" i="25"/>
  <c r="BC255" i="25"/>
  <c r="BH256" i="25"/>
  <c r="BC256" i="25"/>
  <c r="BH257" i="25"/>
  <c r="BC257" i="25"/>
  <c r="BH258" i="25"/>
  <c r="BC258" i="25"/>
  <c r="BH259" i="25"/>
  <c r="BC259" i="25"/>
  <c r="BH260" i="25"/>
  <c r="BH261" i="25"/>
  <c r="BH262" i="25"/>
  <c r="BH263" i="25"/>
  <c r="BH264" i="25"/>
  <c r="BH265" i="25"/>
  <c r="BH3" i="25"/>
  <c r="BC4" i="25"/>
  <c r="BH4" i="25"/>
  <c r="BC5" i="25"/>
  <c r="BH5" i="25"/>
  <c r="BC6" i="25"/>
  <c r="BH6" i="25"/>
  <c r="BC7" i="25"/>
  <c r="BH7" i="25"/>
  <c r="BC8" i="25"/>
  <c r="BH8" i="25"/>
  <c r="BC9" i="25"/>
  <c r="BH9" i="25"/>
  <c r="BC10" i="25"/>
  <c r="BH10" i="25"/>
  <c r="BC11" i="25"/>
  <c r="BH11" i="25"/>
  <c r="BC12" i="25"/>
  <c r="BH12" i="25"/>
  <c r="BC13" i="25"/>
  <c r="BH13" i="25"/>
  <c r="BC14" i="25"/>
  <c r="BH14" i="25"/>
  <c r="BC15" i="25"/>
  <c r="BH15" i="25"/>
  <c r="BC16" i="25"/>
  <c r="BH16" i="25"/>
  <c r="BC17" i="25"/>
  <c r="BH17" i="25"/>
  <c r="BC18" i="25"/>
  <c r="BH18" i="25"/>
  <c r="BC19" i="25"/>
  <c r="BH19" i="25"/>
  <c r="BC20" i="25"/>
  <c r="BH20" i="25"/>
  <c r="BC21" i="25"/>
  <c r="BH21" i="25"/>
  <c r="BC22" i="25"/>
  <c r="BH22" i="25"/>
  <c r="BC23" i="25"/>
  <c r="BH23" i="25"/>
  <c r="BC24" i="25"/>
  <c r="BH24" i="25"/>
  <c r="BC25" i="25"/>
  <c r="BH25" i="25"/>
  <c r="BC26" i="25"/>
  <c r="BC27" i="25"/>
  <c r="BC28" i="25"/>
  <c r="BC29" i="25"/>
  <c r="BC30" i="25"/>
  <c r="BC33" i="25"/>
  <c r="BH57" i="25"/>
  <c r="BC58" i="25"/>
  <c r="BH58" i="25"/>
  <c r="BH59" i="25"/>
  <c r="BC60" i="25"/>
  <c r="BC65" i="25"/>
  <c r="BH65" i="25"/>
  <c r="BC66" i="25"/>
  <c r="BH66" i="25"/>
  <c r="BC67" i="25"/>
  <c r="BC71" i="25"/>
  <c r="BH71" i="25"/>
  <c r="BC72" i="25"/>
  <c r="BH72" i="25"/>
  <c r="BH73" i="25"/>
  <c r="BC74" i="25"/>
  <c r="BH74" i="25"/>
  <c r="BH75" i="25"/>
  <c r="BC76" i="25"/>
  <c r="BH76" i="25"/>
  <c r="BH77" i="25"/>
  <c r="BH26" i="25"/>
  <c r="BH27" i="25"/>
  <c r="BH28" i="25"/>
  <c r="BH29" i="25"/>
  <c r="BH30" i="25"/>
  <c r="BH32" i="25"/>
  <c r="BH33" i="25"/>
  <c r="BH34" i="25"/>
  <c r="BH35" i="25"/>
  <c r="BH36" i="25"/>
  <c r="BC37" i="25"/>
  <c r="BH37" i="25"/>
  <c r="BH38" i="25"/>
  <c r="BH39" i="25"/>
  <c r="BC40" i="25"/>
  <c r="BH40" i="25"/>
  <c r="BH41" i="25"/>
  <c r="BH42" i="25"/>
  <c r="BH43" i="25"/>
  <c r="BC44" i="25"/>
  <c r="BH44" i="25"/>
  <c r="BC45" i="25"/>
  <c r="BH45" i="25"/>
  <c r="BH46" i="25"/>
  <c r="BH47" i="25"/>
  <c r="BC48" i="25"/>
  <c r="BH48" i="25"/>
  <c r="BH49" i="25"/>
  <c r="BH50" i="25"/>
  <c r="BC51" i="25"/>
  <c r="BH51" i="25"/>
  <c r="BC52" i="25"/>
  <c r="BH52" i="25"/>
  <c r="BH53" i="25"/>
  <c r="BH54" i="25"/>
  <c r="BC55" i="25"/>
  <c r="BH55" i="25"/>
  <c r="BH61" i="25"/>
  <c r="BC62" i="25"/>
  <c r="BH62" i="25"/>
  <c r="BH63" i="25"/>
  <c r="BC64" i="25"/>
  <c r="BC68" i="25"/>
  <c r="BH68" i="25"/>
  <c r="BC69" i="25"/>
  <c r="BH69" i="25"/>
  <c r="BC79" i="25"/>
  <c r="BH79" i="25"/>
  <c r="BH80" i="25"/>
  <c r="BC81" i="25"/>
  <c r="BH81" i="25"/>
  <c r="BH82" i="25"/>
  <c r="BC83" i="25"/>
  <c r="BH83" i="25"/>
  <c r="BH84" i="25"/>
  <c r="BH85" i="25"/>
  <c r="BC86" i="25"/>
  <c r="BH86" i="25"/>
  <c r="BC87" i="25"/>
  <c r="BH87" i="25"/>
  <c r="BC88" i="25"/>
  <c r="BH88" i="25"/>
  <c r="BC89" i="25"/>
  <c r="BH89" i="25"/>
  <c r="BC90" i="25"/>
  <c r="BH90" i="25"/>
  <c r="BC91" i="25"/>
  <c r="BH91" i="25"/>
  <c r="BC92" i="25"/>
  <c r="BH92" i="25"/>
  <c r="BC93" i="25"/>
  <c r="BH93" i="25"/>
  <c r="BC94" i="25"/>
  <c r="BH94" i="25"/>
  <c r="BC95" i="25"/>
  <c r="BH95" i="25"/>
  <c r="BC96" i="25"/>
  <c r="BH96" i="25"/>
  <c r="BC97" i="25"/>
  <c r="BH97" i="25"/>
  <c r="BC98" i="25"/>
  <c r="BH98" i="25"/>
  <c r="BC99" i="25"/>
  <c r="BH99" i="25"/>
  <c r="BC100" i="25"/>
  <c r="BH100" i="25"/>
  <c r="BC101" i="25"/>
  <c r="BH101" i="25"/>
  <c r="BC260" i="25"/>
  <c r="BC261" i="25"/>
  <c r="BC262" i="25"/>
  <c r="BC263" i="25"/>
  <c r="BC264" i="25"/>
  <c r="BC265" i="25"/>
  <c r="BC266" i="25"/>
  <c r="BC267" i="25"/>
  <c r="BC268" i="25"/>
  <c r="BC269" i="25"/>
  <c r="BC270" i="25"/>
  <c r="BC271" i="25"/>
  <c r="BC272" i="25"/>
  <c r="BC273" i="25"/>
  <c r="BC274" i="25"/>
  <c r="BC275" i="25"/>
  <c r="BC276" i="25"/>
  <c r="BC277" i="25"/>
  <c r="BC278" i="25"/>
  <c r="BC279" i="25"/>
  <c r="BC280" i="25"/>
  <c r="BC281" i="25"/>
  <c r="BC282" i="25"/>
  <c r="BC102" i="25"/>
  <c r="BH102" i="25"/>
  <c r="BC103" i="25"/>
  <c r="BH103" i="25"/>
  <c r="BC104" i="25"/>
  <c r="BH104" i="25"/>
  <c r="BC105" i="25"/>
  <c r="BH105" i="25"/>
  <c r="BC106" i="25"/>
  <c r="BH106" i="25"/>
  <c r="BC107" i="25"/>
  <c r="BH107" i="25"/>
  <c r="BC108" i="25"/>
  <c r="BH108" i="25"/>
  <c r="BC109" i="25"/>
  <c r="BH109" i="25"/>
  <c r="BC110" i="25"/>
  <c r="BH110" i="25"/>
  <c r="BC111" i="25"/>
  <c r="BH111" i="25"/>
  <c r="BC112" i="25"/>
  <c r="BH112" i="25"/>
  <c r="BC113" i="25"/>
  <c r="BH113" i="25"/>
  <c r="BC114" i="25"/>
  <c r="BH114" i="25"/>
  <c r="BC115" i="25"/>
  <c r="BH115" i="25"/>
  <c r="BC116" i="25"/>
  <c r="BH116" i="25"/>
  <c r="BC117" i="25"/>
  <c r="BH117" i="25"/>
  <c r="BC118" i="25"/>
  <c r="BH118" i="25"/>
  <c r="BC119" i="25"/>
  <c r="BH119" i="25"/>
  <c r="BC120" i="25"/>
  <c r="BH120" i="25"/>
  <c r="BC121" i="25"/>
  <c r="BH121" i="25"/>
  <c r="BC122" i="25"/>
  <c r="BH122" i="25"/>
  <c r="BC123" i="25"/>
  <c r="BH123" i="25"/>
  <c r="BC124" i="25"/>
  <c r="BH124" i="25"/>
  <c r="BC125" i="25"/>
  <c r="BH125" i="25"/>
  <c r="BC126" i="25"/>
  <c r="BH126" i="25"/>
  <c r="BC127" i="25"/>
  <c r="BH127" i="25"/>
  <c r="BC128" i="25"/>
  <c r="BH128" i="25"/>
  <c r="BC129" i="25"/>
  <c r="BH129" i="25"/>
  <c r="BC130" i="25"/>
  <c r="BH130" i="25"/>
  <c r="BC131" i="25"/>
  <c r="BH131" i="25"/>
  <c r="BC132" i="25"/>
  <c r="BH132" i="25"/>
  <c r="BC133" i="25"/>
  <c r="BH133" i="25"/>
  <c r="BC134" i="25"/>
  <c r="BH134" i="25"/>
  <c r="BC135" i="25"/>
  <c r="BH135" i="25"/>
  <c r="BC136" i="25"/>
  <c r="BH136" i="25"/>
  <c r="BC137" i="25"/>
  <c r="BH137" i="25"/>
  <c r="BC138" i="25"/>
  <c r="BH138" i="25"/>
  <c r="BC139" i="25"/>
  <c r="BH139" i="25"/>
  <c r="BC140" i="25"/>
  <c r="BH140" i="25"/>
  <c r="BC141" i="25"/>
  <c r="BH141" i="25"/>
  <c r="BC142" i="25"/>
  <c r="BH142" i="25"/>
  <c r="BC143" i="25"/>
  <c r="BH143" i="25"/>
  <c r="BC144" i="25"/>
  <c r="E285" i="25"/>
  <c r="K285" i="25"/>
  <c r="O285" i="25"/>
  <c r="S285" i="25"/>
  <c r="U285" i="25"/>
  <c r="Y285" i="25"/>
  <c r="G285" i="25"/>
  <c r="I285" i="25"/>
  <c r="M285" i="25"/>
  <c r="Q285" i="25"/>
  <c r="W285" i="25"/>
  <c r="D285" i="25"/>
  <c r="F285" i="25"/>
  <c r="H285" i="25"/>
  <c r="J285" i="25"/>
  <c r="L285" i="25"/>
  <c r="N285" i="25"/>
  <c r="P285" i="25"/>
  <c r="R285" i="25"/>
  <c r="T285" i="25"/>
  <c r="V285" i="25"/>
  <c r="X285" i="25"/>
  <c r="BC3" i="25"/>
  <c r="I283" i="25"/>
  <c r="U283" i="25"/>
  <c r="D283" i="25"/>
  <c r="P283" i="25"/>
  <c r="R283" i="25"/>
  <c r="V283" i="25"/>
  <c r="L283" i="25"/>
  <c r="H283" i="25"/>
  <c r="S283" i="25"/>
  <c r="J283" i="25"/>
  <c r="F283" i="25"/>
  <c r="O283" i="25"/>
  <c r="X283" i="25"/>
  <c r="N283" i="25"/>
  <c r="W283" i="25"/>
  <c r="T283" i="25"/>
  <c r="K283" i="25"/>
  <c r="G283" i="25"/>
  <c r="E283" i="25"/>
  <c r="M283" i="25"/>
  <c r="Y283" i="25"/>
  <c r="Q283" i="25"/>
  <c r="V284" i="25" l="1"/>
  <c r="R284" i="25"/>
  <c r="J284" i="25"/>
  <c r="W284" i="25"/>
  <c r="M284" i="25"/>
  <c r="G284" i="25"/>
  <c r="U284" i="25"/>
  <c r="O284" i="25"/>
  <c r="K284" i="25"/>
  <c r="E284" i="25"/>
  <c r="T284" i="25"/>
  <c r="H284" i="25"/>
  <c r="D284" i="25"/>
  <c r="Q284" i="25"/>
  <c r="I284" i="25"/>
  <c r="Y284" i="25"/>
  <c r="CK11" i="20" l="1"/>
  <c r="CY11" i="20" s="1"/>
  <c r="DM11" i="20" s="1"/>
  <c r="EA11" i="20" s="1"/>
  <c r="EO11" i="20" s="1"/>
  <c r="FC11" i="20" s="1"/>
</calcChain>
</file>

<file path=xl/sharedStrings.xml><?xml version="1.0" encoding="utf-8"?>
<sst xmlns="http://schemas.openxmlformats.org/spreadsheetml/2006/main" count="640" uniqueCount="133">
  <si>
    <t>L</t>
  </si>
  <si>
    <t>J</t>
  </si>
  <si>
    <t>V</t>
  </si>
  <si>
    <t>S</t>
  </si>
  <si>
    <t>D</t>
  </si>
  <si>
    <t>Lieu</t>
  </si>
  <si>
    <t>Compétitions</t>
  </si>
  <si>
    <t>Périodes</t>
  </si>
  <si>
    <t>Séance Volley</t>
  </si>
  <si>
    <t>Séance Muscu</t>
  </si>
  <si>
    <t>Séance Cardio</t>
  </si>
  <si>
    <t>Microcyle</t>
  </si>
  <si>
    <t>Mésocycle</t>
  </si>
  <si>
    <t>Macrocycle</t>
  </si>
  <si>
    <t>Musculation</t>
  </si>
  <si>
    <t>Repos</t>
  </si>
  <si>
    <t>Masse</t>
  </si>
  <si>
    <t>Puissance</t>
  </si>
  <si>
    <t>Intensité</t>
  </si>
  <si>
    <t>Intitulé</t>
  </si>
  <si>
    <t>Thème séance</t>
  </si>
  <si>
    <t>Contraste de charge</t>
  </si>
  <si>
    <t>Force</t>
  </si>
  <si>
    <t>Stato-dynamique</t>
  </si>
  <si>
    <t>Méthodes</t>
  </si>
  <si>
    <t>15/20 RM</t>
  </si>
  <si>
    <t>12RM</t>
  </si>
  <si>
    <t>10RM</t>
  </si>
  <si>
    <t>8RM</t>
  </si>
  <si>
    <t>6RM</t>
  </si>
  <si>
    <t>4RM</t>
  </si>
  <si>
    <t>3RM et -</t>
  </si>
  <si>
    <t>Explosivité en lourd</t>
  </si>
  <si>
    <t>Concentrique isolé</t>
  </si>
  <si>
    <t>Explosivité en léger</t>
  </si>
  <si>
    <t>Pliométrie</t>
  </si>
  <si>
    <t>Cardio2</t>
  </si>
  <si>
    <t>Récupération</t>
  </si>
  <si>
    <t>Date</t>
  </si>
  <si>
    <t>8h00 8h30</t>
  </si>
  <si>
    <t>08h30 09h00</t>
  </si>
  <si>
    <t>09h00 09h30</t>
  </si>
  <si>
    <t>09h30 10h00</t>
  </si>
  <si>
    <t>10h00 10h30</t>
  </si>
  <si>
    <t>10h30 11h00</t>
  </si>
  <si>
    <t>11h00 11h30</t>
  </si>
  <si>
    <t>11h30 12h00</t>
  </si>
  <si>
    <t>12h00 12h30</t>
  </si>
  <si>
    <t>12h30 13h00</t>
  </si>
  <si>
    <t>13h00 13h30</t>
  </si>
  <si>
    <t>13h30 14h00</t>
  </si>
  <si>
    <t>14h00 14h30</t>
  </si>
  <si>
    <t>14h30 15h00</t>
  </si>
  <si>
    <t>15h00 15h30</t>
  </si>
  <si>
    <t>15h30 16h00</t>
  </si>
  <si>
    <t>16h00 16h30</t>
  </si>
  <si>
    <t>16h30 17h00</t>
  </si>
  <si>
    <t>17h00 17h30</t>
  </si>
  <si>
    <t>17h30 18h00</t>
  </si>
  <si>
    <t>18h00 18h30</t>
  </si>
  <si>
    <t>18h30 19h00</t>
  </si>
  <si>
    <t>19h00 19h30</t>
  </si>
  <si>
    <t>19h30 20h00</t>
  </si>
  <si>
    <t>20h00 20h30</t>
  </si>
  <si>
    <t>20h30 21h00</t>
  </si>
  <si>
    <t>21h00 21h30</t>
  </si>
  <si>
    <t xml:space="preserve">21h30 22h00 </t>
  </si>
  <si>
    <t>Cycle</t>
  </si>
  <si>
    <t>Balnéo</t>
  </si>
  <si>
    <t>Décrassage</t>
  </si>
  <si>
    <t>Match Amical</t>
  </si>
  <si>
    <t>Match officiel domicile</t>
  </si>
  <si>
    <t>Match officiel Extérieur</t>
  </si>
  <si>
    <t>Volley / Muscu</t>
  </si>
  <si>
    <t>Vacances</t>
  </si>
  <si>
    <t>Vidéo</t>
  </si>
  <si>
    <t>Volley</t>
  </si>
  <si>
    <t>Voyage</t>
  </si>
  <si>
    <t>15RM</t>
  </si>
  <si>
    <t>Renforcement musculaire</t>
  </si>
  <si>
    <t>Ma</t>
  </si>
  <si>
    <t>Me</t>
  </si>
  <si>
    <t>Cardio matin</t>
  </si>
  <si>
    <t>Cardio après-midi</t>
  </si>
  <si>
    <t>Muscu + Cardio matin</t>
  </si>
  <si>
    <t>Musculation matin</t>
  </si>
  <si>
    <t>Musculation après-midi</t>
  </si>
  <si>
    <t>Volley / Muscu matin</t>
  </si>
  <si>
    <t>Volley / Muscu après-midi</t>
  </si>
  <si>
    <t>Volley matin</t>
  </si>
  <si>
    <t>Volley après-midi</t>
  </si>
  <si>
    <t>Muscu + Cardio après-midi</t>
  </si>
  <si>
    <t>Repos matin</t>
  </si>
  <si>
    <t>Repos après-midi</t>
  </si>
  <si>
    <t>Repos journée</t>
  </si>
  <si>
    <t>Matin</t>
  </si>
  <si>
    <t>Après-midi</t>
  </si>
  <si>
    <t>Adversaire</t>
  </si>
  <si>
    <t>Total saison</t>
  </si>
  <si>
    <t>Total sélection</t>
  </si>
  <si>
    <r>
      <t>Volley</t>
    </r>
    <r>
      <rPr>
        <b/>
        <sz val="9"/>
        <color rgb="FFFFFF00"/>
        <rFont val="Calibri"/>
        <family val="2"/>
        <scheme val="minor"/>
      </rPr>
      <t>2</t>
    </r>
  </si>
  <si>
    <r>
      <t>Musculation</t>
    </r>
    <r>
      <rPr>
        <b/>
        <sz val="9"/>
        <color rgb="FF0000FF"/>
        <rFont val="Calibri"/>
        <family val="2"/>
        <scheme val="minor"/>
      </rPr>
      <t>1</t>
    </r>
  </si>
  <si>
    <r>
      <t>Volley</t>
    </r>
    <r>
      <rPr>
        <b/>
        <sz val="9"/>
        <color rgb="FFFFFF00"/>
        <rFont val="Calibri"/>
        <family val="2"/>
        <scheme val="minor"/>
      </rPr>
      <t>1</t>
    </r>
  </si>
  <si>
    <r>
      <t>Musculation</t>
    </r>
    <r>
      <rPr>
        <b/>
        <sz val="9"/>
        <color rgb="FF0000FF"/>
        <rFont val="Calibri"/>
        <family val="2"/>
        <scheme val="minor"/>
      </rPr>
      <t>2</t>
    </r>
  </si>
  <si>
    <r>
      <t>Muscu + Cardio</t>
    </r>
    <r>
      <rPr>
        <b/>
        <sz val="9"/>
        <color rgb="FFCC66FF"/>
        <rFont val="Calibri"/>
        <family val="2"/>
        <scheme val="minor"/>
      </rPr>
      <t>1</t>
    </r>
  </si>
  <si>
    <t>Match officiel extérieur</t>
  </si>
  <si>
    <t>Match amical</t>
  </si>
  <si>
    <t>Volley2</t>
  </si>
  <si>
    <t>Volley1</t>
  </si>
  <si>
    <t>Volley / Muscu2</t>
  </si>
  <si>
    <t>Volley / Muscu1</t>
  </si>
  <si>
    <t>Musculation2</t>
  </si>
  <si>
    <t>Muscu + Cardio2</t>
  </si>
  <si>
    <t>Muscu + Cardio1</t>
  </si>
  <si>
    <t>Cardio1</t>
  </si>
  <si>
    <t>Total période</t>
  </si>
  <si>
    <t>Numéro</t>
  </si>
  <si>
    <t>Mois</t>
  </si>
  <si>
    <t>Août</t>
  </si>
  <si>
    <t>15/12RM</t>
  </si>
  <si>
    <t>Transfert Renforcement Musculaire vers Masse</t>
  </si>
  <si>
    <t>12/10RM</t>
  </si>
  <si>
    <t>Septembre</t>
  </si>
  <si>
    <t>Transfert Masse vers Pussance</t>
  </si>
  <si>
    <t>10/8RM</t>
  </si>
  <si>
    <t>Transfert Pussance vers Force</t>
  </si>
  <si>
    <t>8/6RM</t>
  </si>
  <si>
    <t>4/6RM</t>
  </si>
  <si>
    <t>Octobre</t>
  </si>
  <si>
    <t>Répétitions sous maximale entre 4 et 8 RM</t>
  </si>
  <si>
    <t>Explosivité en lourd/léger</t>
  </si>
  <si>
    <t>Contraste de charge - Concentrique isolé</t>
  </si>
  <si>
    <t>Novembre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</si>
</sst>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3">
    <numFmt numFmtId="43" formatCode="_-* #,##0.00\ _€_-;\-* #,##0.00\ _€_-;_-* &quot;-&quot;??\ _€_-;_-@_-"/>
    <numFmt numFmtId="164" formatCode="\+#0.00&quot; m/s&quot;;\-#0.00&quot; m/s&quot;"/>
    <numFmt numFmtId="165" formatCode="_-* #,##0\ _F_-;\-* #,##0\ _F_-;_-* &quot;-&quot;\ _F_-;_-@_-"/>
    <numFmt numFmtId="166" formatCode="_-* #,##0.00\ _F_-;\-* #,##0.00\ _F_-;_-* &quot;-&quot;??\ _F_-;_-@_-"/>
    <numFmt numFmtId="167" formatCode="_-* #,##0\ &quot;F&quot;_-;\-* #,##0\ &quot;F&quot;_-;_-* &quot;-&quot;\ &quot;F&quot;_-;_-@_-"/>
    <numFmt numFmtId="168" formatCode="_-* #,##0.00\ &quot;F&quot;_-;\-* #,##0.00\ &quot;F&quot;_-;_-* &quot;-&quot;??\ &quot;F&quot;_-;_-@_-"/>
    <numFmt numFmtId="169" formatCode="ddd\ dd/mm/yy"/>
    <numFmt numFmtId="170" formatCode="#,##0.00\ [$€];[Red]\-#,##0.00\ [$€]"/>
    <numFmt numFmtId="171" formatCode="#.##0\.00"/>
    <numFmt numFmtId="172" formatCode="000,000"/>
    <numFmt numFmtId="173" formatCode="[&lt;30000]#&quot;'&quot;#0&quot;''&quot;0;#&quot;'&quot;#0&quot;''&quot;00"/>
    <numFmt numFmtId="174" formatCode="\$#\.00"/>
    <numFmt numFmtId="175" formatCode="\$#\."/>
    <numFmt numFmtId="176" formatCode="\$#,##0\ ;\(\$#,##0\)"/>
    <numFmt numFmtId="177" formatCode="0&quot;.  &quot;"/>
    <numFmt numFmtId="178" formatCode="General_)&quot;Pts&quot;"/>
    <numFmt numFmtId="179" formatCode="[&gt;800]\ #0&quot;''&quot;00;#0&quot;''&quot;0"/>
    <numFmt numFmtId="180" formatCode="#0&quot;,&quot;00&quot; m&quot;"/>
    <numFmt numFmtId="181" formatCode="mmmm\ yyyy"/>
    <numFmt numFmtId="182" formatCode="[$-F800]dddd\,\ mmmm\ dd\,\ yyyy"/>
    <numFmt numFmtId="183" formatCode="dd"/>
    <numFmt numFmtId="184" formatCode="ddd"/>
    <numFmt numFmtId="186" formatCode="[=0]&quot;&quot;;General"/>
  </numFmts>
  <fonts count="6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9.9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sz val="11"/>
      <color indexed="20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sz val="12"/>
      <color indexed="22"/>
      <name val="Arial"/>
      <family val="2"/>
    </font>
    <font>
      <sz val="12"/>
      <name val="Arial"/>
      <family val="2"/>
    </font>
    <font>
      <b/>
      <sz val="11"/>
      <color indexed="56"/>
      <name val="Calibri"/>
      <family val="2"/>
    </font>
    <font>
      <b/>
      <sz val="1"/>
      <color indexed="8"/>
      <name val="Courier"/>
      <family val="3"/>
    </font>
    <font>
      <b/>
      <i/>
      <u/>
      <sz val="1"/>
      <color indexed="8"/>
      <name val="Courier"/>
      <family val="3"/>
    </font>
    <font>
      <sz val="18"/>
      <color indexed="22"/>
      <name val="Arial"/>
      <family val="2"/>
    </font>
    <font>
      <sz val="8"/>
      <color indexed="22"/>
      <name val="Arial"/>
      <family val="2"/>
    </font>
    <font>
      <sz val="11"/>
      <color indexed="62"/>
      <name val="Calibri"/>
      <family val="2"/>
    </font>
    <font>
      <sz val="10"/>
      <name val="MS Sans Serif"/>
      <family val="2"/>
    </font>
    <font>
      <i/>
      <sz val="11"/>
      <color indexed="23"/>
      <name val="Calibri"/>
      <family val="2"/>
    </font>
    <font>
      <sz val="1"/>
      <color indexed="8"/>
      <name val="Courier"/>
      <family val="3"/>
    </font>
    <font>
      <u/>
      <sz val="12.5"/>
      <color indexed="61"/>
      <name val="Arial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u/>
      <sz val="12.5"/>
      <color indexed="12"/>
      <name val="Arial"/>
      <family val="2"/>
    </font>
    <font>
      <b/>
      <sz val="12"/>
      <name val="Arial"/>
      <family val="2"/>
    </font>
    <font>
      <u/>
      <sz val="11"/>
      <color theme="10"/>
      <name val="Calibri"/>
      <family val="2"/>
    </font>
    <font>
      <u/>
      <sz val="7"/>
      <color indexed="12"/>
      <name val="Arial"/>
      <family val="2"/>
    </font>
    <font>
      <u/>
      <sz val="8.25"/>
      <color theme="10"/>
      <name val="Calibri"/>
      <family val="2"/>
    </font>
    <font>
      <u/>
      <sz val="10"/>
      <color indexed="12"/>
      <name val="Arial"/>
      <family val="2"/>
    </font>
    <font>
      <b/>
      <sz val="12"/>
      <color indexed="12"/>
      <name val="Arial"/>
      <family val="2"/>
    </font>
    <font>
      <sz val="11"/>
      <color indexed="60"/>
      <name val="Calibri"/>
      <family val="2"/>
    </font>
    <font>
      <sz val="10"/>
      <name val="Times New Roman"/>
      <family val="1"/>
    </font>
    <font>
      <sz val="10"/>
      <name val="Verdana"/>
      <family val="2"/>
    </font>
    <font>
      <sz val="10"/>
      <name val="Tahoma"/>
      <family val="2"/>
    </font>
    <font>
      <sz val="12"/>
      <color theme="1"/>
      <name val="Calibri"/>
      <family val="2"/>
      <scheme val="minor"/>
    </font>
    <font>
      <b/>
      <sz val="11"/>
      <color indexed="63"/>
      <name val="Calibri"/>
      <family val="2"/>
    </font>
    <font>
      <sz val="10"/>
      <name val="Courier"/>
      <family val="3"/>
    </font>
    <font>
      <b/>
      <sz val="18"/>
      <color indexed="56"/>
      <name val="Cambria"/>
      <family val="2"/>
    </font>
    <font>
      <b/>
      <sz val="12"/>
      <color indexed="10"/>
      <name val="Arial"/>
      <family val="2"/>
    </font>
    <font>
      <sz val="10"/>
      <color indexed="24"/>
      <name val="Arial"/>
      <family val="2"/>
    </font>
    <font>
      <b/>
      <sz val="9"/>
      <color theme="1"/>
      <name val="Arial"/>
      <family val="2"/>
    </font>
    <font>
      <b/>
      <sz val="10"/>
      <name val="Arial"/>
      <family val="2"/>
    </font>
    <font>
      <b/>
      <sz val="9"/>
      <name val="Arial"/>
      <family val="2"/>
    </font>
    <font>
      <sz val="7"/>
      <name val="Arial"/>
      <family val="2"/>
    </font>
    <font>
      <sz val="9"/>
      <name val="Arial"/>
      <family val="2"/>
    </font>
    <font>
      <sz val="5"/>
      <name val="Arial"/>
      <family val="2"/>
    </font>
    <font>
      <b/>
      <sz val="8"/>
      <name val="Arial"/>
      <family val="2"/>
    </font>
    <font>
      <b/>
      <sz val="8"/>
      <color theme="0"/>
      <name val="Arial"/>
      <family val="2"/>
    </font>
    <font>
      <b/>
      <sz val="8"/>
      <color theme="1"/>
      <name val="Arial"/>
      <family val="2"/>
    </font>
    <font>
      <sz val="9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9"/>
      <name val="Calibri"/>
      <family val="2"/>
      <scheme val="minor"/>
    </font>
    <font>
      <sz val="9"/>
      <color theme="1"/>
      <name val="Calibri"/>
      <family val="2"/>
    </font>
    <font>
      <b/>
      <sz val="9"/>
      <color rgb="FF0000FF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rgb="FFFF0000"/>
      <name val="Calibri"/>
      <family val="2"/>
      <scheme val="minor"/>
    </font>
    <font>
      <b/>
      <sz val="9"/>
      <color rgb="FFFFFF00"/>
      <name val="Calibri"/>
      <family val="2"/>
      <scheme val="minor"/>
    </font>
    <font>
      <b/>
      <sz val="9"/>
      <color rgb="FFCC66FF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rgb="FFFF0000"/>
      <name val="Calibri"/>
      <family val="2"/>
      <scheme val="minor"/>
    </font>
  </fonts>
  <fills count="5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theme="4"/>
        <bgColor theme="4"/>
      </patternFill>
    </fill>
    <fill>
      <patternFill patternType="solid">
        <fgColor rgb="FFFFC0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FF00"/>
        <bgColor indexed="64"/>
      </patternFill>
    </fill>
    <fill>
      <patternFill patternType="solid">
        <fgColor rgb="FFFFCCCC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CC0099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66FF33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rgb="FF7030A0"/>
        <bgColor indexed="64"/>
      </patternFill>
    </fill>
    <fill>
      <patternFill patternType="solid">
        <fgColor rgb="FFFFFF66"/>
        <bgColor indexed="64"/>
      </patternFill>
    </fill>
    <fill>
      <patternFill patternType="solid">
        <fgColor rgb="FFFF66CC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rgb="FFCC66FF"/>
        <bgColor indexed="64"/>
      </patternFill>
    </fill>
    <fill>
      <patternFill patternType="solid">
        <fgColor rgb="FF0000FF"/>
        <bgColor indexed="64"/>
      </patternFill>
    </fill>
    <fill>
      <patternFill patternType="solid">
        <fgColor rgb="FF99FFCC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34998626667073579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00CCFF"/>
        <bgColor indexed="64"/>
      </patternFill>
    </fill>
  </fills>
  <borders count="89">
    <border>
      <left/>
      <right/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/>
      <bottom style="thin">
        <color indexed="64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medium">
        <color auto="1"/>
      </top>
      <bottom style="thin">
        <color auto="1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/>
      <bottom style="thin">
        <color indexed="64"/>
      </bottom>
      <diagonal/>
    </border>
    <border>
      <left/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/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dotted">
        <color indexed="64"/>
      </right>
      <top/>
      <bottom style="medium">
        <color indexed="64"/>
      </bottom>
      <diagonal/>
    </border>
    <border>
      <left style="dotted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otted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medium">
        <color auto="1"/>
      </bottom>
      <diagonal/>
    </border>
    <border>
      <left style="medium">
        <color indexed="64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auto="1"/>
      </left>
      <right style="medium">
        <color indexed="64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 style="medium">
        <color auto="1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rgb="FF000000"/>
      </top>
      <bottom/>
      <diagonal/>
    </border>
  </borders>
  <cellStyleXfs count="317">
    <xf numFmtId="0" fontId="0" fillId="0" borderId="0"/>
    <xf numFmtId="0" fontId="2" fillId="0" borderId="0" applyNumberFormat="0" applyFill="0" applyBorder="0" applyAlignment="0" applyProtection="0">
      <alignment vertical="top"/>
      <protection locked="0"/>
    </xf>
    <xf numFmtId="0" fontId="3" fillId="0" borderId="0"/>
    <xf numFmtId="164" fontId="4" fillId="0" borderId="0">
      <alignment horizontal="center" vertical="center"/>
    </xf>
    <xf numFmtId="164" fontId="4" fillId="0" borderId="0">
      <alignment horizontal="center" vertical="center"/>
    </xf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2" borderId="0" applyNumberFormat="0" applyBorder="0" applyAlignment="0" applyProtection="0"/>
    <xf numFmtId="0" fontId="5" fillId="3" borderId="0" applyNumberFormat="0" applyBorder="0" applyAlignment="0" applyProtection="0"/>
    <xf numFmtId="0" fontId="5" fillId="4" borderId="0" applyNumberFormat="0" applyBorder="0" applyAlignment="0" applyProtection="0"/>
    <xf numFmtId="0" fontId="5" fillId="5" borderId="0" applyNumberFormat="0" applyBorder="0" applyAlignment="0" applyProtection="0"/>
    <xf numFmtId="0" fontId="5" fillId="6" borderId="0" applyNumberFormat="0" applyBorder="0" applyAlignment="0" applyProtection="0"/>
    <xf numFmtId="0" fontId="5" fillId="7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5" fillId="8" borderId="0" applyNumberFormat="0" applyBorder="0" applyAlignment="0" applyProtection="0"/>
    <xf numFmtId="0" fontId="5" fillId="9" borderId="0" applyNumberFormat="0" applyBorder="0" applyAlignment="0" applyProtection="0"/>
    <xf numFmtId="0" fontId="5" fillId="10" borderId="0" applyNumberFormat="0" applyBorder="0" applyAlignment="0" applyProtection="0"/>
    <xf numFmtId="0" fontId="5" fillId="5" borderId="0" applyNumberFormat="0" applyBorder="0" applyAlignment="0" applyProtection="0"/>
    <xf numFmtId="0" fontId="5" fillId="8" borderId="0" applyNumberFormat="0" applyBorder="0" applyAlignment="0" applyProtection="0"/>
    <xf numFmtId="0" fontId="5" fillId="11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2" borderId="0" applyNumberFormat="0" applyBorder="0" applyAlignment="0" applyProtection="0"/>
    <xf numFmtId="0" fontId="6" fillId="9" borderId="0" applyNumberFormat="0" applyBorder="0" applyAlignment="0" applyProtection="0"/>
    <xf numFmtId="0" fontId="6" fillId="10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5" borderId="0" applyNumberFormat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7" fillId="0" borderId="0" applyNumberFormat="0" applyFill="0" applyBorder="0" applyAlignment="0" applyProtection="0"/>
    <xf numFmtId="0" fontId="8" fillId="3" borderId="0" applyNumberFormat="0" applyBorder="0" applyAlignment="0" applyProtection="0"/>
    <xf numFmtId="0" fontId="9" fillId="4" borderId="0" applyNumberFormat="0" applyBorder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0" fillId="20" borderId="7" applyNumberFormat="0" applyAlignment="0" applyProtection="0"/>
    <xf numFmtId="0" fontId="11" fillId="21" borderId="8" applyNumberFormat="0" applyAlignment="0" applyProtection="0"/>
    <xf numFmtId="0" fontId="12" fillId="0" borderId="9" applyNumberFormat="0" applyFill="0" applyAlignment="0" applyProtection="0"/>
    <xf numFmtId="0" fontId="12" fillId="0" borderId="9" applyNumberFormat="0" applyFill="0" applyAlignment="0" applyProtection="0"/>
    <xf numFmtId="0" fontId="11" fillId="21" borderId="8" applyNumberFormat="0" applyAlignment="0" applyProtection="0"/>
    <xf numFmtId="165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0" fontId="5" fillId="22" borderId="10" applyNumberFormat="0" applyFont="0" applyAlignment="0" applyProtection="0"/>
    <xf numFmtId="167" fontId="3" fillId="0" borderId="0" applyFont="0" applyFill="0" applyBorder="0" applyAlignment="0" applyProtection="0"/>
    <xf numFmtId="168" fontId="3" fillId="0" borderId="0" applyFont="0" applyFill="0" applyBorder="0" applyAlignment="0" applyProtection="0"/>
    <xf numFmtId="0" fontId="13" fillId="0" borderId="0" applyFont="0" applyFill="0" applyBorder="0" applyAlignment="0" applyProtection="0"/>
    <xf numFmtId="169" fontId="14" fillId="0" borderId="0" applyFill="0" applyBorder="0" applyProtection="0">
      <alignment horizontal="center" vertical="center"/>
    </xf>
    <xf numFmtId="169" fontId="14" fillId="0" borderId="0" applyFill="0" applyBorder="0" applyProtection="0">
      <alignment horizontal="center" vertical="center"/>
    </xf>
    <xf numFmtId="0" fontId="15" fillId="0" borderId="0" applyNumberFormat="0" applyFill="0" applyBorder="0" applyAlignment="0" applyProtection="0"/>
    <xf numFmtId="0" fontId="6" fillId="16" borderId="0" applyNumberFormat="0" applyBorder="0" applyAlignment="0" applyProtection="0"/>
    <xf numFmtId="0" fontId="6" fillId="17" borderId="0" applyNumberFormat="0" applyBorder="0" applyAlignment="0" applyProtection="0"/>
    <xf numFmtId="0" fontId="6" fillId="18" borderId="0" applyNumberFormat="0" applyBorder="0" applyAlignment="0" applyProtection="0"/>
    <xf numFmtId="0" fontId="6" fillId="13" borderId="0" applyNumberFormat="0" applyBorder="0" applyAlignment="0" applyProtection="0"/>
    <xf numFmtId="0" fontId="6" fillId="14" borderId="0" applyNumberFormat="0" applyBorder="0" applyAlignment="0" applyProtection="0"/>
    <xf numFmtId="0" fontId="6" fillId="19" borderId="0" applyNumberFormat="0" applyBorder="0" applyAlignment="0" applyProtection="0"/>
    <xf numFmtId="0" fontId="16" fillId="0" borderId="0">
      <protection locked="0"/>
    </xf>
    <xf numFmtId="0" fontId="17" fillId="0" borderId="0">
      <protection locked="0"/>
    </xf>
    <xf numFmtId="0" fontId="18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170" fontId="21" fillId="0" borderId="0" applyFont="0" applyFill="0" applyBorder="0" applyAlignment="0" applyProtection="0"/>
    <xf numFmtId="0" fontId="22" fillId="0" borderId="0" applyNumberFormat="0" applyFill="0" applyBorder="0" applyAlignment="0" applyProtection="0"/>
    <xf numFmtId="171" fontId="23" fillId="0" borderId="0">
      <protection locked="0"/>
    </xf>
    <xf numFmtId="3" fontId="13" fillId="0" borderId="0" applyFont="0" applyFill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0" fontId="9" fillId="4" borderId="0" applyNumberFormat="0" applyBorder="0" applyAlignment="0" applyProtection="0"/>
    <xf numFmtId="0" fontId="25" fillId="0" borderId="11" applyNumberFormat="0" applyFill="0" applyAlignment="0" applyProtection="0"/>
    <xf numFmtId="0" fontId="26" fillId="0" borderId="12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0" applyNumberFormat="0" applyFill="0" applyBorder="0" applyAlignment="0" applyProtection="0"/>
    <xf numFmtId="0" fontId="27" fillId="0" borderId="0" applyNumberFormat="0" applyFill="0" applyBorder="0" applyAlignment="0" applyProtection="0">
      <alignment vertical="top"/>
      <protection locked="0"/>
    </xf>
    <xf numFmtId="0" fontId="8" fillId="3" borderId="0" applyNumberFormat="0" applyBorder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20" fillId="7" borderId="7" applyNumberFormat="0" applyAlignment="0" applyProtection="0"/>
    <xf numFmtId="0" fontId="8" fillId="3" borderId="0" applyNumberFormat="0" applyBorder="0" applyAlignment="0" applyProtection="0"/>
    <xf numFmtId="172" fontId="28" fillId="0" borderId="14" applyFont="0" applyFill="0" applyBorder="0" applyAlignment="0" applyProtection="0">
      <alignment horizontal="center" vertical="center"/>
    </xf>
    <xf numFmtId="172" fontId="28" fillId="0" borderId="14" applyFont="0" applyFill="0" applyBorder="0" applyAlignment="0" applyProtection="0">
      <alignment horizontal="center" vertical="center"/>
    </xf>
    <xf numFmtId="0" fontId="29" fillId="0" borderId="0" applyNumberFormat="0" applyFill="0" applyBorder="0" applyAlignment="0" applyProtection="0">
      <alignment vertical="top"/>
      <protection locked="0"/>
    </xf>
    <xf numFmtId="0" fontId="30" fillId="0" borderId="0" applyNumberFormat="0" applyFill="0" applyBorder="0" applyAlignment="0" applyProtection="0">
      <alignment vertical="top"/>
      <protection locked="0"/>
    </xf>
    <xf numFmtId="0" fontId="31" fillId="0" borderId="0" applyNumberFormat="0" applyFill="0" applyBorder="0" applyAlignment="0" applyProtection="0">
      <alignment vertical="top"/>
      <protection locked="0"/>
    </xf>
    <xf numFmtId="0" fontId="32" fillId="0" borderId="0" applyNumberFormat="0" applyFill="0" applyBorder="0" applyAlignment="0" applyProtection="0">
      <alignment vertical="top"/>
      <protection locked="0"/>
    </xf>
    <xf numFmtId="0" fontId="12" fillId="0" borderId="9" applyNumberFormat="0" applyFill="0" applyAlignment="0" applyProtection="0"/>
    <xf numFmtId="43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66" fontId="3" fillId="0" borderId="0" applyFont="0" applyFill="0" applyBorder="0" applyAlignment="0" applyProtection="0"/>
    <xf numFmtId="173" fontId="33" fillId="0" borderId="0">
      <alignment vertical="center"/>
    </xf>
    <xf numFmtId="173" fontId="33" fillId="0" borderId="0">
      <alignment vertical="center"/>
    </xf>
    <xf numFmtId="174" fontId="23" fillId="0" borderId="0">
      <protection locked="0"/>
    </xf>
    <xf numFmtId="175" fontId="23" fillId="0" borderId="0">
      <protection locked="0"/>
    </xf>
    <xf numFmtId="168" fontId="3" fillId="0" borderId="0" applyFont="0" applyFill="0" applyBorder="0" applyAlignment="0" applyProtection="0"/>
    <xf numFmtId="176" fontId="13" fillId="0" borderId="0" applyFont="0" applyFill="0" applyBorder="0" applyAlignment="0" applyProtection="0"/>
    <xf numFmtId="0" fontId="34" fillId="23" borderId="0" applyNumberFormat="0" applyBorder="0" applyAlignment="0" applyProtection="0"/>
    <xf numFmtId="0" fontId="34" fillId="23" borderId="0" applyNumberFormat="0" applyBorder="0" applyAlignment="0" applyProtection="0"/>
    <xf numFmtId="0" fontId="3" fillId="0" borderId="0"/>
    <xf numFmtId="0" fontId="35" fillId="0" borderId="0">
      <alignment vertical="center"/>
    </xf>
    <xf numFmtId="0" fontId="3" fillId="0" borderId="0"/>
    <xf numFmtId="0" fontId="3" fillId="0" borderId="0"/>
    <xf numFmtId="0" fontId="3" fillId="0" borderId="0"/>
    <xf numFmtId="0" fontId="36" fillId="0" borderId="0"/>
    <xf numFmtId="0" fontId="3" fillId="0" borderId="0"/>
    <xf numFmtId="0" fontId="3" fillId="0" borderId="0"/>
    <xf numFmtId="0" fontId="37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>
      <alignment indent="3"/>
    </xf>
    <xf numFmtId="0" fontId="3" fillId="0" borderId="0"/>
    <xf numFmtId="0" fontId="3" fillId="0" borderId="0"/>
    <xf numFmtId="0" fontId="1" fillId="0" borderId="0"/>
    <xf numFmtId="0" fontId="1" fillId="0" borderId="0"/>
    <xf numFmtId="0" fontId="3" fillId="0" borderId="0"/>
    <xf numFmtId="0" fontId="3" fillId="0" borderId="0"/>
    <xf numFmtId="0" fontId="38" fillId="0" borderId="0"/>
    <xf numFmtId="0" fontId="3" fillId="0" borderId="0"/>
    <xf numFmtId="0" fontId="1" fillId="0" borderId="0"/>
    <xf numFmtId="0" fontId="3" fillId="0" borderId="0"/>
    <xf numFmtId="0" fontId="1" fillId="0" borderId="0"/>
    <xf numFmtId="0" fontId="21" fillId="0" borderId="0"/>
    <xf numFmtId="0" fontId="3" fillId="0" borderId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3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21" fillId="22" borderId="10" applyNumberFormat="0" applyFon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177" fontId="40" fillId="0" borderId="0" applyFont="0" applyFill="0" applyBorder="0" applyProtection="0">
      <alignment horizontal="right"/>
    </xf>
    <xf numFmtId="9" fontId="3" fillId="0" borderId="0" applyFont="0" applyFill="0" applyBorder="0" applyAlignment="0" applyProtection="0"/>
    <xf numFmtId="9" fontId="5" fillId="0" borderId="0" applyFont="0" applyFill="0" applyBorder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9" fillId="4" borderId="0" applyNumberFormat="0" applyBorder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39" fillId="20" borderId="15" applyNumberFormat="0" applyAlignment="0" applyProtection="0"/>
    <xf numFmtId="0" fontId="22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11" applyNumberFormat="0" applyFill="0" applyAlignment="0" applyProtection="0"/>
    <xf numFmtId="0" fontId="26" fillId="0" borderId="12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0" applyNumberFormat="0" applyFill="0" applyBorder="0" applyAlignment="0" applyProtection="0"/>
    <xf numFmtId="0" fontId="41" fillId="0" borderId="0" applyNumberFormat="0" applyFill="0" applyBorder="0" applyAlignment="0" applyProtection="0"/>
    <xf numFmtId="0" fontId="25" fillId="0" borderId="11" applyNumberFormat="0" applyFill="0" applyAlignment="0" applyProtection="0"/>
    <xf numFmtId="0" fontId="26" fillId="0" borderId="12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15" fillId="0" borderId="13" applyNumberFormat="0" applyFill="0" applyAlignment="0" applyProtection="0"/>
    <xf numFmtId="0" fontId="41" fillId="0" borderId="0" applyNumberFormat="0" applyFill="0" applyBorder="0" applyAlignment="0" applyProtection="0"/>
    <xf numFmtId="0" fontId="13" fillId="0" borderId="16" applyNumberFormat="0" applyFont="0" applyFill="0" applyAlignment="0" applyProtection="0"/>
    <xf numFmtId="0" fontId="13" fillId="0" borderId="16" applyNumberFormat="0" applyFont="0" applyFill="0" applyAlignment="0" applyProtection="0"/>
    <xf numFmtId="178" fontId="42" fillId="0" borderId="0">
      <alignment horizontal="center"/>
    </xf>
    <xf numFmtId="178" fontId="42" fillId="0" borderId="0">
      <alignment horizontal="center"/>
    </xf>
    <xf numFmtId="0" fontId="11" fillId="21" borderId="8" applyNumberFormat="0" applyAlignment="0" applyProtection="0"/>
    <xf numFmtId="2" fontId="13" fillId="0" borderId="0" applyFont="0" applyFill="0" applyBorder="0" applyAlignment="0" applyProtection="0"/>
    <xf numFmtId="179" fontId="33" fillId="0" borderId="0">
      <alignment horizontal="center" vertical="center"/>
    </xf>
    <xf numFmtId="179" fontId="33" fillId="0" borderId="0">
      <alignment horizontal="center" vertical="center"/>
    </xf>
    <xf numFmtId="0" fontId="7" fillId="0" borderId="0" applyNumberFormat="0" applyFill="0" applyBorder="0" applyAlignment="0" applyProtection="0"/>
    <xf numFmtId="0" fontId="43" fillId="0" borderId="0" applyNumberFormat="0" applyFont="0" applyFill="0" applyBorder="0" applyAlignment="0" applyProtection="0"/>
    <xf numFmtId="180" fontId="33" fillId="0" borderId="0">
      <alignment vertical="center"/>
    </xf>
    <xf numFmtId="180" fontId="33" fillId="0" borderId="0">
      <alignment vertical="center"/>
    </xf>
    <xf numFmtId="0" fontId="23" fillId="0" borderId="0">
      <protection locked="0"/>
    </xf>
    <xf numFmtId="0" fontId="3" fillId="0" borderId="0"/>
  </cellStyleXfs>
  <cellXfs count="326">
    <xf numFmtId="0" fontId="0" fillId="0" borderId="0" xfId="0"/>
    <xf numFmtId="0" fontId="3" fillId="0" borderId="17" xfId="216" applyFont="1" applyBorder="1"/>
    <xf numFmtId="0" fontId="3" fillId="0" borderId="0" xfId="216" applyFont="1" applyBorder="1"/>
    <xf numFmtId="0" fontId="3" fillId="0" borderId="18" xfId="216" applyFont="1" applyBorder="1"/>
    <xf numFmtId="0" fontId="46" fillId="0" borderId="0" xfId="216" applyFont="1" applyBorder="1" applyAlignment="1">
      <alignment vertical="center"/>
    </xf>
    <xf numFmtId="0" fontId="49" fillId="0" borderId="40" xfId="216" applyFont="1" applyBorder="1" applyAlignment="1">
      <alignment horizontal="center" vertical="center"/>
    </xf>
    <xf numFmtId="0" fontId="49" fillId="0" borderId="41" xfId="216" applyFont="1" applyBorder="1" applyAlignment="1">
      <alignment horizontal="center" vertical="center"/>
    </xf>
    <xf numFmtId="0" fontId="49" fillId="0" borderId="42" xfId="216" applyFont="1" applyBorder="1" applyAlignment="1">
      <alignment horizontal="center" vertical="center"/>
    </xf>
    <xf numFmtId="0" fontId="49" fillId="0" borderId="43" xfId="216" applyFont="1" applyBorder="1" applyAlignment="1">
      <alignment horizontal="center" vertical="center"/>
    </xf>
    <xf numFmtId="0" fontId="49" fillId="0" borderId="44" xfId="216" applyFont="1" applyBorder="1" applyAlignment="1">
      <alignment horizontal="center" vertical="center"/>
    </xf>
    <xf numFmtId="0" fontId="49" fillId="0" borderId="45" xfId="216" applyFont="1" applyBorder="1" applyAlignment="1">
      <alignment horizontal="center" vertical="center"/>
    </xf>
    <xf numFmtId="0" fontId="49" fillId="0" borderId="46" xfId="216" applyFont="1" applyBorder="1" applyAlignment="1">
      <alignment horizontal="center" vertical="center"/>
    </xf>
    <xf numFmtId="0" fontId="49" fillId="0" borderId="47" xfId="216" applyFont="1" applyBorder="1" applyAlignment="1">
      <alignment horizontal="center" vertical="center"/>
    </xf>
    <xf numFmtId="0" fontId="49" fillId="0" borderId="48" xfId="216" applyFont="1" applyBorder="1" applyAlignment="1">
      <alignment horizontal="center" vertical="center"/>
    </xf>
    <xf numFmtId="0" fontId="49" fillId="0" borderId="49" xfId="216" applyFont="1" applyBorder="1" applyAlignment="1">
      <alignment horizontal="center" vertical="center"/>
    </xf>
    <xf numFmtId="0" fontId="46" fillId="0" borderId="0" xfId="216" applyFont="1"/>
    <xf numFmtId="0" fontId="3" fillId="0" borderId="0" xfId="216"/>
    <xf numFmtId="0" fontId="3" fillId="28" borderId="0" xfId="216" applyFill="1" applyBorder="1" applyAlignment="1">
      <alignment vertical="center"/>
    </xf>
    <xf numFmtId="0" fontId="50" fillId="28" borderId="0" xfId="216" applyFont="1" applyFill="1" applyBorder="1" applyAlignment="1">
      <alignment vertical="center" wrapText="1"/>
    </xf>
    <xf numFmtId="0" fontId="49" fillId="28" borderId="24" xfId="216" applyFont="1" applyFill="1" applyBorder="1" applyAlignment="1">
      <alignment horizontal="center" vertical="center"/>
    </xf>
    <xf numFmtId="0" fontId="49" fillId="28" borderId="22" xfId="216" applyFont="1" applyFill="1" applyBorder="1" applyAlignment="1">
      <alignment horizontal="center" vertical="center"/>
    </xf>
    <xf numFmtId="0" fontId="49" fillId="28" borderId="21" xfId="216" applyFont="1" applyFill="1" applyBorder="1" applyAlignment="1">
      <alignment horizontal="center" vertical="center"/>
    </xf>
    <xf numFmtId="0" fontId="49" fillId="28" borderId="58" xfId="216" applyFont="1" applyFill="1" applyBorder="1" applyAlignment="1">
      <alignment horizontal="center" vertical="center"/>
    </xf>
    <xf numFmtId="0" fontId="49" fillId="28" borderId="55" xfId="216" applyFont="1" applyFill="1" applyBorder="1" applyAlignment="1">
      <alignment horizontal="center" vertical="center"/>
    </xf>
    <xf numFmtId="0" fontId="49" fillId="28" borderId="54" xfId="216" applyFont="1" applyFill="1" applyBorder="1" applyAlignment="1">
      <alignment horizontal="center" vertical="center"/>
    </xf>
    <xf numFmtId="0" fontId="3" fillId="0" borderId="0" xfId="216" applyFont="1" applyAlignment="1">
      <alignment textRotation="90"/>
    </xf>
    <xf numFmtId="0" fontId="3" fillId="0" borderId="82" xfId="216" applyFont="1" applyBorder="1"/>
    <xf numFmtId="0" fontId="49" fillId="28" borderId="79" xfId="216" applyFont="1" applyFill="1" applyBorder="1" applyAlignment="1">
      <alignment horizontal="center" vertical="center"/>
    </xf>
    <xf numFmtId="0" fontId="48" fillId="0" borderId="5" xfId="216" applyFont="1" applyBorder="1" applyAlignment="1">
      <alignment vertical="center"/>
    </xf>
    <xf numFmtId="0" fontId="48" fillId="0" borderId="1" xfId="216" applyFont="1" applyBorder="1" applyAlignment="1">
      <alignment vertical="center"/>
    </xf>
    <xf numFmtId="0" fontId="46" fillId="36" borderId="58" xfId="216" applyFont="1" applyFill="1" applyBorder="1" applyAlignment="1">
      <alignment vertical="center"/>
    </xf>
    <xf numFmtId="0" fontId="46" fillId="36" borderId="55" xfId="216" applyFont="1" applyFill="1" applyBorder="1" applyAlignment="1">
      <alignment vertical="center"/>
    </xf>
    <xf numFmtId="0" fontId="46" fillId="37" borderId="26" xfId="216" applyFont="1" applyFill="1" applyBorder="1" applyAlignment="1">
      <alignment vertical="center"/>
    </xf>
    <xf numFmtId="0" fontId="46" fillId="37" borderId="29" xfId="216" applyFont="1" applyFill="1" applyBorder="1" applyAlignment="1">
      <alignment vertical="center"/>
    </xf>
    <xf numFmtId="0" fontId="49" fillId="28" borderId="29" xfId="216" applyFont="1" applyFill="1" applyBorder="1" applyAlignment="1">
      <alignment horizontal="center" vertical="center"/>
    </xf>
    <xf numFmtId="0" fontId="49" fillId="28" borderId="28" xfId="216" applyFont="1" applyFill="1" applyBorder="1" applyAlignment="1">
      <alignment horizontal="center" vertical="center"/>
    </xf>
    <xf numFmtId="0" fontId="49" fillId="28" borderId="27" xfId="216" applyFont="1" applyFill="1" applyBorder="1" applyAlignment="1">
      <alignment horizontal="center" vertical="center"/>
    </xf>
    <xf numFmtId="0" fontId="49" fillId="28" borderId="26" xfId="216" applyFont="1" applyFill="1" applyBorder="1" applyAlignment="1">
      <alignment horizontal="center" vertical="center"/>
    </xf>
    <xf numFmtId="0" fontId="46" fillId="28" borderId="63" xfId="216" applyNumberFormat="1" applyFont="1" applyFill="1" applyBorder="1" applyAlignment="1">
      <alignment horizontal="center" vertical="center" wrapText="1"/>
    </xf>
    <xf numFmtId="0" fontId="3" fillId="0" borderId="25" xfId="216" applyFont="1" applyBorder="1"/>
    <xf numFmtId="0" fontId="3" fillId="0" borderId="61" xfId="216" applyFont="1" applyBorder="1"/>
    <xf numFmtId="0" fontId="53" fillId="28" borderId="0" xfId="0" applyFont="1" applyFill="1" applyBorder="1" applyAlignment="1">
      <alignment horizontal="center" vertical="center"/>
    </xf>
    <xf numFmtId="1" fontId="53" fillId="28" borderId="0" xfId="0" applyNumberFormat="1" applyFont="1" applyFill="1" applyBorder="1" applyAlignment="1">
      <alignment horizontal="center" vertical="center"/>
    </xf>
    <xf numFmtId="0" fontId="53" fillId="28" borderId="0" xfId="0" applyFont="1" applyFill="1" applyBorder="1" applyAlignment="1">
      <alignment horizontal="center" vertical="center" wrapText="1"/>
    </xf>
    <xf numFmtId="1" fontId="53" fillId="0" borderId="0" xfId="0" applyNumberFormat="1" applyFont="1" applyAlignment="1">
      <alignment horizontal="center" vertical="center"/>
    </xf>
    <xf numFmtId="0" fontId="53" fillId="28" borderId="0" xfId="0" applyFont="1" applyFill="1" applyBorder="1" applyAlignment="1">
      <alignment vertical="center"/>
    </xf>
    <xf numFmtId="0" fontId="53" fillId="0" borderId="0" xfId="0" applyFont="1" applyAlignment="1">
      <alignment vertical="center"/>
    </xf>
    <xf numFmtId="1" fontId="54" fillId="24" borderId="5" xfId="0" applyNumberFormat="1" applyFont="1" applyFill="1" applyBorder="1" applyAlignment="1">
      <alignment horizontal="center" vertical="center"/>
    </xf>
    <xf numFmtId="0" fontId="54" fillId="24" borderId="5" xfId="0" applyFont="1" applyFill="1" applyBorder="1" applyAlignment="1">
      <alignment horizontal="center" vertical="center"/>
    </xf>
    <xf numFmtId="0" fontId="53" fillId="54" borderId="82" xfId="0" applyFont="1" applyFill="1" applyBorder="1" applyAlignment="1">
      <alignment horizontal="center" vertical="center"/>
    </xf>
    <xf numFmtId="182" fontId="53" fillId="28" borderId="17" xfId="0" applyNumberFormat="1" applyFont="1" applyFill="1" applyBorder="1" applyAlignment="1">
      <alignment horizontal="center" vertical="center"/>
    </xf>
    <xf numFmtId="0" fontId="53" fillId="28" borderId="17" xfId="0" applyFont="1" applyFill="1" applyBorder="1" applyAlignment="1">
      <alignment horizontal="center" vertical="center"/>
    </xf>
    <xf numFmtId="0" fontId="53" fillId="28" borderId="37" xfId="0" applyFont="1" applyFill="1" applyBorder="1" applyAlignment="1">
      <alignment horizontal="center" vertical="center"/>
    </xf>
    <xf numFmtId="0" fontId="53" fillId="28" borderId="38" xfId="0" applyFont="1" applyFill="1" applyBorder="1" applyAlignment="1">
      <alignment horizontal="center" vertical="center"/>
    </xf>
    <xf numFmtId="0" fontId="53" fillId="28" borderId="81" xfId="0" applyFont="1" applyFill="1" applyBorder="1" applyAlignment="1">
      <alignment vertical="center"/>
    </xf>
    <xf numFmtId="0" fontId="53" fillId="28" borderId="71" xfId="0" applyFont="1" applyFill="1" applyBorder="1" applyAlignment="1">
      <alignment vertical="center"/>
    </xf>
    <xf numFmtId="0" fontId="53" fillId="54" borderId="63" xfId="0" applyFont="1" applyFill="1" applyBorder="1" applyAlignment="1">
      <alignment horizontal="center" vertical="center"/>
    </xf>
    <xf numFmtId="182" fontId="53" fillId="28" borderId="62" xfId="0" applyNumberFormat="1" applyFont="1" applyFill="1" applyBorder="1" applyAlignment="1">
      <alignment horizontal="center" vertical="center"/>
    </xf>
    <xf numFmtId="0" fontId="53" fillId="28" borderId="62" xfId="0" applyFont="1" applyFill="1" applyBorder="1" applyAlignment="1">
      <alignment horizontal="center" vertical="center"/>
    </xf>
    <xf numFmtId="0" fontId="53" fillId="28" borderId="62" xfId="0" applyFont="1" applyFill="1" applyBorder="1" applyAlignment="1">
      <alignment vertical="center"/>
    </xf>
    <xf numFmtId="0" fontId="53" fillId="28" borderId="65" xfId="0" applyFont="1" applyFill="1" applyBorder="1" applyAlignment="1">
      <alignment vertical="center"/>
    </xf>
    <xf numFmtId="0" fontId="53" fillId="28" borderId="66" xfId="0" applyFont="1" applyFill="1" applyBorder="1" applyAlignment="1">
      <alignment vertical="center"/>
    </xf>
    <xf numFmtId="182" fontId="53" fillId="54" borderId="62" xfId="0" applyNumberFormat="1" applyFont="1" applyFill="1" applyBorder="1" applyAlignment="1">
      <alignment horizontal="center" vertical="center"/>
    </xf>
    <xf numFmtId="0" fontId="53" fillId="54" borderId="62" xfId="0" applyFont="1" applyFill="1" applyBorder="1" applyAlignment="1">
      <alignment horizontal="center" vertical="center"/>
    </xf>
    <xf numFmtId="0" fontId="53" fillId="28" borderId="36" xfId="0" applyFont="1" applyFill="1" applyBorder="1" applyAlignment="1">
      <alignment horizontal="center" vertical="center"/>
    </xf>
    <xf numFmtId="0" fontId="53" fillId="28" borderId="17" xfId="0" applyFont="1" applyFill="1" applyBorder="1" applyAlignment="1">
      <alignment vertical="center"/>
    </xf>
    <xf numFmtId="182" fontId="53" fillId="25" borderId="62" xfId="0" applyNumberFormat="1" applyFont="1" applyFill="1" applyBorder="1" applyAlignment="1">
      <alignment horizontal="center" vertical="center"/>
    </xf>
    <xf numFmtId="0" fontId="53" fillId="28" borderId="26" xfId="0" applyFont="1" applyFill="1" applyBorder="1" applyAlignment="1">
      <alignment vertical="center"/>
    </xf>
    <xf numFmtId="0" fontId="53" fillId="28" borderId="28" xfId="0" applyFont="1" applyFill="1" applyBorder="1" applyAlignment="1">
      <alignment vertical="center"/>
    </xf>
    <xf numFmtId="0" fontId="53" fillId="28" borderId="52" xfId="0" applyFont="1" applyFill="1" applyBorder="1" applyAlignment="1">
      <alignment vertical="center"/>
    </xf>
    <xf numFmtId="0" fontId="53" fillId="28" borderId="18" xfId="0" applyFont="1" applyFill="1" applyBorder="1" applyAlignment="1">
      <alignment vertical="center"/>
    </xf>
    <xf numFmtId="0" fontId="53" fillId="28" borderId="87" xfId="0" applyFont="1" applyFill="1" applyBorder="1" applyAlignment="1">
      <alignment vertical="center"/>
    </xf>
    <xf numFmtId="0" fontId="53" fillId="28" borderId="69" xfId="0" applyFont="1" applyFill="1" applyBorder="1" applyAlignment="1">
      <alignment vertical="center"/>
    </xf>
    <xf numFmtId="0" fontId="53" fillId="54" borderId="26" xfId="0" applyFont="1" applyFill="1" applyBorder="1" applyAlignment="1">
      <alignment horizontal="center" vertical="center"/>
    </xf>
    <xf numFmtId="0" fontId="53" fillId="28" borderId="63" xfId="0" applyFont="1" applyFill="1" applyBorder="1" applyAlignment="1">
      <alignment horizontal="center" vertical="center"/>
    </xf>
    <xf numFmtId="0" fontId="53" fillId="28" borderId="82" xfId="0" applyFont="1" applyFill="1" applyBorder="1" applyAlignment="1">
      <alignment horizontal="center" vertical="center"/>
    </xf>
    <xf numFmtId="182" fontId="53" fillId="25" borderId="17" xfId="0" applyNumberFormat="1" applyFont="1" applyFill="1" applyBorder="1" applyAlignment="1">
      <alignment horizontal="center" vertical="center"/>
    </xf>
    <xf numFmtId="0" fontId="53" fillId="0" borderId="0" xfId="0" applyFont="1" applyAlignment="1">
      <alignment horizontal="center" vertical="center"/>
    </xf>
    <xf numFmtId="0" fontId="55" fillId="33" borderId="66" xfId="2" applyNumberFormat="1" applyFont="1" applyFill="1" applyBorder="1" applyAlignment="1">
      <alignment horizontal="center" vertical="center" wrapText="1"/>
    </xf>
    <xf numFmtId="0" fontId="53" fillId="28" borderId="76" xfId="0" applyFont="1" applyFill="1" applyBorder="1" applyAlignment="1">
      <alignment horizontal="center" vertical="center"/>
    </xf>
    <xf numFmtId="0" fontId="53" fillId="28" borderId="84" xfId="0" applyFont="1" applyFill="1" applyBorder="1" applyAlignment="1">
      <alignment horizontal="center" vertical="center"/>
    </xf>
    <xf numFmtId="0" fontId="53" fillId="28" borderId="77" xfId="0" applyFont="1" applyFill="1" applyBorder="1" applyAlignment="1">
      <alignment horizontal="center" vertical="center"/>
    </xf>
    <xf numFmtId="0" fontId="53" fillId="28" borderId="51" xfId="0" applyFont="1" applyFill="1" applyBorder="1" applyAlignment="1">
      <alignment horizontal="center" vertical="center"/>
    </xf>
    <xf numFmtId="0" fontId="53" fillId="28" borderId="52" xfId="0" applyFont="1" applyFill="1" applyBorder="1" applyAlignment="1">
      <alignment horizontal="center" vertical="center"/>
    </xf>
    <xf numFmtId="0" fontId="53" fillId="28" borderId="50" xfId="0" applyFont="1" applyFill="1" applyBorder="1" applyAlignment="1">
      <alignment horizontal="center" vertical="center"/>
    </xf>
    <xf numFmtId="0" fontId="53" fillId="28" borderId="22" xfId="0" applyFont="1" applyFill="1" applyBorder="1" applyAlignment="1">
      <alignment horizontal="center" vertical="center"/>
    </xf>
    <xf numFmtId="0" fontId="53" fillId="28" borderId="54" xfId="0" applyFont="1" applyFill="1" applyBorder="1" applyAlignment="1">
      <alignment horizontal="center" vertical="center"/>
    </xf>
    <xf numFmtId="0" fontId="53" fillId="28" borderId="28" xfId="0" applyFont="1" applyFill="1" applyBorder="1" applyAlignment="1">
      <alignment horizontal="center" vertical="center"/>
    </xf>
    <xf numFmtId="0" fontId="53" fillId="0" borderId="0" xfId="0" applyFont="1" applyFill="1" applyBorder="1" applyAlignment="1">
      <alignment vertical="center"/>
    </xf>
    <xf numFmtId="1" fontId="59" fillId="26" borderId="51" xfId="0" applyNumberFormat="1" applyFont="1" applyFill="1" applyBorder="1" applyAlignment="1">
      <alignment horizontal="center" vertical="center"/>
    </xf>
    <xf numFmtId="1" fontId="60" fillId="31" borderId="77" xfId="0" applyNumberFormat="1" applyFont="1" applyFill="1" applyBorder="1" applyAlignment="1">
      <alignment horizontal="center" vertical="center"/>
    </xf>
    <xf numFmtId="0" fontId="0" fillId="28" borderId="80" xfId="0" applyNumberFormat="1" applyFont="1" applyFill="1" applyBorder="1" applyAlignment="1">
      <alignment horizontal="center" vertical="center"/>
    </xf>
    <xf numFmtId="182" fontId="53" fillId="28" borderId="63" xfId="0" applyNumberFormat="1" applyFont="1" applyFill="1" applyBorder="1" applyAlignment="1">
      <alignment horizontal="center" vertical="center"/>
    </xf>
    <xf numFmtId="0" fontId="61" fillId="0" borderId="50" xfId="0" applyFont="1" applyBorder="1" applyAlignment="1">
      <alignment vertical="center"/>
    </xf>
    <xf numFmtId="0" fontId="53" fillId="28" borderId="27" xfId="0" applyFont="1" applyFill="1" applyBorder="1" applyAlignment="1">
      <alignment horizontal="center" vertical="center"/>
    </xf>
    <xf numFmtId="0" fontId="61" fillId="0" borderId="84" xfId="0" applyFont="1" applyBorder="1" applyAlignment="1">
      <alignment vertical="center"/>
    </xf>
    <xf numFmtId="0" fontId="53" fillId="28" borderId="79" xfId="0" applyFont="1" applyFill="1" applyBorder="1" applyAlignment="1">
      <alignment horizontal="center" vertical="center"/>
    </xf>
    <xf numFmtId="0" fontId="61" fillId="0" borderId="60" xfId="0" applyFont="1" applyBorder="1" applyAlignment="1">
      <alignment vertical="center"/>
    </xf>
    <xf numFmtId="0" fontId="53" fillId="28" borderId="21" xfId="0" applyFont="1" applyFill="1" applyBorder="1" applyAlignment="1">
      <alignment horizontal="center" vertical="center"/>
    </xf>
    <xf numFmtId="0" fontId="55" fillId="0" borderId="0" xfId="2" applyNumberFormat="1" applyFont="1" applyFill="1" applyBorder="1" applyAlignment="1">
      <alignment horizontal="center" vertical="center" wrapText="1"/>
    </xf>
    <xf numFmtId="0" fontId="55" fillId="0" borderId="0" xfId="2" applyNumberFormat="1" applyFont="1" applyFill="1" applyBorder="1" applyAlignment="1">
      <alignment horizontal="center" vertical="center"/>
    </xf>
    <xf numFmtId="182" fontId="53" fillId="54" borderId="67" xfId="0" applyNumberFormat="1" applyFont="1" applyFill="1" applyBorder="1" applyAlignment="1">
      <alignment horizontal="center" vertical="center"/>
    </xf>
    <xf numFmtId="182" fontId="53" fillId="28" borderId="70" xfId="0" applyNumberFormat="1" applyFont="1" applyFill="1" applyBorder="1" applyAlignment="1">
      <alignment horizontal="center" vertical="center"/>
    </xf>
    <xf numFmtId="182" fontId="53" fillId="28" borderId="68" xfId="0" applyNumberFormat="1" applyFont="1" applyFill="1" applyBorder="1" applyAlignment="1">
      <alignment horizontal="center" vertical="center"/>
    </xf>
    <xf numFmtId="0" fontId="53" fillId="0" borderId="30" xfId="0" applyFont="1" applyBorder="1" applyAlignment="1">
      <alignment horizontal="center" vertical="center"/>
    </xf>
    <xf numFmtId="0" fontId="54" fillId="0" borderId="0" xfId="0" applyFont="1" applyFill="1" applyBorder="1" applyAlignment="1">
      <alignment horizontal="center" vertical="center" wrapText="1"/>
    </xf>
    <xf numFmtId="0" fontId="54" fillId="24" borderId="31" xfId="0" applyFont="1" applyFill="1" applyBorder="1" applyAlignment="1">
      <alignment horizontal="center" vertical="center" wrapText="1"/>
    </xf>
    <xf numFmtId="0" fontId="54" fillId="24" borderId="75" xfId="0" applyFont="1" applyFill="1" applyBorder="1" applyAlignment="1">
      <alignment horizontal="center" vertical="center" wrapText="1"/>
    </xf>
    <xf numFmtId="0" fontId="54" fillId="24" borderId="5" xfId="0" applyFont="1" applyFill="1" applyBorder="1" applyAlignment="1">
      <alignment horizontal="center" vertical="center" wrapText="1"/>
    </xf>
    <xf numFmtId="0" fontId="55" fillId="30" borderId="71" xfId="2" applyNumberFormat="1" applyFont="1" applyFill="1" applyBorder="1" applyAlignment="1">
      <alignment horizontal="center" vertical="center" wrapText="1"/>
    </xf>
    <xf numFmtId="0" fontId="55" fillId="48" borderId="71" xfId="215" applyNumberFormat="1" applyFont="1" applyFill="1" applyBorder="1" applyAlignment="1">
      <alignment horizontal="center" vertical="center" wrapText="1"/>
    </xf>
    <xf numFmtId="0" fontId="55" fillId="53" borderId="71" xfId="2" applyNumberFormat="1" applyFont="1" applyFill="1" applyBorder="1" applyAlignment="1">
      <alignment horizontal="center" vertical="center" wrapText="1"/>
    </xf>
    <xf numFmtId="0" fontId="55" fillId="47" borderId="71" xfId="2" applyNumberFormat="1" applyFont="1" applyFill="1" applyBorder="1" applyAlignment="1">
      <alignment horizontal="center" vertical="center" wrapText="1"/>
    </xf>
    <xf numFmtId="0" fontId="55" fillId="33" borderId="71" xfId="2" applyNumberFormat="1" applyFont="1" applyFill="1" applyBorder="1" applyAlignment="1">
      <alignment horizontal="center" vertical="center" wrapText="1"/>
    </xf>
    <xf numFmtId="0" fontId="55" fillId="32" borderId="71" xfId="2" applyNumberFormat="1" applyFont="1" applyFill="1" applyBorder="1" applyAlignment="1">
      <alignment horizontal="center" vertical="center" wrapText="1"/>
    </xf>
    <xf numFmtId="0" fontId="54" fillId="35" borderId="71" xfId="215" applyNumberFormat="1" applyFont="1" applyFill="1" applyBorder="1" applyAlignment="1">
      <alignment horizontal="center" vertical="center" wrapText="1"/>
    </xf>
    <xf numFmtId="0" fontId="54" fillId="46" borderId="71" xfId="2" applyNumberFormat="1" applyFont="1" applyFill="1" applyBorder="1" applyAlignment="1">
      <alignment horizontal="center" vertical="center" wrapText="1"/>
    </xf>
    <xf numFmtId="0" fontId="54" fillId="45" borderId="71" xfId="2" applyNumberFormat="1" applyFont="1" applyFill="1" applyBorder="1" applyAlignment="1">
      <alignment horizontal="center" vertical="center" wrapText="1"/>
    </xf>
    <xf numFmtId="0" fontId="54" fillId="39" borderId="71" xfId="215" applyNumberFormat="1" applyFont="1" applyFill="1" applyBorder="1" applyAlignment="1">
      <alignment horizontal="center" vertical="center" wrapText="1"/>
    </xf>
    <xf numFmtId="0" fontId="55" fillId="44" borderId="71" xfId="215" applyNumberFormat="1" applyFont="1" applyFill="1" applyBorder="1" applyAlignment="1">
      <alignment horizontal="center" vertical="center" wrapText="1"/>
    </xf>
    <xf numFmtId="0" fontId="55" fillId="43" borderId="71" xfId="215" applyNumberFormat="1" applyFont="1" applyFill="1" applyBorder="1" applyAlignment="1">
      <alignment horizontal="center" vertical="center" wrapText="1"/>
    </xf>
    <xf numFmtId="0" fontId="55" fillId="40" borderId="71" xfId="215" applyNumberFormat="1" applyFont="1" applyFill="1" applyBorder="1" applyAlignment="1">
      <alignment horizontal="center" vertical="center" wrapText="1"/>
    </xf>
    <xf numFmtId="0" fontId="54" fillId="41" borderId="71" xfId="2" applyNumberFormat="1" applyFont="1" applyFill="1" applyBorder="1" applyAlignment="1">
      <alignment horizontal="center" vertical="center" wrapText="1"/>
    </xf>
    <xf numFmtId="0" fontId="55" fillId="34" borderId="68" xfId="2" applyNumberFormat="1" applyFont="1" applyFill="1" applyBorder="1" applyAlignment="1">
      <alignment horizontal="center" vertical="center" wrapText="1"/>
    </xf>
    <xf numFmtId="0" fontId="55" fillId="30" borderId="31" xfId="2" applyNumberFormat="1" applyFont="1" applyFill="1" applyBorder="1" applyAlignment="1">
      <alignment horizontal="center" vertical="center" wrapText="1"/>
    </xf>
    <xf numFmtId="0" fontId="55" fillId="48" borderId="31" xfId="215" applyNumberFormat="1" applyFont="1" applyFill="1" applyBorder="1" applyAlignment="1">
      <alignment horizontal="center" vertical="center" wrapText="1"/>
    </xf>
    <xf numFmtId="0" fontId="55" fillId="47" borderId="31" xfId="2" applyNumberFormat="1" applyFont="1" applyFill="1" applyBorder="1" applyAlignment="1">
      <alignment horizontal="center" vertical="center" wrapText="1"/>
    </xf>
    <xf numFmtId="0" fontId="55" fillId="33" borderId="31" xfId="2" applyNumberFormat="1" applyFont="1" applyFill="1" applyBorder="1" applyAlignment="1">
      <alignment horizontal="center" vertical="center" wrapText="1"/>
    </xf>
    <xf numFmtId="0" fontId="54" fillId="35" borderId="31" xfId="215" applyNumberFormat="1" applyFont="1" applyFill="1" applyBorder="1" applyAlignment="1">
      <alignment horizontal="center" vertical="center" wrapText="1"/>
    </xf>
    <xf numFmtId="0" fontId="54" fillId="46" borderId="31" xfId="2" applyNumberFormat="1" applyFont="1" applyFill="1" applyBorder="1" applyAlignment="1">
      <alignment horizontal="center" vertical="center" wrapText="1"/>
    </xf>
    <xf numFmtId="0" fontId="54" fillId="39" borderId="31" xfId="215" applyNumberFormat="1" applyFont="1" applyFill="1" applyBorder="1" applyAlignment="1">
      <alignment horizontal="center" vertical="center" wrapText="1"/>
    </xf>
    <xf numFmtId="0" fontId="55" fillId="44" borderId="31" xfId="215" applyNumberFormat="1" applyFont="1" applyFill="1" applyBorder="1" applyAlignment="1">
      <alignment horizontal="center" vertical="center" wrapText="1"/>
    </xf>
    <xf numFmtId="0" fontId="55" fillId="43" borderId="31" xfId="215" applyNumberFormat="1" applyFont="1" applyFill="1" applyBorder="1" applyAlignment="1">
      <alignment horizontal="center" vertical="center" wrapText="1"/>
    </xf>
    <xf numFmtId="0" fontId="55" fillId="40" borderId="72" xfId="215" applyNumberFormat="1" applyFont="1" applyFill="1" applyBorder="1" applyAlignment="1">
      <alignment horizontal="center" vertical="center" wrapText="1"/>
    </xf>
    <xf numFmtId="0" fontId="55" fillId="30" borderId="6" xfId="2" applyNumberFormat="1" applyFont="1" applyFill="1" applyBorder="1" applyAlignment="1">
      <alignment horizontal="center" vertical="center" wrapText="1"/>
    </xf>
    <xf numFmtId="0" fontId="55" fillId="48" borderId="6" xfId="215" applyNumberFormat="1" applyFont="1" applyFill="1" applyBorder="1" applyAlignment="1">
      <alignment horizontal="center" vertical="center" wrapText="1"/>
    </xf>
    <xf numFmtId="0" fontId="55" fillId="53" borderId="6" xfId="2" applyNumberFormat="1" applyFont="1" applyFill="1" applyBorder="1" applyAlignment="1">
      <alignment horizontal="center" vertical="center" wrapText="1"/>
    </xf>
    <xf numFmtId="0" fontId="55" fillId="47" borderId="6" xfId="2" applyNumberFormat="1" applyFont="1" applyFill="1" applyBorder="1" applyAlignment="1">
      <alignment horizontal="center" vertical="center" wrapText="1"/>
    </xf>
    <xf numFmtId="0" fontId="55" fillId="32" borderId="6" xfId="2" applyNumberFormat="1" applyFont="1" applyFill="1" applyBorder="1" applyAlignment="1">
      <alignment horizontal="center" vertical="center" wrapText="1"/>
    </xf>
    <xf numFmtId="0" fontId="54" fillId="35" borderId="6" xfId="215" applyNumberFormat="1" applyFont="1" applyFill="1" applyBorder="1" applyAlignment="1">
      <alignment horizontal="center" vertical="center" wrapText="1"/>
    </xf>
    <xf numFmtId="0" fontId="54" fillId="46" borderId="6" xfId="2" applyNumberFormat="1" applyFont="1" applyFill="1" applyBorder="1" applyAlignment="1">
      <alignment horizontal="center" vertical="center" wrapText="1"/>
    </xf>
    <xf numFmtId="0" fontId="54" fillId="45" borderId="6" xfId="2" applyNumberFormat="1" applyFont="1" applyFill="1" applyBorder="1" applyAlignment="1">
      <alignment horizontal="center" vertical="center" wrapText="1"/>
    </xf>
    <xf numFmtId="0" fontId="54" fillId="39" borderId="6" xfId="215" applyNumberFormat="1" applyFont="1" applyFill="1" applyBorder="1" applyAlignment="1">
      <alignment horizontal="center" vertical="center" wrapText="1"/>
    </xf>
    <xf numFmtId="0" fontId="55" fillId="44" borderId="6" xfId="215" applyNumberFormat="1" applyFont="1" applyFill="1" applyBorder="1" applyAlignment="1">
      <alignment horizontal="center" vertical="center" wrapText="1"/>
    </xf>
    <xf numFmtId="0" fontId="55" fillId="43" borderId="6" xfId="215" applyNumberFormat="1" applyFont="1" applyFill="1" applyBorder="1" applyAlignment="1">
      <alignment horizontal="center" vertical="center" wrapText="1"/>
    </xf>
    <xf numFmtId="0" fontId="55" fillId="42" borderId="6" xfId="215" applyNumberFormat="1" applyFont="1" applyFill="1" applyBorder="1" applyAlignment="1">
      <alignment horizontal="center" vertical="center" wrapText="1"/>
    </xf>
    <xf numFmtId="0" fontId="54" fillId="41" borderId="6" xfId="2" applyNumberFormat="1" applyFont="1" applyFill="1" applyBorder="1" applyAlignment="1">
      <alignment horizontal="center" vertical="center" wrapText="1"/>
    </xf>
    <xf numFmtId="0" fontId="55" fillId="34" borderId="6" xfId="2" applyNumberFormat="1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/>
    </xf>
    <xf numFmtId="3" fontId="0" fillId="0" borderId="0" xfId="0" applyNumberFormat="1" applyFill="1" applyBorder="1"/>
    <xf numFmtId="1" fontId="60" fillId="31" borderId="76" xfId="0" applyNumberFormat="1" applyFont="1" applyFill="1" applyBorder="1" applyAlignment="1">
      <alignment horizontal="center" vertical="center"/>
    </xf>
    <xf numFmtId="1" fontId="60" fillId="31" borderId="79" xfId="0" applyNumberFormat="1" applyFont="1" applyFill="1" applyBorder="1" applyAlignment="1">
      <alignment horizontal="center" vertical="center"/>
    </xf>
    <xf numFmtId="1" fontId="59" fillId="26" borderId="27" xfId="0" applyNumberFormat="1" applyFont="1" applyFill="1" applyBorder="1" applyAlignment="1">
      <alignment horizontal="center" vertical="center"/>
    </xf>
    <xf numFmtId="1" fontId="59" fillId="26" borderId="52" xfId="0" applyNumberFormat="1" applyFont="1" applyFill="1" applyBorder="1" applyAlignment="1">
      <alignment horizontal="center" vertical="center"/>
    </xf>
    <xf numFmtId="0" fontId="64" fillId="31" borderId="77" xfId="0" applyFont="1" applyFill="1" applyBorder="1" applyAlignment="1">
      <alignment horizontal="center" vertical="center"/>
    </xf>
    <xf numFmtId="0" fontId="54" fillId="26" borderId="50" xfId="0" applyFont="1" applyFill="1" applyBorder="1" applyAlignment="1">
      <alignment horizontal="center" vertical="center"/>
    </xf>
    <xf numFmtId="0" fontId="54" fillId="26" borderId="51" xfId="0" applyFont="1" applyFill="1" applyBorder="1" applyAlignment="1">
      <alignment horizontal="center" vertical="center"/>
    </xf>
    <xf numFmtId="0" fontId="54" fillId="26" borderId="52" xfId="0" applyFont="1" applyFill="1" applyBorder="1" applyAlignment="1">
      <alignment horizontal="center" vertical="center"/>
    </xf>
    <xf numFmtId="0" fontId="65" fillId="0" borderId="72" xfId="0" applyFont="1" applyBorder="1" applyAlignment="1">
      <alignment horizontal="center" vertical="center"/>
    </xf>
    <xf numFmtId="0" fontId="65" fillId="0" borderId="2" xfId="0" applyFont="1" applyBorder="1" applyAlignment="1">
      <alignment horizontal="center" vertical="center"/>
    </xf>
    <xf numFmtId="0" fontId="65" fillId="0" borderId="31" xfId="0" applyFont="1" applyBorder="1" applyAlignment="1">
      <alignment horizontal="center" vertical="center"/>
    </xf>
    <xf numFmtId="0" fontId="66" fillId="0" borderId="81" xfId="0" applyFont="1" applyBorder="1" applyAlignment="1">
      <alignment horizontal="center" vertical="center"/>
    </xf>
    <xf numFmtId="0" fontId="66" fillId="0" borderId="87" xfId="0" applyFont="1" applyBorder="1" applyAlignment="1">
      <alignment horizontal="center" vertical="center"/>
    </xf>
    <xf numFmtId="0" fontId="66" fillId="0" borderId="33" xfId="0" applyFont="1" applyBorder="1" applyAlignment="1">
      <alignment horizontal="center" vertical="center"/>
    </xf>
    <xf numFmtId="0" fontId="44" fillId="0" borderId="25" xfId="1" applyFont="1" applyBorder="1" applyAlignment="1" applyProtection="1">
      <alignment horizontal="center" vertical="center"/>
    </xf>
    <xf numFmtId="0" fontId="44" fillId="0" borderId="85" xfId="1" applyFont="1" applyBorder="1" applyAlignment="1" applyProtection="1">
      <alignment horizontal="center" vertical="center"/>
    </xf>
    <xf numFmtId="0" fontId="46" fillId="28" borderId="88" xfId="216" applyNumberFormat="1" applyFont="1" applyFill="1" applyBorder="1" applyAlignment="1">
      <alignment horizontal="center" vertical="center" wrapText="1"/>
    </xf>
    <xf numFmtId="0" fontId="66" fillId="0" borderId="71" xfId="0" applyFont="1" applyBorder="1" applyAlignment="1">
      <alignment horizontal="center" vertical="center"/>
    </xf>
    <xf numFmtId="0" fontId="66" fillId="0" borderId="69" xfId="0" applyFont="1" applyBorder="1" applyAlignment="1">
      <alignment horizontal="center" vertical="center"/>
    </xf>
    <xf numFmtId="0" fontId="66" fillId="0" borderId="74" xfId="0" applyFont="1" applyBorder="1" applyAlignment="1">
      <alignment horizontal="center" vertical="center"/>
    </xf>
    <xf numFmtId="0" fontId="66" fillId="0" borderId="68" xfId="0" applyFont="1" applyBorder="1" applyAlignment="1">
      <alignment horizontal="center" vertical="center"/>
    </xf>
    <xf numFmtId="0" fontId="66" fillId="0" borderId="3" xfId="0" applyFont="1" applyBorder="1" applyAlignment="1">
      <alignment horizontal="center" vertical="center"/>
    </xf>
    <xf numFmtId="0" fontId="66" fillId="0" borderId="56" xfId="0" applyFont="1" applyBorder="1" applyAlignment="1">
      <alignment horizontal="center" vertical="center"/>
    </xf>
    <xf numFmtId="0" fontId="66" fillId="0" borderId="83" xfId="0" applyFont="1" applyBorder="1" applyAlignment="1">
      <alignment horizontal="center" vertical="center" wrapText="1"/>
    </xf>
    <xf numFmtId="0" fontId="66" fillId="0" borderId="19" xfId="0" applyFont="1" applyBorder="1" applyAlignment="1">
      <alignment horizontal="center" vertical="center" wrapText="1"/>
    </xf>
    <xf numFmtId="0" fontId="66" fillId="0" borderId="85" xfId="0" applyFont="1" applyBorder="1" applyAlignment="1">
      <alignment horizontal="center" vertical="center" wrapText="1"/>
    </xf>
    <xf numFmtId="0" fontId="66" fillId="0" borderId="68" xfId="0" applyFont="1" applyBorder="1" applyAlignment="1">
      <alignment horizontal="center" vertical="center" wrapText="1"/>
    </xf>
    <xf numFmtId="0" fontId="66" fillId="0" borderId="3" xfId="0" applyFont="1" applyBorder="1" applyAlignment="1">
      <alignment horizontal="center" vertical="center" wrapText="1"/>
    </xf>
    <xf numFmtId="0" fontId="66" fillId="0" borderId="56" xfId="0" applyFont="1" applyBorder="1" applyAlignment="1">
      <alignment horizontal="center" vertical="center" wrapText="1"/>
    </xf>
    <xf numFmtId="0" fontId="66" fillId="0" borderId="71" xfId="0" applyFont="1" applyBorder="1" applyAlignment="1">
      <alignment horizontal="center" vertical="center" wrapText="1"/>
    </xf>
    <xf numFmtId="0" fontId="66" fillId="0" borderId="69" xfId="0" applyFont="1" applyBorder="1" applyAlignment="1">
      <alignment horizontal="center" vertical="center" wrapText="1"/>
    </xf>
    <xf numFmtId="0" fontId="66" fillId="0" borderId="74" xfId="0" applyFont="1" applyBorder="1" applyAlignment="1">
      <alignment horizontal="center" vertical="center" wrapText="1"/>
    </xf>
    <xf numFmtId="0" fontId="66" fillId="0" borderId="83" xfId="0" applyFont="1" applyBorder="1" applyAlignment="1">
      <alignment horizontal="center" vertical="center"/>
    </xf>
    <xf numFmtId="0" fontId="66" fillId="0" borderId="19" xfId="0" applyFont="1" applyBorder="1" applyAlignment="1">
      <alignment horizontal="center" vertical="center"/>
    </xf>
    <xf numFmtId="0" fontId="66" fillId="0" borderId="85" xfId="0" applyFont="1" applyBorder="1" applyAlignment="1">
      <alignment horizontal="center" vertical="center"/>
    </xf>
    <xf numFmtId="0" fontId="56" fillId="28" borderId="76" xfId="0" applyNumberFormat="1" applyFont="1" applyFill="1" applyBorder="1" applyAlignment="1">
      <alignment horizontal="center" vertical="center"/>
    </xf>
    <xf numFmtId="0" fontId="56" fillId="28" borderId="77" xfId="0" applyNumberFormat="1" applyFont="1" applyFill="1" applyBorder="1" applyAlignment="1">
      <alignment horizontal="center" vertical="center"/>
    </xf>
    <xf numFmtId="0" fontId="56" fillId="28" borderId="84" xfId="0" applyNumberFormat="1" applyFont="1" applyFill="1" applyBorder="1" applyAlignment="1">
      <alignment horizontal="center" vertical="center"/>
    </xf>
    <xf numFmtId="0" fontId="56" fillId="28" borderId="36" xfId="0" applyNumberFormat="1" applyFont="1" applyFill="1" applyBorder="1" applyAlignment="1">
      <alignment horizontal="center" vertical="center"/>
    </xf>
    <xf numFmtId="0" fontId="56" fillId="28" borderId="37" xfId="0" applyNumberFormat="1" applyFont="1" applyFill="1" applyBorder="1" applyAlignment="1">
      <alignment horizontal="center" vertical="center"/>
    </xf>
    <xf numFmtId="0" fontId="56" fillId="28" borderId="38" xfId="0" applyNumberFormat="1" applyFont="1" applyFill="1" applyBorder="1" applyAlignment="1">
      <alignment horizontal="center" vertical="center"/>
    </xf>
    <xf numFmtId="1" fontId="60" fillId="31" borderId="76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56" fillId="28" borderId="50" xfId="0" applyNumberFormat="1" applyFont="1" applyFill="1" applyBorder="1" applyAlignment="1">
      <alignment horizontal="center" vertical="center"/>
    </xf>
    <xf numFmtId="0" fontId="56" fillId="28" borderId="51" xfId="0" applyNumberFormat="1" applyFont="1" applyFill="1" applyBorder="1" applyAlignment="1">
      <alignment horizontal="center" vertical="center"/>
    </xf>
    <xf numFmtId="0" fontId="56" fillId="28" borderId="52" xfId="0" applyNumberFormat="1" applyFont="1" applyFill="1" applyBorder="1" applyAlignment="1">
      <alignment horizontal="center" vertical="center"/>
    </xf>
    <xf numFmtId="0" fontId="53" fillId="29" borderId="17" xfId="0" applyFont="1" applyFill="1" applyBorder="1" applyAlignment="1">
      <alignment horizontal="center" vertical="center"/>
    </xf>
    <xf numFmtId="0" fontId="53" fillId="29" borderId="82" xfId="0" applyFont="1" applyFill="1" applyBorder="1" applyAlignment="1">
      <alignment horizontal="center" vertical="center"/>
    </xf>
    <xf numFmtId="0" fontId="53" fillId="29" borderId="18" xfId="0" applyFont="1" applyFill="1" applyBorder="1" applyAlignment="1">
      <alignment horizontal="center" vertical="center"/>
    </xf>
    <xf numFmtId="0" fontId="53" fillId="29" borderId="0" xfId="0" applyFont="1" applyFill="1" applyAlignment="1">
      <alignment horizontal="center" vertical="center"/>
    </xf>
    <xf numFmtId="0" fontId="56" fillId="29" borderId="82" xfId="0" applyNumberFormat="1" applyFont="1" applyFill="1" applyBorder="1" applyAlignment="1">
      <alignment horizontal="center" vertical="center"/>
    </xf>
    <xf numFmtId="0" fontId="56" fillId="29" borderId="0" xfId="0" applyNumberFormat="1" applyFont="1" applyFill="1" applyAlignment="1">
      <alignment horizontal="center" vertical="center"/>
    </xf>
    <xf numFmtId="1" fontId="60" fillId="31" borderId="54" xfId="0" applyNumberFormat="1" applyFont="1" applyFill="1" applyBorder="1" applyAlignment="1">
      <alignment horizontal="center" vertical="center"/>
    </xf>
    <xf numFmtId="1" fontId="60" fillId="31" borderId="79" xfId="0" applyNumberFormat="1" applyFont="1" applyFill="1" applyBorder="1" applyAlignment="1">
      <alignment horizontal="center" vertical="center"/>
    </xf>
    <xf numFmtId="0" fontId="66" fillId="0" borderId="57" xfId="0" applyFont="1" applyBorder="1" applyAlignment="1">
      <alignment horizontal="center" vertical="center"/>
    </xf>
    <xf numFmtId="0" fontId="66" fillId="0" borderId="59" xfId="0" applyFont="1" applyBorder="1" applyAlignment="1">
      <alignment horizontal="center" vertical="center"/>
    </xf>
    <xf numFmtId="0" fontId="66" fillId="0" borderId="73" xfId="0" applyFont="1" applyBorder="1" applyAlignment="1">
      <alignment horizontal="center" vertical="center"/>
    </xf>
    <xf numFmtId="0" fontId="66" fillId="0" borderId="17" xfId="0" applyFont="1" applyBorder="1" applyAlignment="1">
      <alignment horizontal="center" vertical="center"/>
    </xf>
    <xf numFmtId="0" fontId="66" fillId="0" borderId="18" xfId="0" applyFont="1" applyBorder="1" applyAlignment="1">
      <alignment horizontal="center" vertical="center"/>
    </xf>
    <xf numFmtId="0" fontId="66" fillId="0" borderId="25" xfId="0" applyFont="1" applyBorder="1" applyAlignment="1">
      <alignment horizontal="center" vertical="center"/>
    </xf>
    <xf numFmtId="0" fontId="55" fillId="33" borderId="50" xfId="2" applyNumberFormat="1" applyFont="1" applyFill="1" applyBorder="1" applyAlignment="1">
      <alignment horizontal="center" vertical="center" wrapText="1"/>
    </xf>
    <xf numFmtId="0" fontId="55" fillId="33" borderId="51" xfId="2" applyNumberFormat="1" applyFont="1" applyFill="1" applyBorder="1" applyAlignment="1">
      <alignment horizontal="center" vertical="center" wrapText="1"/>
    </xf>
    <xf numFmtId="0" fontId="55" fillId="33" borderId="52" xfId="2" applyNumberFormat="1" applyFont="1" applyFill="1" applyBorder="1" applyAlignment="1">
      <alignment horizontal="center" vertical="center" wrapText="1"/>
    </xf>
    <xf numFmtId="0" fontId="55" fillId="44" borderId="76" xfId="215" applyNumberFormat="1" applyFont="1" applyFill="1" applyBorder="1" applyAlignment="1">
      <alignment horizontal="center" vertical="center" wrapText="1"/>
    </xf>
    <xf numFmtId="0" fontId="55" fillId="32" borderId="76" xfId="2" applyNumberFormat="1" applyFont="1" applyFill="1" applyBorder="1" applyAlignment="1">
      <alignment horizontal="center" vertical="center"/>
    </xf>
    <xf numFmtId="0" fontId="55" fillId="32" borderId="77" xfId="2" applyNumberFormat="1" applyFont="1" applyFill="1" applyBorder="1" applyAlignment="1">
      <alignment horizontal="center" vertical="center"/>
    </xf>
    <xf numFmtId="0" fontId="55" fillId="32" borderId="84" xfId="2" applyNumberFormat="1" applyFont="1" applyFill="1" applyBorder="1" applyAlignment="1">
      <alignment horizontal="center" vertical="center"/>
    </xf>
    <xf numFmtId="0" fontId="54" fillId="46" borderId="76" xfId="2" applyNumberFormat="1" applyFont="1" applyFill="1" applyBorder="1" applyAlignment="1">
      <alignment horizontal="center" vertical="center"/>
    </xf>
    <xf numFmtId="0" fontId="55" fillId="48" borderId="76" xfId="215" applyNumberFormat="1" applyFont="1" applyFill="1" applyBorder="1" applyAlignment="1">
      <alignment horizontal="center" vertical="center" wrapText="1"/>
    </xf>
    <xf numFmtId="0" fontId="55" fillId="33" borderId="84" xfId="2" applyNumberFormat="1" applyFont="1" applyFill="1" applyBorder="1" applyAlignment="1">
      <alignment horizontal="center" vertical="center" wrapText="1"/>
    </xf>
    <xf numFmtId="0" fontId="55" fillId="33" borderId="76" xfId="2" applyNumberFormat="1" applyFont="1" applyFill="1" applyBorder="1" applyAlignment="1">
      <alignment horizontal="center" vertical="center" wrapText="1"/>
    </xf>
    <xf numFmtId="0" fontId="55" fillId="42" borderId="76" xfId="215" applyNumberFormat="1" applyFont="1" applyFill="1" applyBorder="1" applyAlignment="1">
      <alignment horizontal="center" vertical="center" wrapText="1"/>
    </xf>
    <xf numFmtId="0" fontId="55" fillId="32" borderId="36" xfId="2" applyNumberFormat="1" applyFont="1" applyFill="1" applyBorder="1" applyAlignment="1">
      <alignment horizontal="center" vertical="center"/>
    </xf>
    <xf numFmtId="0" fontId="55" fillId="32" borderId="37" xfId="2" applyNumberFormat="1" applyFont="1" applyFill="1" applyBorder="1" applyAlignment="1">
      <alignment horizontal="center" vertical="center"/>
    </xf>
    <xf numFmtId="0" fontId="54" fillId="46" borderId="37" xfId="2" applyNumberFormat="1" applyFont="1" applyFill="1" applyBorder="1" applyAlignment="1">
      <alignment horizontal="center" vertical="center"/>
    </xf>
    <xf numFmtId="0" fontId="55" fillId="48" borderId="37" xfId="215" applyNumberFormat="1" applyFont="1" applyFill="1" applyBorder="1" applyAlignment="1">
      <alignment horizontal="center" vertical="center" wrapText="1"/>
    </xf>
    <xf numFmtId="0" fontId="55" fillId="32" borderId="38" xfId="2" applyNumberFormat="1" applyFont="1" applyFill="1" applyBorder="1" applyAlignment="1">
      <alignment horizontal="center" vertical="center"/>
    </xf>
    <xf numFmtId="0" fontId="55" fillId="43" borderId="76" xfId="215" applyNumberFormat="1" applyFont="1" applyFill="1" applyBorder="1" applyAlignment="1">
      <alignment horizontal="center" vertical="center" wrapText="1"/>
    </xf>
    <xf numFmtId="0" fontId="55" fillId="33" borderId="77" xfId="2" applyNumberFormat="1" applyFont="1" applyFill="1" applyBorder="1" applyAlignment="1">
      <alignment horizontal="center" vertical="center" wrapText="1"/>
    </xf>
    <xf numFmtId="0" fontId="55" fillId="33" borderId="36" xfId="2" applyNumberFormat="1" applyFont="1" applyFill="1" applyBorder="1" applyAlignment="1">
      <alignment horizontal="center" vertical="center" wrapText="1"/>
    </xf>
    <xf numFmtId="0" fontId="55" fillId="33" borderId="37" xfId="2" applyNumberFormat="1" applyFont="1" applyFill="1" applyBorder="1" applyAlignment="1">
      <alignment horizontal="center" vertical="center" wrapText="1"/>
    </xf>
    <xf numFmtId="0" fontId="54" fillId="45" borderId="76" xfId="2" applyNumberFormat="1" applyFont="1" applyFill="1" applyBorder="1" applyAlignment="1">
      <alignment horizontal="center" vertical="center" wrapText="1"/>
    </xf>
    <xf numFmtId="0" fontId="56" fillId="28" borderId="20" xfId="0" applyNumberFormat="1" applyFont="1" applyFill="1" applyBorder="1" applyAlignment="1">
      <alignment horizontal="center" vertical="center"/>
    </xf>
    <xf numFmtId="0" fontId="56" fillId="28" borderId="24" xfId="0" applyNumberFormat="1" applyFont="1" applyFill="1" applyBorder="1" applyAlignment="1">
      <alignment horizontal="center" vertical="center"/>
    </xf>
    <xf numFmtId="0" fontId="56" fillId="28" borderId="21" xfId="0" applyNumberFormat="1" applyFont="1" applyFill="1" applyBorder="1" applyAlignment="1">
      <alignment horizontal="center" vertical="center"/>
    </xf>
    <xf numFmtId="0" fontId="56" fillId="28" borderId="22" xfId="0" applyNumberFormat="1" applyFont="1" applyFill="1" applyBorder="1" applyAlignment="1">
      <alignment horizontal="center" vertical="center"/>
    </xf>
    <xf numFmtId="0" fontId="56" fillId="28" borderId="23" xfId="0" applyNumberFormat="1" applyFont="1" applyFill="1" applyBorder="1" applyAlignment="1">
      <alignment horizontal="center" vertical="center"/>
    </xf>
    <xf numFmtId="0" fontId="56" fillId="28" borderId="54" xfId="0" applyNumberFormat="1" applyFont="1" applyFill="1" applyBorder="1" applyAlignment="1">
      <alignment horizontal="center" vertical="center"/>
    </xf>
    <xf numFmtId="0" fontId="56" fillId="28" borderId="28" xfId="0" applyNumberFormat="1" applyFont="1" applyFill="1" applyBorder="1" applyAlignment="1">
      <alignment horizontal="center" vertical="center"/>
    </xf>
    <xf numFmtId="0" fontId="58" fillId="28" borderId="5" xfId="2" applyNumberFormat="1" applyFont="1" applyFill="1" applyBorder="1" applyAlignment="1">
      <alignment horizontal="center" vertical="center" wrapText="1"/>
    </xf>
    <xf numFmtId="0" fontId="58" fillId="28" borderId="1" xfId="2" applyNumberFormat="1" applyFont="1" applyFill="1" applyBorder="1" applyAlignment="1">
      <alignment horizontal="center" vertical="center" wrapText="1"/>
    </xf>
    <xf numFmtId="0" fontId="58" fillId="28" borderId="32" xfId="2" applyNumberFormat="1" applyFont="1" applyFill="1" applyBorder="1" applyAlignment="1">
      <alignment horizontal="center" vertical="center" wrapText="1"/>
    </xf>
    <xf numFmtId="0" fontId="58" fillId="28" borderId="75" xfId="2" applyNumberFormat="1" applyFont="1" applyFill="1" applyBorder="1" applyAlignment="1">
      <alignment horizontal="center" vertical="center" wrapText="1"/>
    </xf>
    <xf numFmtId="0" fontId="48" fillId="0" borderId="1" xfId="216" applyFont="1" applyBorder="1" applyAlignment="1">
      <alignment horizontal="center" vertical="center"/>
    </xf>
    <xf numFmtId="0" fontId="51" fillId="51" borderId="79" xfId="0" applyFont="1" applyFill="1" applyBorder="1" applyAlignment="1">
      <alignment horizontal="center" vertical="center"/>
    </xf>
    <xf numFmtId="0" fontId="51" fillId="51" borderId="54" xfId="0" applyFont="1" applyFill="1" applyBorder="1" applyAlignment="1">
      <alignment horizontal="center" vertical="center"/>
    </xf>
    <xf numFmtId="0" fontId="51" fillId="52" borderId="79" xfId="0" applyFont="1" applyFill="1" applyBorder="1" applyAlignment="1">
      <alignment horizontal="center" vertical="center"/>
    </xf>
    <xf numFmtId="0" fontId="51" fillId="52" borderId="54" xfId="0" applyFont="1" applyFill="1" applyBorder="1" applyAlignment="1">
      <alignment horizontal="center" vertical="center"/>
    </xf>
    <xf numFmtId="0" fontId="51" fillId="30" borderId="79" xfId="0" applyFont="1" applyFill="1" applyBorder="1" applyAlignment="1">
      <alignment horizontal="center" vertical="center"/>
    </xf>
    <xf numFmtId="0" fontId="51" fillId="30" borderId="54" xfId="0" applyFont="1" applyFill="1" applyBorder="1" applyAlignment="1">
      <alignment horizontal="center" vertical="center"/>
    </xf>
    <xf numFmtId="0" fontId="52" fillId="53" borderId="86" xfId="0" applyFont="1" applyFill="1" applyBorder="1" applyAlignment="1">
      <alignment horizontal="center" vertical="center"/>
    </xf>
    <xf numFmtId="0" fontId="52" fillId="53" borderId="65" xfId="0" applyFont="1" applyFill="1" applyBorder="1" applyAlignment="1">
      <alignment horizontal="center" vertical="center"/>
    </xf>
    <xf numFmtId="0" fontId="46" fillId="0" borderId="68" xfId="216" applyFont="1" applyBorder="1" applyAlignment="1">
      <alignment horizontal="center" vertical="center" textRotation="255" wrapText="1"/>
    </xf>
    <xf numFmtId="0" fontId="46" fillId="0" borderId="3" xfId="216" applyFont="1" applyBorder="1" applyAlignment="1">
      <alignment horizontal="center" vertical="center" textRotation="255" wrapText="1"/>
    </xf>
    <xf numFmtId="0" fontId="52" fillId="34" borderId="79" xfId="0" applyFont="1" applyFill="1" applyBorder="1" applyAlignment="1">
      <alignment horizontal="center" vertical="center"/>
    </xf>
    <xf numFmtId="0" fontId="52" fillId="34" borderId="54" xfId="0" applyFont="1" applyFill="1" applyBorder="1" applyAlignment="1">
      <alignment horizontal="center" vertical="center"/>
    </xf>
    <xf numFmtId="0" fontId="52" fillId="38" borderId="79" xfId="0" applyFont="1" applyFill="1" applyBorder="1" applyAlignment="1">
      <alignment horizontal="center" vertical="center"/>
    </xf>
    <xf numFmtId="0" fontId="52" fillId="38" borderId="54" xfId="0" applyFont="1" applyFill="1" applyBorder="1" applyAlignment="1">
      <alignment horizontal="center" vertical="center"/>
    </xf>
    <xf numFmtId="0" fontId="52" fillId="31" borderId="79" xfId="0" applyFont="1" applyFill="1" applyBorder="1" applyAlignment="1">
      <alignment horizontal="center" vertical="center"/>
    </xf>
    <xf numFmtId="0" fontId="52" fillId="31" borderId="54" xfId="0" applyFont="1" applyFill="1" applyBorder="1" applyAlignment="1">
      <alignment horizontal="center" vertical="center"/>
    </xf>
    <xf numFmtId="0" fontId="52" fillId="25" borderId="79" xfId="0" applyFont="1" applyFill="1" applyBorder="1" applyAlignment="1">
      <alignment horizontal="center" vertical="center"/>
    </xf>
    <xf numFmtId="0" fontId="52" fillId="25" borderId="54" xfId="0" applyFont="1" applyFill="1" applyBorder="1" applyAlignment="1">
      <alignment horizontal="center" vertical="center"/>
    </xf>
    <xf numFmtId="0" fontId="51" fillId="39" borderId="79" xfId="0" applyFont="1" applyFill="1" applyBorder="1" applyAlignment="1">
      <alignment horizontal="center" vertical="center"/>
    </xf>
    <xf numFmtId="0" fontId="51" fillId="39" borderId="54" xfId="0" applyFont="1" applyFill="1" applyBorder="1" applyAlignment="1">
      <alignment horizontal="center" vertical="center"/>
    </xf>
    <xf numFmtId="0" fontId="51" fillId="26" borderId="79" xfId="0" applyFont="1" applyFill="1" applyBorder="1" applyAlignment="1">
      <alignment horizontal="center" vertical="center"/>
    </xf>
    <xf numFmtId="0" fontId="51" fillId="26" borderId="54" xfId="0" applyFont="1" applyFill="1" applyBorder="1" applyAlignment="1">
      <alignment horizontal="center" vertical="center"/>
    </xf>
    <xf numFmtId="0" fontId="51" fillId="29" borderId="79" xfId="0" applyFont="1" applyFill="1" applyBorder="1" applyAlignment="1">
      <alignment horizontal="center" vertical="center"/>
    </xf>
    <xf numFmtId="0" fontId="51" fillId="29" borderId="54" xfId="0" applyFont="1" applyFill="1" applyBorder="1" applyAlignment="1">
      <alignment horizontal="center" vertical="center"/>
    </xf>
    <xf numFmtId="0" fontId="51" fillId="49" borderId="79" xfId="0" applyFont="1" applyFill="1" applyBorder="1" applyAlignment="1">
      <alignment horizontal="center" vertical="center"/>
    </xf>
    <xf numFmtId="0" fontId="51" fillId="49" borderId="54" xfId="0" applyFont="1" applyFill="1" applyBorder="1" applyAlignment="1">
      <alignment horizontal="center" vertical="center"/>
    </xf>
    <xf numFmtId="0" fontId="51" fillId="50" borderId="79" xfId="0" applyFont="1" applyFill="1" applyBorder="1" applyAlignment="1">
      <alignment horizontal="center" vertical="center"/>
    </xf>
    <xf numFmtId="0" fontId="51" fillId="50" borderId="54" xfId="0" applyFont="1" applyFill="1" applyBorder="1" applyAlignment="1">
      <alignment horizontal="center" vertical="center"/>
    </xf>
    <xf numFmtId="0" fontId="46" fillId="0" borderId="18" xfId="216" applyFont="1" applyBorder="1" applyAlignment="1">
      <alignment horizontal="center" vertical="center" wrapText="1"/>
    </xf>
    <xf numFmtId="0" fontId="46" fillId="0" borderId="19" xfId="216" applyFont="1" applyBorder="1" applyAlignment="1">
      <alignment horizontal="center" vertical="center" wrapText="1"/>
    </xf>
    <xf numFmtId="0" fontId="46" fillId="0" borderId="17" xfId="216" applyFont="1" applyBorder="1" applyAlignment="1">
      <alignment horizontal="center" vertical="center" wrapText="1"/>
    </xf>
    <xf numFmtId="0" fontId="46" fillId="0" borderId="83" xfId="216" applyFont="1" applyBorder="1" applyAlignment="1">
      <alignment horizontal="center" vertical="center" wrapText="1"/>
    </xf>
    <xf numFmtId="0" fontId="46" fillId="28" borderId="53" xfId="216" applyFont="1" applyFill="1" applyBorder="1" applyAlignment="1">
      <alignment horizontal="center" vertical="center"/>
    </xf>
    <xf numFmtId="0" fontId="46" fillId="28" borderId="4" xfId="216" applyFont="1" applyFill="1" applyBorder="1" applyAlignment="1">
      <alignment horizontal="center" vertical="center"/>
    </xf>
    <xf numFmtId="0" fontId="46" fillId="28" borderId="64" xfId="216" applyFont="1" applyFill="1" applyBorder="1" applyAlignment="1">
      <alignment horizontal="center" vertical="center"/>
    </xf>
    <xf numFmtId="1" fontId="46" fillId="27" borderId="22" xfId="216" applyNumberFormat="1" applyFont="1" applyFill="1" applyBorder="1" applyAlignment="1">
      <alignment horizontal="center" vertical="center"/>
    </xf>
    <xf numFmtId="1" fontId="46" fillId="27" borderId="24" xfId="216" applyNumberFormat="1" applyFont="1" applyFill="1" applyBorder="1" applyAlignment="1">
      <alignment horizontal="center" vertical="center"/>
    </xf>
    <xf numFmtId="1" fontId="46" fillId="27" borderId="21" xfId="216" applyNumberFormat="1" applyFont="1" applyFill="1" applyBorder="1" applyAlignment="1">
      <alignment horizontal="center" vertical="center"/>
    </xf>
    <xf numFmtId="0" fontId="46" fillId="0" borderId="17" xfId="216" applyFont="1" applyBorder="1" applyAlignment="1">
      <alignment horizontal="center" vertical="center"/>
    </xf>
    <xf numFmtId="0" fontId="46" fillId="0" borderId="18" xfId="216" applyFont="1" applyBorder="1" applyAlignment="1">
      <alignment horizontal="center" vertical="center"/>
    </xf>
    <xf numFmtId="0" fontId="46" fillId="0" borderId="3" xfId="216" applyFont="1" applyBorder="1" applyAlignment="1">
      <alignment horizontal="center" vertical="center"/>
    </xf>
    <xf numFmtId="0" fontId="46" fillId="0" borderId="56" xfId="216" applyFont="1" applyBorder="1" applyAlignment="1">
      <alignment horizontal="center" vertical="center"/>
    </xf>
    <xf numFmtId="0" fontId="46" fillId="0" borderId="36" xfId="216" applyFont="1" applyBorder="1" applyAlignment="1">
      <alignment horizontal="center" vertical="center"/>
    </xf>
    <xf numFmtId="0" fontId="46" fillId="0" borderId="37" xfId="216" applyFont="1" applyBorder="1" applyAlignment="1">
      <alignment horizontal="center" vertical="center"/>
    </xf>
    <xf numFmtId="0" fontId="46" fillId="0" borderId="22" xfId="216" applyFont="1" applyBorder="1" applyAlignment="1">
      <alignment horizontal="center" vertical="center"/>
    </xf>
    <xf numFmtId="0" fontId="46" fillId="0" borderId="78" xfId="216" applyFont="1" applyBorder="1" applyAlignment="1">
      <alignment horizontal="center" vertical="center"/>
    </xf>
    <xf numFmtId="0" fontId="46" fillId="0" borderId="76" xfId="216" applyFont="1" applyBorder="1" applyAlignment="1">
      <alignment horizontal="center" vertical="center"/>
    </xf>
    <xf numFmtId="0" fontId="46" fillId="0" borderId="54" xfId="216" applyFont="1" applyBorder="1" applyAlignment="1">
      <alignment horizontal="center" vertical="center"/>
    </xf>
    <xf numFmtId="0" fontId="46" fillId="28" borderId="50" xfId="216" applyFont="1" applyFill="1" applyBorder="1" applyAlignment="1">
      <alignment horizontal="center" vertical="center"/>
    </xf>
    <xf numFmtId="0" fontId="46" fillId="28" borderId="51" xfId="216" applyFont="1" applyFill="1" applyBorder="1" applyAlignment="1">
      <alignment horizontal="center" vertical="center"/>
    </xf>
    <xf numFmtId="0" fontId="46" fillId="28" borderId="28" xfId="216" applyFont="1" applyFill="1" applyBorder="1" applyAlignment="1">
      <alignment horizontal="center" vertical="center"/>
    </xf>
    <xf numFmtId="1" fontId="46" fillId="27" borderId="60" xfId="216" applyNumberFormat="1" applyFont="1" applyFill="1" applyBorder="1" applyAlignment="1">
      <alignment horizontal="center" vertical="center"/>
    </xf>
    <xf numFmtId="1" fontId="46" fillId="27" borderId="53" xfId="216" applyNumberFormat="1" applyFont="1" applyFill="1" applyBorder="1" applyAlignment="1">
      <alignment horizontal="center" vertical="center"/>
    </xf>
    <xf numFmtId="1" fontId="46" fillId="27" borderId="4" xfId="216" applyNumberFormat="1" applyFont="1" applyFill="1" applyBorder="1" applyAlignment="1">
      <alignment horizontal="center" vertical="center"/>
    </xf>
    <xf numFmtId="0" fontId="46" fillId="28" borderId="27" xfId="216" applyFont="1" applyFill="1" applyBorder="1" applyAlignment="1">
      <alignment horizontal="center" vertical="center"/>
    </xf>
    <xf numFmtId="0" fontId="48" fillId="28" borderId="33" xfId="216" applyFont="1" applyFill="1" applyBorder="1" applyAlignment="1">
      <alignment horizontal="center" vertical="center" wrapText="1"/>
    </xf>
    <xf numFmtId="0" fontId="48" fillId="28" borderId="34" xfId="216" applyFont="1" applyFill="1" applyBorder="1" applyAlignment="1">
      <alignment horizontal="center" vertical="center" wrapText="1"/>
    </xf>
    <xf numFmtId="0" fontId="48" fillId="28" borderId="35" xfId="216" applyFont="1" applyFill="1" applyBorder="1" applyAlignment="1">
      <alignment horizontal="center" vertical="center" wrapText="1"/>
    </xf>
    <xf numFmtId="0" fontId="48" fillId="28" borderId="25" xfId="216" applyFont="1" applyFill="1" applyBorder="1" applyAlignment="1">
      <alignment horizontal="center" vertical="center" wrapText="1"/>
    </xf>
    <xf numFmtId="0" fontId="46" fillId="0" borderId="5" xfId="216" applyFont="1" applyFill="1" applyBorder="1" applyAlignment="1">
      <alignment horizontal="center" vertical="center" wrapText="1"/>
    </xf>
    <xf numFmtId="0" fontId="46" fillId="0" borderId="2" xfId="216" applyFont="1" applyFill="1" applyBorder="1" applyAlignment="1">
      <alignment horizontal="center" vertical="center" wrapText="1"/>
    </xf>
    <xf numFmtId="0" fontId="46" fillId="0" borderId="5" xfId="216" applyFont="1" applyBorder="1" applyAlignment="1">
      <alignment horizontal="center" vertical="center"/>
    </xf>
    <xf numFmtId="0" fontId="46" fillId="0" borderId="2" xfId="216" applyFont="1" applyBorder="1" applyAlignment="1">
      <alignment horizontal="center" vertical="center"/>
    </xf>
    <xf numFmtId="0" fontId="47" fillId="28" borderId="51" xfId="216" applyFont="1" applyFill="1" applyBorder="1" applyAlignment="1">
      <alignment horizontal="center" vertical="center"/>
    </xf>
    <xf numFmtId="181" fontId="45" fillId="0" borderId="5" xfId="216" applyNumberFormat="1" applyFont="1" applyBorder="1" applyAlignment="1">
      <alignment horizontal="center" vertical="center"/>
    </xf>
    <xf numFmtId="181" fontId="45" fillId="0" borderId="1" xfId="216" applyNumberFormat="1" applyFont="1" applyBorder="1" applyAlignment="1">
      <alignment horizontal="center" vertical="center"/>
    </xf>
    <xf numFmtId="181" fontId="45" fillId="0" borderId="2" xfId="216" applyNumberFormat="1" applyFont="1" applyBorder="1" applyAlignment="1">
      <alignment horizontal="center" vertical="center"/>
    </xf>
    <xf numFmtId="0" fontId="44" fillId="0" borderId="17" xfId="1" applyFont="1" applyBorder="1" applyAlignment="1" applyProtection="1">
      <alignment horizontal="center" vertical="center"/>
    </xf>
    <xf numFmtId="0" fontId="44" fillId="0" borderId="83" xfId="1" applyFont="1" applyBorder="1" applyAlignment="1" applyProtection="1">
      <alignment horizontal="center" vertical="center"/>
    </xf>
    <xf numFmtId="0" fontId="44" fillId="0" borderId="18" xfId="1" applyFont="1" applyBorder="1" applyAlignment="1" applyProtection="1">
      <alignment horizontal="center" vertical="center"/>
    </xf>
    <xf numFmtId="0" fontId="44" fillId="0" borderId="19" xfId="1" applyFont="1" applyBorder="1" applyAlignment="1" applyProtection="1">
      <alignment horizontal="center" vertical="center"/>
    </xf>
    <xf numFmtId="0" fontId="44" fillId="0" borderId="25" xfId="1" applyFont="1" applyBorder="1" applyAlignment="1" applyProtection="1">
      <alignment horizontal="center" vertical="center"/>
    </xf>
    <xf numFmtId="0" fontId="44" fillId="0" borderId="85" xfId="1" applyFont="1" applyBorder="1" applyAlignment="1" applyProtection="1">
      <alignment horizontal="center" vertical="center"/>
    </xf>
    <xf numFmtId="181" fontId="45" fillId="0" borderId="17" xfId="216" applyNumberFormat="1" applyFont="1" applyBorder="1" applyAlignment="1">
      <alignment horizontal="center" vertical="center"/>
    </xf>
    <xf numFmtId="181" fontId="45" fillId="0" borderId="82" xfId="216" applyNumberFormat="1" applyFont="1" applyBorder="1" applyAlignment="1">
      <alignment horizontal="center" vertical="center"/>
    </xf>
    <xf numFmtId="183" fontId="47" fillId="28" borderId="50" xfId="216" applyNumberFormat="1" applyFont="1" applyFill="1" applyBorder="1" applyAlignment="1">
      <alignment horizontal="center" vertical="center"/>
    </xf>
    <xf numFmtId="183" fontId="47" fillId="28" borderId="51" xfId="216" applyNumberFormat="1" applyFont="1" applyFill="1" applyBorder="1" applyAlignment="1">
      <alignment horizontal="center" vertical="center"/>
    </xf>
    <xf numFmtId="184" fontId="47" fillId="28" borderId="50" xfId="216" applyNumberFormat="1" applyFont="1" applyFill="1" applyBorder="1" applyAlignment="1">
      <alignment horizontal="center" vertical="center"/>
    </xf>
    <xf numFmtId="184" fontId="47" fillId="28" borderId="51" xfId="216" applyNumberFormat="1" applyFont="1" applyFill="1" applyBorder="1" applyAlignment="1">
      <alignment horizontal="center" vertical="center"/>
    </xf>
    <xf numFmtId="186" fontId="49" fillId="0" borderId="39" xfId="216" applyNumberFormat="1" applyFont="1" applyBorder="1" applyAlignment="1">
      <alignment horizontal="center" vertical="center"/>
    </xf>
    <xf numFmtId="183" fontId="47" fillId="28" borderId="25" xfId="216" applyNumberFormat="1" applyFont="1" applyFill="1" applyBorder="1" applyAlignment="1">
      <alignment horizontal="center" vertical="center"/>
    </xf>
    <xf numFmtId="183" fontId="47" fillId="28" borderId="61" xfId="216" applyNumberFormat="1" applyFont="1" applyFill="1" applyBorder="1" applyAlignment="1">
      <alignment horizontal="center" vertical="center"/>
    </xf>
  </cellXfs>
  <cellStyles count="317">
    <cellStyle name="- XX,xx m/s" xfId="3"/>
    <cellStyle name="- XX,xx m/s 2" xfId="4"/>
    <cellStyle name="20 % - Accent1 2" xfId="5"/>
    <cellStyle name="20 % - Accent2 2" xfId="6"/>
    <cellStyle name="20 % - Accent3 2" xfId="7"/>
    <cellStyle name="20 % - Accent4 2" xfId="8"/>
    <cellStyle name="20 % - Accent5 2" xfId="9"/>
    <cellStyle name="20 % - Accent6 2" xfId="10"/>
    <cellStyle name="20% - Accent1" xfId="11"/>
    <cellStyle name="20% - Accent2" xfId="12"/>
    <cellStyle name="20% - Accent3" xfId="13"/>
    <cellStyle name="20% - Accent4" xfId="14"/>
    <cellStyle name="20% - Accent5" xfId="15"/>
    <cellStyle name="20% - Accent6" xfId="16"/>
    <cellStyle name="20% - Énfasis1" xfId="17"/>
    <cellStyle name="20% - Énfasis2" xfId="18"/>
    <cellStyle name="20% - Énfasis3" xfId="19"/>
    <cellStyle name="20% - Énfasis4" xfId="20"/>
    <cellStyle name="20% - Énfasis5" xfId="21"/>
    <cellStyle name="20% - Énfasis6" xfId="22"/>
    <cellStyle name="40 % - Accent1 2" xfId="23"/>
    <cellStyle name="40 % - Accent2 2" xfId="24"/>
    <cellStyle name="40 % - Accent3 2" xfId="25"/>
    <cellStyle name="40 % - Accent4 2" xfId="26"/>
    <cellStyle name="40 % - Accent5 2" xfId="27"/>
    <cellStyle name="40 % - Accent6 2" xfId="28"/>
    <cellStyle name="40% - Accent1" xfId="29"/>
    <cellStyle name="40% - Accent2" xfId="30"/>
    <cellStyle name="40% - Accent3" xfId="31"/>
    <cellStyle name="40% - Accent4" xfId="32"/>
    <cellStyle name="40% - Accent5" xfId="33"/>
    <cellStyle name="40% - Accent6" xfId="34"/>
    <cellStyle name="40% - Énfasis1" xfId="35"/>
    <cellStyle name="40% - Énfasis2" xfId="36"/>
    <cellStyle name="40% - Énfasis3" xfId="37"/>
    <cellStyle name="40% - Énfasis4" xfId="38"/>
    <cellStyle name="40% - Énfasis5" xfId="39"/>
    <cellStyle name="40% - Énfasis6" xfId="40"/>
    <cellStyle name="60 % - Accent1 2" xfId="41"/>
    <cellStyle name="60 % - Accent2 2" xfId="42"/>
    <cellStyle name="60 % - Accent3 2" xfId="43"/>
    <cellStyle name="60 % - Accent4 2" xfId="44"/>
    <cellStyle name="60 % - Accent5 2" xfId="45"/>
    <cellStyle name="60 % - Accent6 2" xfId="46"/>
    <cellStyle name="60% - Accent1" xfId="47"/>
    <cellStyle name="60% - Accent2" xfId="48"/>
    <cellStyle name="60% - Accent3" xfId="49"/>
    <cellStyle name="60% - Accent4" xfId="50"/>
    <cellStyle name="60% - Accent5" xfId="51"/>
    <cellStyle name="60% - Accent6" xfId="52"/>
    <cellStyle name="60% - Énfasis1" xfId="53"/>
    <cellStyle name="60% - Énfasis2" xfId="54"/>
    <cellStyle name="60% - Énfasis3" xfId="55"/>
    <cellStyle name="60% - Énfasis4" xfId="56"/>
    <cellStyle name="60% - Énfasis5" xfId="57"/>
    <cellStyle name="60% - Énfasis6" xfId="58"/>
    <cellStyle name="Accent1 2" xfId="59"/>
    <cellStyle name="Accent2 2" xfId="60"/>
    <cellStyle name="Accent3 2" xfId="61"/>
    <cellStyle name="Accent4 2" xfId="62"/>
    <cellStyle name="Accent5 2" xfId="63"/>
    <cellStyle name="Accent6 2" xfId="64"/>
    <cellStyle name="Avertissement 2" xfId="65"/>
    <cellStyle name="Bad" xfId="66"/>
    <cellStyle name="Buena" xfId="67"/>
    <cellStyle name="Calcul 2" xfId="68"/>
    <cellStyle name="Calcul 2 2" xfId="69"/>
    <cellStyle name="Calcul 2 3" xfId="70"/>
    <cellStyle name="Calcul 2 4" xfId="71"/>
    <cellStyle name="Calcul 2 5" xfId="72"/>
    <cellStyle name="Calcul 2 6" xfId="73"/>
    <cellStyle name="Calculation" xfId="74"/>
    <cellStyle name="Calculation 2" xfId="75"/>
    <cellStyle name="Calculation 2 2" xfId="76"/>
    <cellStyle name="Calculation 2 3" xfId="77"/>
    <cellStyle name="Calculation 2 4" xfId="78"/>
    <cellStyle name="Calculation 2 5" xfId="79"/>
    <cellStyle name="Calculation 2 6" xfId="80"/>
    <cellStyle name="Calculation 3" xfId="81"/>
    <cellStyle name="Calculation 4" xfId="82"/>
    <cellStyle name="Calculation 5" xfId="83"/>
    <cellStyle name="Calculation 6" xfId="84"/>
    <cellStyle name="Calculation 7" xfId="85"/>
    <cellStyle name="Cálculo" xfId="86"/>
    <cellStyle name="Cálculo 2" xfId="87"/>
    <cellStyle name="Cálculo 2 2" xfId="88"/>
    <cellStyle name="Cálculo 2 3" xfId="89"/>
    <cellStyle name="Cálculo 2 4" xfId="90"/>
    <cellStyle name="Cálculo 2 5" xfId="91"/>
    <cellStyle name="Cálculo 2 6" xfId="92"/>
    <cellStyle name="Cálculo 3" xfId="93"/>
    <cellStyle name="Cálculo 4" xfId="94"/>
    <cellStyle name="Cálculo 5" xfId="95"/>
    <cellStyle name="Cálculo 6" xfId="96"/>
    <cellStyle name="Cálculo 7" xfId="97"/>
    <cellStyle name="Celda de comprobación" xfId="98"/>
    <cellStyle name="Celda vinculada" xfId="99"/>
    <cellStyle name="Cellule liée 2" xfId="100"/>
    <cellStyle name="Check Cell" xfId="101"/>
    <cellStyle name="Comma [0]_fall06meso6FTCmeso1(1).xls" xfId="102"/>
    <cellStyle name="Comma_fall06meso6FTCmeso1(1).xls" xfId="103"/>
    <cellStyle name="Commentaire 2" xfId="104"/>
    <cellStyle name="Commentaire 2 2" xfId="105"/>
    <cellStyle name="Commentaire 2 3" xfId="106"/>
    <cellStyle name="Commentaire 2 4" xfId="107"/>
    <cellStyle name="Commentaire 2 5" xfId="108"/>
    <cellStyle name="Commentaire 2 6" xfId="109"/>
    <cellStyle name="Currency [0]_fall06meso6FTCmeso1(1).xls" xfId="110"/>
    <cellStyle name="Currency_fall06meso6FTCmeso1(1).xls" xfId="111"/>
    <cellStyle name="Date" xfId="112"/>
    <cellStyle name="DATE1" xfId="113"/>
    <cellStyle name="DATE1 2" xfId="114"/>
    <cellStyle name="Encabezado 4" xfId="115"/>
    <cellStyle name="Énfasis1" xfId="116"/>
    <cellStyle name="Énfasis2" xfId="117"/>
    <cellStyle name="Énfasis3" xfId="118"/>
    <cellStyle name="Énfasis4" xfId="119"/>
    <cellStyle name="Énfasis5" xfId="120"/>
    <cellStyle name="Énfasis6" xfId="121"/>
    <cellStyle name="En-tˆte 1" xfId="122"/>
    <cellStyle name="En-tˆte 2" xfId="123"/>
    <cellStyle name="En-tête 1" xfId="124"/>
    <cellStyle name="En-tête 2" xfId="125"/>
    <cellStyle name="Entrada" xfId="126"/>
    <cellStyle name="Entrada 2" xfId="127"/>
    <cellStyle name="Entrada 2 2" xfId="128"/>
    <cellStyle name="Entrada 2 3" xfId="129"/>
    <cellStyle name="Entrada 2 4" xfId="130"/>
    <cellStyle name="Entrada 2 5" xfId="131"/>
    <cellStyle name="Entrada 2 6" xfId="132"/>
    <cellStyle name="Entrada 3" xfId="133"/>
    <cellStyle name="Entrada 4" xfId="134"/>
    <cellStyle name="Entrada 5" xfId="135"/>
    <cellStyle name="Entrada 6" xfId="136"/>
    <cellStyle name="Entrada 7" xfId="137"/>
    <cellStyle name="Entrée 2" xfId="138"/>
    <cellStyle name="Entrée 2 2" xfId="139"/>
    <cellStyle name="Entrée 2 3" xfId="140"/>
    <cellStyle name="Entrée 2 4" xfId="141"/>
    <cellStyle name="Entrée 2 5" xfId="142"/>
    <cellStyle name="Entrée 2 6" xfId="143"/>
    <cellStyle name="Euro" xfId="144"/>
    <cellStyle name="Explanatory Text" xfId="145"/>
    <cellStyle name="Financier" xfId="146"/>
    <cellStyle name="Financier0" xfId="147"/>
    <cellStyle name="Followed Hyperlink_Modèles Muscu R.Veillette 6 &amp; 9 exos.xls" xfId="148"/>
    <cellStyle name="Good" xfId="149"/>
    <cellStyle name="Heading 1" xfId="150"/>
    <cellStyle name="Heading 2" xfId="151"/>
    <cellStyle name="Heading 3" xfId="152"/>
    <cellStyle name="Heading 3 2" xfId="153"/>
    <cellStyle name="Heading 3 2 2" xfId="154"/>
    <cellStyle name="Heading 3 3" xfId="155"/>
    <cellStyle name="Heading 4" xfId="156"/>
    <cellStyle name="Hyperlink_Modèles Muscu R.Veillette 6 &amp; 9 exos.xls" xfId="157"/>
    <cellStyle name="Incorrecto" xfId="158"/>
    <cellStyle name="Input" xfId="159"/>
    <cellStyle name="Input 2" xfId="160"/>
    <cellStyle name="Input 2 2" xfId="161"/>
    <cellStyle name="Input 2 3" xfId="162"/>
    <cellStyle name="Input 2 4" xfId="163"/>
    <cellStyle name="Input 2 5" xfId="164"/>
    <cellStyle name="Input 2 6" xfId="165"/>
    <cellStyle name="Input 3" xfId="166"/>
    <cellStyle name="Input 4" xfId="167"/>
    <cellStyle name="Input 5" xfId="168"/>
    <cellStyle name="Input 6" xfId="169"/>
    <cellStyle name="Input 7" xfId="170"/>
    <cellStyle name="Insatisfaisant 2" xfId="171"/>
    <cellStyle name="Licence" xfId="172"/>
    <cellStyle name="Licence 2" xfId="173"/>
    <cellStyle name="Lien hypertexte 2" xfId="174"/>
    <cellStyle name="Lien hypertexte 3" xfId="175"/>
    <cellStyle name="Lien hypertexte 4" xfId="1"/>
    <cellStyle name="Lien hypertexte 5" xfId="176"/>
    <cellStyle name="Lien hypertexte 6" xfId="177"/>
    <cellStyle name="Linked Cell" xfId="178"/>
    <cellStyle name="Milliers 2" xfId="179"/>
    <cellStyle name="Milliers 2 2" xfId="180"/>
    <cellStyle name="Milliers 3" xfId="181"/>
    <cellStyle name="Min'Sec&quot;00" xfId="182"/>
    <cellStyle name="Min'Sec&quot;00 2" xfId="183"/>
    <cellStyle name="Mon‚taire" xfId="184"/>
    <cellStyle name="Mon‚taire0" xfId="185"/>
    <cellStyle name="Monétaire 2" xfId="186"/>
    <cellStyle name="Monétaire0" xfId="187"/>
    <cellStyle name="Neutral" xfId="188"/>
    <cellStyle name="Neutre 2" xfId="189"/>
    <cellStyle name="Normal" xfId="0" builtinId="0"/>
    <cellStyle name="Normal 10" xfId="190"/>
    <cellStyle name="Normal 11" xfId="191"/>
    <cellStyle name="Normal 12" xfId="192"/>
    <cellStyle name="Normal 13" xfId="193"/>
    <cellStyle name="Normal 13 2" xfId="194"/>
    <cellStyle name="Normal 14" xfId="195"/>
    <cellStyle name="Normal 15" xfId="316"/>
    <cellStyle name="Normal 2" xfId="2"/>
    <cellStyle name="Normal 2 2" xfId="196"/>
    <cellStyle name="Normal 2 2 2" xfId="197"/>
    <cellStyle name="Normal 2 3" xfId="198"/>
    <cellStyle name="Normal 2 4" xfId="199"/>
    <cellStyle name="Normal 2_Arago 11" xfId="200"/>
    <cellStyle name="Normal 3" xfId="201"/>
    <cellStyle name="Normal 3 2" xfId="202"/>
    <cellStyle name="Normal 3 3" xfId="203"/>
    <cellStyle name="Normal 4" xfId="204"/>
    <cellStyle name="Normal 4 2" xfId="205"/>
    <cellStyle name="Normal 4 2 2" xfId="206"/>
    <cellStyle name="Normal 5" xfId="207"/>
    <cellStyle name="Normal 6" xfId="208"/>
    <cellStyle name="Normal 6 2" xfId="209"/>
    <cellStyle name="Normal 7" xfId="210"/>
    <cellStyle name="Normal 8" xfId="211"/>
    <cellStyle name="Normal 8 2" xfId="212"/>
    <cellStyle name="Normal 9" xfId="213"/>
    <cellStyle name="Normal 9 2" xfId="214"/>
    <cellStyle name="Normal_ASC-2000" xfId="215"/>
    <cellStyle name="Normal_planif niv 4 tâche 2.xls" xfId="216"/>
    <cellStyle name="Notas" xfId="217"/>
    <cellStyle name="Notas 2" xfId="218"/>
    <cellStyle name="Notas 2 2" xfId="219"/>
    <cellStyle name="Notas 2 3" xfId="220"/>
    <cellStyle name="Notas 2 4" xfId="221"/>
    <cellStyle name="Notas 2 5" xfId="222"/>
    <cellStyle name="Notas 2 6" xfId="223"/>
    <cellStyle name="Notas 3" xfId="224"/>
    <cellStyle name="Notas 3 2" xfId="225"/>
    <cellStyle name="Notas 3 3" xfId="226"/>
    <cellStyle name="Notas 3 4" xfId="227"/>
    <cellStyle name="Notas 3 5" xfId="228"/>
    <cellStyle name="Notas 4" xfId="229"/>
    <cellStyle name="Notas 5" xfId="230"/>
    <cellStyle name="Notas 6" xfId="231"/>
    <cellStyle name="Notas 7" xfId="232"/>
    <cellStyle name="Note" xfId="233"/>
    <cellStyle name="Note 2" xfId="234"/>
    <cellStyle name="Note 2 2" xfId="235"/>
    <cellStyle name="Note 2 3" xfId="236"/>
    <cellStyle name="Note 2 4" xfId="237"/>
    <cellStyle name="Note 2 5" xfId="238"/>
    <cellStyle name="Note 2 6" xfId="239"/>
    <cellStyle name="Note 3" xfId="240"/>
    <cellStyle name="Note 4" xfId="241"/>
    <cellStyle name="Note 5" xfId="242"/>
    <cellStyle name="Note 6" xfId="243"/>
    <cellStyle name="Note 7" xfId="244"/>
    <cellStyle name="Output" xfId="245"/>
    <cellStyle name="Output 2" xfId="246"/>
    <cellStyle name="Output 2 2" xfId="247"/>
    <cellStyle name="Output 2 3" xfId="248"/>
    <cellStyle name="Output 2 4" xfId="249"/>
    <cellStyle name="Output 2 5" xfId="250"/>
    <cellStyle name="Output 2 6" xfId="251"/>
    <cellStyle name="Output 2 7" xfId="252"/>
    <cellStyle name="Output 3" xfId="253"/>
    <cellStyle name="Output 4" xfId="254"/>
    <cellStyle name="Output 5" xfId="255"/>
    <cellStyle name="Output 6" xfId="256"/>
    <cellStyle name="Output 7" xfId="257"/>
    <cellStyle name="Output 8" xfId="258"/>
    <cellStyle name="Place" xfId="259"/>
    <cellStyle name="Pourcentage 2" xfId="260"/>
    <cellStyle name="Pourcentage 2 2" xfId="261"/>
    <cellStyle name="Salida" xfId="262"/>
    <cellStyle name="Salida 2" xfId="263"/>
    <cellStyle name="Salida 2 2" xfId="264"/>
    <cellStyle name="Salida 2 3" xfId="265"/>
    <cellStyle name="Salida 2 4" xfId="266"/>
    <cellStyle name="Salida 2 5" xfId="267"/>
    <cellStyle name="Salida 2 6" xfId="268"/>
    <cellStyle name="Salida 2 7" xfId="269"/>
    <cellStyle name="Salida 3" xfId="270"/>
    <cellStyle name="Salida 4" xfId="271"/>
    <cellStyle name="Salida 5" xfId="272"/>
    <cellStyle name="Salida 6" xfId="273"/>
    <cellStyle name="Salida 7" xfId="274"/>
    <cellStyle name="Salida 8" xfId="275"/>
    <cellStyle name="Satisfaisant 2" xfId="276"/>
    <cellStyle name="Sortie 2" xfId="277"/>
    <cellStyle name="Sortie 2 2" xfId="278"/>
    <cellStyle name="Sortie 2 3" xfId="279"/>
    <cellStyle name="Sortie 2 4" xfId="280"/>
    <cellStyle name="Sortie 2 5" xfId="281"/>
    <cellStyle name="Sortie 2 6" xfId="282"/>
    <cellStyle name="Sortie 2 7" xfId="283"/>
    <cellStyle name="Texte explicatif 2" xfId="284"/>
    <cellStyle name="Texto de advertencia" xfId="285"/>
    <cellStyle name="Texto explicativo" xfId="286"/>
    <cellStyle name="Title" xfId="287"/>
    <cellStyle name="Titre 1" xfId="288"/>
    <cellStyle name="Titre 2" xfId="289"/>
    <cellStyle name="Titre 1 2" xfId="290"/>
    <cellStyle name="Titre 2 2" xfId="291"/>
    <cellStyle name="Titre 3 2" xfId="292"/>
    <cellStyle name="Titre 3 2 2" xfId="293"/>
    <cellStyle name="Titre 4 2" xfId="294"/>
    <cellStyle name="Título" xfId="295"/>
    <cellStyle name="Título 1" xfId="296"/>
    <cellStyle name="Título 2" xfId="297"/>
    <cellStyle name="Título 3" xfId="298"/>
    <cellStyle name="Título 3 2" xfId="299"/>
    <cellStyle name="Título 3 2 2" xfId="300"/>
    <cellStyle name="Título 3 3" xfId="301"/>
    <cellStyle name="Título_Bozetto 10" xfId="302"/>
    <cellStyle name="Total 2" xfId="303"/>
    <cellStyle name="Total 2 2" xfId="304"/>
    <cellStyle name="TOTAL en  Pts" xfId="305"/>
    <cellStyle name="TOTAL en  Pts 2" xfId="306"/>
    <cellStyle name="Vérification 2" xfId="307"/>
    <cellStyle name="Virgule fixe" xfId="308"/>
    <cellStyle name="vitesse" xfId="309"/>
    <cellStyle name="vitesse 2" xfId="310"/>
    <cellStyle name="Warning Text" xfId="311"/>
    <cellStyle name="xx" xfId="312"/>
    <cellStyle name="XX,xx m" xfId="313"/>
    <cellStyle name="XX,xx m 2" xfId="314"/>
    <cellStyle name="Xx_AAFVTI" xfId="315"/>
  </cellStyles>
  <dxfs count="101"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ill>
        <patternFill>
          <bgColor theme="8" tint="0.59996337778862885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99FFCC"/>
      </font>
      <fill>
        <patternFill>
          <bgColor rgb="FF99FF99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499984740745262"/>
      </font>
      <fill>
        <patternFill>
          <bgColor theme="0" tint="-0.499984740745262"/>
        </patternFill>
      </fill>
    </dxf>
    <dxf>
      <font>
        <color theme="0"/>
      </font>
      <fill>
        <patternFill>
          <fgColor theme="0"/>
        </patternFill>
      </fill>
    </dxf>
    <dxf>
      <font>
        <color rgb="FF0000FF"/>
      </font>
      <fill>
        <patternFill>
          <bgColor rgb="FF0000FF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FFFF00"/>
      </font>
      <fill>
        <patternFill>
          <bgColor rgb="FFFFFF00"/>
        </patternFill>
      </fill>
    </dxf>
    <dxf>
      <font>
        <color theme="0" tint="-0.14996795556505021"/>
      </font>
      <fill>
        <patternFill>
          <bgColor theme="0" tint="-0.14996795556505021"/>
        </patternFill>
      </fill>
    </dxf>
    <dxf>
      <font>
        <color theme="0" tint="-0.34998626667073579"/>
      </font>
      <fill>
        <patternFill>
          <bgColor theme="0" tint="-0.34998626667073579"/>
        </patternFill>
      </fill>
    </dxf>
    <dxf>
      <font>
        <color rgb="FFFFFF66"/>
      </font>
      <fill>
        <patternFill>
          <bgColor rgb="FFFFFF00"/>
        </patternFill>
      </fill>
    </dxf>
    <dxf>
      <font>
        <color rgb="FF99FFCC"/>
      </font>
      <fill>
        <patternFill>
          <bgColor rgb="FF99FFCC"/>
        </patternFill>
      </fill>
    </dxf>
    <dxf>
      <font>
        <color rgb="FFFFCCCC"/>
      </font>
      <fill>
        <patternFill>
          <bgColor rgb="FFFFCCCC"/>
        </patternFill>
      </fill>
    </dxf>
    <dxf>
      <font>
        <color rgb="FF00FF00"/>
      </font>
      <fill>
        <patternFill>
          <bgColor rgb="FF00FF00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CC66FF"/>
      </font>
      <fill>
        <patternFill>
          <bgColor rgb="FFCC66FF"/>
        </patternFill>
      </fill>
    </dxf>
    <dxf>
      <font>
        <color rgb="FFCC0099"/>
      </font>
      <fill>
        <patternFill>
          <bgColor rgb="FFCC0099"/>
        </patternFill>
      </fill>
    </dxf>
    <dxf>
      <font>
        <color rgb="FF0000FF"/>
      </font>
      <fill>
        <patternFill>
          <bgColor rgb="FF0000FF"/>
        </patternFill>
      </fill>
    </dxf>
    <dxf>
      <font>
        <color theme="0"/>
      </font>
    </dxf>
    <dxf>
      <font>
        <color rgb="FFCC66FF"/>
      </font>
      <fill>
        <patternFill>
          <bgColor rgb="FFCC66FF"/>
        </patternFill>
      </fill>
    </dxf>
    <dxf>
      <font>
        <color rgb="FFFF6600"/>
      </font>
      <fill>
        <patternFill>
          <bgColor rgb="FFFF6600"/>
        </patternFill>
      </fill>
    </dxf>
    <dxf>
      <font>
        <color rgb="FFFF0000"/>
      </font>
      <fill>
        <patternFill>
          <bgColor rgb="FFFF0000"/>
        </patternFill>
      </fill>
    </dxf>
    <dxf>
      <font>
        <color rgb="FFFF66CC"/>
      </font>
      <fill>
        <patternFill>
          <bgColor rgb="FFFF66CC"/>
        </patternFill>
      </fill>
    </dxf>
    <dxf>
      <font>
        <color rgb="FFFFFF99"/>
      </font>
      <fill>
        <patternFill>
          <bgColor rgb="FFFFFF99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7030A0"/>
      </font>
      <fill>
        <patternFill>
          <bgColor rgb="FF7030A0"/>
        </patternFill>
      </fill>
    </dxf>
    <dxf>
      <font>
        <color rgb="FF00FFFF"/>
      </font>
      <fill>
        <patternFill>
          <bgColor rgb="FF00FFFF"/>
        </patternFill>
      </fill>
    </dxf>
    <dxf>
      <fill>
        <patternFill>
          <bgColor theme="7" tint="0.59996337778862885"/>
        </patternFill>
      </fill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none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/>
        <bottom style="medium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thin">
          <color auto="1"/>
        </left>
        <right style="thin">
          <color indexed="64"/>
        </right>
        <top/>
        <bottom style="medium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strike val="0"/>
        <outline val="0"/>
        <shadow val="0"/>
        <u val="none"/>
        <vertAlign val="baseline"/>
        <sz val="9"/>
        <name val="Calibri"/>
        <scheme val="minor"/>
      </font>
      <numFmt numFmtId="0" formatCode="General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0" formatCode="General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numFmt numFmtId="182" formatCode="[$-F800]dddd\,\ mmmm\ dd\,\ yyyy"/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 style="medium">
          <color indexed="64"/>
        </left>
        <right/>
        <top style="thin">
          <color indexed="64"/>
        </top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>
        <left style="medium">
          <color indexed="64"/>
        </left>
        <right/>
        <top style="thin">
          <color auto="1"/>
        </top>
        <bottom/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center" textRotation="0" wrapText="0" indent="0" justifyLastLine="0" shrinkToFit="0" readingOrder="0"/>
      <border diagonalUp="0" diagonalDown="0" outline="0">
        <left/>
        <right/>
        <top style="thin">
          <color indexed="64"/>
        </top>
        <bottom/>
      </border>
    </dxf>
    <dxf>
      <border outline="0">
        <left style="medium">
          <color rgb="FF000000"/>
        </left>
        <bottom style="medium">
          <color rgb="FF000000"/>
        </bottom>
      </border>
    </dxf>
    <dxf>
      <font>
        <strike val="0"/>
        <outline val="0"/>
        <shadow val="0"/>
        <u val="none"/>
        <vertAlign val="baseline"/>
        <sz val="9"/>
        <name val="Calibri"/>
        <scheme val="none"/>
      </font>
    </dxf>
    <dxf>
      <font>
        <strike val="0"/>
        <outline val="0"/>
        <shadow val="0"/>
        <u val="none"/>
        <vertAlign val="baseline"/>
        <sz val="9"/>
        <name val="Calibri"/>
        <scheme val="minor"/>
      </font>
    </dxf>
  </dxfs>
  <tableStyles count="0" defaultTableStyle="TableStyleMedium2" defaultPivotStyle="PivotStyleLight16"/>
  <colors>
    <mruColors>
      <color rgb="FF0000FF"/>
      <color rgb="FFFFFF66"/>
      <color rgb="FFFFFF99"/>
      <color rgb="FF99FF99"/>
      <color rgb="FFCCFFCC"/>
      <color rgb="FF99FFCC"/>
      <color rgb="FFFFCCCC"/>
      <color rgb="FFCC0099"/>
      <color rgb="FF990099"/>
      <color rgb="FFFF66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6.xml"/><Relationship Id="rId13" Type="http://schemas.openxmlformats.org/officeDocument/2006/relationships/externalLink" Target="externalLinks/externalLink11.xml"/><Relationship Id="rId18" Type="http://schemas.openxmlformats.org/officeDocument/2006/relationships/externalLink" Target="externalLinks/externalLink16.xml"/><Relationship Id="rId26" Type="http://schemas.openxmlformats.org/officeDocument/2006/relationships/externalLink" Target="externalLinks/externalLink24.xml"/><Relationship Id="rId3" Type="http://schemas.openxmlformats.org/officeDocument/2006/relationships/externalLink" Target="externalLinks/externalLink1.xml"/><Relationship Id="rId21" Type="http://schemas.openxmlformats.org/officeDocument/2006/relationships/externalLink" Target="externalLinks/externalLink19.xml"/><Relationship Id="rId7" Type="http://schemas.openxmlformats.org/officeDocument/2006/relationships/externalLink" Target="externalLinks/externalLink5.xml"/><Relationship Id="rId12" Type="http://schemas.openxmlformats.org/officeDocument/2006/relationships/externalLink" Target="externalLinks/externalLink10.xml"/><Relationship Id="rId17" Type="http://schemas.openxmlformats.org/officeDocument/2006/relationships/externalLink" Target="externalLinks/externalLink15.xml"/><Relationship Id="rId25" Type="http://schemas.openxmlformats.org/officeDocument/2006/relationships/externalLink" Target="externalLinks/externalLink23.xml"/><Relationship Id="rId33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4.xml"/><Relationship Id="rId20" Type="http://schemas.openxmlformats.org/officeDocument/2006/relationships/externalLink" Target="externalLinks/externalLink18.xml"/><Relationship Id="rId29" Type="http://schemas.openxmlformats.org/officeDocument/2006/relationships/externalLink" Target="externalLinks/externalLink27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11" Type="http://schemas.openxmlformats.org/officeDocument/2006/relationships/externalLink" Target="externalLinks/externalLink9.xml"/><Relationship Id="rId24" Type="http://schemas.openxmlformats.org/officeDocument/2006/relationships/externalLink" Target="externalLinks/externalLink22.xml"/><Relationship Id="rId32" Type="http://schemas.openxmlformats.org/officeDocument/2006/relationships/sharedStrings" Target="sharedStrings.xml"/><Relationship Id="rId5" Type="http://schemas.openxmlformats.org/officeDocument/2006/relationships/externalLink" Target="externalLinks/externalLink3.xml"/><Relationship Id="rId15" Type="http://schemas.openxmlformats.org/officeDocument/2006/relationships/externalLink" Target="externalLinks/externalLink13.xml"/><Relationship Id="rId23" Type="http://schemas.openxmlformats.org/officeDocument/2006/relationships/externalLink" Target="externalLinks/externalLink21.xml"/><Relationship Id="rId28" Type="http://schemas.openxmlformats.org/officeDocument/2006/relationships/externalLink" Target="externalLinks/externalLink26.xml"/><Relationship Id="rId10" Type="http://schemas.openxmlformats.org/officeDocument/2006/relationships/externalLink" Target="externalLinks/externalLink8.xml"/><Relationship Id="rId19" Type="http://schemas.openxmlformats.org/officeDocument/2006/relationships/externalLink" Target="externalLinks/externalLink17.xml"/><Relationship Id="rId31" Type="http://schemas.openxmlformats.org/officeDocument/2006/relationships/styles" Target="styles.xml"/><Relationship Id="rId4" Type="http://schemas.openxmlformats.org/officeDocument/2006/relationships/externalLink" Target="externalLinks/externalLink2.xml"/><Relationship Id="rId9" Type="http://schemas.openxmlformats.org/officeDocument/2006/relationships/externalLink" Target="externalLinks/externalLink7.xml"/><Relationship Id="rId14" Type="http://schemas.openxmlformats.org/officeDocument/2006/relationships/externalLink" Target="externalLinks/externalLink12.xml"/><Relationship Id="rId22" Type="http://schemas.openxmlformats.org/officeDocument/2006/relationships/externalLink" Target="externalLinks/externalLink20.xml"/><Relationship Id="rId27" Type="http://schemas.openxmlformats.org/officeDocument/2006/relationships/externalLink" Target="externalLinks/externalLink25.xml"/><Relationship Id="rId30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hyperlink" Target="#'Planning annuel horaire'!BC1:CA1"/><Relationship Id="rId2" Type="http://schemas.openxmlformats.org/officeDocument/2006/relationships/hyperlink" Target="#'Planning annuel horaire'!D1:Y1"/><Relationship Id="rId1" Type="http://schemas.openxmlformats.org/officeDocument/2006/relationships/hyperlink" Target="#'Planning annuel horaire'!Z1:B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hyperlink" Target="#'Plan annuel'!E2:CN2"/><Relationship Id="rId3" Type="http://schemas.openxmlformats.org/officeDocument/2006/relationships/hyperlink" Target="#'Plan annuel'!OS2:SA2"/><Relationship Id="rId7" Type="http://schemas.openxmlformats.org/officeDocument/2006/relationships/hyperlink" Target="#'Plan annuel'!DC2:GK2"/><Relationship Id="rId2" Type="http://schemas.openxmlformats.org/officeDocument/2006/relationships/hyperlink" Target="#'Plan annuel'!MO2:PW2"/><Relationship Id="rId1" Type="http://schemas.openxmlformats.org/officeDocument/2006/relationships/hyperlink" Target="#'Plan annuel'!KE2:NM2"/><Relationship Id="rId6" Type="http://schemas.openxmlformats.org/officeDocument/2006/relationships/hyperlink" Target="#'Plan annuel'!FM2:IU2"/><Relationship Id="rId5" Type="http://schemas.openxmlformats.org/officeDocument/2006/relationships/hyperlink" Target="#'Plan annuel'!TM2:WV2"/><Relationship Id="rId10" Type="http://schemas.openxmlformats.org/officeDocument/2006/relationships/hyperlink" Target="#'Plan annuel'!HU2:LC2"/><Relationship Id="rId4" Type="http://schemas.openxmlformats.org/officeDocument/2006/relationships/hyperlink" Target="#'Plan annuel'!RC2:UK2"/><Relationship Id="rId9" Type="http://schemas.openxmlformats.org/officeDocument/2006/relationships/hyperlink" Target="#'Plan annuel'!AU2:ED2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0</xdr:row>
      <xdr:rowOff>47625</xdr:rowOff>
    </xdr:from>
    <xdr:to>
      <xdr:col>2</xdr:col>
      <xdr:colOff>840600</xdr:colOff>
      <xdr:row>0</xdr:row>
      <xdr:rowOff>263625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742950" y="47625"/>
          <a:ext cx="612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Heures</a:t>
          </a:r>
        </a:p>
      </xdr:txBody>
    </xdr:sp>
    <xdr:clientData/>
  </xdr:twoCellAnchor>
  <xdr:twoCellAnchor>
    <xdr:from>
      <xdr:col>0</xdr:col>
      <xdr:colOff>47625</xdr:colOff>
      <xdr:row>0</xdr:row>
      <xdr:rowOff>47625</xdr:rowOff>
    </xdr:from>
    <xdr:to>
      <xdr:col>2</xdr:col>
      <xdr:colOff>145275</xdr:colOff>
      <xdr:row>0</xdr:row>
      <xdr:rowOff>263625</xdr:rowOff>
    </xdr:to>
    <xdr:sp macro="" textlink="">
      <xdr:nvSpPr>
        <xdr:cNvPr id="3" name="Rectangle à coins arrondis 2">
          <a:hlinkClick xmlns:r="http://schemas.openxmlformats.org/officeDocument/2006/relationships" r:id="rId2"/>
        </xdr:cNvPr>
        <xdr:cNvSpPr/>
      </xdr:nvSpPr>
      <xdr:spPr>
        <a:xfrm>
          <a:off x="47625" y="47625"/>
          <a:ext cx="612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Thème</a:t>
          </a:r>
        </a:p>
      </xdr:txBody>
    </xdr:sp>
    <xdr:clientData/>
  </xdr:twoCellAnchor>
  <xdr:twoCellAnchor>
    <xdr:from>
      <xdr:col>2</xdr:col>
      <xdr:colOff>923925</xdr:colOff>
      <xdr:row>0</xdr:row>
      <xdr:rowOff>47625</xdr:rowOff>
    </xdr:from>
    <xdr:to>
      <xdr:col>2</xdr:col>
      <xdr:colOff>1535925</xdr:colOff>
      <xdr:row>0</xdr:row>
      <xdr:rowOff>263625</xdr:rowOff>
    </xdr:to>
    <xdr:sp macro="" textlink="">
      <xdr:nvSpPr>
        <xdr:cNvPr id="4" name="Rectangle à coins arrondis 3">
          <a:hlinkClick xmlns:r="http://schemas.openxmlformats.org/officeDocument/2006/relationships" r:id="rId3"/>
        </xdr:cNvPr>
        <xdr:cNvSpPr/>
      </xdr:nvSpPr>
      <xdr:spPr>
        <a:xfrm>
          <a:off x="1438275" y="47625"/>
          <a:ext cx="612000" cy="2160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Récap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42335</xdr:colOff>
      <xdr:row>2</xdr:row>
      <xdr:rowOff>3171</xdr:rowOff>
    </xdr:from>
    <xdr:to>
      <xdr:col>0</xdr:col>
      <xdr:colOff>562840</xdr:colOff>
      <xdr:row>2</xdr:row>
      <xdr:rowOff>147171</xdr:rowOff>
    </xdr:to>
    <xdr:sp macro="[0]!Mésocycle" textlink="">
      <xdr:nvSpPr>
        <xdr:cNvPr id="2" name="Rectangle 1"/>
        <xdr:cNvSpPr/>
      </xdr:nvSpPr>
      <xdr:spPr>
        <a:xfrm>
          <a:off x="42335" y="212721"/>
          <a:ext cx="520505" cy="144000"/>
        </a:xfrm>
        <a:prstGeom prst="rect">
          <a:avLst/>
        </a:prstGeom>
        <a:solidFill>
          <a:srgbClr val="FFFF0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Méso</a:t>
          </a:r>
        </a:p>
      </xdr:txBody>
    </xdr:sp>
    <xdr:clientData/>
  </xdr:twoCellAnchor>
  <xdr:twoCellAnchor>
    <xdr:from>
      <xdr:col>0</xdr:col>
      <xdr:colOff>42336</xdr:colOff>
      <xdr:row>0</xdr:row>
      <xdr:rowOff>31743</xdr:rowOff>
    </xdr:from>
    <xdr:to>
      <xdr:col>0</xdr:col>
      <xdr:colOff>562841</xdr:colOff>
      <xdr:row>0</xdr:row>
      <xdr:rowOff>175743</xdr:rowOff>
    </xdr:to>
    <xdr:sp macro="[0]!Microcycle" textlink="">
      <xdr:nvSpPr>
        <xdr:cNvPr id="3" name="Rectangle 2"/>
        <xdr:cNvSpPr/>
      </xdr:nvSpPr>
      <xdr:spPr>
        <a:xfrm>
          <a:off x="42336" y="31743"/>
          <a:ext cx="520505" cy="144000"/>
        </a:xfrm>
        <a:prstGeom prst="rect">
          <a:avLst/>
        </a:prstGeom>
        <a:solidFill>
          <a:srgbClr val="FF000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/>
            <a:t>Micro</a:t>
          </a:r>
        </a:p>
      </xdr:txBody>
    </xdr:sp>
    <xdr:clientData/>
  </xdr:twoCellAnchor>
  <xdr:twoCellAnchor>
    <xdr:from>
      <xdr:col>0</xdr:col>
      <xdr:colOff>41179</xdr:colOff>
      <xdr:row>3</xdr:row>
      <xdr:rowOff>5749</xdr:rowOff>
    </xdr:from>
    <xdr:to>
      <xdr:col>0</xdr:col>
      <xdr:colOff>563075</xdr:colOff>
      <xdr:row>3</xdr:row>
      <xdr:rowOff>149749</xdr:rowOff>
    </xdr:to>
    <xdr:sp macro="[0]!Macrocycle" textlink="">
      <xdr:nvSpPr>
        <xdr:cNvPr id="4" name="Rectangle 3"/>
        <xdr:cNvSpPr/>
      </xdr:nvSpPr>
      <xdr:spPr>
        <a:xfrm>
          <a:off x="41179" y="396274"/>
          <a:ext cx="521896" cy="144000"/>
        </a:xfrm>
        <a:prstGeom prst="rect">
          <a:avLst/>
        </a:prstGeom>
        <a:solidFill>
          <a:srgbClr val="00FF0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>
              <a:solidFill>
                <a:sysClr val="windowText" lastClr="000000"/>
              </a:solidFill>
            </a:rPr>
            <a:t>Macro</a:t>
          </a:r>
        </a:p>
      </xdr:txBody>
    </xdr:sp>
    <xdr:clientData/>
  </xdr:twoCellAnchor>
  <xdr:twoCellAnchor>
    <xdr:from>
      <xdr:col>0</xdr:col>
      <xdr:colOff>1331311</xdr:colOff>
      <xdr:row>0</xdr:row>
      <xdr:rowOff>25123</xdr:rowOff>
    </xdr:from>
    <xdr:to>
      <xdr:col>1</xdr:col>
      <xdr:colOff>295155</xdr:colOff>
      <xdr:row>0</xdr:row>
      <xdr:rowOff>169123</xdr:rowOff>
    </xdr:to>
    <xdr:sp macro="[0]!Compétition" textlink="">
      <xdr:nvSpPr>
        <xdr:cNvPr id="5" name="Rectangle 4"/>
        <xdr:cNvSpPr/>
      </xdr:nvSpPr>
      <xdr:spPr>
        <a:xfrm>
          <a:off x="1331311" y="25123"/>
          <a:ext cx="468794" cy="144000"/>
        </a:xfrm>
        <a:prstGeom prst="rect">
          <a:avLst/>
        </a:prstGeom>
        <a:solidFill>
          <a:srgbClr val="FF660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000"/>
            <a:t>Comp.</a:t>
          </a:r>
        </a:p>
      </xdr:txBody>
    </xdr:sp>
    <xdr:clientData/>
  </xdr:twoCellAnchor>
  <xdr:twoCellAnchor>
    <xdr:from>
      <xdr:col>2</xdr:col>
      <xdr:colOff>50124</xdr:colOff>
      <xdr:row>0</xdr:row>
      <xdr:rowOff>205155</xdr:rowOff>
    </xdr:from>
    <xdr:to>
      <xdr:col>2</xdr:col>
      <xdr:colOff>271096</xdr:colOff>
      <xdr:row>3</xdr:row>
      <xdr:rowOff>153866</xdr:rowOff>
    </xdr:to>
    <xdr:sp macro="[0]!planningannuel2" textlink="">
      <xdr:nvSpPr>
        <xdr:cNvPr id="6" name="Rectangle 5"/>
        <xdr:cNvSpPr/>
      </xdr:nvSpPr>
      <xdr:spPr>
        <a:xfrm>
          <a:off x="2336124" y="205155"/>
          <a:ext cx="220972" cy="337038"/>
        </a:xfrm>
        <a:prstGeom prst="rect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100"/>
            <a:t>Tout</a:t>
          </a:r>
        </a:p>
        <a:p>
          <a:pPr algn="ctr"/>
          <a:endParaRPr lang="fr-FR" sz="1100"/>
        </a:p>
      </xdr:txBody>
    </xdr:sp>
    <xdr:clientData/>
  </xdr:twoCellAnchor>
  <xdr:twoCellAnchor>
    <xdr:from>
      <xdr:col>0</xdr:col>
      <xdr:colOff>1330781</xdr:colOff>
      <xdr:row>2</xdr:row>
      <xdr:rowOff>7938</xdr:rowOff>
    </xdr:from>
    <xdr:to>
      <xdr:col>1</xdr:col>
      <xdr:colOff>40801</xdr:colOff>
      <xdr:row>2</xdr:row>
      <xdr:rowOff>151938</xdr:rowOff>
    </xdr:to>
    <xdr:sp macro="[0]!ZOOM50" textlink="">
      <xdr:nvSpPr>
        <xdr:cNvPr id="8" name="Rectangle à coins arrondis 7"/>
        <xdr:cNvSpPr/>
      </xdr:nvSpPr>
      <xdr:spPr>
        <a:xfrm>
          <a:off x="1330781" y="217488"/>
          <a:ext cx="214970" cy="144000"/>
        </a:xfrm>
        <a:prstGeom prst="roundRect">
          <a:avLst/>
        </a:prstGeom>
        <a:solidFill>
          <a:srgbClr val="2000FF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050"/>
            <a:t>P</a:t>
          </a:r>
        </a:p>
      </xdr:txBody>
    </xdr:sp>
    <xdr:clientData/>
  </xdr:twoCellAnchor>
  <xdr:twoCellAnchor>
    <xdr:from>
      <xdr:col>0</xdr:col>
      <xdr:colOff>1333049</xdr:colOff>
      <xdr:row>3</xdr:row>
      <xdr:rowOff>17117</xdr:rowOff>
    </xdr:from>
    <xdr:to>
      <xdr:col>1</xdr:col>
      <xdr:colOff>43069</xdr:colOff>
      <xdr:row>3</xdr:row>
      <xdr:rowOff>161117</xdr:rowOff>
    </xdr:to>
    <xdr:sp macro="[0]!ZOOM110" textlink="">
      <xdr:nvSpPr>
        <xdr:cNvPr id="9" name="Rectangle à coins arrondis 8"/>
        <xdr:cNvSpPr/>
      </xdr:nvSpPr>
      <xdr:spPr>
        <a:xfrm>
          <a:off x="1333049" y="407642"/>
          <a:ext cx="214970" cy="144000"/>
        </a:xfrm>
        <a:prstGeom prst="roundRect">
          <a:avLst/>
        </a:prstGeom>
        <a:solidFill>
          <a:srgbClr val="2000FF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G</a:t>
          </a:r>
        </a:p>
      </xdr:txBody>
    </xdr:sp>
    <xdr:clientData/>
  </xdr:twoCellAnchor>
  <xdr:twoCellAnchor editAs="absolute">
    <xdr:from>
      <xdr:col>0</xdr:col>
      <xdr:colOff>602065</xdr:colOff>
      <xdr:row>2</xdr:row>
      <xdr:rowOff>13177</xdr:rowOff>
    </xdr:from>
    <xdr:to>
      <xdr:col>0</xdr:col>
      <xdr:colOff>1286065</xdr:colOff>
      <xdr:row>2</xdr:row>
      <xdr:rowOff>157177</xdr:rowOff>
    </xdr:to>
    <xdr:sp macro="[0]!Séance" textlink="">
      <xdr:nvSpPr>
        <xdr:cNvPr id="10" name="Rectangle 9"/>
        <xdr:cNvSpPr/>
      </xdr:nvSpPr>
      <xdr:spPr>
        <a:xfrm>
          <a:off x="602065" y="222727"/>
          <a:ext cx="684000" cy="144000"/>
        </a:xfrm>
        <a:prstGeom prst="rect">
          <a:avLst/>
        </a:prstGeom>
        <a:solidFill>
          <a:srgbClr val="FF99CC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>
              <a:solidFill>
                <a:schemeClr val="lt1"/>
              </a:solidFill>
              <a:latin typeface="+mn-lt"/>
              <a:ea typeface="+mn-ea"/>
              <a:cs typeface="+mn-cs"/>
            </a:rPr>
            <a:t>Séances</a:t>
          </a:r>
        </a:p>
      </xdr:txBody>
    </xdr:sp>
    <xdr:clientData/>
  </xdr:twoCellAnchor>
  <xdr:twoCellAnchor>
    <xdr:from>
      <xdr:col>1</xdr:col>
      <xdr:colOff>75631</xdr:colOff>
      <xdr:row>2</xdr:row>
      <xdr:rowOff>11906</xdr:rowOff>
    </xdr:from>
    <xdr:to>
      <xdr:col>1</xdr:col>
      <xdr:colOff>291631</xdr:colOff>
      <xdr:row>2</xdr:row>
      <xdr:rowOff>155906</xdr:rowOff>
    </xdr:to>
    <xdr:sp macro="[0]!ZOOM90" textlink="">
      <xdr:nvSpPr>
        <xdr:cNvPr id="11" name="Rectangle à coins arrondis 10"/>
        <xdr:cNvSpPr/>
      </xdr:nvSpPr>
      <xdr:spPr>
        <a:xfrm>
          <a:off x="1580581" y="221456"/>
          <a:ext cx="216000" cy="144000"/>
        </a:xfrm>
        <a:prstGeom prst="roundRect">
          <a:avLst/>
        </a:prstGeom>
        <a:solidFill>
          <a:srgbClr val="2000FF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M</a:t>
          </a:r>
        </a:p>
      </xdr:txBody>
    </xdr:sp>
    <xdr:clientData/>
  </xdr:twoCellAnchor>
  <xdr:twoCellAnchor>
    <xdr:from>
      <xdr:col>0</xdr:col>
      <xdr:colOff>606426</xdr:colOff>
      <xdr:row>0</xdr:row>
      <xdr:rowOff>31965</xdr:rowOff>
    </xdr:from>
    <xdr:to>
      <xdr:col>0</xdr:col>
      <xdr:colOff>1290426</xdr:colOff>
      <xdr:row>0</xdr:row>
      <xdr:rowOff>175965</xdr:rowOff>
    </xdr:to>
    <xdr:sp macro="[0]!Méthodes" textlink="">
      <xdr:nvSpPr>
        <xdr:cNvPr id="12" name="Rectangle 11"/>
        <xdr:cNvSpPr/>
      </xdr:nvSpPr>
      <xdr:spPr>
        <a:xfrm>
          <a:off x="606426" y="31965"/>
          <a:ext cx="684000" cy="144000"/>
        </a:xfrm>
        <a:prstGeom prst="rect">
          <a:avLst/>
        </a:prstGeom>
        <a:solidFill>
          <a:srgbClr val="CC0099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Méthodes</a:t>
          </a:r>
        </a:p>
      </xdr:txBody>
    </xdr:sp>
    <xdr:clientData/>
  </xdr:twoCellAnchor>
  <xdr:twoCellAnchor>
    <xdr:from>
      <xdr:col>0</xdr:col>
      <xdr:colOff>597476</xdr:colOff>
      <xdr:row>3</xdr:row>
      <xdr:rowOff>17317</xdr:rowOff>
    </xdr:from>
    <xdr:to>
      <xdr:col>0</xdr:col>
      <xdr:colOff>1281476</xdr:colOff>
      <xdr:row>3</xdr:row>
      <xdr:rowOff>161317</xdr:rowOff>
    </xdr:to>
    <xdr:sp macro="[0]!Jours" textlink="">
      <xdr:nvSpPr>
        <xdr:cNvPr id="18" name="Rectangle 17"/>
        <xdr:cNvSpPr/>
      </xdr:nvSpPr>
      <xdr:spPr>
        <a:xfrm>
          <a:off x="597476" y="407842"/>
          <a:ext cx="684000" cy="144000"/>
        </a:xfrm>
        <a:prstGeom prst="rect">
          <a:avLst/>
        </a:prstGeom>
        <a:solidFill>
          <a:srgbClr val="92D050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marL="0" indent="0" algn="ctr"/>
          <a:r>
            <a:rPr lang="fr-FR" sz="900">
              <a:solidFill>
                <a:schemeClr val="lt1"/>
              </a:solidFill>
              <a:latin typeface="+mn-lt"/>
              <a:ea typeface="+mn-ea"/>
              <a:cs typeface="+mn-cs"/>
            </a:rPr>
            <a:t>Dates</a:t>
          </a:r>
        </a:p>
      </xdr:txBody>
    </xdr:sp>
    <xdr:clientData/>
  </xdr:twoCellAnchor>
  <xdr:twoCellAnchor>
    <xdr:from>
      <xdr:col>1</xdr:col>
      <xdr:colOff>75064</xdr:colOff>
      <xdr:row>3</xdr:row>
      <xdr:rowOff>19684</xdr:rowOff>
    </xdr:from>
    <xdr:to>
      <xdr:col>1</xdr:col>
      <xdr:colOff>291064</xdr:colOff>
      <xdr:row>3</xdr:row>
      <xdr:rowOff>163684</xdr:rowOff>
    </xdr:to>
    <xdr:sp macro="[0]!ZOOM140" textlink="">
      <xdr:nvSpPr>
        <xdr:cNvPr id="19" name="Rectangle à coins arrondis 18"/>
        <xdr:cNvSpPr/>
      </xdr:nvSpPr>
      <xdr:spPr>
        <a:xfrm>
          <a:off x="1580014" y="410209"/>
          <a:ext cx="216000" cy="144000"/>
        </a:xfrm>
        <a:prstGeom prst="roundRect">
          <a:avLst/>
        </a:prstGeom>
        <a:solidFill>
          <a:srgbClr val="2000FF"/>
        </a:solidFill>
        <a:ln>
          <a:solidFill>
            <a:sysClr val="windowText" lastClr="000000"/>
          </a:solidFill>
        </a:ln>
        <a:effectLst/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900"/>
            <a:t>TG</a:t>
          </a:r>
        </a:p>
      </xdr:txBody>
    </xdr:sp>
    <xdr:clientData/>
  </xdr:twoCellAnchor>
  <xdr:twoCellAnchor>
    <xdr:from>
      <xdr:col>2</xdr:col>
      <xdr:colOff>715995</xdr:colOff>
      <xdr:row>2</xdr:row>
      <xdr:rowOff>17153</xdr:rowOff>
    </xdr:from>
    <xdr:to>
      <xdr:col>3</xdr:col>
      <xdr:colOff>325303</xdr:colOff>
      <xdr:row>2</xdr:row>
      <xdr:rowOff>161153</xdr:rowOff>
    </xdr:to>
    <xdr:sp macro="" textlink="">
      <xdr:nvSpPr>
        <xdr:cNvPr id="23" name="Rectangle à coins arrondis 22">
          <a:hlinkClick xmlns:r="http://schemas.openxmlformats.org/officeDocument/2006/relationships" r:id="rId1"/>
        </xdr:cNvPr>
        <xdr:cNvSpPr/>
      </xdr:nvSpPr>
      <xdr:spPr>
        <a:xfrm>
          <a:off x="3001995" y="225970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1</a:t>
          </a:r>
        </a:p>
      </xdr:txBody>
    </xdr:sp>
    <xdr:clientData/>
  </xdr:twoCellAnchor>
  <xdr:twoCellAnchor>
    <xdr:from>
      <xdr:col>3</xdr:col>
      <xdr:colOff>365408</xdr:colOff>
      <xdr:row>2</xdr:row>
      <xdr:rowOff>9827</xdr:rowOff>
    </xdr:from>
    <xdr:to>
      <xdr:col>3</xdr:col>
      <xdr:colOff>703385</xdr:colOff>
      <xdr:row>2</xdr:row>
      <xdr:rowOff>170089</xdr:rowOff>
    </xdr:to>
    <xdr:sp macro="" textlink="">
      <xdr:nvSpPr>
        <xdr:cNvPr id="24" name="Rectangle à coins arrondis 23">
          <a:hlinkClick xmlns:r="http://schemas.openxmlformats.org/officeDocument/2006/relationships" r:id="rId2"/>
        </xdr:cNvPr>
        <xdr:cNvSpPr/>
      </xdr:nvSpPr>
      <xdr:spPr>
        <a:xfrm>
          <a:off x="3384100" y="218644"/>
          <a:ext cx="337977" cy="160262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2</a:t>
          </a:r>
        </a:p>
      </xdr:txBody>
    </xdr:sp>
    <xdr:clientData/>
  </xdr:twoCellAnchor>
  <xdr:twoCellAnchor>
    <xdr:from>
      <xdr:col>2</xdr:col>
      <xdr:colOff>330293</xdr:colOff>
      <xdr:row>3</xdr:row>
      <xdr:rowOff>9828</xdr:rowOff>
    </xdr:from>
    <xdr:to>
      <xdr:col>2</xdr:col>
      <xdr:colOff>672293</xdr:colOff>
      <xdr:row>3</xdr:row>
      <xdr:rowOff>153828</xdr:rowOff>
    </xdr:to>
    <xdr:sp macro="" textlink="">
      <xdr:nvSpPr>
        <xdr:cNvPr id="25" name="Rectangle à coins arrondis 24">
          <a:hlinkClick xmlns:r="http://schemas.openxmlformats.org/officeDocument/2006/relationships" r:id="rId3"/>
        </xdr:cNvPr>
        <xdr:cNvSpPr/>
      </xdr:nvSpPr>
      <xdr:spPr>
        <a:xfrm>
          <a:off x="2616293" y="398155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3</a:t>
          </a:r>
        </a:p>
      </xdr:txBody>
    </xdr:sp>
    <xdr:clientData/>
  </xdr:twoCellAnchor>
  <xdr:twoCellAnchor>
    <xdr:from>
      <xdr:col>2</xdr:col>
      <xdr:colOff>725048</xdr:colOff>
      <xdr:row>3</xdr:row>
      <xdr:rowOff>13491</xdr:rowOff>
    </xdr:from>
    <xdr:to>
      <xdr:col>3</xdr:col>
      <xdr:colOff>334356</xdr:colOff>
      <xdr:row>3</xdr:row>
      <xdr:rowOff>157491</xdr:rowOff>
    </xdr:to>
    <xdr:sp macro="" textlink="">
      <xdr:nvSpPr>
        <xdr:cNvPr id="26" name="Rectangle à coins arrondis 25">
          <a:hlinkClick xmlns:r="http://schemas.openxmlformats.org/officeDocument/2006/relationships" r:id="rId4"/>
        </xdr:cNvPr>
        <xdr:cNvSpPr/>
      </xdr:nvSpPr>
      <xdr:spPr>
        <a:xfrm>
          <a:off x="3011048" y="401818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4</a:t>
          </a:r>
        </a:p>
      </xdr:txBody>
    </xdr:sp>
    <xdr:clientData/>
  </xdr:twoCellAnchor>
  <xdr:twoCellAnchor>
    <xdr:from>
      <xdr:col>3</xdr:col>
      <xdr:colOff>370888</xdr:colOff>
      <xdr:row>3</xdr:row>
      <xdr:rowOff>23098</xdr:rowOff>
    </xdr:from>
    <xdr:to>
      <xdr:col>3</xdr:col>
      <xdr:colOff>712888</xdr:colOff>
      <xdr:row>3</xdr:row>
      <xdr:rowOff>167098</xdr:rowOff>
    </xdr:to>
    <xdr:sp macro="" textlink="">
      <xdr:nvSpPr>
        <xdr:cNvPr id="27" name="Rectangle à coins arrondis 26">
          <a:hlinkClick xmlns:r="http://schemas.openxmlformats.org/officeDocument/2006/relationships" r:id="rId5"/>
        </xdr:cNvPr>
        <xdr:cNvSpPr/>
      </xdr:nvSpPr>
      <xdr:spPr>
        <a:xfrm>
          <a:off x="3389580" y="411425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5</a:t>
          </a:r>
        </a:p>
      </xdr:txBody>
    </xdr:sp>
    <xdr:clientData/>
  </xdr:twoCellAnchor>
  <xdr:twoCellAnchor>
    <xdr:from>
      <xdr:col>3</xdr:col>
      <xdr:colOff>359976</xdr:colOff>
      <xdr:row>0</xdr:row>
      <xdr:rowOff>35657</xdr:rowOff>
    </xdr:from>
    <xdr:to>
      <xdr:col>3</xdr:col>
      <xdr:colOff>701976</xdr:colOff>
      <xdr:row>0</xdr:row>
      <xdr:rowOff>179657</xdr:rowOff>
    </xdr:to>
    <xdr:sp macro="" textlink="">
      <xdr:nvSpPr>
        <xdr:cNvPr id="28" name="Rectangle à coins arrondis 27">
          <a:hlinkClick xmlns:r="http://schemas.openxmlformats.org/officeDocument/2006/relationships" r:id="rId6"/>
        </xdr:cNvPr>
        <xdr:cNvSpPr/>
      </xdr:nvSpPr>
      <xdr:spPr>
        <a:xfrm>
          <a:off x="3378668" y="35657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11</a:t>
          </a:r>
        </a:p>
      </xdr:txBody>
    </xdr:sp>
    <xdr:clientData/>
  </xdr:twoCellAnchor>
  <xdr:twoCellAnchor>
    <xdr:from>
      <xdr:col>2</xdr:col>
      <xdr:colOff>714235</xdr:colOff>
      <xdr:row>0</xdr:row>
      <xdr:rowOff>37228</xdr:rowOff>
    </xdr:from>
    <xdr:to>
      <xdr:col>3</xdr:col>
      <xdr:colOff>323543</xdr:colOff>
      <xdr:row>0</xdr:row>
      <xdr:rowOff>181228</xdr:rowOff>
    </xdr:to>
    <xdr:sp macro="" textlink="">
      <xdr:nvSpPr>
        <xdr:cNvPr id="29" name="Rectangle à coins arrondis 28">
          <a:hlinkClick xmlns:r="http://schemas.openxmlformats.org/officeDocument/2006/relationships" r:id="rId7"/>
        </xdr:cNvPr>
        <xdr:cNvSpPr/>
      </xdr:nvSpPr>
      <xdr:spPr>
        <a:xfrm>
          <a:off x="3000235" y="37228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10</a:t>
          </a:r>
        </a:p>
      </xdr:txBody>
    </xdr:sp>
    <xdr:clientData/>
  </xdr:twoCellAnchor>
  <xdr:twoCellAnchor>
    <xdr:from>
      <xdr:col>2</xdr:col>
      <xdr:colOff>31939</xdr:colOff>
      <xdr:row>0</xdr:row>
      <xdr:rowOff>26762</xdr:rowOff>
    </xdr:from>
    <xdr:to>
      <xdr:col>2</xdr:col>
      <xdr:colOff>285750</xdr:colOff>
      <xdr:row>0</xdr:row>
      <xdr:rowOff>163286</xdr:rowOff>
    </xdr:to>
    <xdr:sp macro="" textlink="">
      <xdr:nvSpPr>
        <xdr:cNvPr id="30" name="Rectangle à coins arrondis 29">
          <a:hlinkClick xmlns:r="http://schemas.openxmlformats.org/officeDocument/2006/relationships" r:id="rId8"/>
        </xdr:cNvPr>
        <xdr:cNvSpPr/>
      </xdr:nvSpPr>
      <xdr:spPr>
        <a:xfrm>
          <a:off x="2317939" y="26762"/>
          <a:ext cx="253811" cy="136524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8</a:t>
          </a:r>
        </a:p>
      </xdr:txBody>
    </xdr:sp>
    <xdr:clientData/>
  </xdr:twoCellAnchor>
  <xdr:twoCellAnchor>
    <xdr:from>
      <xdr:col>2</xdr:col>
      <xdr:colOff>327417</xdr:colOff>
      <xdr:row>0</xdr:row>
      <xdr:rowOff>37345</xdr:rowOff>
    </xdr:from>
    <xdr:to>
      <xdr:col>2</xdr:col>
      <xdr:colOff>669417</xdr:colOff>
      <xdr:row>0</xdr:row>
      <xdr:rowOff>181345</xdr:rowOff>
    </xdr:to>
    <xdr:sp macro="" textlink="">
      <xdr:nvSpPr>
        <xdr:cNvPr id="31" name="Rectangle à coins arrondis 30">
          <a:hlinkClick xmlns:r="http://schemas.openxmlformats.org/officeDocument/2006/relationships" r:id="rId9"/>
        </xdr:cNvPr>
        <xdr:cNvSpPr/>
      </xdr:nvSpPr>
      <xdr:spPr>
        <a:xfrm>
          <a:off x="2613417" y="37345"/>
          <a:ext cx="342000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9</a:t>
          </a:r>
        </a:p>
      </xdr:txBody>
    </xdr:sp>
    <xdr:clientData/>
  </xdr:twoCellAnchor>
  <xdr:twoCellAnchor>
    <xdr:from>
      <xdr:col>2</xdr:col>
      <xdr:colOff>330250</xdr:colOff>
      <xdr:row>2</xdr:row>
      <xdr:rowOff>12212</xdr:rowOff>
    </xdr:from>
    <xdr:to>
      <xdr:col>2</xdr:col>
      <xdr:colOff>670156</xdr:colOff>
      <xdr:row>2</xdr:row>
      <xdr:rowOff>156212</xdr:rowOff>
    </xdr:to>
    <xdr:sp macro="" textlink="">
      <xdr:nvSpPr>
        <xdr:cNvPr id="51" name="Rectangle à coins arrondis 50">
          <a:hlinkClick xmlns:r="http://schemas.openxmlformats.org/officeDocument/2006/relationships" r:id="rId10"/>
        </xdr:cNvPr>
        <xdr:cNvSpPr/>
      </xdr:nvSpPr>
      <xdr:spPr>
        <a:xfrm>
          <a:off x="2616250" y="221029"/>
          <a:ext cx="339906" cy="144000"/>
        </a:xfrm>
        <a:prstGeom prst="roundRect">
          <a:avLst/>
        </a:prstGeom>
        <a:solidFill>
          <a:schemeClr val="bg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100" b="1">
              <a:solidFill>
                <a:sysClr val="windowText" lastClr="000000"/>
              </a:solidFill>
            </a:rPr>
            <a:t>12</a:t>
          </a: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INDOWS/TEMP/Asc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Pp/acer%20(c)/a%20sur%20L''ordinateur%20de%20l''Adjoint%20(10.0.0.12)/Creps2002/autres/sn/sn2003-2004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Pp\acer%20(c)\a%20sur%20L''ordinateur%20de%20l''Adjoint%20(10.0.0.12)\Creps2002\autres\sn\sn2003-2004.xls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AppData/Roaming/Microsoft/Excel/WINDOWS/TEMP/Asc.xls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WINDOWS/TEMP/Asc.xls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/A/A/lib&#233;ral/FFVB/envb1/Prog-a.xls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A:\A\lib&#233;ral\FFVB\envb1\Prog-a.xls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rozzochercheclan/Documents/P&#244;le/2013/Entra&#238;nement/Travail/A%20classer/La%20Puissance%20Maximale%20A&#233;robie/ENDUR_XL.XLS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Outils/Srvhb-10.xls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Outils\Srvhb-10.xls" TargetMode="External"/></Relationships>
</file>

<file path=xl/externalLinks/_rels/externalLink1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3/d/Users/philippeblain/Documents/EQDF/Envb9/Asc" TargetMode="External"/></Relationships>
</file>

<file path=xl/externalLinks/_rels/externalLink1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3\d\Users\philippeblain\Documents\EQDF\Envb9\Asc" TargetMode="External"/></Relationships>
</file>

<file path=xl/externalLinks/_rels/externalLink1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Asc.xls" TargetMode="External"/></Relationships>
</file>

<file path=xl/externalLinks/_rels/externalLink14.xml.rels><?xml version="1.0" encoding="UTF-8" standalone="yes"?>
<Relationships xmlns="http://schemas.openxmlformats.org/package/2006/relationships"><Relationship Id="rId1" Type="http://schemas.openxmlformats.org/officeDocument/2006/relationships/externalLinkPath" Target="/Dropbox/L&#233;a/L&#233;a.xlsm" TargetMode="External"/></Relationships>
</file>

<file path=xl/externalLinks/_rels/externalLink15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en/Pr&#233;paration%20Physique%20-%20Planification%20-%20Entra&#238;nement/Tableaux%20,%20Sch&#233;mas%20et%20Exercices/Feuilles%20Vides/Feuilles%20Remplies/Paris%20Volley%20Saison%202003-2004/ENVB4/S&#233;ances/G&#233;n&#233;ral/F&#233;vrier%202004/29%20F&#233;vrier%202004.xls" TargetMode="External"/></Relationships>
</file>

<file path=xl/externalLinks/_rels/externalLink1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Boulouris/CNVB/Poids/Feuilles%20Remplies/Paris%20Volley%20Saison%202003-2004/ENVB4/S&#233;ances/G&#233;n&#233;ral/F&#233;vrier%202004/29%20F&#233;vrier%202004.xls" TargetMode="External"/></Relationships>
</file>

<file path=xl/externalLinks/_rels/externalLink1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RANCE\WINDOWS\TEMP\TENJEU.XLS" TargetMode="External"/></Relationships>
</file>

<file path=xl/externalLinks/_rels/externalLink18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FRANCE/WINDOWS/TEMP/TENJEU.XLS" TargetMode="External"/></Relationships>
</file>

<file path=xl/externalLinks/_rels/externalLink19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ortable/Downloads/00%20-%20jujubercy%20-%20Atteindre%20V2.xls" TargetMode="External"/></Relationships>
</file>

<file path=xl/externalLinks/_rels/externalLink20.xml.rels><?xml version="1.0" encoding="UTF-8" standalone="yes"?>
<Relationships xmlns="http://schemas.openxmlformats.org/package/2006/relationships"><Relationship Id="rId1" Type="http://schemas.openxmlformats.org/officeDocument/2006/relationships/externalLinkPath" Target="Exemple%20choix%20exercices%20d&#233;but.xlsm" TargetMode="External"/></Relationships>
</file>

<file path=xl/externalLinks/_rels/externalLink2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S/LOCALS~1/Temp/Rar$DI05.531/Srvhb-10.xls" TargetMode="External"/></Relationships>
</file>

<file path=xl/externalLinks/_rels/externalLink2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S\LOCALS~1\Temp\Rar$DI05.531\Srvhb-10.xls" TargetMode="External"/></Relationships>
</file>

<file path=xl/externalLinks/_rels/externalLink2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\julien(C)\A\CONTENUS\JSRMP.xls" TargetMode="External"/></Relationships>
</file>

<file path=xl/externalLinks/_rels/externalLink2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WINDOWS\TEMP\TENJEU.XLS" TargetMode="External"/></Relationships>
</file>

<file path=xl/externalLinks/_rels/externalLink25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lien/AppData/Roaming/Microsoft/Excel/WINDOWS/TEMP/TENJEU.XLS" TargetMode="External"/></Relationships>
</file>

<file path=xl/externalLinks/_rels/externalLink26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a/Dropbox/L&#233;a/Js4/acerdata%20(d)/A/Srvhb/DOCUME~1/JS/LOCALS~1/Temp/Rar$DI03.860/DOCUME~1/Jean/LOCALS~1/Temp/R&#233;pertoire%20temporaire%201%20pour%20Jean-claude%2010.xls.zip/AA-Sauve/A/Saison%2010.xls" TargetMode="External"/></Relationships>
</file>

<file path=xl/externalLinks/_rels/externalLink2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Js4\acerdata%20(d)\A\Srvhb\DOCUME~1\JS\LOCALS~1\Temp\Rar$DI03.860\DOCUME~1\Jean\LOCALS~1\Temp\R&#233;pertoire%20temporaire%201%20pour%20Jean-claude%2010.xls.zip\AA-Sauve\A\Saison%201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ogramme indiv"/>
      <sheetName val="Energetique"/>
      <sheetName val="Force"/>
      <sheetName val="vitesse"/>
      <sheetName val="Général"/>
      <sheetName val="détail indiv"/>
      <sheetName val="suivi"/>
      <sheetName val="gainages"/>
      <sheetName val="Engergetique 2"/>
      <sheetName val="renforcement"/>
      <sheetName val="Séa"/>
    </sheetNames>
    <sheetDataSet>
      <sheetData sheetId="0" refreshError="1">
        <row r="9">
          <cell r="I9" t="str">
            <v>CAE10</v>
          </cell>
        </row>
      </sheetData>
      <sheetData sheetId="1" refreshError="1">
        <row r="19">
          <cell r="F19" t="str">
            <v>CAE7</v>
          </cell>
        </row>
      </sheetData>
      <sheetData sheetId="2" refreshError="1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109">
          <cell r="F109" t="str">
            <v>PTS3</v>
          </cell>
        </row>
        <row r="141">
          <cell r="F141" t="str">
            <v>PTS4</v>
          </cell>
        </row>
      </sheetData>
      <sheetData sheetId="3" refreshError="1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4" refreshError="1"/>
      <sheetData sheetId="5" refreshError="1"/>
      <sheetData sheetId="6" refreshError="1"/>
      <sheetData sheetId="7" refreshError="1"/>
      <sheetData sheetId="8"/>
      <sheetData sheetId="9"/>
      <sheetData sheetId="10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Programme indiv"/>
      <sheetName val="détail indiv"/>
      <sheetName val="suivi"/>
      <sheetName val="gainages"/>
      <sheetName val="Energetique"/>
      <sheetName val="Force"/>
      <sheetName val="vitesse"/>
      <sheetName val="Engergetique 2"/>
      <sheetName val="renforcement"/>
      <sheetName val="Séa"/>
    </sheetNames>
    <sheetDataSet>
      <sheetData sheetId="0" refreshError="1"/>
      <sheetData sheetId="1">
        <row r="9">
          <cell r="I9" t="str">
            <v>CAE10</v>
          </cell>
        </row>
      </sheetData>
      <sheetData sheetId="2" refreshError="1"/>
      <sheetData sheetId="3" refreshError="1"/>
      <sheetData sheetId="4" refreshError="1"/>
      <sheetData sheetId="5">
        <row r="19">
          <cell r="F19" t="str">
            <v>CAE7</v>
          </cell>
        </row>
      </sheetData>
      <sheetData sheetId="6">
        <row r="2">
          <cell r="F2" t="str">
            <v>RM5</v>
          </cell>
        </row>
        <row r="30">
          <cell r="F30" t="str">
            <v>RM6</v>
          </cell>
        </row>
        <row r="56">
          <cell r="F56" t="str">
            <v>PTI10</v>
          </cell>
        </row>
        <row r="77">
          <cell r="F77" t="str">
            <v>PTI 18</v>
          </cell>
        </row>
        <row r="109">
          <cell r="F109" t="str">
            <v>PTS3</v>
          </cell>
        </row>
        <row r="141">
          <cell r="F141" t="str">
            <v>PTS4</v>
          </cell>
        </row>
        <row r="161">
          <cell r="F161" t="str">
            <v>FVTI35</v>
          </cell>
        </row>
        <row r="206">
          <cell r="F206" t="str">
            <v>FVTI15</v>
          </cell>
        </row>
      </sheetData>
      <sheetData sheetId="7">
        <row r="2">
          <cell r="F2" t="str">
            <v>VF1</v>
          </cell>
        </row>
        <row r="25">
          <cell r="F25" t="str">
            <v>VF2</v>
          </cell>
        </row>
        <row r="48">
          <cell r="F48" t="str">
            <v>VF3</v>
          </cell>
        </row>
        <row r="88">
          <cell r="F88" t="str">
            <v>VH1</v>
          </cell>
        </row>
      </sheetData>
      <sheetData sheetId="8"/>
      <sheetData sheetId="9"/>
      <sheetData sheetId="10" refreshError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/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Joueurs"/>
      <sheetName val="physique"/>
      <sheetName val="Feuil3"/>
      <sheetName val="préventif"/>
      <sheetName val="programme"/>
      <sheetName val="worldleague"/>
      <sheetName val="P1M1"/>
      <sheetName val="Feuil1"/>
      <sheetName val="semainier TQCM"/>
      <sheetName val="Feuil2"/>
      <sheetName val="matrice micr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/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OMMAIRE.XLM"/>
      <sheetName val="SOMMAIRE.XLS"/>
      <sheetName val="BRUE_D_T.XLS"/>
      <sheetName val="BRUE_NBT.XLS"/>
      <sheetName val="BRUE_T_D.XLS"/>
      <sheetName val="VAM_D_T.XLS"/>
      <sheetName val="VAM_NBT.XLS"/>
      <sheetName val="VAM_T_D.XLS"/>
      <sheetName val="LLN_D_T.XLS"/>
      <sheetName val="LLN_NBT.XLS"/>
      <sheetName val="LLN_T_D.XLS"/>
      <sheetName val="LLP_D_T.XLS"/>
      <sheetName val="LLP_NBT.XLS"/>
      <sheetName val="LLP_T_D.XLS"/>
      <sheetName val="PASS_TOX.XLS"/>
      <sheetName val="ENDUR_XL"/>
    </sheetNames>
    <sheetDataSet>
      <sheetData sheetId="0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>
        <row r="1">
          <cell r="F1">
            <v>5</v>
          </cell>
          <cell r="H1" t="str">
            <v>VA</v>
          </cell>
          <cell r="K1">
            <v>3.4722222222222224E-2</v>
          </cell>
        </row>
        <row r="2">
          <cell r="C2">
            <v>1.0416666666666666E-2</v>
          </cell>
        </row>
        <row r="5">
          <cell r="H5">
            <v>10.5</v>
          </cell>
          <cell r="Q5">
            <v>11</v>
          </cell>
          <cell r="Z5">
            <v>11.5</v>
          </cell>
        </row>
        <row r="32">
          <cell r="H32">
            <v>12</v>
          </cell>
          <cell r="Q32">
            <v>12.5</v>
          </cell>
          <cell r="Z32">
            <v>13</v>
          </cell>
        </row>
      </sheetData>
      <sheetData sheetId="15" refreshError="1"/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M"/>
      <sheetName val="Gainages"/>
      <sheetName val="2010"/>
      <sheetName val="Calendrier"/>
      <sheetName val="Programme individuel"/>
      <sheetName val="suivi"/>
      <sheetName val="Vma"/>
      <sheetName val="% vitesse"/>
      <sheetName val="Energetique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1" refreshError="1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2">
          <cell r="A2" t="str">
            <v>RMTS</v>
          </cell>
        </row>
        <row r="14">
          <cell r="A14" t="str">
            <v>FDTI</v>
          </cell>
        </row>
        <row r="26">
          <cell r="A26" t="str">
            <v>FDTS</v>
          </cell>
        </row>
        <row r="94">
          <cell r="A94">
            <v>39917</v>
          </cell>
        </row>
      </sheetData>
      <sheetData sheetId="8">
        <row r="2">
          <cell r="A2" t="str">
            <v>DROITS</v>
          </cell>
        </row>
        <row r="3">
          <cell r="B3" t="str">
            <v>Jeté Mball vertical</v>
          </cell>
          <cell r="D3" t="str">
            <v>Gainages Av Arr</v>
          </cell>
          <cell r="F3" t="str">
            <v>Araignée</v>
          </cell>
          <cell r="H3" t="str">
            <v>Wolfermann épaules</v>
          </cell>
          <cell r="P3" t="str">
            <v>Gainage dorsal alterné</v>
          </cell>
          <cell r="R3" t="str">
            <v>Pont arriére</v>
          </cell>
          <cell r="T3" t="str">
            <v>Pont arriére</v>
          </cell>
          <cell r="V3" t="str">
            <v>Gainage obliques</v>
          </cell>
          <cell r="X3" t="str">
            <v>Gainages obliques oscillations</v>
          </cell>
        </row>
        <row r="4">
          <cell r="A4" t="str">
            <v>Chaîne longue</v>
          </cell>
        </row>
        <row r="9">
          <cell r="B9" t="str">
            <v>Relevé dans l'axe</v>
          </cell>
          <cell r="D9" t="str">
            <v>Gainage Statique</v>
          </cell>
          <cell r="F9" t="str">
            <v>Jeté de Mball en statique</v>
          </cell>
          <cell r="H9" t="str">
            <v>Wolfermann</v>
          </cell>
          <cell r="P9" t="str">
            <v>Dorsaux chaise rom</v>
          </cell>
          <cell r="R9" t="str">
            <v>SQ barre haute</v>
          </cell>
          <cell r="T9" t="str">
            <v>Elevation dorsale</v>
          </cell>
          <cell r="V9" t="str">
            <v>Essuie glace courts</v>
          </cell>
          <cell r="X9" t="str">
            <v>presions tous axes</v>
          </cell>
        </row>
        <row r="10">
          <cell r="A10" t="str">
            <v>Chaîne Moyenne</v>
          </cell>
        </row>
        <row r="15">
          <cell r="A15" t="str">
            <v>Chaîne courte</v>
          </cell>
          <cell r="B15" t="str">
            <v>soulevé de bassin</v>
          </cell>
          <cell r="D15" t="str">
            <v>Sit Up</v>
          </cell>
          <cell r="F15" t="str">
            <v xml:space="preserve">Pressions de Gainages </v>
          </cell>
          <cell r="H15" t="str">
            <v>Pressions de Gainages  axe</v>
          </cell>
          <cell r="J15" t="str">
            <v>Ecrasé de ballon</v>
          </cell>
          <cell r="P15" t="str">
            <v>Med ball écrasé</v>
          </cell>
          <cell r="R15" t="str">
            <v>mise sous tension sio</v>
          </cell>
          <cell r="T15" t="str">
            <v>SQ devant</v>
          </cell>
          <cell r="V15" t="str">
            <v>pressions av arr</v>
          </cell>
          <cell r="X15" t="str">
            <v>poussés alternées</v>
          </cell>
        </row>
        <row r="21">
          <cell r="A21" t="str">
            <v>OBLIQUES</v>
          </cell>
        </row>
        <row r="22">
          <cell r="B22" t="str">
            <v>Gainages obliques oscillations</v>
          </cell>
          <cell r="D22" t="str">
            <v>Genou G // Coude Droit</v>
          </cell>
          <cell r="F22" t="str">
            <v xml:space="preserve">Rotation freinée barre haute </v>
          </cell>
          <cell r="H22" t="str">
            <v>Rotation Sautée barre basse</v>
          </cell>
          <cell r="J22" t="str">
            <v xml:space="preserve">Rotation freinée barre basse </v>
          </cell>
          <cell r="L22" t="str">
            <v>Rotations marchées croisées</v>
          </cell>
        </row>
        <row r="23">
          <cell r="A23" t="str">
            <v>Chaîne longue</v>
          </cell>
        </row>
        <row r="28">
          <cell r="B28" t="str">
            <v>Essuie glace courts</v>
          </cell>
          <cell r="D28" t="str">
            <v>Genou G // Coude Droit</v>
          </cell>
          <cell r="F28" t="str">
            <v>Gainage statique axe ou croisé</v>
          </cell>
          <cell r="H28" t="str">
            <v>Obliques courts</v>
          </cell>
          <cell r="J28" t="str">
            <v>Relevé Vrillé</v>
          </cell>
          <cell r="L28" t="str">
            <v>Relevé Vrillé chaise</v>
          </cell>
        </row>
        <row r="29">
          <cell r="A29" t="str">
            <v>Chaîne Moyenne</v>
          </cell>
        </row>
        <row r="34">
          <cell r="A34" t="str">
            <v>Chaîne courte</v>
          </cell>
          <cell r="B34" t="str">
            <v>Obliques courts</v>
          </cell>
          <cell r="D34" t="str">
            <v xml:space="preserve">Gainages obliques </v>
          </cell>
          <cell r="F34" t="str">
            <v>Croisé  grande amplitude</v>
          </cell>
          <cell r="H34" t="str">
            <v>Obliques courts</v>
          </cell>
          <cell r="J34" t="str">
            <v>Oscillations dans l'axe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1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osco"/>
    </sheetNames>
    <sheetDataSet>
      <sheetData sheetId="0" refreshError="1"/>
    </sheetDataSet>
  </externalBook>
</externalLink>
</file>

<file path=xl/externalLinks/externalLink1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lain"/>
      <sheetName val="dom"/>
      <sheetName val="marek"/>
      <sheetName val="paco"/>
      <sheetName val="sergei"/>
      <sheetName val="mésos"/>
      <sheetName val="FORCE"/>
      <sheetName val="PHYSIO"/>
      <sheetName val="Bosc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1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isting 2013 COMPLET"/>
      <sheetName val="Plan annuel bis"/>
      <sheetName val="Items"/>
      <sheetName val="Liste exercices"/>
      <sheetName val="Planning filière"/>
      <sheetName val="Axe de travail"/>
      <sheetName val="Calendriers croisés"/>
      <sheetName val="Listing séances"/>
      <sheetName val="Contenu séance"/>
      <sheetName val="Plan annuel"/>
      <sheetName val="Prise de max"/>
      <sheetName val="Poids"/>
      <sheetName val="Soins"/>
      <sheetName val="Plan annuel (2)"/>
      <sheetName val="Planning Fitlane"/>
    </sheetNames>
    <sheetDataSet>
      <sheetData sheetId="0"/>
      <sheetData sheetId="1"/>
      <sheetData sheetId="2">
        <row r="2">
          <cell r="A2" t="str">
            <v>Contracture</v>
          </cell>
          <cell r="B2" t="str">
            <v>Ensemble du corps</v>
          </cell>
          <cell r="C2" t="str">
            <v>Abdomen</v>
          </cell>
          <cell r="D2" t="str">
            <v>Droite</v>
          </cell>
          <cell r="E2" t="str">
            <v>Droite</v>
          </cell>
          <cell r="F2" t="str">
            <v>Bénigne</v>
          </cell>
          <cell r="G2" t="str">
            <v>Crochettage</v>
          </cell>
          <cell r="H2" t="str">
            <v>Infiltration</v>
          </cell>
          <cell r="I2" t="str">
            <v>Oui</v>
          </cell>
          <cell r="J2">
            <v>0.33333333333333331</v>
          </cell>
          <cell r="K2" t="str">
            <v>Oui</v>
          </cell>
          <cell r="L2" t="str">
            <v>Excellent</v>
          </cell>
          <cell r="M2" t="str">
            <v>Excellent</v>
          </cell>
          <cell r="N2" t="str">
            <v>Excellent</v>
          </cell>
          <cell r="O2" t="str">
            <v>Oui</v>
          </cell>
          <cell r="P2" t="str">
            <v>Oui</v>
          </cell>
          <cell r="Q2" t="str">
            <v>RAS</v>
          </cell>
          <cell r="R2" t="str">
            <v>Bien être</v>
          </cell>
          <cell r="S2" t="str">
            <v>Excellent</v>
          </cell>
          <cell r="T2">
            <v>0</v>
          </cell>
          <cell r="U2" t="str">
            <v>Parquet</v>
          </cell>
          <cell r="V2">
            <v>1</v>
          </cell>
          <cell r="W2">
            <v>1</v>
          </cell>
          <cell r="X2" t="str">
            <v>Accident matériel</v>
          </cell>
          <cell r="Y2">
            <v>1</v>
          </cell>
          <cell r="Z2" t="str">
            <v>Oui</v>
          </cell>
          <cell r="AA2" t="str">
            <v>Oui</v>
          </cell>
        </row>
        <row r="3">
          <cell r="A3" t="str">
            <v>Contusion</v>
          </cell>
          <cell r="B3" t="str">
            <v>Membre inférieur</v>
          </cell>
          <cell r="C3" t="str">
            <v>Avant-bras</v>
          </cell>
          <cell r="D3" t="str">
            <v>Gauche</v>
          </cell>
          <cell r="E3" t="str">
            <v>Gauche</v>
          </cell>
          <cell r="F3" t="str">
            <v>Grave</v>
          </cell>
          <cell r="G3" t="str">
            <v>Cryothérapie</v>
          </cell>
          <cell r="H3" t="str">
            <v>Infiltration intra musculaire</v>
          </cell>
          <cell r="I3" t="str">
            <v>Non</v>
          </cell>
          <cell r="J3">
            <v>0.375</v>
          </cell>
          <cell r="K3" t="str">
            <v>Non</v>
          </cell>
          <cell r="L3" t="str">
            <v>Normal</v>
          </cell>
          <cell r="M3" t="str">
            <v>Normal</v>
          </cell>
          <cell r="N3" t="str">
            <v>Normal</v>
          </cell>
          <cell r="O3" t="str">
            <v>Non</v>
          </cell>
          <cell r="P3" t="str">
            <v>Non</v>
          </cell>
          <cell r="Q3" t="str">
            <v>AD apport</v>
          </cell>
          <cell r="R3" t="str">
            <v>Normal</v>
          </cell>
          <cell r="S3" t="str">
            <v>Normal</v>
          </cell>
          <cell r="T3">
            <v>0</v>
          </cell>
          <cell r="U3" t="str">
            <v>Taraflex</v>
          </cell>
          <cell r="V3">
            <v>2</v>
          </cell>
          <cell r="W3">
            <v>2</v>
          </cell>
          <cell r="X3" t="str">
            <v>Accident partenaire</v>
          </cell>
          <cell r="Y3">
            <v>2</v>
          </cell>
          <cell r="Z3" t="str">
            <v>Non</v>
          </cell>
          <cell r="AA3" t="str">
            <v>Non</v>
          </cell>
        </row>
        <row r="4">
          <cell r="A4" t="str">
            <v>Courbatures</v>
          </cell>
          <cell r="B4" t="str">
            <v>Membre supérieur</v>
          </cell>
          <cell r="C4" t="str">
            <v>Bassin</v>
          </cell>
          <cell r="D4" t="str">
            <v>Bilatérale</v>
          </cell>
          <cell r="G4" t="str">
            <v>Electrostimulation</v>
          </cell>
          <cell r="H4" t="str">
            <v>Infiltration intra veineuse</v>
          </cell>
          <cell r="J4">
            <v>0.41666666666666702</v>
          </cell>
          <cell r="L4" t="str">
            <v>Perturbé</v>
          </cell>
          <cell r="M4" t="str">
            <v>Perturbé</v>
          </cell>
          <cell r="N4" t="str">
            <v>Perturbé</v>
          </cell>
          <cell r="P4" t="str">
            <v>NSP</v>
          </cell>
          <cell r="Q4" t="str">
            <v>AD malnutrition</v>
          </cell>
          <cell r="R4" t="str">
            <v>Mal être</v>
          </cell>
          <cell r="S4" t="str">
            <v>Faible</v>
          </cell>
          <cell r="T4">
            <v>0</v>
          </cell>
          <cell r="U4" t="str">
            <v>Combiné</v>
          </cell>
          <cell r="V4">
            <v>3</v>
          </cell>
          <cell r="W4">
            <v>3</v>
          </cell>
          <cell r="X4" t="str">
            <v>Cardio</v>
          </cell>
          <cell r="Y4">
            <v>3</v>
          </cell>
        </row>
        <row r="5">
          <cell r="A5" t="str">
            <v>Déchirure</v>
          </cell>
          <cell r="B5" t="str">
            <v>Membres</v>
          </cell>
          <cell r="C5" t="str">
            <v>Bras</v>
          </cell>
          <cell r="G5" t="str">
            <v>Etirements</v>
          </cell>
          <cell r="H5" t="str">
            <v>Médicaments voie cutanée</v>
          </cell>
          <cell r="J5">
            <v>0.45833333333333298</v>
          </cell>
          <cell r="L5" t="str">
            <v>Insomnie</v>
          </cell>
          <cell r="M5" t="str">
            <v>Insomnie</v>
          </cell>
          <cell r="N5" t="str">
            <v>Insomnie</v>
          </cell>
          <cell r="Q5" t="str">
            <v>Avis psychologique</v>
          </cell>
          <cell r="T5">
            <v>0</v>
          </cell>
          <cell r="U5" t="str">
            <v>Dur</v>
          </cell>
          <cell r="V5">
            <v>4</v>
          </cell>
          <cell r="W5">
            <v>4</v>
          </cell>
          <cell r="X5" t="str">
            <v>Contre</v>
          </cell>
          <cell r="Y5">
            <v>4</v>
          </cell>
        </row>
        <row r="6">
          <cell r="A6" t="str">
            <v>Elongation</v>
          </cell>
          <cell r="B6" t="str">
            <v>Rachis</v>
          </cell>
          <cell r="C6" t="str">
            <v>Cheville</v>
          </cell>
          <cell r="G6" t="str">
            <v xml:space="preserve">Manipulations </v>
          </cell>
          <cell r="H6" t="str">
            <v>Médicaments voie orale</v>
          </cell>
          <cell r="J6">
            <v>0.5</v>
          </cell>
          <cell r="Q6" t="str">
            <v>Arrêt du sport</v>
          </cell>
          <cell r="T6">
            <v>0</v>
          </cell>
          <cell r="V6">
            <v>5</v>
          </cell>
          <cell r="W6">
            <v>5</v>
          </cell>
          <cell r="X6" t="str">
            <v>Défense</v>
          </cell>
          <cell r="Y6">
            <v>5</v>
          </cell>
        </row>
        <row r="7">
          <cell r="A7" t="str">
            <v>Entorse</v>
          </cell>
          <cell r="B7" t="str">
            <v>Tête</v>
          </cell>
          <cell r="C7" t="str">
            <v>Coude</v>
          </cell>
          <cell r="G7" t="str">
            <v>Massage</v>
          </cell>
          <cell r="H7" t="str">
            <v>Médicaments voie rectale</v>
          </cell>
          <cell r="J7">
            <v>0.54166666666666596</v>
          </cell>
          <cell r="T7">
            <v>0</v>
          </cell>
          <cell r="V7">
            <v>6</v>
          </cell>
          <cell r="X7" t="str">
            <v>Démarrage</v>
          </cell>
          <cell r="Y7">
            <v>6</v>
          </cell>
        </row>
        <row r="8">
          <cell r="A8" t="str">
            <v>Fracture</v>
          </cell>
          <cell r="B8" t="str">
            <v>Tronc</v>
          </cell>
          <cell r="C8" t="str">
            <v>Crâne</v>
          </cell>
          <cell r="G8" t="str">
            <v>Mobilisation</v>
          </cell>
          <cell r="H8" t="str">
            <v>Médicaments voie vaginale</v>
          </cell>
          <cell r="J8">
            <v>0.58333333333333304</v>
          </cell>
          <cell r="T8">
            <v>0</v>
          </cell>
          <cell r="V8">
            <v>7</v>
          </cell>
          <cell r="X8" t="str">
            <v>Frappe attaque</v>
          </cell>
          <cell r="Y8">
            <v>7</v>
          </cell>
        </row>
        <row r="9">
          <cell r="A9" t="str">
            <v>Instabilité</v>
          </cell>
          <cell r="C9" t="str">
            <v>Cuisse</v>
          </cell>
          <cell r="G9" t="str">
            <v>Orthèse</v>
          </cell>
          <cell r="H9" t="str">
            <v xml:space="preserve">Pédicurie </v>
          </cell>
          <cell r="J9">
            <v>0.625</v>
          </cell>
          <cell r="T9">
            <v>0</v>
          </cell>
          <cell r="V9">
            <v>8</v>
          </cell>
          <cell r="X9" t="str">
            <v>Frappe service</v>
          </cell>
          <cell r="Y9">
            <v>8</v>
          </cell>
        </row>
        <row r="10">
          <cell r="A10" t="str">
            <v>Lésion ostéo</v>
          </cell>
          <cell r="C10" t="str">
            <v>Epaule</v>
          </cell>
          <cell r="G10" t="str">
            <v>Proprioception</v>
          </cell>
          <cell r="H10" t="str">
            <v>Podologie</v>
          </cell>
          <cell r="J10">
            <v>0.66666666666666596</v>
          </cell>
          <cell r="T10">
            <v>0</v>
          </cell>
          <cell r="V10">
            <v>9</v>
          </cell>
          <cell r="X10" t="str">
            <v>Impulsion d'attaque</v>
          </cell>
          <cell r="Y10">
            <v>9</v>
          </cell>
        </row>
        <row r="11">
          <cell r="A11" t="str">
            <v>Lombalgie</v>
          </cell>
          <cell r="C11" t="str">
            <v>Genou</v>
          </cell>
          <cell r="G11" t="str">
            <v>Renforcement</v>
          </cell>
          <cell r="J11">
            <v>0.70833333333333304</v>
          </cell>
          <cell r="T11">
            <v>0</v>
          </cell>
          <cell r="V11">
            <v>10</v>
          </cell>
          <cell r="X11" t="str">
            <v>Impulsion de contre</v>
          </cell>
          <cell r="Y11">
            <v>10</v>
          </cell>
        </row>
        <row r="12">
          <cell r="A12" t="str">
            <v>Luxation</v>
          </cell>
          <cell r="C12" t="str">
            <v>Grill costal</v>
          </cell>
          <cell r="G12" t="str">
            <v>Ultra sons</v>
          </cell>
          <cell r="J12">
            <v>0.75</v>
          </cell>
          <cell r="V12">
            <v>11</v>
          </cell>
          <cell r="X12" t="str">
            <v>Musculation</v>
          </cell>
          <cell r="Y12">
            <v>11</v>
          </cell>
        </row>
        <row r="13">
          <cell r="A13" t="str">
            <v>Pubalgie</v>
          </cell>
          <cell r="C13" t="str">
            <v>Jambe</v>
          </cell>
          <cell r="J13">
            <v>0.79166666666666696</v>
          </cell>
          <cell r="V13">
            <v>12</v>
          </cell>
          <cell r="X13" t="str">
            <v>Passe</v>
          </cell>
          <cell r="Y13">
            <v>12</v>
          </cell>
        </row>
        <row r="14">
          <cell r="A14" t="str">
            <v>Tendinite</v>
          </cell>
          <cell r="C14" t="str">
            <v>Main</v>
          </cell>
          <cell r="J14">
            <v>0.83333333333333304</v>
          </cell>
          <cell r="V14">
            <v>13</v>
          </cell>
          <cell r="X14" t="str">
            <v>Plongeon</v>
          </cell>
          <cell r="Y14">
            <v>13</v>
          </cell>
        </row>
        <row r="15">
          <cell r="C15" t="str">
            <v>Pied</v>
          </cell>
          <cell r="J15">
            <v>0.875</v>
          </cell>
          <cell r="V15">
            <v>14</v>
          </cell>
          <cell r="X15" t="str">
            <v>Réception</v>
          </cell>
          <cell r="Y15">
            <v>14</v>
          </cell>
        </row>
        <row r="16">
          <cell r="C16" t="str">
            <v>Poignet</v>
          </cell>
          <cell r="J16">
            <v>0.91666666666666696</v>
          </cell>
          <cell r="V16">
            <v>15</v>
          </cell>
          <cell r="X16" t="str">
            <v>Réception d'attaque</v>
          </cell>
          <cell r="Y16">
            <v>15</v>
          </cell>
        </row>
        <row r="17">
          <cell r="C17" t="str">
            <v>Rachis cervical</v>
          </cell>
          <cell r="J17">
            <v>0.95833333333333304</v>
          </cell>
          <cell r="V17">
            <v>16</v>
          </cell>
          <cell r="X17" t="str">
            <v>Réception de contre</v>
          </cell>
          <cell r="Y17">
            <v>16</v>
          </cell>
        </row>
        <row r="18">
          <cell r="C18" t="str">
            <v>Rachis dorsal</v>
          </cell>
          <cell r="V18">
            <v>17</v>
          </cell>
          <cell r="X18" t="str">
            <v>Sprint arrière</v>
          </cell>
          <cell r="Y18">
            <v>17</v>
          </cell>
        </row>
        <row r="19">
          <cell r="C19" t="str">
            <v>Rachis lombaire</v>
          </cell>
          <cell r="V19">
            <v>18</v>
          </cell>
          <cell r="X19" t="str">
            <v>Sprint avant</v>
          </cell>
          <cell r="Y19">
            <v>18</v>
          </cell>
        </row>
        <row r="20">
          <cell r="V20">
            <v>19</v>
          </cell>
          <cell r="X20" t="str">
            <v>Sprint droite</v>
          </cell>
          <cell r="Y20">
            <v>19</v>
          </cell>
        </row>
        <row r="21">
          <cell r="V21">
            <v>20</v>
          </cell>
          <cell r="X21" t="str">
            <v>Sprint gauche</v>
          </cell>
          <cell r="Y21">
            <v>20</v>
          </cell>
        </row>
        <row r="22">
          <cell r="V22">
            <v>21</v>
          </cell>
          <cell r="Y22">
            <v>21</v>
          </cell>
        </row>
        <row r="23">
          <cell r="Y23">
            <v>22</v>
          </cell>
        </row>
        <row r="24">
          <cell r="Y24">
            <v>23</v>
          </cell>
        </row>
        <row r="25">
          <cell r="Y25">
            <v>24</v>
          </cell>
        </row>
        <row r="26">
          <cell r="Y26">
            <v>25</v>
          </cell>
        </row>
        <row r="27">
          <cell r="Y27">
            <v>26</v>
          </cell>
        </row>
        <row r="28">
          <cell r="Y28">
            <v>27</v>
          </cell>
        </row>
        <row r="29">
          <cell r="Y29">
            <v>28</v>
          </cell>
        </row>
        <row r="30">
          <cell r="Y30">
            <v>29</v>
          </cell>
        </row>
        <row r="31">
          <cell r="Y31">
            <v>30</v>
          </cell>
        </row>
        <row r="32">
          <cell r="Y32">
            <v>31</v>
          </cell>
        </row>
        <row r="33">
          <cell r="Y33">
            <v>32</v>
          </cell>
        </row>
        <row r="34">
          <cell r="Y34">
            <v>33</v>
          </cell>
        </row>
        <row r="35">
          <cell r="Y35">
            <v>34</v>
          </cell>
        </row>
        <row r="36">
          <cell r="Y36">
            <v>35</v>
          </cell>
        </row>
        <row r="37">
          <cell r="Y37">
            <v>36</v>
          </cell>
        </row>
        <row r="38">
          <cell r="Y38">
            <v>37</v>
          </cell>
        </row>
        <row r="39">
          <cell r="Y39">
            <v>38</v>
          </cell>
        </row>
        <row r="40">
          <cell r="Y40">
            <v>39</v>
          </cell>
        </row>
        <row r="41">
          <cell r="Y41">
            <v>40</v>
          </cell>
        </row>
        <row r="42">
          <cell r="Y42">
            <v>41</v>
          </cell>
        </row>
        <row r="43">
          <cell r="Y43">
            <v>42</v>
          </cell>
        </row>
        <row r="44">
          <cell r="Y44">
            <v>43</v>
          </cell>
        </row>
        <row r="45">
          <cell r="Y45">
            <v>44</v>
          </cell>
        </row>
        <row r="46">
          <cell r="Y46">
            <v>45</v>
          </cell>
        </row>
        <row r="47">
          <cell r="Y47">
            <v>46</v>
          </cell>
        </row>
        <row r="48">
          <cell r="Y48">
            <v>47</v>
          </cell>
        </row>
        <row r="49">
          <cell r="Y49">
            <v>48</v>
          </cell>
        </row>
        <row r="50">
          <cell r="Y50">
            <v>49</v>
          </cell>
        </row>
        <row r="51">
          <cell r="Y51">
            <v>50</v>
          </cell>
        </row>
        <row r="52">
          <cell r="Y52">
            <v>51</v>
          </cell>
        </row>
        <row r="53">
          <cell r="Y53">
            <v>52</v>
          </cell>
        </row>
        <row r="54">
          <cell r="Y54">
            <v>53</v>
          </cell>
        </row>
        <row r="55">
          <cell r="Y55">
            <v>54</v>
          </cell>
        </row>
        <row r="56">
          <cell r="Y56">
            <v>55</v>
          </cell>
        </row>
        <row r="57">
          <cell r="Y57">
            <v>56</v>
          </cell>
        </row>
        <row r="58">
          <cell r="Y58">
            <v>57</v>
          </cell>
        </row>
        <row r="59">
          <cell r="Y59">
            <v>58</v>
          </cell>
        </row>
        <row r="60">
          <cell r="Y60">
            <v>59</v>
          </cell>
        </row>
        <row r="61">
          <cell r="Y61">
            <v>60</v>
          </cell>
        </row>
        <row r="62">
          <cell r="Y62">
            <v>61</v>
          </cell>
        </row>
        <row r="63">
          <cell r="Y63">
            <v>62</v>
          </cell>
        </row>
        <row r="64">
          <cell r="Y64">
            <v>63</v>
          </cell>
        </row>
        <row r="65">
          <cell r="Y65">
            <v>64</v>
          </cell>
        </row>
        <row r="66">
          <cell r="Y66">
            <v>65</v>
          </cell>
        </row>
        <row r="67">
          <cell r="Y67">
            <v>66</v>
          </cell>
        </row>
        <row r="68">
          <cell r="Y68">
            <v>67</v>
          </cell>
        </row>
        <row r="69">
          <cell r="Y69">
            <v>68</v>
          </cell>
        </row>
        <row r="70">
          <cell r="Y70">
            <v>69</v>
          </cell>
        </row>
        <row r="71">
          <cell r="Y71">
            <v>70</v>
          </cell>
        </row>
        <row r="72">
          <cell r="Y72">
            <v>71</v>
          </cell>
        </row>
        <row r="73">
          <cell r="Y73">
            <v>72</v>
          </cell>
        </row>
        <row r="74">
          <cell r="Y74">
            <v>73</v>
          </cell>
        </row>
        <row r="75">
          <cell r="Y75">
            <v>74</v>
          </cell>
        </row>
        <row r="76">
          <cell r="Y76">
            <v>75</v>
          </cell>
        </row>
        <row r="77">
          <cell r="Y77">
            <v>76</v>
          </cell>
        </row>
        <row r="78">
          <cell r="Y78">
            <v>77</v>
          </cell>
        </row>
        <row r="79">
          <cell r="Y79">
            <v>78</v>
          </cell>
        </row>
        <row r="80">
          <cell r="Y80">
            <v>79</v>
          </cell>
        </row>
        <row r="81">
          <cell r="Y81">
            <v>80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  <sheetData sheetId="14" refreshError="1"/>
    </sheetDataSet>
  </externalBook>
</externalLink>
</file>

<file path=xl/externalLinks/externalLink1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</sheetDataSet>
  </externalBook>
</externalLink>
</file>

<file path=xl/externalLinks/externalLink1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if indiv"/>
      <sheetName val="MATHIAS"/>
      <sheetName val="OLI"/>
      <sheetName val="BABAR"/>
      <sheetName val="Programme indiv"/>
      <sheetName val="France"/>
      <sheetName val="Italie"/>
      <sheetName val="Charges muscul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 refreshError="1"/>
      <sheetData sheetId="6" refreshError="1"/>
      <sheetData sheetId="7" refreshError="1"/>
    </sheetDataSet>
  </externalBook>
</externalLink>
</file>

<file path=xl/externalLinks/externalLink1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18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19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  <sheetName val="Rapport sur la compatibilité"/>
      <sheetName val="Feuil2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  <sheetData sheetId="2"/>
      <sheetData sheetId="3"/>
    </sheetDataSet>
  </externalBook>
</externalLink>
</file>

<file path=xl/externalLinks/externalLink20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ise de max"/>
      <sheetName val="Feuil1"/>
    </sheetNames>
    <sheetDataSet>
      <sheetData sheetId="0"/>
      <sheetData sheetId="1">
        <row r="1">
          <cell r="A1" t="str">
            <v>Abaisseurs frontal</v>
          </cell>
        </row>
        <row r="2">
          <cell r="A2" t="str">
            <v>Abaisseurs latéral</v>
          </cell>
        </row>
        <row r="3">
          <cell r="A3" t="str">
            <v>Abducteurs</v>
          </cell>
        </row>
        <row r="4">
          <cell r="A4" t="str">
            <v>Adducteurs</v>
          </cell>
        </row>
        <row r="5">
          <cell r="A5" t="str">
            <v>Arraché</v>
          </cell>
        </row>
        <row r="6">
          <cell r="A6" t="str">
            <v>Biceps debout</v>
          </cell>
        </row>
        <row r="7">
          <cell r="A7" t="str">
            <v>Bûcheron</v>
          </cell>
        </row>
        <row r="8">
          <cell r="A8" t="str">
            <v>Développé couché</v>
          </cell>
        </row>
        <row r="9">
          <cell r="A9" t="str">
            <v>Développé décliné</v>
          </cell>
        </row>
        <row r="10">
          <cell r="A10" t="str">
            <v>Développé épaules</v>
          </cell>
        </row>
        <row r="11">
          <cell r="A11" t="str">
            <v>Développé haltères</v>
          </cell>
        </row>
        <row r="12">
          <cell r="A12" t="str">
            <v>Dips</v>
          </cell>
        </row>
        <row r="13">
          <cell r="A13" t="str">
            <v>Ecarté couché</v>
          </cell>
        </row>
        <row r="14">
          <cell r="A14" t="str">
            <v>Ecarté couché</v>
          </cell>
        </row>
        <row r="15">
          <cell r="A15" t="str">
            <v>Epaulé</v>
          </cell>
        </row>
        <row r="16">
          <cell r="A16" t="str">
            <v>Fentes avant marchées</v>
          </cell>
        </row>
        <row r="17">
          <cell r="A17" t="str">
            <v>Fentes avant retour</v>
          </cell>
        </row>
        <row r="18">
          <cell r="A18" t="str">
            <v>Fentes latérales</v>
          </cell>
        </row>
        <row r="19">
          <cell r="A19" t="str">
            <v>Fessiers allongés</v>
          </cell>
        </row>
        <row r="20">
          <cell r="A20" t="str">
            <v>Ischios</v>
          </cell>
        </row>
        <row r="21">
          <cell r="A21" t="str">
            <v>Jeté avec fentes</v>
          </cell>
        </row>
        <row r="22">
          <cell r="A22" t="str">
            <v>Jeté pointes de pieds</v>
          </cell>
        </row>
        <row r="23">
          <cell r="A23" t="str">
            <v>Mollets debout</v>
          </cell>
        </row>
        <row r="24">
          <cell r="A24" t="str">
            <v>Montées sur banc avec bras</v>
          </cell>
        </row>
        <row r="25">
          <cell r="A25" t="str">
            <v>Montées sur banc sans bras</v>
          </cell>
        </row>
        <row r="26">
          <cell r="A26" t="str">
            <v>Oiseau</v>
          </cell>
        </row>
        <row r="27">
          <cell r="A27" t="str">
            <v>Pompes</v>
          </cell>
        </row>
        <row r="28">
          <cell r="A28" t="str">
            <v>Pompes belges</v>
          </cell>
        </row>
        <row r="29">
          <cell r="A29" t="str">
            <v>Presse 45°</v>
          </cell>
        </row>
        <row r="30">
          <cell r="A30" t="str">
            <v>Presse 90°</v>
          </cell>
        </row>
        <row r="31">
          <cell r="A31" t="str">
            <v>Pull over épaule libre</v>
          </cell>
        </row>
        <row r="32">
          <cell r="A32" t="str">
            <v>Pull over épaule machine</v>
          </cell>
        </row>
        <row r="33">
          <cell r="A33" t="str">
            <v>Pull-over Triceps</v>
          </cell>
        </row>
        <row r="34">
          <cell r="A34" t="str">
            <v>Quadriceps</v>
          </cell>
        </row>
        <row r="35">
          <cell r="A35" t="str">
            <v>Rowing</v>
          </cell>
        </row>
        <row r="36">
          <cell r="A36" t="str">
            <v>Soulever de terre</v>
          </cell>
        </row>
        <row r="37">
          <cell r="A37" t="str">
            <v>Squat barre derrière 45°</v>
          </cell>
        </row>
        <row r="38">
          <cell r="A38" t="str">
            <v>Squat barre derrière 90°</v>
          </cell>
        </row>
        <row r="39">
          <cell r="A39" t="str">
            <v>Squat barre devant 45°</v>
          </cell>
        </row>
        <row r="40">
          <cell r="A40" t="str">
            <v>Squat barre devant 90°</v>
          </cell>
        </row>
        <row r="41">
          <cell r="A41" t="str">
            <v>Tirage allongé</v>
          </cell>
        </row>
        <row r="42">
          <cell r="A42" t="str">
            <v>Tirage debout</v>
          </cell>
        </row>
        <row r="43">
          <cell r="A43" t="str">
            <v>Tirage nuque</v>
          </cell>
        </row>
        <row r="44">
          <cell r="A44" t="str">
            <v>Tirage poitrine</v>
          </cell>
        </row>
        <row r="45">
          <cell r="A45" t="str">
            <v>Traction</v>
          </cell>
        </row>
        <row r="46">
          <cell r="A46" t="str">
            <v>Triceps</v>
          </cell>
        </row>
      </sheetData>
    </sheetDataSet>
  </externalBook>
</externalLink>
</file>

<file path=xl/externalLinks/externalLink2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M"/>
    </sheetNames>
    <sheetDataSet>
      <sheetData sheetId="0" refreshError="1"/>
    </sheetDataSet>
  </externalBook>
</externalLink>
</file>

<file path=xl/externalLinks/externalLink2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10"/>
      <sheetName val="Calendrier"/>
      <sheetName val="Programme individuel"/>
      <sheetName val="suivi"/>
      <sheetName val="Vma"/>
      <sheetName val="% vitesse"/>
      <sheetName val="Energetique"/>
      <sheetName val="RM"/>
      <sheetName val="Gainages"/>
      <sheetName val="TI"/>
      <sheetName val="TS"/>
      <sheetName val="PDC"/>
      <sheetName val="Charges 2"/>
      <sheetName val="Masse"/>
      <sheetName val="Modéle Billat"/>
      <sheetName val="Force explo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>
        <row r="2">
          <cell r="A2" t="str">
            <v>RMTS</v>
          </cell>
        </row>
        <row r="38">
          <cell r="A38" t="str">
            <v>RMM 1</v>
          </cell>
        </row>
        <row r="61">
          <cell r="A61" t="str">
            <v>RMM 2</v>
          </cell>
        </row>
      </sheetData>
      <sheetData sheetId="8">
        <row r="2">
          <cell r="A2" t="str">
            <v>DROITS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externalLinks/externalLink2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Acceuil"/>
      <sheetName val="Séance"/>
      <sheetName val="choix"/>
      <sheetName val="gainages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</sheetNames>
    <sheetDataSet>
      <sheetData sheetId="0"/>
      <sheetData sheetId="1"/>
    </sheetDataSet>
  </externalBook>
</externalLink>
</file>

<file path=xl/externalLinks/externalLink25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f"/>
      <sheetName val="Séa"/>
      <sheetName val="prog"/>
      <sheetName val="plan"/>
      <sheetName val="cfc"/>
    </sheetNames>
    <sheetDataSet>
      <sheetData sheetId="0"/>
      <sheetData sheetId="1"/>
      <sheetData sheetId="2"/>
      <sheetData sheetId="3"/>
      <sheetData sheetId="4"/>
    </sheetDataSet>
  </externalBook>
</externalLink>
</file>

<file path=xl/externalLinks/externalLink26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éances du jour"/>
      <sheetName val="RM"/>
      <sheetName val="2009"/>
      <sheetName val="prog travail "/>
      <sheetName val="Planif"/>
      <sheetName val="prog stage"/>
      <sheetName val="Programme individuel"/>
      <sheetName val="Charges muscul"/>
      <sheetName val="Gainages"/>
      <sheetName val="TI"/>
      <sheetName val="TS"/>
      <sheetName val="Masse"/>
      <sheetName val="Haltéro"/>
      <sheetName val="vitesse"/>
      <sheetName val="MM"/>
    </sheetNames>
    <sheetDataSet>
      <sheetData sheetId="0" refreshError="1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1" refreshError="1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externalLinks/externalLink27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009"/>
      <sheetName val="prog travail "/>
      <sheetName val="Planif"/>
      <sheetName val="prog stage"/>
      <sheetName val="Programme individuel"/>
      <sheetName val="Charges muscul"/>
      <sheetName val="Séances du jour"/>
      <sheetName val="Gainages"/>
      <sheetName val="RM"/>
      <sheetName val="TI"/>
      <sheetName val="TS"/>
      <sheetName val="Masse"/>
      <sheetName val="Haltéro"/>
      <sheetName val="vitesse"/>
      <sheetName val="MM"/>
    </sheetNames>
    <sheetDataSet>
      <sheetData sheetId="0"/>
      <sheetData sheetId="1"/>
      <sheetData sheetId="2"/>
      <sheetData sheetId="3"/>
      <sheetData sheetId="4"/>
      <sheetData sheetId="5"/>
      <sheetData sheetId="6">
        <row r="11">
          <cell r="A11" t="str">
            <v>RMPTS</v>
          </cell>
        </row>
        <row r="12">
          <cell r="A12" t="str">
            <v>Fixateurs hauts</v>
          </cell>
          <cell r="K12" t="str">
            <v>Abaisseurs</v>
          </cell>
        </row>
        <row r="13">
          <cell r="A13">
            <v>1</v>
          </cell>
          <cell r="C13">
            <v>2</v>
          </cell>
          <cell r="E13">
            <v>3</v>
          </cell>
          <cell r="G13">
            <v>4</v>
          </cell>
          <cell r="I13">
            <v>5</v>
          </cell>
          <cell r="K13">
            <v>6</v>
          </cell>
          <cell r="M13">
            <v>7</v>
          </cell>
          <cell r="O13">
            <v>8</v>
          </cell>
        </row>
        <row r="14">
          <cell r="A14" t="str">
            <v xml:space="preserve">Tirage  </v>
          </cell>
          <cell r="C14" t="str">
            <v>dorsy haut</v>
          </cell>
          <cell r="E14" t="str">
            <v>fixateurs hauts</v>
          </cell>
          <cell r="G14" t="str">
            <v>Dévloppé  nuque dev/derr</v>
          </cell>
          <cell r="I14" t="str">
            <v>Fixateur</v>
          </cell>
          <cell r="K14" t="str">
            <v>Abaisseur debout</v>
          </cell>
          <cell r="M14" t="str">
            <v>Abaisseurs à genoux</v>
          </cell>
          <cell r="O14" t="str">
            <v>traction assistée</v>
          </cell>
        </row>
        <row r="21">
          <cell r="A21" t="str">
            <v>12 rm</v>
          </cell>
          <cell r="B21">
            <v>10</v>
          </cell>
          <cell r="C21" t="str">
            <v>12 rm</v>
          </cell>
          <cell r="D21">
            <v>10</v>
          </cell>
          <cell r="E21" t="str">
            <v>12 rm</v>
          </cell>
          <cell r="F21">
            <v>10</v>
          </cell>
          <cell r="G21" t="str">
            <v>12 rm</v>
          </cell>
          <cell r="H21">
            <v>10</v>
          </cell>
          <cell r="I21" t="str">
            <v xml:space="preserve">Pds + aide </v>
          </cell>
          <cell r="J21" t="str">
            <v>20/30 sec</v>
          </cell>
          <cell r="K21" t="str">
            <v>12 rm</v>
          </cell>
          <cell r="L21">
            <v>10</v>
          </cell>
          <cell r="M21" t="str">
            <v>12 rm</v>
          </cell>
          <cell r="N21">
            <v>10</v>
          </cell>
          <cell r="O21" t="str">
            <v>12 rm</v>
          </cell>
          <cell r="P21">
            <v>10</v>
          </cell>
        </row>
        <row r="22">
          <cell r="A22" t="str">
            <v>Abaisseurs</v>
          </cell>
          <cell r="C22" t="str">
            <v>Fixateurs médians</v>
          </cell>
        </row>
        <row r="23">
          <cell r="A23">
            <v>9</v>
          </cell>
          <cell r="C23">
            <v>10</v>
          </cell>
          <cell r="E23">
            <v>11</v>
          </cell>
          <cell r="G23">
            <v>12</v>
          </cell>
          <cell r="I23">
            <v>13</v>
          </cell>
          <cell r="K23">
            <v>14</v>
          </cell>
          <cell r="M23">
            <v>15</v>
          </cell>
          <cell r="O23">
            <v>16</v>
          </cell>
        </row>
        <row r="24">
          <cell r="A24" t="str">
            <v>abaisseurs croisés diagonale</v>
          </cell>
          <cell r="C24" t="str">
            <v>butterfly inversé</v>
          </cell>
          <cell r="E24" t="str">
            <v>Oiseau</v>
          </cell>
          <cell r="G24" t="str">
            <v>1/2 rowing</v>
          </cell>
          <cell r="I24" t="str">
            <v>Fixateurs medians</v>
          </cell>
          <cell r="K24" t="str">
            <v>Fixateurs medians</v>
          </cell>
          <cell r="M24" t="str">
            <v xml:space="preserve">Rotateurs internes et externes avec charges </v>
          </cell>
          <cell r="O24" t="str">
            <v>Biceps</v>
          </cell>
        </row>
        <row r="31">
          <cell r="A31" t="str">
            <v>12 rm</v>
          </cell>
          <cell r="B31">
            <v>10</v>
          </cell>
          <cell r="C31" t="str">
            <v>12 rm</v>
          </cell>
          <cell r="D31">
            <v>10</v>
          </cell>
          <cell r="E31" t="str">
            <v>12 rm</v>
          </cell>
          <cell r="F31">
            <v>10</v>
          </cell>
          <cell r="G31" t="str">
            <v>12 rm</v>
          </cell>
          <cell r="H31">
            <v>10</v>
          </cell>
          <cell r="I31" t="str">
            <v>12 rm</v>
          </cell>
          <cell r="J31">
            <v>10</v>
          </cell>
          <cell r="K31" t="str">
            <v>12 rm</v>
          </cell>
          <cell r="L31">
            <v>10</v>
          </cell>
          <cell r="M31" t="str">
            <v>A définir</v>
          </cell>
          <cell r="N31" t="str">
            <v>séries de 10</v>
          </cell>
          <cell r="O31" t="str">
            <v>A définir</v>
          </cell>
          <cell r="P31" t="str">
            <v>séries de 11</v>
          </cell>
        </row>
      </sheetData>
      <sheetData sheetId="7"/>
      <sheetData sheetId="8">
        <row r="331">
          <cell r="A331" t="str">
            <v>2010 TS</v>
          </cell>
          <cell r="B331">
            <v>1</v>
          </cell>
          <cell r="D331">
            <v>2</v>
          </cell>
          <cell r="F331">
            <v>3</v>
          </cell>
          <cell r="H331">
            <v>4</v>
          </cell>
          <cell r="J331">
            <v>5</v>
          </cell>
          <cell r="L331">
            <v>6</v>
          </cell>
        </row>
        <row r="332">
          <cell r="A332" t="str">
            <v>RMTS ANT</v>
          </cell>
          <cell r="B332" t="str">
            <v xml:space="preserve">Ecarté couché </v>
          </cell>
          <cell r="D332" t="str">
            <v>Pulls triceps</v>
          </cell>
          <cell r="F332" t="str">
            <v xml:space="preserve">Butterfly </v>
          </cell>
          <cell r="H332" t="str">
            <v>biceps</v>
          </cell>
          <cell r="J332" t="str">
            <v>Pulls épaules</v>
          </cell>
          <cell r="L332" t="str">
            <v>Wolfermann</v>
          </cell>
        </row>
        <row r="339">
          <cell r="A339" t="str">
            <v>régime</v>
          </cell>
          <cell r="B339" t="str">
            <v>Concentrique</v>
          </cell>
          <cell r="D339" t="str">
            <v>Concentrique</v>
          </cell>
          <cell r="F339" t="str">
            <v>Concentrique</v>
          </cell>
          <cell r="H339" t="str">
            <v>Concentrique</v>
          </cell>
          <cell r="J339" t="str">
            <v>Concentrique</v>
          </cell>
          <cell r="L339" t="str">
            <v>Concentrique</v>
          </cell>
        </row>
        <row r="340">
          <cell r="A340" t="str">
            <v>Charge</v>
          </cell>
          <cell r="B340" t="str">
            <v>de 12  vers 10 RM</v>
          </cell>
          <cell r="D340" t="str">
            <v>de 12  vers 10 RM</v>
          </cell>
          <cell r="F340" t="str">
            <v>de 12  vers 10 RM</v>
          </cell>
          <cell r="H340" t="str">
            <v>de 12  vers 10 RM</v>
          </cell>
          <cell r="J340" t="str">
            <v>de 12  vers 10 RM</v>
          </cell>
          <cell r="L340" t="str">
            <v>AD</v>
          </cell>
        </row>
        <row r="341">
          <cell r="A341" t="str">
            <v>Reps</v>
          </cell>
          <cell r="B341" t="str">
            <v>de 12 vers 10</v>
          </cell>
          <cell r="D341" t="str">
            <v>de 12 vers 10</v>
          </cell>
          <cell r="F341" t="str">
            <v>de 12 vers 10</v>
          </cell>
          <cell r="H341" t="str">
            <v>de 12 vers 10</v>
          </cell>
          <cell r="J341" t="str">
            <v>de 12 vers 10</v>
          </cell>
          <cell r="L341">
            <v>10</v>
          </cell>
        </row>
        <row r="342">
          <cell r="A342" t="str">
            <v>angle</v>
          </cell>
          <cell r="B342" t="str">
            <v>amplitude compléte</v>
          </cell>
          <cell r="D342" t="str">
            <v>amplitude compléte</v>
          </cell>
          <cell r="F342" t="str">
            <v>amplitude compléte</v>
          </cell>
          <cell r="H342" t="str">
            <v>amplitude compléte</v>
          </cell>
          <cell r="J342" t="str">
            <v>amplitude compléte</v>
          </cell>
          <cell r="L342" t="str">
            <v>amplitude compléte</v>
          </cell>
        </row>
        <row r="343">
          <cell r="B343">
            <v>1</v>
          </cell>
          <cell r="D343">
            <v>2</v>
          </cell>
          <cell r="F343">
            <v>3</v>
          </cell>
          <cell r="H343">
            <v>4</v>
          </cell>
          <cell r="J343">
            <v>5</v>
          </cell>
          <cell r="L343">
            <v>6</v>
          </cell>
        </row>
        <row r="344">
          <cell r="A344" t="str">
            <v>RMTS POST</v>
          </cell>
          <cell r="B344" t="str">
            <v xml:space="preserve">Rowing couché </v>
          </cell>
          <cell r="D344" t="str">
            <v>Dorsy haut</v>
          </cell>
          <cell r="F344" t="str">
            <v>develloppé de nuque</v>
          </cell>
          <cell r="H344" t="str">
            <v>Butterfly inverse</v>
          </cell>
          <cell r="J344" t="str">
            <v>Croisé postérieur</v>
          </cell>
          <cell r="L344" t="str">
            <v>fixateurs hauts</v>
          </cell>
        </row>
        <row r="351">
          <cell r="A351" t="str">
            <v>régime</v>
          </cell>
          <cell r="B351" t="str">
            <v>Concentrique</v>
          </cell>
          <cell r="D351" t="str">
            <v>Concentrique</v>
          </cell>
          <cell r="F351" t="str">
            <v>Concentrique</v>
          </cell>
          <cell r="H351" t="str">
            <v>Concentrique</v>
          </cell>
          <cell r="J351" t="str">
            <v>Concentrique</v>
          </cell>
          <cell r="L351" t="str">
            <v>Concentrique</v>
          </cell>
        </row>
        <row r="352">
          <cell r="A352" t="str">
            <v>Charge</v>
          </cell>
          <cell r="B352" t="str">
            <v>de 12  vers 10 RM</v>
          </cell>
          <cell r="D352" t="str">
            <v>de 12  vers 10 RM</v>
          </cell>
          <cell r="F352" t="str">
            <v>de 12  vers 10 RM</v>
          </cell>
          <cell r="H352" t="str">
            <v>de 12  vers 10 RM</v>
          </cell>
          <cell r="J352" t="str">
            <v>de 12  vers 10 RM</v>
          </cell>
          <cell r="L352" t="str">
            <v>de 12  vers 10 RM</v>
          </cell>
        </row>
        <row r="353">
          <cell r="A353" t="str">
            <v>Reps</v>
          </cell>
          <cell r="B353" t="str">
            <v>de 12 vers 10</v>
          </cell>
          <cell r="D353" t="str">
            <v>de 12 vers 10</v>
          </cell>
          <cell r="F353" t="str">
            <v>de 12 vers 10</v>
          </cell>
          <cell r="H353" t="str">
            <v>de 12 vers 10</v>
          </cell>
          <cell r="J353" t="str">
            <v>de 12 vers 10</v>
          </cell>
          <cell r="L353" t="str">
            <v>de 12 vers 10</v>
          </cell>
        </row>
        <row r="354">
          <cell r="A354" t="str">
            <v>angle</v>
          </cell>
          <cell r="B354" t="str">
            <v>amplitude compléte</v>
          </cell>
          <cell r="D354" t="str">
            <v>amplitude compléte</v>
          </cell>
          <cell r="F354" t="str">
            <v>amplitude compléte</v>
          </cell>
          <cell r="H354" t="str">
            <v>amplitude compléte</v>
          </cell>
          <cell r="J354" t="str">
            <v>amplitude compléte</v>
          </cell>
          <cell r="L354" t="str">
            <v>amplitude compléte</v>
          </cell>
        </row>
        <row r="355">
          <cell r="B355">
            <v>1</v>
          </cell>
          <cell r="D355">
            <v>2</v>
          </cell>
          <cell r="F355">
            <v>3</v>
          </cell>
          <cell r="H355">
            <v>4</v>
          </cell>
          <cell r="J355">
            <v>5</v>
          </cell>
          <cell r="L355">
            <v>6</v>
          </cell>
        </row>
        <row r="356">
          <cell r="A356" t="str">
            <v>RMTS LAT</v>
          </cell>
          <cell r="B356" t="str">
            <v>Abaisseur oblique</v>
          </cell>
          <cell r="D356" t="str">
            <v>Elevation latérale</v>
          </cell>
          <cell r="F356" t="str">
            <v>abaisseur latéral</v>
          </cell>
          <cell r="H356" t="str">
            <v>rotateur externe</v>
          </cell>
          <cell r="J356" t="str">
            <v>rotations épaules basses</v>
          </cell>
          <cell r="L356" t="str">
            <v>Tirage épaules basses</v>
          </cell>
        </row>
        <row r="363">
          <cell r="A363" t="str">
            <v>régime</v>
          </cell>
          <cell r="B363" t="str">
            <v>Concentrique</v>
          </cell>
          <cell r="D363" t="str">
            <v>Concentrique</v>
          </cell>
          <cell r="F363" t="str">
            <v>Concentrique</v>
          </cell>
          <cell r="H363" t="str">
            <v>Concentrique ou excentrique</v>
          </cell>
          <cell r="J363" t="str">
            <v>Concentrique</v>
          </cell>
          <cell r="L363" t="str">
            <v>Concentrique</v>
          </cell>
        </row>
        <row r="364">
          <cell r="A364" t="str">
            <v>Charge</v>
          </cell>
          <cell r="B364" t="str">
            <v>de 12  vers 10 RM</v>
          </cell>
          <cell r="D364" t="str">
            <v>de 12  vers 10 RM</v>
          </cell>
          <cell r="F364" t="str">
            <v>de 12  vers 10 RM</v>
          </cell>
          <cell r="H364" t="str">
            <v>de 12  vers 10 RM</v>
          </cell>
          <cell r="J364" t="str">
            <v>de 12  vers 10 RM</v>
          </cell>
          <cell r="L364" t="str">
            <v>de 12  vers 10 RM</v>
          </cell>
        </row>
        <row r="365">
          <cell r="A365" t="str">
            <v>Reps</v>
          </cell>
          <cell r="B365" t="str">
            <v>de 12 vers 10</v>
          </cell>
          <cell r="D365" t="str">
            <v>de 12 vers 10</v>
          </cell>
          <cell r="F365" t="str">
            <v>de 12 vers 10</v>
          </cell>
          <cell r="H365" t="str">
            <v>de 12 vers 10</v>
          </cell>
          <cell r="J365" t="str">
            <v>de 12 vers 10</v>
          </cell>
          <cell r="L365" t="str">
            <v>de 12 vers 10</v>
          </cell>
        </row>
        <row r="366">
          <cell r="A366" t="str">
            <v>angle</v>
          </cell>
          <cell r="B366" t="str">
            <v>amplitude compléte</v>
          </cell>
          <cell r="D366" t="str">
            <v>amplitude compléte</v>
          </cell>
          <cell r="F366" t="str">
            <v>amplitude compléte</v>
          </cell>
          <cell r="H366" t="str">
            <v>amplitude compléte</v>
          </cell>
          <cell r="J366" t="str">
            <v>amplitude compléte</v>
          </cell>
          <cell r="L366" t="str">
            <v>amplitude compléte</v>
          </cell>
        </row>
      </sheetData>
      <sheetData sheetId="9"/>
      <sheetData sheetId="10"/>
      <sheetData sheetId="11"/>
      <sheetData sheetId="12"/>
      <sheetData sheetId="13"/>
      <sheetData sheetId="14"/>
    </sheetDataSet>
  </externalBook>
</externalLink>
</file>

<file path=xl/tables/table1.xml><?xml version="1.0" encoding="utf-8"?>
<table xmlns="http://schemas.openxmlformats.org/spreadsheetml/2006/main" id="4" name="Tableau25225" displayName="Tableau25225" ref="A2:Y282" totalsRowShown="0" headerRowDxfId="100" dataDxfId="99" tableBorderDxfId="98">
  <autoFilter ref="A2:Y282"/>
  <tableColumns count="25">
    <tableColumn id="1" name="J" dataDxfId="97"/>
    <tableColumn id="4" name="S" dataDxfId="96"/>
    <tableColumn id="2" name="Date" dataDxfId="95"/>
    <tableColumn id="6" name="Balnéo" dataDxfId="94">
      <calculatedColumnFormula>IF(COUNTIF(Z3:BA3,"Balnéo")&gt;0, "Balnéo")</calculatedColumnFormula>
    </tableColumn>
    <tableColumn id="7" name="Cardio matin" dataDxfId="93">
      <calculatedColumnFormula>IF(COUNTIF(Z3:BA3,"Cardio.")&gt;0, "2","0")+0</calculatedColumnFormula>
    </tableColumn>
    <tableColumn id="8" name="Cardio après-midi" dataDxfId="92">
      <calculatedColumnFormula>IF(COUNTIF(Z3:BA3,"Cardio")&gt;0, "3","0")+0</calculatedColumnFormula>
    </tableColumn>
    <tableColumn id="9" name="Décrassage" dataDxfId="91">
      <calculatedColumnFormula>IF(COUNTIF(Z3:BA3,"Décrassage")&gt;0, "Décrassage")</calculatedColumnFormula>
    </tableColumn>
    <tableColumn id="10" name="Match amical" dataDxfId="90">
      <calculatedColumnFormula>IF(COUNTIF(Z3:BA3,"Match Amical")&gt;0, "Match amical")</calculatedColumnFormula>
    </tableColumn>
    <tableColumn id="11" name="Match officiel domicile" dataDxfId="89">
      <calculatedColumnFormula>IF(COUNTIF(Z3:BA3,"Match officiel domicile")&gt;0, "Match officiel domicile")</calculatedColumnFormula>
    </tableColumn>
    <tableColumn id="12" name="Match officiel extérieur" dataDxfId="88">
      <calculatedColumnFormula>IF(COUNTIF(Z3:BA3,"Match officiel extérieur")&gt;0, "Match officiel extérieur")</calculatedColumnFormula>
    </tableColumn>
    <tableColumn id="13" name="Muscu + Cardio matin" dataDxfId="87">
      <calculatedColumnFormula>IF(COUNTIF(Z3:BA3,"Muscu + Cardio1")&gt;0, "Muscu + Cardio matin")</calculatedColumnFormula>
    </tableColumn>
    <tableColumn id="14" name="Muscu + Cardio après-midi" dataDxfId="86">
      <calculatedColumnFormula>IF(COUNTIF(Z3:BA3,"Muscu + Cardio2")&gt;0, "Muscu + Cardio après-midi")</calculatedColumnFormula>
    </tableColumn>
    <tableColumn id="15" name="Musculation matin" dataDxfId="85">
      <calculatedColumnFormula>IF(COUNTIF(Z3:BA3,"Musculation1")&gt;0, "Musculation matin")</calculatedColumnFormula>
    </tableColumn>
    <tableColumn id="16" name="Musculation après-midi" dataDxfId="84">
      <calculatedColumnFormula>IF(COUNTIF(Z3:BA3,"Musculation2")&gt;0, "Musculation après-midi")</calculatedColumnFormula>
    </tableColumn>
    <tableColumn id="17" name="Volley / Muscu matin" dataDxfId="83">
      <calculatedColumnFormula>IF(COUNTIF(Z3:BA3,"Volley / Muscu1")&gt;0, "Volley/Muscu matin")</calculatedColumnFormula>
    </tableColumn>
    <tableColumn id="18" name="Volley / Muscu après-midi" dataDxfId="82">
      <calculatedColumnFormula>IF(COUNTIF(Z3:BA3,"Volley / Muscu2")&gt;0, "Volley/Muscu après-midi")</calculatedColumnFormula>
    </tableColumn>
    <tableColumn id="19" name="Récupération" dataDxfId="81">
      <calculatedColumnFormula>IF(COUNTIF(Z3:BA3,"Récupération")&gt;0, "Récupération")</calculatedColumnFormula>
    </tableColumn>
    <tableColumn id="33" name="Repos matin" dataDxfId="80">
      <calculatedColumnFormula>IF(COUNTIF(Z3:BA3,"Repos matin")&gt;0, "Repos matin")</calculatedColumnFormula>
    </tableColumn>
    <tableColumn id="34" name="Repos après-midi" dataDxfId="79">
      <calculatedColumnFormula>IF(COUNTIF(Z3:BA3,"Repos après-midi")&gt;0, "Repos après-midi")</calculatedColumnFormula>
    </tableColumn>
    <tableColumn id="20" name="Repos journée" dataDxfId="78">
      <calculatedColumnFormula>IF(COUNTIF(Z3:BA3,"Repos journée")&gt;0, "Repos journée")</calculatedColumnFormula>
    </tableColumn>
    <tableColumn id="21" name="Vacances" dataDxfId="77">
      <calculatedColumnFormula>IF(COUNTIF(Z3:BA3,"Vacances")&gt;0, "Vacances")</calculatedColumnFormula>
    </tableColumn>
    <tableColumn id="22" name="Vidéo" dataDxfId="76">
      <calculatedColumnFormula>IF(COUNTIF(Z3:BA3,"Vidéo")&gt;0, "Vidéo")</calculatedColumnFormula>
    </tableColumn>
    <tableColumn id="23" name="Volley matin" dataDxfId="75">
      <calculatedColumnFormula>IF(COUNTIF(Z3:BA3,"Volley1")&gt;0, "Volley matin")</calculatedColumnFormula>
    </tableColumn>
    <tableColumn id="24" name="Volley après-midi" dataDxfId="74">
      <calculatedColumnFormula>IF(COUNTIF(Z3:BA3,"Volley2")&gt;0, "Volley après-midi")</calculatedColumnFormula>
    </tableColumn>
    <tableColumn id="25" name="Voyage" dataDxfId="73">
      <calculatedColumnFormula>IF(COUNTIF(Z3:BA3,"Voyage")&gt;0, "Voyage")</calculatedColumnFormula>
    </tableColumn>
  </tableColumns>
  <tableStyleInfo name="TableStyleMedium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BQ294"/>
  <sheetViews>
    <sheetView showGridLines="0" zoomScale="90" zoomScaleNormal="90" workbookViewId="0">
      <pane xSplit="3" ySplit="2" topLeftCell="AO15" activePane="bottomRight" state="frozenSplit"/>
      <selection pane="topRight" activeCell="N1" sqref="N1"/>
      <selection pane="bottomLeft" activeCell="A15" sqref="A15"/>
      <selection pane="bottomRight" activeCell="BH31" sqref="BH31:BL31"/>
    </sheetView>
  </sheetViews>
  <sheetFormatPr baseColWidth="10" defaultRowHeight="12" x14ac:dyDescent="0.25"/>
  <cols>
    <col min="1" max="1" width="3.85546875" style="77" customWidth="1"/>
    <col min="2" max="2" width="3.85546875" style="44" customWidth="1"/>
    <col min="3" max="3" width="23.85546875" style="77" customWidth="1"/>
    <col min="4" max="25" width="7.140625" style="44" customWidth="1"/>
    <col min="26" max="53" width="5.5703125" style="46" customWidth="1"/>
    <col min="54" max="54" width="5.5703125" style="88" customWidth="1"/>
    <col min="55" max="60" width="9.5703125" style="44" customWidth="1"/>
    <col min="61" max="64" width="9.5703125" style="46" customWidth="1"/>
    <col min="65" max="65" width="24.28515625" style="46" hidden="1" customWidth="1"/>
    <col min="66" max="66" width="16" style="46" hidden="1" customWidth="1"/>
    <col min="67" max="67" width="20.5703125" style="46" hidden="1" customWidth="1"/>
    <col min="68" max="69" width="39.85546875" style="46" hidden="1" customWidth="1"/>
    <col min="70" max="70" width="0" style="46" hidden="1" customWidth="1"/>
    <col min="71" max="16384" width="11.42578125" style="46"/>
  </cols>
  <sheetData>
    <row r="1" spans="1:69" ht="24.75" customHeight="1" thickBot="1" x14ac:dyDescent="0.3">
      <c r="A1" s="41"/>
      <c r="B1" s="42"/>
      <c r="C1" s="41"/>
      <c r="T1" s="43"/>
      <c r="U1" s="43"/>
      <c r="V1" s="43"/>
      <c r="W1" s="43"/>
      <c r="X1" s="43"/>
      <c r="Z1" s="147" t="s">
        <v>68</v>
      </c>
      <c r="AA1" s="146" t="s">
        <v>114</v>
      </c>
      <c r="AB1" s="146" t="s">
        <v>36</v>
      </c>
      <c r="AC1" s="145" t="s">
        <v>69</v>
      </c>
      <c r="AD1" s="144" t="s">
        <v>106</v>
      </c>
      <c r="AE1" s="143" t="s">
        <v>71</v>
      </c>
      <c r="AF1" s="142" t="s">
        <v>105</v>
      </c>
      <c r="AG1" s="141" t="s">
        <v>113</v>
      </c>
      <c r="AH1" s="141" t="s">
        <v>112</v>
      </c>
      <c r="AI1" s="140" t="s">
        <v>101</v>
      </c>
      <c r="AJ1" s="140" t="s">
        <v>111</v>
      </c>
      <c r="AK1" s="139" t="s">
        <v>110</v>
      </c>
      <c r="AL1" s="139" t="s">
        <v>109</v>
      </c>
      <c r="AM1" s="138" t="s">
        <v>37</v>
      </c>
      <c r="AN1" s="78" t="s">
        <v>92</v>
      </c>
      <c r="AO1" s="78" t="s">
        <v>93</v>
      </c>
      <c r="AP1" s="78" t="s">
        <v>94</v>
      </c>
      <c r="AQ1" s="137" t="s">
        <v>74</v>
      </c>
      <c r="AR1" s="136" t="s">
        <v>75</v>
      </c>
      <c r="AS1" s="135" t="s">
        <v>108</v>
      </c>
      <c r="AT1" s="135" t="s">
        <v>107</v>
      </c>
      <c r="AU1" s="134" t="s">
        <v>77</v>
      </c>
      <c r="AV1" s="45"/>
      <c r="AW1" s="45"/>
      <c r="AX1" s="45"/>
      <c r="AY1" s="45"/>
      <c r="AZ1" s="45"/>
      <c r="BA1" s="45"/>
      <c r="BC1" s="133" t="s">
        <v>69</v>
      </c>
      <c r="BD1" s="132" t="s">
        <v>70</v>
      </c>
      <c r="BE1" s="131" t="s">
        <v>71</v>
      </c>
      <c r="BF1" s="130" t="s">
        <v>72</v>
      </c>
      <c r="BG1" s="129" t="s">
        <v>14</v>
      </c>
      <c r="BH1" s="128" t="s">
        <v>73</v>
      </c>
      <c r="BI1" s="127" t="s">
        <v>15</v>
      </c>
      <c r="BJ1" s="126" t="s">
        <v>74</v>
      </c>
      <c r="BK1" s="125" t="s">
        <v>76</v>
      </c>
      <c r="BL1" s="124" t="s">
        <v>77</v>
      </c>
    </row>
    <row r="2" spans="1:69" ht="39.950000000000003" customHeight="1" thickBot="1" x14ac:dyDescent="0.3">
      <c r="A2" s="47" t="s">
        <v>1</v>
      </c>
      <c r="B2" s="47" t="s">
        <v>3</v>
      </c>
      <c r="C2" s="48" t="s">
        <v>38</v>
      </c>
      <c r="D2" s="123" t="s">
        <v>68</v>
      </c>
      <c r="E2" s="122" t="s">
        <v>82</v>
      </c>
      <c r="F2" s="122" t="s">
        <v>83</v>
      </c>
      <c r="G2" s="121" t="s">
        <v>69</v>
      </c>
      <c r="H2" s="120" t="s">
        <v>106</v>
      </c>
      <c r="I2" s="119" t="s">
        <v>71</v>
      </c>
      <c r="J2" s="118" t="s">
        <v>105</v>
      </c>
      <c r="K2" s="117" t="s">
        <v>84</v>
      </c>
      <c r="L2" s="117" t="s">
        <v>91</v>
      </c>
      <c r="M2" s="116" t="s">
        <v>85</v>
      </c>
      <c r="N2" s="116" t="s">
        <v>86</v>
      </c>
      <c r="O2" s="115" t="s">
        <v>87</v>
      </c>
      <c r="P2" s="115" t="s">
        <v>88</v>
      </c>
      <c r="Q2" s="114" t="s">
        <v>37</v>
      </c>
      <c r="R2" s="113" t="s">
        <v>92</v>
      </c>
      <c r="S2" s="113" t="s">
        <v>93</v>
      </c>
      <c r="T2" s="113" t="s">
        <v>94</v>
      </c>
      <c r="U2" s="112" t="s">
        <v>74</v>
      </c>
      <c r="V2" s="111" t="s">
        <v>75</v>
      </c>
      <c r="W2" s="110" t="s">
        <v>89</v>
      </c>
      <c r="X2" s="110" t="s">
        <v>90</v>
      </c>
      <c r="Y2" s="109" t="s">
        <v>77</v>
      </c>
      <c r="Z2" s="108" t="s">
        <v>39</v>
      </c>
      <c r="AA2" s="107" t="s">
        <v>40</v>
      </c>
      <c r="AB2" s="107" t="s">
        <v>41</v>
      </c>
      <c r="AC2" s="107" t="s">
        <v>42</v>
      </c>
      <c r="AD2" s="107" t="s">
        <v>43</v>
      </c>
      <c r="AE2" s="107" t="s">
        <v>44</v>
      </c>
      <c r="AF2" s="107" t="s">
        <v>45</v>
      </c>
      <c r="AG2" s="107" t="s">
        <v>46</v>
      </c>
      <c r="AH2" s="107" t="s">
        <v>47</v>
      </c>
      <c r="AI2" s="107" t="s">
        <v>48</v>
      </c>
      <c r="AJ2" s="107" t="s">
        <v>49</v>
      </c>
      <c r="AK2" s="107" t="s">
        <v>50</v>
      </c>
      <c r="AL2" s="107" t="s">
        <v>51</v>
      </c>
      <c r="AM2" s="107" t="s">
        <v>52</v>
      </c>
      <c r="AN2" s="107" t="s">
        <v>53</v>
      </c>
      <c r="AO2" s="107" t="s">
        <v>54</v>
      </c>
      <c r="AP2" s="107" t="s">
        <v>55</v>
      </c>
      <c r="AQ2" s="107" t="s">
        <v>56</v>
      </c>
      <c r="AR2" s="107" t="s">
        <v>57</v>
      </c>
      <c r="AS2" s="107" t="s">
        <v>58</v>
      </c>
      <c r="AT2" s="107" t="s">
        <v>59</v>
      </c>
      <c r="AU2" s="107" t="s">
        <v>60</v>
      </c>
      <c r="AV2" s="107" t="s">
        <v>61</v>
      </c>
      <c r="AW2" s="107" t="s">
        <v>62</v>
      </c>
      <c r="AX2" s="107" t="s">
        <v>63</v>
      </c>
      <c r="AY2" s="107" t="s">
        <v>64</v>
      </c>
      <c r="AZ2" s="107" t="s">
        <v>65</v>
      </c>
      <c r="BA2" s="106" t="s">
        <v>66</v>
      </c>
      <c r="BB2" s="105"/>
      <c r="BC2" s="239" t="s">
        <v>95</v>
      </c>
      <c r="BD2" s="240"/>
      <c r="BE2" s="240"/>
      <c r="BF2" s="240"/>
      <c r="BG2" s="241"/>
      <c r="BH2" s="242" t="s">
        <v>96</v>
      </c>
      <c r="BI2" s="240"/>
      <c r="BJ2" s="240"/>
      <c r="BK2" s="240"/>
      <c r="BL2" s="240"/>
      <c r="BM2" s="104" t="s">
        <v>97</v>
      </c>
      <c r="BN2" s="158" t="s">
        <v>116</v>
      </c>
      <c r="BO2" s="158" t="s">
        <v>117</v>
      </c>
      <c r="BP2" s="159" t="s">
        <v>67</v>
      </c>
      <c r="BQ2" s="160" t="s">
        <v>18</v>
      </c>
    </row>
    <row r="3" spans="1:69" ht="12" customHeight="1" x14ac:dyDescent="0.25">
      <c r="A3" s="49" t="s">
        <v>0</v>
      </c>
      <c r="B3" s="51">
        <v>-4</v>
      </c>
      <c r="C3" s="103">
        <v>41855</v>
      </c>
      <c r="D3" s="64" t="b">
        <f t="shared" ref="D3:D66" si="0">IF(COUNTIF(Z3:BA3,"Balnéo")&gt;0, "Balnéo")</f>
        <v>0</v>
      </c>
      <c r="E3" s="52" t="b">
        <f>IF(COUNTIF(Z3:BA3,"Cardio1")&gt;0, "Cardio matin")</f>
        <v>0</v>
      </c>
      <c r="F3" s="52" t="b">
        <f>IF(COUNTIF(Z3:BA3,"Cardio2")&gt;0, "Cardio après-midi")</f>
        <v>0</v>
      </c>
      <c r="G3" s="52" t="b">
        <f t="shared" ref="G3:G66" si="1">IF(COUNTIF(Z3:BA3,"Décrassage")&gt;0, "Décrassage")</f>
        <v>0</v>
      </c>
      <c r="H3" s="52" t="b">
        <f t="shared" ref="H3:H66" si="2">IF(COUNTIF(Z3:BA3,"Match Amical")&gt;0, "Match amical")</f>
        <v>0</v>
      </c>
      <c r="I3" s="52" t="b">
        <f t="shared" ref="I3:I66" si="3">IF(COUNTIF(Z3:BA3,"Match officiel domicile")&gt;0, "Match officiel domicile")</f>
        <v>0</v>
      </c>
      <c r="J3" s="52" t="b">
        <f t="shared" ref="J3:J66" si="4">IF(COUNTIF(Z3:BA3,"Match officiel extérieur")&gt;0, "Match officiel extérieur")</f>
        <v>0</v>
      </c>
      <c r="K3" s="52" t="b">
        <f t="shared" ref="K3:K66" si="5">IF(COUNTIF(Z3:BA3,"Muscu + Cardio1")&gt;0, "Muscu + Cardio matin")</f>
        <v>0</v>
      </c>
      <c r="L3" s="85" t="b">
        <f t="shared" ref="L3:L66" si="6">IF(COUNTIF(Z3:BA3,"Muscu + Cardio2")&gt;0, "Muscu + Cardio après-midi")</f>
        <v>0</v>
      </c>
      <c r="M3" s="52" t="b">
        <f t="shared" ref="M3:M66" si="7">IF(COUNTIF(Z3:BA3,"Musculation1")&gt;0, "Musculation matin")</f>
        <v>0</v>
      </c>
      <c r="N3" s="98" t="b">
        <f t="shared" ref="N3:N66" si="8">IF(COUNTIF(Z3:BA3,"Musculation2")&gt;0, "Musculation après-midi")</f>
        <v>0</v>
      </c>
      <c r="O3" s="52" t="b">
        <f t="shared" ref="O3:O66" si="9">IF(COUNTIF(Z3:BA3,"Volley / Muscu1")&gt;0, "Volley/Muscu matin")</f>
        <v>0</v>
      </c>
      <c r="P3" s="52" t="b">
        <f t="shared" ref="P3:P66" si="10">IF(COUNTIF(Z3:BA3,"Volley / Muscu2")&gt;0, "Volley/Muscu après-midi")</f>
        <v>0</v>
      </c>
      <c r="Q3" s="52" t="b">
        <f t="shared" ref="Q3:Q66" si="11">IF(COUNTIF(Z3:BA3,"Récupération")&gt;0, "Récupération")</f>
        <v>0</v>
      </c>
      <c r="R3" s="52" t="b">
        <f t="shared" ref="R3:R66" si="12">IF(COUNTIF(Z3:BA3,"Repos matin")&gt;0, "Repos matin")</f>
        <v>0</v>
      </c>
      <c r="S3" s="52" t="b">
        <f t="shared" ref="S3:S66" si="13">IF(COUNTIF(Z3:BA3,"Repos après-midi")&gt;0, "Repos après-midi")</f>
        <v>0</v>
      </c>
      <c r="T3" s="52" t="b">
        <f t="shared" ref="T3:T66" si="14">IF(COUNTIF(Z3:BA3,"Repos journée")&gt;0, "Repos journée")</f>
        <v>0</v>
      </c>
      <c r="U3" s="52" t="b">
        <f t="shared" ref="U3:U66" si="15">IF(COUNTIF(Z3:BA3,"Vacances")&gt;0, "Vacances")</f>
        <v>0</v>
      </c>
      <c r="V3" s="52" t="b">
        <f t="shared" ref="V3:V66" si="16">IF(COUNTIF(Z3:BA3,"Vidéo")&gt;0, "Vidéo")</f>
        <v>0</v>
      </c>
      <c r="W3" s="52" t="b">
        <f t="shared" ref="W3:W66" si="17">IF(COUNTIF(Z3:BA3,"Volley1")&gt;0, "Volley matin")</f>
        <v>0</v>
      </c>
      <c r="X3" s="52" t="b">
        <f t="shared" ref="X3:X66" si="18">IF(COUNTIF(Z3:BA3,"Volley2")&gt;0, "Volley après-midi")</f>
        <v>0</v>
      </c>
      <c r="Y3" s="53" t="b">
        <f t="shared" ref="Y3:Y66" si="19">IF(COUNTIF(Z3:BA3,"Voyage")&gt;0, "Voyage")</f>
        <v>0</v>
      </c>
      <c r="Z3" s="65"/>
      <c r="AA3" s="54"/>
      <c r="AB3" s="54"/>
      <c r="AC3" s="54"/>
      <c r="AD3" s="54"/>
      <c r="AE3" s="54"/>
      <c r="AF3" s="54"/>
      <c r="AG3" s="54"/>
      <c r="AH3" s="54"/>
      <c r="AI3" s="54"/>
      <c r="AJ3" s="54"/>
      <c r="AK3" s="54"/>
      <c r="AL3" s="54"/>
      <c r="AM3" s="54"/>
      <c r="AN3" s="54"/>
      <c r="AO3" s="54"/>
      <c r="AP3" s="54"/>
      <c r="AQ3" s="54"/>
      <c r="AR3" s="54"/>
      <c r="AS3" s="54"/>
      <c r="AT3" s="54"/>
      <c r="AU3" s="54"/>
      <c r="AV3" s="54"/>
      <c r="AW3" s="54"/>
      <c r="AX3" s="54"/>
      <c r="AY3" s="54"/>
      <c r="AZ3" s="54"/>
      <c r="BA3" s="55"/>
      <c r="BC3" s="188" t="b">
        <f t="shared" ref="BC3:BC66" si="20">IF(E3="Cardio matin",("Cardio matin"),IF(G3="Décrassage",("Décrassage"),IF(K3="Muscu + Cardio matin",("Muscu + Cardio matin"),IF(M3="Musculation matin",("Musculation matin"),IF(O3="Volley/Muscu matin",("Volley/Muscu matin"),IF(R3="Repos matin",("Repos matin"),IF(T3="Repos journée",("Repos journée"),IF(U3="Vacances",("Vacances"),IF(W3="Volley matin",("Volley matin"),IF(Y3="Voyage",("Voyage")))))))))))</f>
        <v>0</v>
      </c>
      <c r="BD3" s="189"/>
      <c r="BE3" s="189"/>
      <c r="BF3" s="189"/>
      <c r="BG3" s="189"/>
      <c r="BH3" s="189" t="b">
        <f t="shared" ref="BH3:BH66" si="21">IF(F3="Cardio après-midi",("Cardio après-midi"),IF(H3="Match amical",("Match amical"),IF(I3="Match officiel domicile",("Match officiel domicile"),IF("Match officiel extérieur"=7,("Match officiel extérieur"),IF(L3="Muscu + Cardio après-midi",("Muscu + Cardio après-midi"),IF(N3="Musculation après-midi",("Musculation après-midi"),IF(P3="Volley/Muscu après-midi",("Volley/Muscu après-midi"),IF(S3="Repos après-midi",("Repos après-midi"),IF(T3="Repos journée",("Repos journée"),IF(U3="Vacances",("Vacances"),IF(X3="Volley après-midi",("Volley après-midi"),IF(Y3="Voyage",("Voyage")))))))))))))</f>
        <v>0</v>
      </c>
      <c r="BI3" s="189"/>
      <c r="BJ3" s="189"/>
      <c r="BK3" s="189"/>
      <c r="BL3" s="235"/>
      <c r="BM3" s="97"/>
      <c r="BN3" s="207">
        <v>1</v>
      </c>
      <c r="BO3" s="170" t="s">
        <v>118</v>
      </c>
      <c r="BP3" s="173" t="s">
        <v>79</v>
      </c>
      <c r="BQ3" s="179" t="s">
        <v>78</v>
      </c>
    </row>
    <row r="4" spans="1:69" ht="12" customHeight="1" x14ac:dyDescent="0.25">
      <c r="A4" s="56" t="s">
        <v>80</v>
      </c>
      <c r="B4" s="58">
        <v>-4</v>
      </c>
      <c r="C4" s="102">
        <v>41856</v>
      </c>
      <c r="D4" s="80" t="b">
        <f t="shared" si="0"/>
        <v>0</v>
      </c>
      <c r="E4" s="79" t="b">
        <f t="shared" ref="E4:E9" si="22">IF(COUNTIF(Z4:BA4,"Cardio.")&gt;0, "Cardio1")</f>
        <v>0</v>
      </c>
      <c r="F4" s="79" t="b">
        <f t="shared" ref="F4:F9" si="23">IF(COUNTIF(Z4:BA4,"Cardio")&gt;0, "Cardio2")</f>
        <v>0</v>
      </c>
      <c r="G4" s="79" t="b">
        <f t="shared" si="1"/>
        <v>0</v>
      </c>
      <c r="H4" s="79" t="b">
        <f t="shared" si="2"/>
        <v>0</v>
      </c>
      <c r="I4" s="79" t="b">
        <f t="shared" si="3"/>
        <v>0</v>
      </c>
      <c r="J4" s="79" t="b">
        <f t="shared" si="4"/>
        <v>0</v>
      </c>
      <c r="K4" s="79" t="b">
        <f t="shared" si="5"/>
        <v>0</v>
      </c>
      <c r="L4" s="86" t="b">
        <f t="shared" si="6"/>
        <v>0</v>
      </c>
      <c r="M4" s="79" t="b">
        <f t="shared" si="7"/>
        <v>0</v>
      </c>
      <c r="N4" s="96" t="b">
        <f t="shared" si="8"/>
        <v>0</v>
      </c>
      <c r="O4" s="79" t="b">
        <f t="shared" si="9"/>
        <v>0</v>
      </c>
      <c r="P4" s="79" t="b">
        <f t="shared" si="10"/>
        <v>0</v>
      </c>
      <c r="Q4" s="79" t="b">
        <f t="shared" si="11"/>
        <v>0</v>
      </c>
      <c r="R4" s="79" t="b">
        <f t="shared" si="12"/>
        <v>0</v>
      </c>
      <c r="S4" s="79" t="b">
        <f t="shared" si="13"/>
        <v>0</v>
      </c>
      <c r="T4" s="79" t="b">
        <f t="shared" si="14"/>
        <v>0</v>
      </c>
      <c r="U4" s="79" t="b">
        <f t="shared" si="15"/>
        <v>0</v>
      </c>
      <c r="V4" s="79" t="b">
        <f t="shared" si="16"/>
        <v>0</v>
      </c>
      <c r="W4" s="79" t="b">
        <f t="shared" si="17"/>
        <v>0</v>
      </c>
      <c r="X4" s="79" t="b">
        <f t="shared" si="18"/>
        <v>0</v>
      </c>
      <c r="Y4" s="81" t="b">
        <f t="shared" si="19"/>
        <v>0</v>
      </c>
      <c r="Z4" s="59"/>
      <c r="AA4" s="60"/>
      <c r="AB4" s="60"/>
      <c r="AC4" s="60"/>
      <c r="AD4" s="60"/>
      <c r="AE4" s="60"/>
      <c r="AF4" s="60"/>
      <c r="AG4" s="60"/>
      <c r="AH4" s="60"/>
      <c r="AI4" s="60"/>
      <c r="AJ4" s="60"/>
      <c r="AK4" s="60"/>
      <c r="AL4" s="60"/>
      <c r="AM4" s="60"/>
      <c r="AN4" s="60"/>
      <c r="AO4" s="60"/>
      <c r="AP4" s="60"/>
      <c r="AQ4" s="60"/>
      <c r="AR4" s="60"/>
      <c r="AS4" s="60"/>
      <c r="AT4" s="60"/>
      <c r="AU4" s="60"/>
      <c r="AV4" s="60"/>
      <c r="AW4" s="60"/>
      <c r="AX4" s="60"/>
      <c r="AY4" s="60"/>
      <c r="AZ4" s="60"/>
      <c r="BA4" s="61"/>
      <c r="BC4" s="187" t="b">
        <f t="shared" si="20"/>
        <v>0</v>
      </c>
      <c r="BD4" s="185"/>
      <c r="BE4" s="185"/>
      <c r="BF4" s="185"/>
      <c r="BG4" s="185"/>
      <c r="BH4" s="185" t="b">
        <f t="shared" si="21"/>
        <v>0</v>
      </c>
      <c r="BI4" s="185"/>
      <c r="BJ4" s="185"/>
      <c r="BK4" s="185"/>
      <c r="BL4" s="237"/>
      <c r="BM4" s="95"/>
      <c r="BN4" s="208"/>
      <c r="BO4" s="171"/>
      <c r="BP4" s="174"/>
      <c r="BQ4" s="180"/>
    </row>
    <row r="5" spans="1:69" ht="12" customHeight="1" x14ac:dyDescent="0.25">
      <c r="A5" s="56" t="s">
        <v>81</v>
      </c>
      <c r="B5" s="58">
        <v>-4</v>
      </c>
      <c r="C5" s="102">
        <v>41857</v>
      </c>
      <c r="D5" s="80" t="b">
        <f t="shared" si="0"/>
        <v>0</v>
      </c>
      <c r="E5" s="79" t="b">
        <f t="shared" si="22"/>
        <v>0</v>
      </c>
      <c r="F5" s="79" t="b">
        <f t="shared" si="23"/>
        <v>0</v>
      </c>
      <c r="G5" s="79" t="b">
        <f t="shared" si="1"/>
        <v>0</v>
      </c>
      <c r="H5" s="79" t="b">
        <f t="shared" si="2"/>
        <v>0</v>
      </c>
      <c r="I5" s="79" t="b">
        <f t="shared" si="3"/>
        <v>0</v>
      </c>
      <c r="J5" s="79" t="b">
        <f t="shared" si="4"/>
        <v>0</v>
      </c>
      <c r="K5" s="79" t="b">
        <f t="shared" si="5"/>
        <v>0</v>
      </c>
      <c r="L5" s="86" t="b">
        <f t="shared" si="6"/>
        <v>0</v>
      </c>
      <c r="M5" s="79" t="b">
        <f t="shared" si="7"/>
        <v>0</v>
      </c>
      <c r="N5" s="96" t="b">
        <f t="shared" si="8"/>
        <v>0</v>
      </c>
      <c r="O5" s="79" t="b">
        <f t="shared" si="9"/>
        <v>0</v>
      </c>
      <c r="P5" s="79" t="b">
        <f t="shared" si="10"/>
        <v>0</v>
      </c>
      <c r="Q5" s="79" t="b">
        <f t="shared" si="11"/>
        <v>0</v>
      </c>
      <c r="R5" s="79" t="b">
        <f t="shared" si="12"/>
        <v>0</v>
      </c>
      <c r="S5" s="79" t="b">
        <f t="shared" si="13"/>
        <v>0</v>
      </c>
      <c r="T5" s="79" t="b">
        <f t="shared" si="14"/>
        <v>0</v>
      </c>
      <c r="U5" s="79" t="b">
        <f t="shared" si="15"/>
        <v>0</v>
      </c>
      <c r="V5" s="79" t="b">
        <f t="shared" si="16"/>
        <v>0</v>
      </c>
      <c r="W5" s="79" t="b">
        <f t="shared" si="17"/>
        <v>0</v>
      </c>
      <c r="X5" s="79" t="b">
        <f t="shared" si="18"/>
        <v>0</v>
      </c>
      <c r="Y5" s="81" t="b">
        <f t="shared" si="19"/>
        <v>0</v>
      </c>
      <c r="Z5" s="59"/>
      <c r="AA5" s="60"/>
      <c r="AB5" s="60"/>
      <c r="AC5" s="60"/>
      <c r="AD5" s="60"/>
      <c r="AE5" s="60"/>
      <c r="AF5" s="60"/>
      <c r="AG5" s="60"/>
      <c r="AH5" s="60"/>
      <c r="AI5" s="60"/>
      <c r="AJ5" s="60"/>
      <c r="AK5" s="60"/>
      <c r="AL5" s="60"/>
      <c r="AM5" s="60"/>
      <c r="AN5" s="60"/>
      <c r="AO5" s="60"/>
      <c r="AP5" s="60"/>
      <c r="AQ5" s="60"/>
      <c r="AR5" s="60"/>
      <c r="AS5" s="60"/>
      <c r="AT5" s="60"/>
      <c r="AU5" s="60"/>
      <c r="AV5" s="60"/>
      <c r="AW5" s="60"/>
      <c r="AX5" s="60"/>
      <c r="AY5" s="60"/>
      <c r="AZ5" s="60"/>
      <c r="BA5" s="61"/>
      <c r="BC5" s="187" t="b">
        <f t="shared" si="20"/>
        <v>0</v>
      </c>
      <c r="BD5" s="185"/>
      <c r="BE5" s="185"/>
      <c r="BF5" s="185"/>
      <c r="BG5" s="185"/>
      <c r="BH5" s="185" t="b">
        <f t="shared" si="21"/>
        <v>0</v>
      </c>
      <c r="BI5" s="185"/>
      <c r="BJ5" s="185"/>
      <c r="BK5" s="185"/>
      <c r="BL5" s="237"/>
      <c r="BM5" s="95"/>
      <c r="BN5" s="208"/>
      <c r="BO5" s="171"/>
      <c r="BP5" s="174"/>
      <c r="BQ5" s="180"/>
    </row>
    <row r="6" spans="1:69" ht="12" customHeight="1" x14ac:dyDescent="0.25">
      <c r="A6" s="56" t="s">
        <v>1</v>
      </c>
      <c r="B6" s="58">
        <v>-4</v>
      </c>
      <c r="C6" s="102">
        <v>41858</v>
      </c>
      <c r="D6" s="80" t="b">
        <f t="shared" si="0"/>
        <v>0</v>
      </c>
      <c r="E6" s="79" t="b">
        <f t="shared" si="22"/>
        <v>0</v>
      </c>
      <c r="F6" s="79" t="b">
        <f t="shared" si="23"/>
        <v>0</v>
      </c>
      <c r="G6" s="79" t="b">
        <f t="shared" si="1"/>
        <v>0</v>
      </c>
      <c r="H6" s="79" t="b">
        <f t="shared" si="2"/>
        <v>0</v>
      </c>
      <c r="I6" s="79" t="b">
        <f t="shared" si="3"/>
        <v>0</v>
      </c>
      <c r="J6" s="79" t="b">
        <f t="shared" si="4"/>
        <v>0</v>
      </c>
      <c r="K6" s="79" t="b">
        <f t="shared" si="5"/>
        <v>0</v>
      </c>
      <c r="L6" s="86" t="b">
        <f t="shared" si="6"/>
        <v>0</v>
      </c>
      <c r="M6" s="79" t="b">
        <f t="shared" si="7"/>
        <v>0</v>
      </c>
      <c r="N6" s="96" t="b">
        <f t="shared" si="8"/>
        <v>0</v>
      </c>
      <c r="O6" s="79" t="b">
        <f t="shared" si="9"/>
        <v>0</v>
      </c>
      <c r="P6" s="79" t="b">
        <f t="shared" si="10"/>
        <v>0</v>
      </c>
      <c r="Q6" s="79" t="b">
        <f t="shared" si="11"/>
        <v>0</v>
      </c>
      <c r="R6" s="79" t="b">
        <f t="shared" si="12"/>
        <v>0</v>
      </c>
      <c r="S6" s="79" t="b">
        <f t="shared" si="13"/>
        <v>0</v>
      </c>
      <c r="T6" s="79" t="b">
        <f t="shared" si="14"/>
        <v>0</v>
      </c>
      <c r="U6" s="79" t="b">
        <f t="shared" si="15"/>
        <v>0</v>
      </c>
      <c r="V6" s="79" t="b">
        <f t="shared" si="16"/>
        <v>0</v>
      </c>
      <c r="W6" s="79" t="b">
        <f t="shared" si="17"/>
        <v>0</v>
      </c>
      <c r="X6" s="79" t="b">
        <f t="shared" si="18"/>
        <v>0</v>
      </c>
      <c r="Y6" s="81" t="b">
        <f t="shared" si="19"/>
        <v>0</v>
      </c>
      <c r="Z6" s="59"/>
      <c r="AA6" s="60"/>
      <c r="AB6" s="60"/>
      <c r="AC6" s="60"/>
      <c r="AD6" s="60"/>
      <c r="AE6" s="60"/>
      <c r="AF6" s="60"/>
      <c r="AG6" s="60"/>
      <c r="AH6" s="60"/>
      <c r="AI6" s="60"/>
      <c r="AJ6" s="60"/>
      <c r="AK6" s="60"/>
      <c r="AL6" s="60"/>
      <c r="AM6" s="60"/>
      <c r="AN6" s="60"/>
      <c r="AO6" s="60"/>
      <c r="AP6" s="60"/>
      <c r="AQ6" s="60"/>
      <c r="AR6" s="60"/>
      <c r="AS6" s="60"/>
      <c r="AT6" s="60"/>
      <c r="AU6" s="60"/>
      <c r="AV6" s="60"/>
      <c r="AW6" s="60"/>
      <c r="AX6" s="60"/>
      <c r="AY6" s="60"/>
      <c r="AZ6" s="60"/>
      <c r="BA6" s="61"/>
      <c r="BC6" s="187" t="b">
        <f t="shared" si="20"/>
        <v>0</v>
      </c>
      <c r="BD6" s="185"/>
      <c r="BE6" s="185"/>
      <c r="BF6" s="185"/>
      <c r="BG6" s="185"/>
      <c r="BH6" s="185" t="b">
        <f t="shared" si="21"/>
        <v>0</v>
      </c>
      <c r="BI6" s="185"/>
      <c r="BJ6" s="185"/>
      <c r="BK6" s="185"/>
      <c r="BL6" s="237"/>
      <c r="BM6" s="95"/>
      <c r="BN6" s="208"/>
      <c r="BO6" s="171"/>
      <c r="BP6" s="174"/>
      <c r="BQ6" s="180"/>
    </row>
    <row r="7" spans="1:69" ht="12" customHeight="1" x14ac:dyDescent="0.25">
      <c r="A7" s="56" t="s">
        <v>2</v>
      </c>
      <c r="B7" s="58">
        <v>-4</v>
      </c>
      <c r="C7" s="102">
        <v>41859</v>
      </c>
      <c r="D7" s="80" t="b">
        <f t="shared" si="0"/>
        <v>0</v>
      </c>
      <c r="E7" s="79" t="b">
        <f t="shared" si="22"/>
        <v>0</v>
      </c>
      <c r="F7" s="79" t="b">
        <f t="shared" si="23"/>
        <v>0</v>
      </c>
      <c r="G7" s="79" t="b">
        <f t="shared" si="1"/>
        <v>0</v>
      </c>
      <c r="H7" s="79" t="b">
        <f t="shared" si="2"/>
        <v>0</v>
      </c>
      <c r="I7" s="79" t="b">
        <f t="shared" si="3"/>
        <v>0</v>
      </c>
      <c r="J7" s="79" t="b">
        <f t="shared" si="4"/>
        <v>0</v>
      </c>
      <c r="K7" s="79" t="b">
        <f t="shared" si="5"/>
        <v>0</v>
      </c>
      <c r="L7" s="86" t="b">
        <f t="shared" si="6"/>
        <v>0</v>
      </c>
      <c r="M7" s="79" t="b">
        <f t="shared" si="7"/>
        <v>0</v>
      </c>
      <c r="N7" s="96" t="b">
        <f t="shared" si="8"/>
        <v>0</v>
      </c>
      <c r="O7" s="79" t="b">
        <f t="shared" si="9"/>
        <v>0</v>
      </c>
      <c r="P7" s="79" t="b">
        <f t="shared" si="10"/>
        <v>0</v>
      </c>
      <c r="Q7" s="79" t="b">
        <f t="shared" si="11"/>
        <v>0</v>
      </c>
      <c r="R7" s="79" t="b">
        <f t="shared" si="12"/>
        <v>0</v>
      </c>
      <c r="S7" s="79" t="b">
        <f t="shared" si="13"/>
        <v>0</v>
      </c>
      <c r="T7" s="79" t="b">
        <f t="shared" si="14"/>
        <v>0</v>
      </c>
      <c r="U7" s="79" t="b">
        <f t="shared" si="15"/>
        <v>0</v>
      </c>
      <c r="V7" s="79" t="b">
        <f t="shared" si="16"/>
        <v>0</v>
      </c>
      <c r="W7" s="79" t="b">
        <f t="shared" si="17"/>
        <v>0</v>
      </c>
      <c r="X7" s="79" t="b">
        <f t="shared" si="18"/>
        <v>0</v>
      </c>
      <c r="Y7" s="81" t="b">
        <f t="shared" si="19"/>
        <v>0</v>
      </c>
      <c r="Z7" s="59"/>
      <c r="AA7" s="60"/>
      <c r="AB7" s="60"/>
      <c r="AC7" s="60"/>
      <c r="AD7" s="60"/>
      <c r="AE7" s="60"/>
      <c r="AF7" s="60"/>
      <c r="AG7" s="60"/>
      <c r="AH7" s="60"/>
      <c r="AI7" s="60"/>
      <c r="AJ7" s="60"/>
      <c r="AK7" s="60"/>
      <c r="AL7" s="60"/>
      <c r="AM7" s="60"/>
      <c r="AN7" s="60"/>
      <c r="AO7" s="60"/>
      <c r="AP7" s="60"/>
      <c r="AQ7" s="60"/>
      <c r="AR7" s="60"/>
      <c r="AS7" s="60"/>
      <c r="AT7" s="60"/>
      <c r="AU7" s="60"/>
      <c r="AV7" s="60"/>
      <c r="AW7" s="60"/>
      <c r="AX7" s="60"/>
      <c r="AY7" s="60"/>
      <c r="AZ7" s="60"/>
      <c r="BA7" s="61"/>
      <c r="BC7" s="187" t="b">
        <f t="shared" si="20"/>
        <v>0</v>
      </c>
      <c r="BD7" s="185"/>
      <c r="BE7" s="185"/>
      <c r="BF7" s="185"/>
      <c r="BG7" s="185"/>
      <c r="BH7" s="185" t="b">
        <f t="shared" si="21"/>
        <v>0</v>
      </c>
      <c r="BI7" s="185"/>
      <c r="BJ7" s="185"/>
      <c r="BK7" s="185"/>
      <c r="BL7" s="237"/>
      <c r="BM7" s="95"/>
      <c r="BN7" s="208"/>
      <c r="BO7" s="171"/>
      <c r="BP7" s="174"/>
      <c r="BQ7" s="180"/>
    </row>
    <row r="8" spans="1:69" ht="12" customHeight="1" x14ac:dyDescent="0.25">
      <c r="A8" s="56" t="s">
        <v>3</v>
      </c>
      <c r="B8" s="58">
        <v>-4</v>
      </c>
      <c r="C8" s="102">
        <v>41860</v>
      </c>
      <c r="D8" s="80" t="b">
        <f t="shared" si="0"/>
        <v>0</v>
      </c>
      <c r="E8" s="79" t="b">
        <f t="shared" si="22"/>
        <v>0</v>
      </c>
      <c r="F8" s="79" t="b">
        <f t="shared" si="23"/>
        <v>0</v>
      </c>
      <c r="G8" s="79" t="b">
        <f t="shared" si="1"/>
        <v>0</v>
      </c>
      <c r="H8" s="79" t="b">
        <f t="shared" si="2"/>
        <v>0</v>
      </c>
      <c r="I8" s="79" t="b">
        <f t="shared" si="3"/>
        <v>0</v>
      </c>
      <c r="J8" s="79" t="b">
        <f t="shared" si="4"/>
        <v>0</v>
      </c>
      <c r="K8" s="79" t="b">
        <f t="shared" si="5"/>
        <v>0</v>
      </c>
      <c r="L8" s="86" t="b">
        <f t="shared" si="6"/>
        <v>0</v>
      </c>
      <c r="M8" s="79" t="b">
        <f t="shared" si="7"/>
        <v>0</v>
      </c>
      <c r="N8" s="96" t="b">
        <f t="shared" si="8"/>
        <v>0</v>
      </c>
      <c r="O8" s="79" t="b">
        <f t="shared" si="9"/>
        <v>0</v>
      </c>
      <c r="P8" s="79" t="b">
        <f t="shared" si="10"/>
        <v>0</v>
      </c>
      <c r="Q8" s="79" t="b">
        <f t="shared" si="11"/>
        <v>0</v>
      </c>
      <c r="R8" s="79" t="b">
        <f t="shared" si="12"/>
        <v>0</v>
      </c>
      <c r="S8" s="79" t="b">
        <f t="shared" si="13"/>
        <v>0</v>
      </c>
      <c r="T8" s="79" t="b">
        <f t="shared" si="14"/>
        <v>0</v>
      </c>
      <c r="U8" s="79" t="b">
        <f t="shared" si="15"/>
        <v>0</v>
      </c>
      <c r="V8" s="79" t="b">
        <f t="shared" si="16"/>
        <v>0</v>
      </c>
      <c r="W8" s="79" t="b">
        <f t="shared" si="17"/>
        <v>0</v>
      </c>
      <c r="X8" s="79" t="b">
        <f t="shared" si="18"/>
        <v>0</v>
      </c>
      <c r="Y8" s="81" t="b">
        <f t="shared" si="19"/>
        <v>0</v>
      </c>
      <c r="Z8" s="59"/>
      <c r="AA8" s="60"/>
      <c r="AB8" s="60"/>
      <c r="AC8" s="60"/>
      <c r="AD8" s="60"/>
      <c r="AE8" s="60"/>
      <c r="AF8" s="60"/>
      <c r="AG8" s="60"/>
      <c r="AH8" s="60"/>
      <c r="AI8" s="60"/>
      <c r="AJ8" s="60"/>
      <c r="AK8" s="60"/>
      <c r="AL8" s="60"/>
      <c r="AM8" s="60"/>
      <c r="AN8" s="60"/>
      <c r="AO8" s="60"/>
      <c r="AP8" s="60"/>
      <c r="AQ8" s="60"/>
      <c r="AR8" s="60"/>
      <c r="AS8" s="60"/>
      <c r="AT8" s="60"/>
      <c r="AU8" s="60"/>
      <c r="AV8" s="60"/>
      <c r="AW8" s="60"/>
      <c r="AX8" s="60"/>
      <c r="AY8" s="60"/>
      <c r="AZ8" s="60"/>
      <c r="BA8" s="61"/>
      <c r="BC8" s="187" t="b">
        <f t="shared" si="20"/>
        <v>0</v>
      </c>
      <c r="BD8" s="185"/>
      <c r="BE8" s="185"/>
      <c r="BF8" s="185"/>
      <c r="BG8" s="185"/>
      <c r="BH8" s="185" t="b">
        <f t="shared" si="21"/>
        <v>0</v>
      </c>
      <c r="BI8" s="185"/>
      <c r="BJ8" s="185"/>
      <c r="BK8" s="185"/>
      <c r="BL8" s="237"/>
      <c r="BM8" s="95"/>
      <c r="BN8" s="208"/>
      <c r="BO8" s="171"/>
      <c r="BP8" s="174"/>
      <c r="BQ8" s="180"/>
    </row>
    <row r="9" spans="1:69" ht="12" customHeight="1" thickBot="1" x14ac:dyDescent="0.3">
      <c r="A9" s="56" t="s">
        <v>4</v>
      </c>
      <c r="B9" s="63">
        <v>-4</v>
      </c>
      <c r="C9" s="101">
        <v>41861</v>
      </c>
      <c r="D9" s="84" t="b">
        <f t="shared" si="0"/>
        <v>0</v>
      </c>
      <c r="E9" s="82" t="b">
        <f t="shared" si="22"/>
        <v>0</v>
      </c>
      <c r="F9" s="82" t="b">
        <f t="shared" si="23"/>
        <v>0</v>
      </c>
      <c r="G9" s="82" t="b">
        <f t="shared" si="1"/>
        <v>0</v>
      </c>
      <c r="H9" s="82" t="b">
        <f t="shared" si="2"/>
        <v>0</v>
      </c>
      <c r="I9" s="82" t="b">
        <f t="shared" si="3"/>
        <v>0</v>
      </c>
      <c r="J9" s="82" t="b">
        <f t="shared" si="4"/>
        <v>0</v>
      </c>
      <c r="K9" s="82" t="b">
        <f t="shared" si="5"/>
        <v>0</v>
      </c>
      <c r="L9" s="87" t="b">
        <f t="shared" si="6"/>
        <v>0</v>
      </c>
      <c r="M9" s="82" t="b">
        <f t="shared" si="7"/>
        <v>0</v>
      </c>
      <c r="N9" s="94" t="b">
        <f t="shared" si="8"/>
        <v>0</v>
      </c>
      <c r="O9" s="82" t="b">
        <f t="shared" si="9"/>
        <v>0</v>
      </c>
      <c r="P9" s="82" t="b">
        <f t="shared" si="10"/>
        <v>0</v>
      </c>
      <c r="Q9" s="82" t="b">
        <f t="shared" si="11"/>
        <v>0</v>
      </c>
      <c r="R9" s="82" t="b">
        <f t="shared" si="12"/>
        <v>0</v>
      </c>
      <c r="S9" s="82" t="b">
        <f t="shared" si="13"/>
        <v>0</v>
      </c>
      <c r="T9" s="82" t="b">
        <f t="shared" si="14"/>
        <v>0</v>
      </c>
      <c r="U9" s="82" t="b">
        <f t="shared" si="15"/>
        <v>0</v>
      </c>
      <c r="V9" s="82" t="b">
        <f t="shared" si="16"/>
        <v>0</v>
      </c>
      <c r="W9" s="82" t="b">
        <f t="shared" si="17"/>
        <v>0</v>
      </c>
      <c r="X9" s="82" t="b">
        <f t="shared" si="18"/>
        <v>0</v>
      </c>
      <c r="Y9" s="83" t="b">
        <f t="shared" si="19"/>
        <v>0</v>
      </c>
      <c r="Z9" s="67"/>
      <c r="AA9" s="68"/>
      <c r="AB9" s="68"/>
      <c r="AC9" s="68"/>
      <c r="AD9" s="68"/>
      <c r="AE9" s="68"/>
      <c r="AF9" s="68"/>
      <c r="AG9" s="68"/>
      <c r="AH9" s="68"/>
      <c r="AI9" s="68"/>
      <c r="AJ9" s="68"/>
      <c r="AK9" s="68"/>
      <c r="AL9" s="68"/>
      <c r="AM9" s="68"/>
      <c r="AN9" s="68"/>
      <c r="AO9" s="68"/>
      <c r="AP9" s="68"/>
      <c r="AQ9" s="68"/>
      <c r="AR9" s="68"/>
      <c r="AS9" s="68"/>
      <c r="AT9" s="68"/>
      <c r="AU9" s="68"/>
      <c r="AV9" s="68"/>
      <c r="AW9" s="68"/>
      <c r="AX9" s="68"/>
      <c r="AY9" s="68"/>
      <c r="AZ9" s="68"/>
      <c r="BA9" s="69"/>
      <c r="BC9" s="193" t="b">
        <f t="shared" si="20"/>
        <v>0</v>
      </c>
      <c r="BD9" s="194"/>
      <c r="BE9" s="194"/>
      <c r="BF9" s="194"/>
      <c r="BG9" s="194"/>
      <c r="BH9" s="194" t="b">
        <f t="shared" si="21"/>
        <v>0</v>
      </c>
      <c r="BI9" s="194"/>
      <c r="BJ9" s="194"/>
      <c r="BK9" s="194"/>
      <c r="BL9" s="238"/>
      <c r="BM9" s="93"/>
      <c r="BN9" s="209"/>
      <c r="BO9" s="171"/>
      <c r="BP9" s="175"/>
      <c r="BQ9" s="181"/>
    </row>
    <row r="10" spans="1:69" ht="12" customHeight="1" x14ac:dyDescent="0.25">
      <c r="A10" s="49" t="s">
        <v>0</v>
      </c>
      <c r="B10" s="51">
        <v>-3</v>
      </c>
      <c r="C10" s="50">
        <v>41862</v>
      </c>
      <c r="D10" s="64" t="b">
        <f t="shared" si="0"/>
        <v>0</v>
      </c>
      <c r="E10" s="52" t="b">
        <f>IF(COUNTIF(Z10:BA10,"Cardio1")&gt;0, "Cardio matin")</f>
        <v>0</v>
      </c>
      <c r="F10" s="52" t="b">
        <f>IF(COUNTIF(Z10:BA10,"Cardio2")&gt;0, "Cardio après-midi")</f>
        <v>0</v>
      </c>
      <c r="G10" s="52" t="b">
        <f t="shared" si="1"/>
        <v>0</v>
      </c>
      <c r="H10" s="52" t="b">
        <f t="shared" si="2"/>
        <v>0</v>
      </c>
      <c r="I10" s="52" t="b">
        <f t="shared" si="3"/>
        <v>0</v>
      </c>
      <c r="J10" s="52" t="b">
        <f t="shared" si="4"/>
        <v>0</v>
      </c>
      <c r="K10" s="52" t="b">
        <f t="shared" si="5"/>
        <v>0</v>
      </c>
      <c r="L10" s="85" t="b">
        <f t="shared" si="6"/>
        <v>0</v>
      </c>
      <c r="M10" s="52" t="b">
        <f t="shared" si="7"/>
        <v>0</v>
      </c>
      <c r="N10" s="98" t="b">
        <f t="shared" si="8"/>
        <v>0</v>
      </c>
      <c r="O10" s="52" t="b">
        <f t="shared" si="9"/>
        <v>0</v>
      </c>
      <c r="P10" s="52" t="b">
        <f t="shared" si="10"/>
        <v>0</v>
      </c>
      <c r="Q10" s="52" t="b">
        <f t="shared" si="11"/>
        <v>0</v>
      </c>
      <c r="R10" s="52" t="b">
        <f t="shared" si="12"/>
        <v>0</v>
      </c>
      <c r="S10" s="52" t="b">
        <f t="shared" si="13"/>
        <v>0</v>
      </c>
      <c r="T10" s="52" t="b">
        <f t="shared" si="14"/>
        <v>0</v>
      </c>
      <c r="U10" s="52" t="b">
        <f t="shared" si="15"/>
        <v>0</v>
      </c>
      <c r="V10" s="52" t="b">
        <f t="shared" si="16"/>
        <v>0</v>
      </c>
      <c r="W10" s="52" t="b">
        <f t="shared" si="17"/>
        <v>0</v>
      </c>
      <c r="X10" s="52" t="b">
        <f t="shared" si="18"/>
        <v>0</v>
      </c>
      <c r="Y10" s="53" t="b">
        <f t="shared" si="19"/>
        <v>0</v>
      </c>
      <c r="Z10" s="70"/>
      <c r="AA10" s="71"/>
      <c r="AB10" s="71"/>
      <c r="AC10" s="71"/>
      <c r="AD10" s="71"/>
      <c r="AE10" s="71"/>
      <c r="AF10" s="71"/>
      <c r="AG10" s="71"/>
      <c r="AH10" s="71"/>
      <c r="AI10" s="71"/>
      <c r="AJ10" s="71"/>
      <c r="AK10" s="71"/>
      <c r="AL10" s="71"/>
      <c r="AM10" s="71"/>
      <c r="AN10" s="71"/>
      <c r="AO10" s="71"/>
      <c r="AP10" s="71"/>
      <c r="AQ10" s="71"/>
      <c r="AR10" s="71"/>
      <c r="AS10" s="71"/>
      <c r="AT10" s="71"/>
      <c r="AU10" s="71"/>
      <c r="AV10" s="71"/>
      <c r="AW10" s="71"/>
      <c r="AX10" s="71"/>
      <c r="AY10" s="71"/>
      <c r="AZ10" s="71"/>
      <c r="BA10" s="72"/>
      <c r="BC10" s="188" t="b">
        <f t="shared" si="20"/>
        <v>0</v>
      </c>
      <c r="BD10" s="189"/>
      <c r="BE10" s="189"/>
      <c r="BF10" s="189"/>
      <c r="BG10" s="189"/>
      <c r="BH10" s="189" t="b">
        <f t="shared" si="21"/>
        <v>0</v>
      </c>
      <c r="BI10" s="189"/>
      <c r="BJ10" s="189"/>
      <c r="BK10" s="189"/>
      <c r="BL10" s="190"/>
      <c r="BM10" s="97"/>
      <c r="BN10" s="207">
        <v>2</v>
      </c>
      <c r="BO10" s="171"/>
      <c r="BP10" s="173" t="s">
        <v>79</v>
      </c>
      <c r="BQ10" s="179" t="s">
        <v>119</v>
      </c>
    </row>
    <row r="11" spans="1:69" ht="12" customHeight="1" x14ac:dyDescent="0.25">
      <c r="A11" s="56" t="s">
        <v>80</v>
      </c>
      <c r="B11" s="58">
        <v>-3</v>
      </c>
      <c r="C11" s="57">
        <v>41863</v>
      </c>
      <c r="D11" s="80" t="b">
        <f t="shared" si="0"/>
        <v>0</v>
      </c>
      <c r="E11" s="79" t="b">
        <f t="shared" ref="E11:E16" si="24">IF(COUNTIF(Z11:BA11,"Cardio.")&gt;0, "Cardio1")</f>
        <v>0</v>
      </c>
      <c r="F11" s="79" t="b">
        <f t="shared" ref="F11:F16" si="25">IF(COUNTIF(Z11:BA11,"Cardio")&gt;0, "Cardio2")</f>
        <v>0</v>
      </c>
      <c r="G11" s="79" t="b">
        <f t="shared" si="1"/>
        <v>0</v>
      </c>
      <c r="H11" s="79" t="b">
        <f t="shared" si="2"/>
        <v>0</v>
      </c>
      <c r="I11" s="79" t="b">
        <f t="shared" si="3"/>
        <v>0</v>
      </c>
      <c r="J11" s="79" t="b">
        <f t="shared" si="4"/>
        <v>0</v>
      </c>
      <c r="K11" s="79" t="b">
        <f t="shared" si="5"/>
        <v>0</v>
      </c>
      <c r="L11" s="86" t="b">
        <f t="shared" si="6"/>
        <v>0</v>
      </c>
      <c r="M11" s="79" t="b">
        <f t="shared" si="7"/>
        <v>0</v>
      </c>
      <c r="N11" s="96" t="b">
        <f t="shared" si="8"/>
        <v>0</v>
      </c>
      <c r="O11" s="79" t="b">
        <f t="shared" si="9"/>
        <v>0</v>
      </c>
      <c r="P11" s="79" t="b">
        <f t="shared" si="10"/>
        <v>0</v>
      </c>
      <c r="Q11" s="79" t="b">
        <f t="shared" si="11"/>
        <v>0</v>
      </c>
      <c r="R11" s="79" t="b">
        <f t="shared" si="12"/>
        <v>0</v>
      </c>
      <c r="S11" s="79" t="b">
        <f t="shared" si="13"/>
        <v>0</v>
      </c>
      <c r="T11" s="79" t="b">
        <f t="shared" si="14"/>
        <v>0</v>
      </c>
      <c r="U11" s="79" t="b">
        <f t="shared" si="15"/>
        <v>0</v>
      </c>
      <c r="V11" s="79" t="b">
        <f t="shared" si="16"/>
        <v>0</v>
      </c>
      <c r="W11" s="79" t="b">
        <f t="shared" si="17"/>
        <v>0</v>
      </c>
      <c r="X11" s="79" t="b">
        <f t="shared" si="18"/>
        <v>0</v>
      </c>
      <c r="Y11" s="81" t="b">
        <f t="shared" si="19"/>
        <v>0</v>
      </c>
      <c r="Z11" s="59"/>
      <c r="AA11" s="60"/>
      <c r="AB11" s="60"/>
      <c r="AC11" s="60"/>
      <c r="AD11" s="60"/>
      <c r="AE11" s="60"/>
      <c r="AF11" s="60"/>
      <c r="AG11" s="60"/>
      <c r="AH11" s="60"/>
      <c r="AI11" s="60"/>
      <c r="AJ11" s="60"/>
      <c r="AK11" s="60"/>
      <c r="AL11" s="60"/>
      <c r="AM11" s="60"/>
      <c r="AN11" s="60"/>
      <c r="AO11" s="60"/>
      <c r="AP11" s="60"/>
      <c r="AQ11" s="60"/>
      <c r="AR11" s="60"/>
      <c r="AS11" s="60"/>
      <c r="AT11" s="60"/>
      <c r="AU11" s="60"/>
      <c r="AV11" s="60"/>
      <c r="AW11" s="60"/>
      <c r="AX11" s="60"/>
      <c r="AY11" s="60"/>
      <c r="AZ11" s="60"/>
      <c r="BA11" s="61"/>
      <c r="BC11" s="187" t="b">
        <f t="shared" si="20"/>
        <v>0</v>
      </c>
      <c r="BD11" s="185"/>
      <c r="BE11" s="185"/>
      <c r="BF11" s="185"/>
      <c r="BG11" s="185"/>
      <c r="BH11" s="185" t="b">
        <f t="shared" si="21"/>
        <v>0</v>
      </c>
      <c r="BI11" s="185"/>
      <c r="BJ11" s="185"/>
      <c r="BK11" s="185"/>
      <c r="BL11" s="186"/>
      <c r="BM11" s="95"/>
      <c r="BN11" s="208"/>
      <c r="BO11" s="171"/>
      <c r="BP11" s="174"/>
      <c r="BQ11" s="180"/>
    </row>
    <row r="12" spans="1:69" ht="12" customHeight="1" x14ac:dyDescent="0.25">
      <c r="A12" s="56" t="s">
        <v>81</v>
      </c>
      <c r="B12" s="58">
        <v>-3</v>
      </c>
      <c r="C12" s="57">
        <v>41864</v>
      </c>
      <c r="D12" s="80" t="b">
        <f t="shared" si="0"/>
        <v>0</v>
      </c>
      <c r="E12" s="79" t="b">
        <f t="shared" si="24"/>
        <v>0</v>
      </c>
      <c r="F12" s="79" t="b">
        <f t="shared" si="25"/>
        <v>0</v>
      </c>
      <c r="G12" s="79" t="b">
        <f t="shared" si="1"/>
        <v>0</v>
      </c>
      <c r="H12" s="79" t="b">
        <f t="shared" si="2"/>
        <v>0</v>
      </c>
      <c r="I12" s="79" t="b">
        <f t="shared" si="3"/>
        <v>0</v>
      </c>
      <c r="J12" s="79" t="b">
        <f t="shared" si="4"/>
        <v>0</v>
      </c>
      <c r="K12" s="79" t="b">
        <f t="shared" si="5"/>
        <v>0</v>
      </c>
      <c r="L12" s="86" t="b">
        <f t="shared" si="6"/>
        <v>0</v>
      </c>
      <c r="M12" s="79" t="b">
        <f t="shared" si="7"/>
        <v>0</v>
      </c>
      <c r="N12" s="96" t="b">
        <f t="shared" si="8"/>
        <v>0</v>
      </c>
      <c r="O12" s="79" t="b">
        <f t="shared" si="9"/>
        <v>0</v>
      </c>
      <c r="P12" s="79" t="b">
        <f t="shared" si="10"/>
        <v>0</v>
      </c>
      <c r="Q12" s="79" t="b">
        <f t="shared" si="11"/>
        <v>0</v>
      </c>
      <c r="R12" s="79" t="b">
        <f t="shared" si="12"/>
        <v>0</v>
      </c>
      <c r="S12" s="79" t="b">
        <f t="shared" si="13"/>
        <v>0</v>
      </c>
      <c r="T12" s="79" t="b">
        <f t="shared" si="14"/>
        <v>0</v>
      </c>
      <c r="U12" s="79" t="b">
        <f t="shared" si="15"/>
        <v>0</v>
      </c>
      <c r="V12" s="79" t="b">
        <f t="shared" si="16"/>
        <v>0</v>
      </c>
      <c r="W12" s="79" t="b">
        <f t="shared" si="17"/>
        <v>0</v>
      </c>
      <c r="X12" s="79" t="b">
        <f t="shared" si="18"/>
        <v>0</v>
      </c>
      <c r="Y12" s="81" t="b">
        <f t="shared" si="19"/>
        <v>0</v>
      </c>
      <c r="Z12" s="59"/>
      <c r="AA12" s="60"/>
      <c r="AB12" s="60"/>
      <c r="AC12" s="60"/>
      <c r="AD12" s="60"/>
      <c r="AE12" s="60"/>
      <c r="AF12" s="60"/>
      <c r="AG12" s="60"/>
      <c r="AH12" s="60"/>
      <c r="AI12" s="60"/>
      <c r="AJ12" s="60"/>
      <c r="AK12" s="60"/>
      <c r="AL12" s="60"/>
      <c r="AM12" s="60"/>
      <c r="AN12" s="60"/>
      <c r="AO12" s="60"/>
      <c r="AP12" s="60"/>
      <c r="AQ12" s="60"/>
      <c r="AR12" s="60"/>
      <c r="AS12" s="60"/>
      <c r="AT12" s="60"/>
      <c r="AU12" s="60"/>
      <c r="AV12" s="60"/>
      <c r="AW12" s="60"/>
      <c r="AX12" s="60"/>
      <c r="AY12" s="60"/>
      <c r="AZ12" s="60"/>
      <c r="BA12" s="61"/>
      <c r="BC12" s="187" t="b">
        <f t="shared" si="20"/>
        <v>0</v>
      </c>
      <c r="BD12" s="185"/>
      <c r="BE12" s="185"/>
      <c r="BF12" s="185"/>
      <c r="BG12" s="185"/>
      <c r="BH12" s="185" t="b">
        <f t="shared" si="21"/>
        <v>0</v>
      </c>
      <c r="BI12" s="185"/>
      <c r="BJ12" s="185"/>
      <c r="BK12" s="185"/>
      <c r="BL12" s="186"/>
      <c r="BM12" s="95"/>
      <c r="BN12" s="208"/>
      <c r="BO12" s="171"/>
      <c r="BP12" s="174"/>
      <c r="BQ12" s="180"/>
    </row>
    <row r="13" spans="1:69" ht="12" customHeight="1" x14ac:dyDescent="0.25">
      <c r="A13" s="56" t="s">
        <v>1</v>
      </c>
      <c r="B13" s="58">
        <v>-3</v>
      </c>
      <c r="C13" s="57">
        <v>41865</v>
      </c>
      <c r="D13" s="80" t="b">
        <f t="shared" si="0"/>
        <v>0</v>
      </c>
      <c r="E13" s="79" t="b">
        <f t="shared" si="24"/>
        <v>0</v>
      </c>
      <c r="F13" s="79" t="b">
        <f t="shared" si="25"/>
        <v>0</v>
      </c>
      <c r="G13" s="79" t="b">
        <f t="shared" si="1"/>
        <v>0</v>
      </c>
      <c r="H13" s="79" t="b">
        <f t="shared" si="2"/>
        <v>0</v>
      </c>
      <c r="I13" s="79" t="b">
        <f t="shared" si="3"/>
        <v>0</v>
      </c>
      <c r="J13" s="79" t="b">
        <f t="shared" si="4"/>
        <v>0</v>
      </c>
      <c r="K13" s="79" t="b">
        <f t="shared" si="5"/>
        <v>0</v>
      </c>
      <c r="L13" s="86" t="b">
        <f t="shared" si="6"/>
        <v>0</v>
      </c>
      <c r="M13" s="79" t="b">
        <f t="shared" si="7"/>
        <v>0</v>
      </c>
      <c r="N13" s="96" t="b">
        <f t="shared" si="8"/>
        <v>0</v>
      </c>
      <c r="O13" s="79" t="b">
        <f t="shared" si="9"/>
        <v>0</v>
      </c>
      <c r="P13" s="79" t="b">
        <f t="shared" si="10"/>
        <v>0</v>
      </c>
      <c r="Q13" s="79" t="b">
        <f t="shared" si="11"/>
        <v>0</v>
      </c>
      <c r="R13" s="79" t="b">
        <f t="shared" si="12"/>
        <v>0</v>
      </c>
      <c r="S13" s="79" t="b">
        <f t="shared" si="13"/>
        <v>0</v>
      </c>
      <c r="T13" s="79" t="b">
        <f t="shared" si="14"/>
        <v>0</v>
      </c>
      <c r="U13" s="79" t="b">
        <f t="shared" si="15"/>
        <v>0</v>
      </c>
      <c r="V13" s="79" t="b">
        <f t="shared" si="16"/>
        <v>0</v>
      </c>
      <c r="W13" s="79" t="b">
        <f t="shared" si="17"/>
        <v>0</v>
      </c>
      <c r="X13" s="79" t="b">
        <f t="shared" si="18"/>
        <v>0</v>
      </c>
      <c r="Y13" s="81" t="b">
        <f t="shared" si="19"/>
        <v>0</v>
      </c>
      <c r="Z13" s="59"/>
      <c r="AA13" s="60"/>
      <c r="AB13" s="60"/>
      <c r="AC13" s="60"/>
      <c r="AD13" s="60"/>
      <c r="AE13" s="60"/>
      <c r="AF13" s="60"/>
      <c r="AG13" s="60"/>
      <c r="AH13" s="60"/>
      <c r="AI13" s="60"/>
      <c r="AJ13" s="60"/>
      <c r="AK13" s="60"/>
      <c r="AL13" s="60"/>
      <c r="AM13" s="60"/>
      <c r="AN13" s="60"/>
      <c r="AO13" s="60"/>
      <c r="AP13" s="60"/>
      <c r="AQ13" s="60"/>
      <c r="AR13" s="60"/>
      <c r="AS13" s="60"/>
      <c r="AT13" s="60"/>
      <c r="AU13" s="60"/>
      <c r="AV13" s="60"/>
      <c r="AW13" s="60"/>
      <c r="AX13" s="60"/>
      <c r="AY13" s="60"/>
      <c r="AZ13" s="60"/>
      <c r="BA13" s="61"/>
      <c r="BC13" s="187" t="b">
        <f t="shared" si="20"/>
        <v>0</v>
      </c>
      <c r="BD13" s="185"/>
      <c r="BE13" s="185"/>
      <c r="BF13" s="185"/>
      <c r="BG13" s="185"/>
      <c r="BH13" s="185" t="b">
        <f t="shared" si="21"/>
        <v>0</v>
      </c>
      <c r="BI13" s="185"/>
      <c r="BJ13" s="185"/>
      <c r="BK13" s="185"/>
      <c r="BL13" s="186"/>
      <c r="BM13" s="95"/>
      <c r="BN13" s="208"/>
      <c r="BO13" s="171"/>
      <c r="BP13" s="174"/>
      <c r="BQ13" s="180"/>
    </row>
    <row r="14" spans="1:69" ht="12" customHeight="1" x14ac:dyDescent="0.25">
      <c r="A14" s="56" t="s">
        <v>2</v>
      </c>
      <c r="B14" s="58">
        <v>-3</v>
      </c>
      <c r="C14" s="66">
        <v>41866</v>
      </c>
      <c r="D14" s="80" t="b">
        <f t="shared" si="0"/>
        <v>0</v>
      </c>
      <c r="E14" s="79" t="b">
        <f t="shared" si="24"/>
        <v>0</v>
      </c>
      <c r="F14" s="79" t="b">
        <f t="shared" si="25"/>
        <v>0</v>
      </c>
      <c r="G14" s="79" t="b">
        <f t="shared" si="1"/>
        <v>0</v>
      </c>
      <c r="H14" s="79" t="b">
        <f t="shared" si="2"/>
        <v>0</v>
      </c>
      <c r="I14" s="79" t="b">
        <f t="shared" si="3"/>
        <v>0</v>
      </c>
      <c r="J14" s="79" t="b">
        <f t="shared" si="4"/>
        <v>0</v>
      </c>
      <c r="K14" s="79" t="b">
        <f t="shared" si="5"/>
        <v>0</v>
      </c>
      <c r="L14" s="86" t="b">
        <f t="shared" si="6"/>
        <v>0</v>
      </c>
      <c r="M14" s="79" t="b">
        <f t="shared" si="7"/>
        <v>0</v>
      </c>
      <c r="N14" s="96" t="b">
        <f t="shared" si="8"/>
        <v>0</v>
      </c>
      <c r="O14" s="79" t="b">
        <f t="shared" si="9"/>
        <v>0</v>
      </c>
      <c r="P14" s="79" t="b">
        <f t="shared" si="10"/>
        <v>0</v>
      </c>
      <c r="Q14" s="79" t="b">
        <f t="shared" si="11"/>
        <v>0</v>
      </c>
      <c r="R14" s="79" t="b">
        <f t="shared" si="12"/>
        <v>0</v>
      </c>
      <c r="S14" s="79" t="b">
        <f t="shared" si="13"/>
        <v>0</v>
      </c>
      <c r="T14" s="79" t="b">
        <f t="shared" si="14"/>
        <v>0</v>
      </c>
      <c r="U14" s="79" t="b">
        <f t="shared" si="15"/>
        <v>0</v>
      </c>
      <c r="V14" s="79" t="b">
        <f t="shared" si="16"/>
        <v>0</v>
      </c>
      <c r="W14" s="79" t="b">
        <f t="shared" si="17"/>
        <v>0</v>
      </c>
      <c r="X14" s="79" t="b">
        <f t="shared" si="18"/>
        <v>0</v>
      </c>
      <c r="Y14" s="81" t="b">
        <f t="shared" si="19"/>
        <v>0</v>
      </c>
      <c r="Z14" s="59"/>
      <c r="AA14" s="60"/>
      <c r="AB14" s="60"/>
      <c r="AC14" s="60"/>
      <c r="AD14" s="60"/>
      <c r="AE14" s="60"/>
      <c r="AF14" s="60"/>
      <c r="AG14" s="60"/>
      <c r="AH14" s="60"/>
      <c r="AI14" s="60"/>
      <c r="AJ14" s="60"/>
      <c r="AK14" s="60"/>
      <c r="AL14" s="60"/>
      <c r="AM14" s="60"/>
      <c r="AN14" s="60"/>
      <c r="AO14" s="60"/>
      <c r="AP14" s="60"/>
      <c r="AQ14" s="60"/>
      <c r="AR14" s="60"/>
      <c r="AS14" s="60"/>
      <c r="AT14" s="60"/>
      <c r="AU14" s="60"/>
      <c r="AV14" s="60"/>
      <c r="AW14" s="60"/>
      <c r="AX14" s="60"/>
      <c r="AY14" s="60"/>
      <c r="AZ14" s="60"/>
      <c r="BA14" s="61"/>
      <c r="BC14" s="187" t="b">
        <f t="shared" si="20"/>
        <v>0</v>
      </c>
      <c r="BD14" s="185"/>
      <c r="BE14" s="185"/>
      <c r="BF14" s="185"/>
      <c r="BG14" s="185"/>
      <c r="BH14" s="185" t="b">
        <f t="shared" si="21"/>
        <v>0</v>
      </c>
      <c r="BI14" s="185"/>
      <c r="BJ14" s="185"/>
      <c r="BK14" s="185"/>
      <c r="BL14" s="186"/>
      <c r="BM14" s="95"/>
      <c r="BN14" s="208"/>
      <c r="BO14" s="171"/>
      <c r="BP14" s="174"/>
      <c r="BQ14" s="180"/>
    </row>
    <row r="15" spans="1:69" ht="12" customHeight="1" x14ac:dyDescent="0.25">
      <c r="A15" s="56" t="s">
        <v>3</v>
      </c>
      <c r="B15" s="58">
        <v>-3</v>
      </c>
      <c r="C15" s="57">
        <v>41867</v>
      </c>
      <c r="D15" s="80" t="b">
        <f t="shared" si="0"/>
        <v>0</v>
      </c>
      <c r="E15" s="79" t="b">
        <f t="shared" si="24"/>
        <v>0</v>
      </c>
      <c r="F15" s="79" t="b">
        <f t="shared" si="25"/>
        <v>0</v>
      </c>
      <c r="G15" s="79" t="b">
        <f t="shared" si="1"/>
        <v>0</v>
      </c>
      <c r="H15" s="79" t="b">
        <f t="shared" si="2"/>
        <v>0</v>
      </c>
      <c r="I15" s="79" t="b">
        <f t="shared" si="3"/>
        <v>0</v>
      </c>
      <c r="J15" s="79" t="b">
        <f t="shared" si="4"/>
        <v>0</v>
      </c>
      <c r="K15" s="79" t="b">
        <f t="shared" si="5"/>
        <v>0</v>
      </c>
      <c r="L15" s="86" t="b">
        <f t="shared" si="6"/>
        <v>0</v>
      </c>
      <c r="M15" s="79" t="b">
        <f t="shared" si="7"/>
        <v>0</v>
      </c>
      <c r="N15" s="96" t="b">
        <f t="shared" si="8"/>
        <v>0</v>
      </c>
      <c r="O15" s="79" t="b">
        <f t="shared" si="9"/>
        <v>0</v>
      </c>
      <c r="P15" s="79" t="b">
        <f t="shared" si="10"/>
        <v>0</v>
      </c>
      <c r="Q15" s="79" t="b">
        <f t="shared" si="11"/>
        <v>0</v>
      </c>
      <c r="R15" s="79" t="b">
        <f t="shared" si="12"/>
        <v>0</v>
      </c>
      <c r="S15" s="79" t="b">
        <f t="shared" si="13"/>
        <v>0</v>
      </c>
      <c r="T15" s="79" t="b">
        <f t="shared" si="14"/>
        <v>0</v>
      </c>
      <c r="U15" s="79" t="b">
        <f t="shared" si="15"/>
        <v>0</v>
      </c>
      <c r="V15" s="79" t="b">
        <f t="shared" si="16"/>
        <v>0</v>
      </c>
      <c r="W15" s="79" t="b">
        <f t="shared" si="17"/>
        <v>0</v>
      </c>
      <c r="X15" s="79" t="b">
        <f t="shared" si="18"/>
        <v>0</v>
      </c>
      <c r="Y15" s="81" t="b">
        <f t="shared" si="19"/>
        <v>0</v>
      </c>
      <c r="Z15" s="59"/>
      <c r="AA15" s="60"/>
      <c r="AB15" s="60"/>
      <c r="AC15" s="60"/>
      <c r="AD15" s="60"/>
      <c r="AE15" s="60"/>
      <c r="AF15" s="60"/>
      <c r="AG15" s="60"/>
      <c r="AH15" s="60"/>
      <c r="AI15" s="60"/>
      <c r="AJ15" s="60"/>
      <c r="AK15" s="60"/>
      <c r="AL15" s="60"/>
      <c r="AM15" s="60"/>
      <c r="AN15" s="60"/>
      <c r="AO15" s="60"/>
      <c r="AP15" s="60"/>
      <c r="AQ15" s="60"/>
      <c r="AR15" s="60"/>
      <c r="AS15" s="60"/>
      <c r="AT15" s="60"/>
      <c r="AU15" s="60"/>
      <c r="AV15" s="60"/>
      <c r="AW15" s="60"/>
      <c r="AX15" s="60"/>
      <c r="AY15" s="60"/>
      <c r="AZ15" s="60"/>
      <c r="BA15" s="61"/>
      <c r="BC15" s="187" t="b">
        <f t="shared" si="20"/>
        <v>0</v>
      </c>
      <c r="BD15" s="185"/>
      <c r="BE15" s="185"/>
      <c r="BF15" s="185"/>
      <c r="BG15" s="185"/>
      <c r="BH15" s="185" t="b">
        <f t="shared" si="21"/>
        <v>0</v>
      </c>
      <c r="BI15" s="185"/>
      <c r="BJ15" s="185"/>
      <c r="BK15" s="185"/>
      <c r="BL15" s="186"/>
      <c r="BM15" s="95"/>
      <c r="BN15" s="208"/>
      <c r="BO15" s="171"/>
      <c r="BP15" s="174"/>
      <c r="BQ15" s="180"/>
    </row>
    <row r="16" spans="1:69" ht="12" customHeight="1" thickBot="1" x14ac:dyDescent="0.3">
      <c r="A16" s="56" t="s">
        <v>4</v>
      </c>
      <c r="B16" s="63">
        <v>-3</v>
      </c>
      <c r="C16" s="62">
        <v>41868</v>
      </c>
      <c r="D16" s="84" t="b">
        <f t="shared" si="0"/>
        <v>0</v>
      </c>
      <c r="E16" s="82" t="b">
        <f t="shared" si="24"/>
        <v>0</v>
      </c>
      <c r="F16" s="82" t="b">
        <f t="shared" si="25"/>
        <v>0</v>
      </c>
      <c r="G16" s="82" t="b">
        <f t="shared" si="1"/>
        <v>0</v>
      </c>
      <c r="H16" s="82" t="b">
        <f t="shared" si="2"/>
        <v>0</v>
      </c>
      <c r="I16" s="82" t="b">
        <f t="shared" si="3"/>
        <v>0</v>
      </c>
      <c r="J16" s="82" t="b">
        <f t="shared" si="4"/>
        <v>0</v>
      </c>
      <c r="K16" s="82" t="b">
        <f t="shared" si="5"/>
        <v>0</v>
      </c>
      <c r="L16" s="87" t="b">
        <f t="shared" si="6"/>
        <v>0</v>
      </c>
      <c r="M16" s="82" t="b">
        <f t="shared" si="7"/>
        <v>0</v>
      </c>
      <c r="N16" s="94" t="b">
        <f t="shared" si="8"/>
        <v>0</v>
      </c>
      <c r="O16" s="82" t="b">
        <f t="shared" si="9"/>
        <v>0</v>
      </c>
      <c r="P16" s="82" t="b">
        <f t="shared" si="10"/>
        <v>0</v>
      </c>
      <c r="Q16" s="82" t="b">
        <f t="shared" si="11"/>
        <v>0</v>
      </c>
      <c r="R16" s="82" t="b">
        <f t="shared" si="12"/>
        <v>0</v>
      </c>
      <c r="S16" s="82" t="b">
        <f t="shared" si="13"/>
        <v>0</v>
      </c>
      <c r="T16" s="82" t="b">
        <f t="shared" si="14"/>
        <v>0</v>
      </c>
      <c r="U16" s="82" t="b">
        <f t="shared" si="15"/>
        <v>0</v>
      </c>
      <c r="V16" s="82" t="b">
        <f t="shared" si="16"/>
        <v>0</v>
      </c>
      <c r="W16" s="82" t="b">
        <f t="shared" si="17"/>
        <v>0</v>
      </c>
      <c r="X16" s="82" t="b">
        <f t="shared" si="18"/>
        <v>0</v>
      </c>
      <c r="Y16" s="83" t="b">
        <f t="shared" si="19"/>
        <v>0</v>
      </c>
      <c r="Z16" s="67"/>
      <c r="AA16" s="68"/>
      <c r="AB16" s="68"/>
      <c r="AC16" s="68"/>
      <c r="AD16" s="68"/>
      <c r="AE16" s="68"/>
      <c r="AF16" s="68"/>
      <c r="AG16" s="68"/>
      <c r="AH16" s="68"/>
      <c r="AI16" s="68"/>
      <c r="AJ16" s="68"/>
      <c r="AK16" s="68"/>
      <c r="AL16" s="68"/>
      <c r="AM16" s="68"/>
      <c r="AN16" s="68"/>
      <c r="AO16" s="68"/>
      <c r="AP16" s="68"/>
      <c r="AQ16" s="68"/>
      <c r="AR16" s="68"/>
      <c r="AS16" s="68"/>
      <c r="AT16" s="68"/>
      <c r="AU16" s="68"/>
      <c r="AV16" s="68"/>
      <c r="AW16" s="68"/>
      <c r="AX16" s="68"/>
      <c r="AY16" s="68"/>
      <c r="AZ16" s="68"/>
      <c r="BA16" s="69"/>
      <c r="BC16" s="193" t="b">
        <f t="shared" si="20"/>
        <v>0</v>
      </c>
      <c r="BD16" s="194"/>
      <c r="BE16" s="194"/>
      <c r="BF16" s="194"/>
      <c r="BG16" s="194"/>
      <c r="BH16" s="194" t="b">
        <f t="shared" si="21"/>
        <v>0</v>
      </c>
      <c r="BI16" s="194"/>
      <c r="BJ16" s="194"/>
      <c r="BK16" s="194"/>
      <c r="BL16" s="195"/>
      <c r="BM16" s="93"/>
      <c r="BN16" s="209"/>
      <c r="BO16" s="171"/>
      <c r="BP16" s="175"/>
      <c r="BQ16" s="181"/>
    </row>
    <row r="17" spans="1:69" ht="12" customHeight="1" x14ac:dyDescent="0.25">
      <c r="A17" s="49" t="s">
        <v>0</v>
      </c>
      <c r="B17" s="51">
        <v>-2</v>
      </c>
      <c r="C17" s="50">
        <v>41869</v>
      </c>
      <c r="D17" s="64" t="b">
        <f t="shared" si="0"/>
        <v>0</v>
      </c>
      <c r="E17" s="52" t="b">
        <f>IF(COUNTIF(Z17:BA17,"Cardio1")&gt;0, "Cardio matin")</f>
        <v>0</v>
      </c>
      <c r="F17" s="52" t="b">
        <f>IF(COUNTIF(Z17:BA17,"Cardio2")&gt;0, "Cardio après-midi")</f>
        <v>0</v>
      </c>
      <c r="G17" s="52" t="b">
        <f t="shared" si="1"/>
        <v>0</v>
      </c>
      <c r="H17" s="52" t="b">
        <f t="shared" si="2"/>
        <v>0</v>
      </c>
      <c r="I17" s="52" t="b">
        <f t="shared" si="3"/>
        <v>0</v>
      </c>
      <c r="J17" s="52" t="b">
        <f t="shared" si="4"/>
        <v>0</v>
      </c>
      <c r="K17" s="52" t="b">
        <f t="shared" si="5"/>
        <v>0</v>
      </c>
      <c r="L17" s="85" t="b">
        <f t="shared" si="6"/>
        <v>0</v>
      </c>
      <c r="M17" s="52" t="b">
        <f t="shared" si="7"/>
        <v>0</v>
      </c>
      <c r="N17" s="98" t="b">
        <f t="shared" si="8"/>
        <v>0</v>
      </c>
      <c r="O17" s="52" t="b">
        <f t="shared" si="9"/>
        <v>0</v>
      </c>
      <c r="P17" s="52" t="b">
        <f t="shared" si="10"/>
        <v>0</v>
      </c>
      <c r="Q17" s="52" t="b">
        <f t="shared" si="11"/>
        <v>0</v>
      </c>
      <c r="R17" s="52" t="b">
        <f t="shared" si="12"/>
        <v>0</v>
      </c>
      <c r="S17" s="52" t="b">
        <f t="shared" si="13"/>
        <v>0</v>
      </c>
      <c r="T17" s="52" t="b">
        <f t="shared" si="14"/>
        <v>0</v>
      </c>
      <c r="U17" s="52" t="b">
        <f t="shared" si="15"/>
        <v>0</v>
      </c>
      <c r="V17" s="52" t="b">
        <f t="shared" si="16"/>
        <v>0</v>
      </c>
      <c r="W17" s="52" t="b">
        <f t="shared" si="17"/>
        <v>0</v>
      </c>
      <c r="X17" s="52" t="b">
        <f t="shared" si="18"/>
        <v>0</v>
      </c>
      <c r="Y17" s="53" t="b">
        <f t="shared" si="19"/>
        <v>0</v>
      </c>
      <c r="Z17" s="70"/>
      <c r="AA17" s="71"/>
      <c r="AB17" s="71"/>
      <c r="AC17" s="71"/>
      <c r="AD17" s="71"/>
      <c r="AE17" s="71"/>
      <c r="AF17" s="71"/>
      <c r="AG17" s="71"/>
      <c r="AH17" s="71"/>
      <c r="AI17" s="71"/>
      <c r="AJ17" s="71"/>
      <c r="AK17" s="71"/>
      <c r="AL17" s="71"/>
      <c r="AM17" s="71"/>
      <c r="AN17" s="71"/>
      <c r="AO17" s="71"/>
      <c r="AP17" s="71"/>
      <c r="AQ17" s="71"/>
      <c r="AR17" s="71"/>
      <c r="AS17" s="71"/>
      <c r="AT17" s="71"/>
      <c r="AU17" s="71"/>
      <c r="AV17" s="71"/>
      <c r="AW17" s="71"/>
      <c r="AX17" s="71"/>
      <c r="AY17" s="71"/>
      <c r="AZ17" s="71"/>
      <c r="BA17" s="72"/>
      <c r="BC17" s="188" t="b">
        <f t="shared" si="20"/>
        <v>0</v>
      </c>
      <c r="BD17" s="189"/>
      <c r="BE17" s="189"/>
      <c r="BF17" s="189"/>
      <c r="BG17" s="189"/>
      <c r="BH17" s="189" t="b">
        <f t="shared" si="21"/>
        <v>0</v>
      </c>
      <c r="BI17" s="189"/>
      <c r="BJ17" s="189"/>
      <c r="BK17" s="189"/>
      <c r="BL17" s="190"/>
      <c r="BM17" s="97"/>
      <c r="BN17" s="207">
        <v>3</v>
      </c>
      <c r="BO17" s="171"/>
      <c r="BP17" s="173" t="s">
        <v>79</v>
      </c>
      <c r="BQ17" s="179" t="s">
        <v>26</v>
      </c>
    </row>
    <row r="18" spans="1:69" ht="12" customHeight="1" x14ac:dyDescent="0.25">
      <c r="A18" s="56" t="s">
        <v>80</v>
      </c>
      <c r="B18" s="58">
        <v>-2</v>
      </c>
      <c r="C18" s="57">
        <v>41870</v>
      </c>
      <c r="D18" s="80" t="b">
        <f t="shared" si="0"/>
        <v>0</v>
      </c>
      <c r="E18" s="79" t="b">
        <f t="shared" ref="E18:E23" si="26">IF(COUNTIF(Z18:BA18,"Cardio.")&gt;0, "Cardio1")</f>
        <v>0</v>
      </c>
      <c r="F18" s="79" t="b">
        <f t="shared" ref="F18:F23" si="27">IF(COUNTIF(Z18:BA18,"Cardio")&gt;0, "Cardio2")</f>
        <v>0</v>
      </c>
      <c r="G18" s="79" t="b">
        <f t="shared" si="1"/>
        <v>0</v>
      </c>
      <c r="H18" s="79" t="b">
        <f t="shared" si="2"/>
        <v>0</v>
      </c>
      <c r="I18" s="79" t="b">
        <f t="shared" si="3"/>
        <v>0</v>
      </c>
      <c r="J18" s="79" t="b">
        <f t="shared" si="4"/>
        <v>0</v>
      </c>
      <c r="K18" s="79" t="b">
        <f t="shared" si="5"/>
        <v>0</v>
      </c>
      <c r="L18" s="86" t="b">
        <f t="shared" si="6"/>
        <v>0</v>
      </c>
      <c r="M18" s="79" t="b">
        <f t="shared" si="7"/>
        <v>0</v>
      </c>
      <c r="N18" s="96" t="b">
        <f t="shared" si="8"/>
        <v>0</v>
      </c>
      <c r="O18" s="79" t="b">
        <f t="shared" si="9"/>
        <v>0</v>
      </c>
      <c r="P18" s="79" t="b">
        <f t="shared" si="10"/>
        <v>0</v>
      </c>
      <c r="Q18" s="79" t="b">
        <f t="shared" si="11"/>
        <v>0</v>
      </c>
      <c r="R18" s="79" t="b">
        <f t="shared" si="12"/>
        <v>0</v>
      </c>
      <c r="S18" s="79" t="b">
        <f t="shared" si="13"/>
        <v>0</v>
      </c>
      <c r="T18" s="79" t="b">
        <f t="shared" si="14"/>
        <v>0</v>
      </c>
      <c r="U18" s="79" t="b">
        <f t="shared" si="15"/>
        <v>0</v>
      </c>
      <c r="V18" s="79" t="b">
        <f t="shared" si="16"/>
        <v>0</v>
      </c>
      <c r="W18" s="79" t="b">
        <f t="shared" si="17"/>
        <v>0</v>
      </c>
      <c r="X18" s="79" t="b">
        <f t="shared" si="18"/>
        <v>0</v>
      </c>
      <c r="Y18" s="81" t="b">
        <f t="shared" si="19"/>
        <v>0</v>
      </c>
      <c r="Z18" s="59"/>
      <c r="AA18" s="60"/>
      <c r="AB18" s="60"/>
      <c r="AC18" s="60"/>
      <c r="AD18" s="60"/>
      <c r="AE18" s="60"/>
      <c r="AF18" s="60"/>
      <c r="AG18" s="60"/>
      <c r="AH18" s="60"/>
      <c r="AI18" s="60"/>
      <c r="AJ18" s="60"/>
      <c r="AK18" s="60"/>
      <c r="AL18" s="60"/>
      <c r="AM18" s="60"/>
      <c r="AN18" s="60"/>
      <c r="AO18" s="60"/>
      <c r="AP18" s="60"/>
      <c r="AQ18" s="60"/>
      <c r="AR18" s="60"/>
      <c r="AS18" s="60"/>
      <c r="AT18" s="60"/>
      <c r="AU18" s="60"/>
      <c r="AV18" s="60"/>
      <c r="AW18" s="60"/>
      <c r="AX18" s="60"/>
      <c r="AY18" s="60"/>
      <c r="AZ18" s="60"/>
      <c r="BA18" s="61"/>
      <c r="BC18" s="187" t="b">
        <f t="shared" si="20"/>
        <v>0</v>
      </c>
      <c r="BD18" s="185"/>
      <c r="BE18" s="185"/>
      <c r="BF18" s="185"/>
      <c r="BG18" s="185"/>
      <c r="BH18" s="185" t="b">
        <f t="shared" si="21"/>
        <v>0</v>
      </c>
      <c r="BI18" s="185"/>
      <c r="BJ18" s="185"/>
      <c r="BK18" s="185"/>
      <c r="BL18" s="186"/>
      <c r="BM18" s="95"/>
      <c r="BN18" s="208"/>
      <c r="BO18" s="171"/>
      <c r="BP18" s="174"/>
      <c r="BQ18" s="180"/>
    </row>
    <row r="19" spans="1:69" ht="12" customHeight="1" x14ac:dyDescent="0.25">
      <c r="A19" s="56" t="s">
        <v>81</v>
      </c>
      <c r="B19" s="58">
        <v>-2</v>
      </c>
      <c r="C19" s="57">
        <v>41871</v>
      </c>
      <c r="D19" s="80" t="b">
        <f t="shared" si="0"/>
        <v>0</v>
      </c>
      <c r="E19" s="79" t="b">
        <f t="shared" si="26"/>
        <v>0</v>
      </c>
      <c r="F19" s="79" t="b">
        <f t="shared" si="27"/>
        <v>0</v>
      </c>
      <c r="G19" s="79" t="b">
        <f t="shared" si="1"/>
        <v>0</v>
      </c>
      <c r="H19" s="79" t="b">
        <f t="shared" si="2"/>
        <v>0</v>
      </c>
      <c r="I19" s="79" t="b">
        <f t="shared" si="3"/>
        <v>0</v>
      </c>
      <c r="J19" s="79" t="b">
        <f t="shared" si="4"/>
        <v>0</v>
      </c>
      <c r="K19" s="79" t="b">
        <f t="shared" si="5"/>
        <v>0</v>
      </c>
      <c r="L19" s="86" t="b">
        <f t="shared" si="6"/>
        <v>0</v>
      </c>
      <c r="M19" s="79" t="b">
        <f t="shared" si="7"/>
        <v>0</v>
      </c>
      <c r="N19" s="96" t="b">
        <f t="shared" si="8"/>
        <v>0</v>
      </c>
      <c r="O19" s="79" t="b">
        <f t="shared" si="9"/>
        <v>0</v>
      </c>
      <c r="P19" s="79" t="b">
        <f t="shared" si="10"/>
        <v>0</v>
      </c>
      <c r="Q19" s="79" t="b">
        <f t="shared" si="11"/>
        <v>0</v>
      </c>
      <c r="R19" s="79" t="b">
        <f t="shared" si="12"/>
        <v>0</v>
      </c>
      <c r="S19" s="79" t="b">
        <f t="shared" si="13"/>
        <v>0</v>
      </c>
      <c r="T19" s="79" t="b">
        <f t="shared" si="14"/>
        <v>0</v>
      </c>
      <c r="U19" s="79" t="b">
        <f t="shared" si="15"/>
        <v>0</v>
      </c>
      <c r="V19" s="79" t="b">
        <f t="shared" si="16"/>
        <v>0</v>
      </c>
      <c r="W19" s="79" t="b">
        <f t="shared" si="17"/>
        <v>0</v>
      </c>
      <c r="X19" s="79" t="b">
        <f t="shared" si="18"/>
        <v>0</v>
      </c>
      <c r="Y19" s="81" t="b">
        <f t="shared" si="19"/>
        <v>0</v>
      </c>
      <c r="Z19" s="59"/>
      <c r="AA19" s="60"/>
      <c r="AB19" s="60"/>
      <c r="AC19" s="60"/>
      <c r="AD19" s="60"/>
      <c r="AE19" s="60"/>
      <c r="AF19" s="60"/>
      <c r="AG19" s="60"/>
      <c r="AH19" s="60"/>
      <c r="AI19" s="60"/>
      <c r="AJ19" s="60"/>
      <c r="AK19" s="60"/>
      <c r="AL19" s="60"/>
      <c r="AM19" s="60"/>
      <c r="AN19" s="60"/>
      <c r="AO19" s="60"/>
      <c r="AP19" s="60"/>
      <c r="AQ19" s="60"/>
      <c r="AR19" s="60"/>
      <c r="AS19" s="60"/>
      <c r="AT19" s="60"/>
      <c r="AU19" s="60"/>
      <c r="AV19" s="60"/>
      <c r="AW19" s="60"/>
      <c r="AX19" s="60"/>
      <c r="AY19" s="60"/>
      <c r="AZ19" s="60"/>
      <c r="BA19" s="61"/>
      <c r="BC19" s="187" t="b">
        <f t="shared" si="20"/>
        <v>0</v>
      </c>
      <c r="BD19" s="185"/>
      <c r="BE19" s="185"/>
      <c r="BF19" s="185"/>
      <c r="BG19" s="185"/>
      <c r="BH19" s="185" t="b">
        <f t="shared" si="21"/>
        <v>0</v>
      </c>
      <c r="BI19" s="185"/>
      <c r="BJ19" s="185"/>
      <c r="BK19" s="185"/>
      <c r="BL19" s="186"/>
      <c r="BM19" s="95"/>
      <c r="BN19" s="208"/>
      <c r="BO19" s="171"/>
      <c r="BP19" s="174"/>
      <c r="BQ19" s="180"/>
    </row>
    <row r="20" spans="1:69" ht="12" customHeight="1" x14ac:dyDescent="0.25">
      <c r="A20" s="56" t="s">
        <v>1</v>
      </c>
      <c r="B20" s="58">
        <v>-2</v>
      </c>
      <c r="C20" s="57">
        <v>41872</v>
      </c>
      <c r="D20" s="80" t="b">
        <f t="shared" si="0"/>
        <v>0</v>
      </c>
      <c r="E20" s="79" t="b">
        <f t="shared" si="26"/>
        <v>0</v>
      </c>
      <c r="F20" s="79" t="b">
        <f t="shared" si="27"/>
        <v>0</v>
      </c>
      <c r="G20" s="79" t="b">
        <f t="shared" si="1"/>
        <v>0</v>
      </c>
      <c r="H20" s="79" t="b">
        <f t="shared" si="2"/>
        <v>0</v>
      </c>
      <c r="I20" s="79" t="b">
        <f t="shared" si="3"/>
        <v>0</v>
      </c>
      <c r="J20" s="79" t="b">
        <f t="shared" si="4"/>
        <v>0</v>
      </c>
      <c r="K20" s="79" t="b">
        <f t="shared" si="5"/>
        <v>0</v>
      </c>
      <c r="L20" s="86" t="b">
        <f t="shared" si="6"/>
        <v>0</v>
      </c>
      <c r="M20" s="79" t="b">
        <f t="shared" si="7"/>
        <v>0</v>
      </c>
      <c r="N20" s="96" t="b">
        <f t="shared" si="8"/>
        <v>0</v>
      </c>
      <c r="O20" s="79" t="b">
        <f t="shared" si="9"/>
        <v>0</v>
      </c>
      <c r="P20" s="79" t="b">
        <f t="shared" si="10"/>
        <v>0</v>
      </c>
      <c r="Q20" s="79" t="b">
        <f t="shared" si="11"/>
        <v>0</v>
      </c>
      <c r="R20" s="79" t="b">
        <f t="shared" si="12"/>
        <v>0</v>
      </c>
      <c r="S20" s="79" t="b">
        <f t="shared" si="13"/>
        <v>0</v>
      </c>
      <c r="T20" s="79" t="b">
        <f t="shared" si="14"/>
        <v>0</v>
      </c>
      <c r="U20" s="79" t="b">
        <f t="shared" si="15"/>
        <v>0</v>
      </c>
      <c r="V20" s="79" t="b">
        <f t="shared" si="16"/>
        <v>0</v>
      </c>
      <c r="W20" s="79" t="b">
        <f t="shared" si="17"/>
        <v>0</v>
      </c>
      <c r="X20" s="79" t="b">
        <f t="shared" si="18"/>
        <v>0</v>
      </c>
      <c r="Y20" s="81" t="b">
        <f t="shared" si="19"/>
        <v>0</v>
      </c>
      <c r="Z20" s="59"/>
      <c r="AA20" s="60"/>
      <c r="AB20" s="60"/>
      <c r="AC20" s="60"/>
      <c r="AD20" s="60"/>
      <c r="AE20" s="60"/>
      <c r="AF20" s="60"/>
      <c r="AG20" s="60"/>
      <c r="AH20" s="60"/>
      <c r="AI20" s="60"/>
      <c r="AJ20" s="60"/>
      <c r="AK20" s="60"/>
      <c r="AL20" s="60"/>
      <c r="AM20" s="60"/>
      <c r="AN20" s="60"/>
      <c r="AO20" s="60"/>
      <c r="AP20" s="60"/>
      <c r="AQ20" s="60"/>
      <c r="AR20" s="60"/>
      <c r="AS20" s="60"/>
      <c r="AT20" s="60"/>
      <c r="AU20" s="60"/>
      <c r="AV20" s="60"/>
      <c r="AW20" s="60"/>
      <c r="AX20" s="60"/>
      <c r="AY20" s="60"/>
      <c r="AZ20" s="60"/>
      <c r="BA20" s="61"/>
      <c r="BC20" s="187" t="b">
        <f t="shared" si="20"/>
        <v>0</v>
      </c>
      <c r="BD20" s="185"/>
      <c r="BE20" s="185"/>
      <c r="BF20" s="185"/>
      <c r="BG20" s="185"/>
      <c r="BH20" s="185" t="b">
        <f t="shared" si="21"/>
        <v>0</v>
      </c>
      <c r="BI20" s="185"/>
      <c r="BJ20" s="185"/>
      <c r="BK20" s="185"/>
      <c r="BL20" s="186"/>
      <c r="BM20" s="95"/>
      <c r="BN20" s="208"/>
      <c r="BO20" s="171"/>
      <c r="BP20" s="174"/>
      <c r="BQ20" s="180"/>
    </row>
    <row r="21" spans="1:69" ht="12" customHeight="1" x14ac:dyDescent="0.25">
      <c r="A21" s="56" t="s">
        <v>2</v>
      </c>
      <c r="B21" s="58">
        <v>-2</v>
      </c>
      <c r="C21" s="57">
        <v>41873</v>
      </c>
      <c r="D21" s="80" t="b">
        <f t="shared" si="0"/>
        <v>0</v>
      </c>
      <c r="E21" s="79" t="b">
        <f t="shared" si="26"/>
        <v>0</v>
      </c>
      <c r="F21" s="79" t="b">
        <f t="shared" si="27"/>
        <v>0</v>
      </c>
      <c r="G21" s="79" t="b">
        <f t="shared" si="1"/>
        <v>0</v>
      </c>
      <c r="H21" s="79" t="b">
        <f t="shared" si="2"/>
        <v>0</v>
      </c>
      <c r="I21" s="79" t="b">
        <f t="shared" si="3"/>
        <v>0</v>
      </c>
      <c r="J21" s="79" t="b">
        <f t="shared" si="4"/>
        <v>0</v>
      </c>
      <c r="K21" s="79" t="b">
        <f t="shared" si="5"/>
        <v>0</v>
      </c>
      <c r="L21" s="86" t="b">
        <f t="shared" si="6"/>
        <v>0</v>
      </c>
      <c r="M21" s="79" t="b">
        <f t="shared" si="7"/>
        <v>0</v>
      </c>
      <c r="N21" s="96" t="b">
        <f t="shared" si="8"/>
        <v>0</v>
      </c>
      <c r="O21" s="79" t="b">
        <f t="shared" si="9"/>
        <v>0</v>
      </c>
      <c r="P21" s="79" t="b">
        <f t="shared" si="10"/>
        <v>0</v>
      </c>
      <c r="Q21" s="79" t="b">
        <f t="shared" si="11"/>
        <v>0</v>
      </c>
      <c r="R21" s="79" t="b">
        <f t="shared" si="12"/>
        <v>0</v>
      </c>
      <c r="S21" s="79" t="b">
        <f t="shared" si="13"/>
        <v>0</v>
      </c>
      <c r="T21" s="79" t="b">
        <f t="shared" si="14"/>
        <v>0</v>
      </c>
      <c r="U21" s="79" t="b">
        <f t="shared" si="15"/>
        <v>0</v>
      </c>
      <c r="V21" s="79" t="b">
        <f t="shared" si="16"/>
        <v>0</v>
      </c>
      <c r="W21" s="79" t="b">
        <f t="shared" si="17"/>
        <v>0</v>
      </c>
      <c r="X21" s="79" t="b">
        <f t="shared" si="18"/>
        <v>0</v>
      </c>
      <c r="Y21" s="81" t="b">
        <f t="shared" si="19"/>
        <v>0</v>
      </c>
      <c r="Z21" s="59"/>
      <c r="AA21" s="60"/>
      <c r="AB21" s="60"/>
      <c r="AC21" s="60"/>
      <c r="AD21" s="60"/>
      <c r="AE21" s="60"/>
      <c r="AF21" s="60"/>
      <c r="AG21" s="60"/>
      <c r="AH21" s="60"/>
      <c r="AI21" s="60"/>
      <c r="AJ21" s="60"/>
      <c r="AK21" s="60"/>
      <c r="AL21" s="60"/>
      <c r="AM21" s="60"/>
      <c r="AN21" s="60"/>
      <c r="AO21" s="60"/>
      <c r="AP21" s="60"/>
      <c r="AQ21" s="60"/>
      <c r="AR21" s="60"/>
      <c r="AS21" s="60"/>
      <c r="AT21" s="60"/>
      <c r="AU21" s="60"/>
      <c r="AV21" s="60"/>
      <c r="AW21" s="60"/>
      <c r="AX21" s="60"/>
      <c r="AY21" s="60"/>
      <c r="AZ21" s="60"/>
      <c r="BA21" s="61"/>
      <c r="BC21" s="187" t="b">
        <f t="shared" si="20"/>
        <v>0</v>
      </c>
      <c r="BD21" s="185"/>
      <c r="BE21" s="185"/>
      <c r="BF21" s="185"/>
      <c r="BG21" s="185"/>
      <c r="BH21" s="185" t="b">
        <f t="shared" si="21"/>
        <v>0</v>
      </c>
      <c r="BI21" s="185"/>
      <c r="BJ21" s="185"/>
      <c r="BK21" s="185"/>
      <c r="BL21" s="186"/>
      <c r="BM21" s="95"/>
      <c r="BN21" s="208"/>
      <c r="BO21" s="171"/>
      <c r="BP21" s="174"/>
      <c r="BQ21" s="180"/>
    </row>
    <row r="22" spans="1:69" ht="12" customHeight="1" x14ac:dyDescent="0.25">
      <c r="A22" s="56" t="s">
        <v>3</v>
      </c>
      <c r="B22" s="58">
        <v>-2</v>
      </c>
      <c r="C22" s="57">
        <v>41874</v>
      </c>
      <c r="D22" s="80" t="b">
        <f t="shared" si="0"/>
        <v>0</v>
      </c>
      <c r="E22" s="79" t="b">
        <f t="shared" si="26"/>
        <v>0</v>
      </c>
      <c r="F22" s="79" t="b">
        <f t="shared" si="27"/>
        <v>0</v>
      </c>
      <c r="G22" s="79" t="b">
        <f t="shared" si="1"/>
        <v>0</v>
      </c>
      <c r="H22" s="79" t="b">
        <f t="shared" si="2"/>
        <v>0</v>
      </c>
      <c r="I22" s="79" t="b">
        <f t="shared" si="3"/>
        <v>0</v>
      </c>
      <c r="J22" s="79" t="b">
        <f t="shared" si="4"/>
        <v>0</v>
      </c>
      <c r="K22" s="79" t="b">
        <f t="shared" si="5"/>
        <v>0</v>
      </c>
      <c r="L22" s="86" t="b">
        <f t="shared" si="6"/>
        <v>0</v>
      </c>
      <c r="M22" s="79" t="b">
        <f t="shared" si="7"/>
        <v>0</v>
      </c>
      <c r="N22" s="96" t="b">
        <f t="shared" si="8"/>
        <v>0</v>
      </c>
      <c r="O22" s="79" t="b">
        <f t="shared" si="9"/>
        <v>0</v>
      </c>
      <c r="P22" s="79" t="b">
        <f t="shared" si="10"/>
        <v>0</v>
      </c>
      <c r="Q22" s="79" t="b">
        <f t="shared" si="11"/>
        <v>0</v>
      </c>
      <c r="R22" s="79" t="b">
        <f t="shared" si="12"/>
        <v>0</v>
      </c>
      <c r="S22" s="79" t="b">
        <f t="shared" si="13"/>
        <v>0</v>
      </c>
      <c r="T22" s="79" t="b">
        <f t="shared" si="14"/>
        <v>0</v>
      </c>
      <c r="U22" s="79" t="b">
        <f t="shared" si="15"/>
        <v>0</v>
      </c>
      <c r="V22" s="79" t="b">
        <f t="shared" si="16"/>
        <v>0</v>
      </c>
      <c r="W22" s="79" t="b">
        <f t="shared" si="17"/>
        <v>0</v>
      </c>
      <c r="X22" s="79" t="b">
        <f t="shared" si="18"/>
        <v>0</v>
      </c>
      <c r="Y22" s="81" t="b">
        <f t="shared" si="19"/>
        <v>0</v>
      </c>
      <c r="Z22" s="59"/>
      <c r="AA22" s="60"/>
      <c r="AB22" s="60"/>
      <c r="AC22" s="60"/>
      <c r="AD22" s="60"/>
      <c r="AE22" s="60"/>
      <c r="AF22" s="60"/>
      <c r="AG22" s="60"/>
      <c r="AH22" s="60"/>
      <c r="AI22" s="60"/>
      <c r="AJ22" s="60"/>
      <c r="AK22" s="60"/>
      <c r="AL22" s="60"/>
      <c r="AM22" s="60"/>
      <c r="AN22" s="60"/>
      <c r="AO22" s="60"/>
      <c r="AP22" s="60"/>
      <c r="AQ22" s="60"/>
      <c r="AR22" s="60"/>
      <c r="AS22" s="60"/>
      <c r="AT22" s="60"/>
      <c r="AU22" s="60"/>
      <c r="AV22" s="60"/>
      <c r="AW22" s="60"/>
      <c r="AX22" s="60"/>
      <c r="AY22" s="60"/>
      <c r="AZ22" s="60"/>
      <c r="BA22" s="61"/>
      <c r="BC22" s="187" t="b">
        <f t="shared" si="20"/>
        <v>0</v>
      </c>
      <c r="BD22" s="185"/>
      <c r="BE22" s="185"/>
      <c r="BF22" s="185"/>
      <c r="BG22" s="185"/>
      <c r="BH22" s="185" t="b">
        <f t="shared" si="21"/>
        <v>0</v>
      </c>
      <c r="BI22" s="185"/>
      <c r="BJ22" s="185"/>
      <c r="BK22" s="185"/>
      <c r="BL22" s="186"/>
      <c r="BM22" s="95"/>
      <c r="BN22" s="208"/>
      <c r="BO22" s="171"/>
      <c r="BP22" s="174"/>
      <c r="BQ22" s="180"/>
    </row>
    <row r="23" spans="1:69" ht="12" customHeight="1" thickBot="1" x14ac:dyDescent="0.3">
      <c r="A23" s="56" t="s">
        <v>4</v>
      </c>
      <c r="B23" s="63">
        <v>-2</v>
      </c>
      <c r="C23" s="62">
        <v>41875</v>
      </c>
      <c r="D23" s="84" t="b">
        <f t="shared" si="0"/>
        <v>0</v>
      </c>
      <c r="E23" s="82" t="b">
        <f t="shared" si="26"/>
        <v>0</v>
      </c>
      <c r="F23" s="82" t="b">
        <f t="shared" si="27"/>
        <v>0</v>
      </c>
      <c r="G23" s="82" t="b">
        <f t="shared" si="1"/>
        <v>0</v>
      </c>
      <c r="H23" s="82" t="b">
        <f t="shared" si="2"/>
        <v>0</v>
      </c>
      <c r="I23" s="82" t="b">
        <f t="shared" si="3"/>
        <v>0</v>
      </c>
      <c r="J23" s="82" t="b">
        <f t="shared" si="4"/>
        <v>0</v>
      </c>
      <c r="K23" s="82" t="b">
        <f t="shared" si="5"/>
        <v>0</v>
      </c>
      <c r="L23" s="87" t="b">
        <f t="shared" si="6"/>
        <v>0</v>
      </c>
      <c r="M23" s="82" t="b">
        <f t="shared" si="7"/>
        <v>0</v>
      </c>
      <c r="N23" s="94" t="b">
        <f t="shared" si="8"/>
        <v>0</v>
      </c>
      <c r="O23" s="82" t="b">
        <f t="shared" si="9"/>
        <v>0</v>
      </c>
      <c r="P23" s="82" t="b">
        <f t="shared" si="10"/>
        <v>0</v>
      </c>
      <c r="Q23" s="82" t="b">
        <f t="shared" si="11"/>
        <v>0</v>
      </c>
      <c r="R23" s="82" t="b">
        <f t="shared" si="12"/>
        <v>0</v>
      </c>
      <c r="S23" s="82" t="b">
        <f t="shared" si="13"/>
        <v>0</v>
      </c>
      <c r="T23" s="82" t="b">
        <f t="shared" si="14"/>
        <v>0</v>
      </c>
      <c r="U23" s="82" t="b">
        <f t="shared" si="15"/>
        <v>0</v>
      </c>
      <c r="V23" s="82" t="b">
        <f t="shared" si="16"/>
        <v>0</v>
      </c>
      <c r="W23" s="82" t="b">
        <f t="shared" si="17"/>
        <v>0</v>
      </c>
      <c r="X23" s="82" t="b">
        <f t="shared" si="18"/>
        <v>0</v>
      </c>
      <c r="Y23" s="83" t="b">
        <f t="shared" si="19"/>
        <v>0</v>
      </c>
      <c r="Z23" s="67"/>
      <c r="AA23" s="68"/>
      <c r="AB23" s="68"/>
      <c r="AC23" s="68"/>
      <c r="AD23" s="68"/>
      <c r="AE23" s="68"/>
      <c r="AF23" s="68"/>
      <c r="AG23" s="68"/>
      <c r="AH23" s="68"/>
      <c r="AI23" s="68"/>
      <c r="AJ23" s="68"/>
      <c r="AK23" s="68"/>
      <c r="AL23" s="68"/>
      <c r="AM23" s="68"/>
      <c r="AN23" s="68"/>
      <c r="AO23" s="68"/>
      <c r="AP23" s="68"/>
      <c r="AQ23" s="68"/>
      <c r="AR23" s="68"/>
      <c r="AS23" s="68"/>
      <c r="AT23" s="68"/>
      <c r="AU23" s="68"/>
      <c r="AV23" s="68"/>
      <c r="AW23" s="68"/>
      <c r="AX23" s="68"/>
      <c r="AY23" s="68"/>
      <c r="AZ23" s="68"/>
      <c r="BA23" s="69"/>
      <c r="BC23" s="193" t="b">
        <f t="shared" si="20"/>
        <v>0</v>
      </c>
      <c r="BD23" s="194"/>
      <c r="BE23" s="194"/>
      <c r="BF23" s="194"/>
      <c r="BG23" s="194"/>
      <c r="BH23" s="194" t="b">
        <f t="shared" si="21"/>
        <v>0</v>
      </c>
      <c r="BI23" s="194"/>
      <c r="BJ23" s="194"/>
      <c r="BK23" s="194"/>
      <c r="BL23" s="195"/>
      <c r="BM23" s="93"/>
      <c r="BN23" s="209"/>
      <c r="BO23" s="171"/>
      <c r="BP23" s="175"/>
      <c r="BQ23" s="181"/>
    </row>
    <row r="24" spans="1:69" ht="12" customHeight="1" x14ac:dyDescent="0.25">
      <c r="A24" s="49" t="s">
        <v>0</v>
      </c>
      <c r="B24" s="51">
        <v>-1</v>
      </c>
      <c r="C24" s="50">
        <v>41876</v>
      </c>
      <c r="D24" s="64" t="b">
        <f t="shared" si="0"/>
        <v>0</v>
      </c>
      <c r="E24" s="52" t="b">
        <f>IF(COUNTIF(Z24:BA24,"Cardio1")&gt;0, "Cardio matin")</f>
        <v>0</v>
      </c>
      <c r="F24" s="52" t="b">
        <f>IF(COUNTIF(Z24:BA24,"Cardio2")&gt;0, "Cardio après-midi")</f>
        <v>0</v>
      </c>
      <c r="G24" s="52" t="b">
        <f t="shared" si="1"/>
        <v>0</v>
      </c>
      <c r="H24" s="52" t="b">
        <f t="shared" si="2"/>
        <v>0</v>
      </c>
      <c r="I24" s="52" t="b">
        <f t="shared" si="3"/>
        <v>0</v>
      </c>
      <c r="J24" s="52" t="b">
        <f t="shared" si="4"/>
        <v>0</v>
      </c>
      <c r="K24" s="52" t="b">
        <f t="shared" si="5"/>
        <v>0</v>
      </c>
      <c r="L24" s="85" t="b">
        <f t="shared" si="6"/>
        <v>0</v>
      </c>
      <c r="M24" s="52" t="b">
        <f t="shared" si="7"/>
        <v>0</v>
      </c>
      <c r="N24" s="98" t="b">
        <f t="shared" si="8"/>
        <v>0</v>
      </c>
      <c r="O24" s="52" t="b">
        <f t="shared" si="9"/>
        <v>0</v>
      </c>
      <c r="P24" s="52" t="b">
        <f t="shared" si="10"/>
        <v>0</v>
      </c>
      <c r="Q24" s="52" t="b">
        <f t="shared" si="11"/>
        <v>0</v>
      </c>
      <c r="R24" s="52" t="b">
        <f t="shared" si="12"/>
        <v>0</v>
      </c>
      <c r="S24" s="52" t="b">
        <f t="shared" si="13"/>
        <v>0</v>
      </c>
      <c r="T24" s="52" t="b">
        <f t="shared" si="14"/>
        <v>0</v>
      </c>
      <c r="U24" s="52" t="b">
        <f t="shared" si="15"/>
        <v>0</v>
      </c>
      <c r="V24" s="52" t="b">
        <f t="shared" si="16"/>
        <v>0</v>
      </c>
      <c r="W24" s="52" t="b">
        <f t="shared" si="17"/>
        <v>0</v>
      </c>
      <c r="X24" s="52" t="b">
        <f t="shared" si="18"/>
        <v>0</v>
      </c>
      <c r="Y24" s="53" t="b">
        <f t="shared" si="19"/>
        <v>0</v>
      </c>
      <c r="Z24" s="70"/>
      <c r="AA24" s="71"/>
      <c r="AB24" s="71"/>
      <c r="AC24" s="71"/>
      <c r="AD24" s="71"/>
      <c r="AE24" s="71"/>
      <c r="AF24" s="71"/>
      <c r="AG24" s="71"/>
      <c r="AH24" s="71"/>
      <c r="AI24" s="71"/>
      <c r="AJ24" s="71"/>
      <c r="AK24" s="71"/>
      <c r="AL24" s="71"/>
      <c r="AM24" s="71"/>
      <c r="AN24" s="71"/>
      <c r="AO24" s="71"/>
      <c r="AP24" s="71"/>
      <c r="AQ24" s="71"/>
      <c r="AR24" s="71"/>
      <c r="AS24" s="71"/>
      <c r="AT24" s="71"/>
      <c r="AU24" s="71"/>
      <c r="AV24" s="71"/>
      <c r="AW24" s="71"/>
      <c r="AX24" s="71"/>
      <c r="AY24" s="71"/>
      <c r="AZ24" s="71"/>
      <c r="BA24" s="72"/>
      <c r="BC24" s="188" t="b">
        <f t="shared" si="20"/>
        <v>0</v>
      </c>
      <c r="BD24" s="189"/>
      <c r="BE24" s="189"/>
      <c r="BF24" s="189"/>
      <c r="BG24" s="189"/>
      <c r="BH24" s="189" t="b">
        <f t="shared" si="21"/>
        <v>0</v>
      </c>
      <c r="BI24" s="189"/>
      <c r="BJ24" s="189"/>
      <c r="BK24" s="189"/>
      <c r="BL24" s="190"/>
      <c r="BM24" s="97"/>
      <c r="BN24" s="207">
        <v>4</v>
      </c>
      <c r="BO24" s="171"/>
      <c r="BP24" s="173" t="s">
        <v>120</v>
      </c>
      <c r="BQ24" s="179" t="s">
        <v>121</v>
      </c>
    </row>
    <row r="25" spans="1:69" ht="12" customHeight="1" x14ac:dyDescent="0.25">
      <c r="A25" s="56" t="s">
        <v>80</v>
      </c>
      <c r="B25" s="58">
        <v>-1</v>
      </c>
      <c r="C25" s="57">
        <v>41877</v>
      </c>
      <c r="D25" s="80" t="b">
        <f t="shared" si="0"/>
        <v>0</v>
      </c>
      <c r="E25" s="79" t="b">
        <f t="shared" ref="E25:E30" si="28">IF(COUNTIF(Z25:BA25,"Cardio.")&gt;0, "Cardio1")</f>
        <v>0</v>
      </c>
      <c r="F25" s="79" t="b">
        <f t="shared" ref="F25:F30" si="29">IF(COUNTIF(Z25:BA25,"Cardio")&gt;0, "Cardio2")</f>
        <v>0</v>
      </c>
      <c r="G25" s="79" t="b">
        <f t="shared" si="1"/>
        <v>0</v>
      </c>
      <c r="H25" s="79" t="b">
        <f t="shared" si="2"/>
        <v>0</v>
      </c>
      <c r="I25" s="79" t="b">
        <f t="shared" si="3"/>
        <v>0</v>
      </c>
      <c r="J25" s="79" t="b">
        <f t="shared" si="4"/>
        <v>0</v>
      </c>
      <c r="K25" s="79" t="b">
        <f t="shared" si="5"/>
        <v>0</v>
      </c>
      <c r="L25" s="86" t="b">
        <f t="shared" si="6"/>
        <v>0</v>
      </c>
      <c r="M25" s="79" t="b">
        <f t="shared" si="7"/>
        <v>0</v>
      </c>
      <c r="N25" s="96" t="b">
        <f t="shared" si="8"/>
        <v>0</v>
      </c>
      <c r="O25" s="79" t="b">
        <f t="shared" si="9"/>
        <v>0</v>
      </c>
      <c r="P25" s="79" t="b">
        <f t="shared" si="10"/>
        <v>0</v>
      </c>
      <c r="Q25" s="79" t="b">
        <f t="shared" si="11"/>
        <v>0</v>
      </c>
      <c r="R25" s="79" t="b">
        <f t="shared" si="12"/>
        <v>0</v>
      </c>
      <c r="S25" s="79" t="b">
        <f t="shared" si="13"/>
        <v>0</v>
      </c>
      <c r="T25" s="79" t="b">
        <f t="shared" si="14"/>
        <v>0</v>
      </c>
      <c r="U25" s="79" t="b">
        <f t="shared" si="15"/>
        <v>0</v>
      </c>
      <c r="V25" s="79" t="b">
        <f t="shared" si="16"/>
        <v>0</v>
      </c>
      <c r="W25" s="79" t="b">
        <f t="shared" si="17"/>
        <v>0</v>
      </c>
      <c r="X25" s="79" t="b">
        <f t="shared" si="18"/>
        <v>0</v>
      </c>
      <c r="Y25" s="81" t="b">
        <f t="shared" si="19"/>
        <v>0</v>
      </c>
      <c r="Z25" s="59"/>
      <c r="AA25" s="60"/>
      <c r="AB25" s="60"/>
      <c r="AC25" s="60"/>
      <c r="AD25" s="60"/>
      <c r="AE25" s="60"/>
      <c r="AF25" s="60"/>
      <c r="AG25" s="60"/>
      <c r="AH25" s="60"/>
      <c r="AI25" s="60"/>
      <c r="AJ25" s="60"/>
      <c r="AK25" s="60"/>
      <c r="AL25" s="60"/>
      <c r="AM25" s="60"/>
      <c r="AN25" s="60"/>
      <c r="AO25" s="60"/>
      <c r="AP25" s="60"/>
      <c r="AQ25" s="60"/>
      <c r="AR25" s="60"/>
      <c r="AS25" s="60"/>
      <c r="AT25" s="60"/>
      <c r="AU25" s="60"/>
      <c r="AV25" s="60"/>
      <c r="AW25" s="60"/>
      <c r="AX25" s="60"/>
      <c r="AY25" s="60"/>
      <c r="AZ25" s="60"/>
      <c r="BA25" s="61"/>
      <c r="BC25" s="187" t="b">
        <f t="shared" si="20"/>
        <v>0</v>
      </c>
      <c r="BD25" s="185"/>
      <c r="BE25" s="185"/>
      <c r="BF25" s="185"/>
      <c r="BG25" s="185"/>
      <c r="BH25" s="185" t="b">
        <f t="shared" si="21"/>
        <v>0</v>
      </c>
      <c r="BI25" s="185"/>
      <c r="BJ25" s="185"/>
      <c r="BK25" s="185"/>
      <c r="BL25" s="186"/>
      <c r="BM25" s="95"/>
      <c r="BN25" s="208"/>
      <c r="BO25" s="171"/>
      <c r="BP25" s="174"/>
      <c r="BQ25" s="180"/>
    </row>
    <row r="26" spans="1:69" ht="12" customHeight="1" x14ac:dyDescent="0.25">
      <c r="A26" s="56" t="s">
        <v>81</v>
      </c>
      <c r="B26" s="58">
        <v>-1</v>
      </c>
      <c r="C26" s="57">
        <v>41878</v>
      </c>
      <c r="D26" s="80" t="b">
        <f t="shared" si="0"/>
        <v>0</v>
      </c>
      <c r="E26" s="79" t="b">
        <f t="shared" si="28"/>
        <v>0</v>
      </c>
      <c r="F26" s="79" t="b">
        <f t="shared" si="29"/>
        <v>0</v>
      </c>
      <c r="G26" s="79" t="b">
        <f t="shared" si="1"/>
        <v>0</v>
      </c>
      <c r="H26" s="79" t="b">
        <f t="shared" si="2"/>
        <v>0</v>
      </c>
      <c r="I26" s="79" t="b">
        <f t="shared" si="3"/>
        <v>0</v>
      </c>
      <c r="J26" s="79" t="b">
        <f t="shared" si="4"/>
        <v>0</v>
      </c>
      <c r="K26" s="79" t="b">
        <f t="shared" si="5"/>
        <v>0</v>
      </c>
      <c r="L26" s="86" t="b">
        <f t="shared" si="6"/>
        <v>0</v>
      </c>
      <c r="M26" s="79" t="b">
        <f t="shared" si="7"/>
        <v>0</v>
      </c>
      <c r="N26" s="96" t="b">
        <f t="shared" si="8"/>
        <v>0</v>
      </c>
      <c r="O26" s="79" t="b">
        <f t="shared" si="9"/>
        <v>0</v>
      </c>
      <c r="P26" s="79" t="b">
        <f t="shared" si="10"/>
        <v>0</v>
      </c>
      <c r="Q26" s="79" t="b">
        <f t="shared" si="11"/>
        <v>0</v>
      </c>
      <c r="R26" s="79" t="b">
        <f t="shared" si="12"/>
        <v>0</v>
      </c>
      <c r="S26" s="79" t="b">
        <f t="shared" si="13"/>
        <v>0</v>
      </c>
      <c r="T26" s="79" t="b">
        <f t="shared" si="14"/>
        <v>0</v>
      </c>
      <c r="U26" s="79" t="b">
        <f t="shared" si="15"/>
        <v>0</v>
      </c>
      <c r="V26" s="79" t="b">
        <f t="shared" si="16"/>
        <v>0</v>
      </c>
      <c r="W26" s="79" t="b">
        <f t="shared" si="17"/>
        <v>0</v>
      </c>
      <c r="X26" s="79" t="b">
        <f t="shared" si="18"/>
        <v>0</v>
      </c>
      <c r="Y26" s="81" t="b">
        <f t="shared" si="19"/>
        <v>0</v>
      </c>
      <c r="Z26" s="59"/>
      <c r="AA26" s="60"/>
      <c r="AB26" s="60"/>
      <c r="AC26" s="60"/>
      <c r="AD26" s="60"/>
      <c r="AE26" s="60"/>
      <c r="AF26" s="60"/>
      <c r="AG26" s="60"/>
      <c r="AH26" s="60"/>
      <c r="AI26" s="60"/>
      <c r="AJ26" s="60"/>
      <c r="AK26" s="60"/>
      <c r="AL26" s="60"/>
      <c r="AM26" s="60"/>
      <c r="AN26" s="60"/>
      <c r="AO26" s="60"/>
      <c r="AP26" s="60"/>
      <c r="AQ26" s="60"/>
      <c r="AR26" s="60"/>
      <c r="AS26" s="60"/>
      <c r="AT26" s="60"/>
      <c r="AU26" s="60"/>
      <c r="AV26" s="60"/>
      <c r="AW26" s="60"/>
      <c r="AX26" s="60"/>
      <c r="AY26" s="60"/>
      <c r="AZ26" s="60"/>
      <c r="BA26" s="61"/>
      <c r="BC26" s="187" t="b">
        <f t="shared" si="20"/>
        <v>0</v>
      </c>
      <c r="BD26" s="185"/>
      <c r="BE26" s="185"/>
      <c r="BF26" s="185"/>
      <c r="BG26" s="185"/>
      <c r="BH26" s="185" t="b">
        <f t="shared" si="21"/>
        <v>0</v>
      </c>
      <c r="BI26" s="185"/>
      <c r="BJ26" s="185"/>
      <c r="BK26" s="185"/>
      <c r="BL26" s="186"/>
      <c r="BM26" s="95"/>
      <c r="BN26" s="208"/>
      <c r="BO26" s="171"/>
      <c r="BP26" s="174"/>
      <c r="BQ26" s="180"/>
    </row>
    <row r="27" spans="1:69" ht="12" customHeight="1" x14ac:dyDescent="0.25">
      <c r="A27" s="56" t="s">
        <v>1</v>
      </c>
      <c r="B27" s="58">
        <v>-1</v>
      </c>
      <c r="C27" s="57">
        <v>41879</v>
      </c>
      <c r="D27" s="80" t="b">
        <f t="shared" si="0"/>
        <v>0</v>
      </c>
      <c r="E27" s="79" t="b">
        <f t="shared" si="28"/>
        <v>0</v>
      </c>
      <c r="F27" s="79" t="b">
        <f t="shared" si="29"/>
        <v>0</v>
      </c>
      <c r="G27" s="79" t="b">
        <f t="shared" si="1"/>
        <v>0</v>
      </c>
      <c r="H27" s="79" t="b">
        <f t="shared" si="2"/>
        <v>0</v>
      </c>
      <c r="I27" s="79" t="b">
        <f t="shared" si="3"/>
        <v>0</v>
      </c>
      <c r="J27" s="79" t="b">
        <f t="shared" si="4"/>
        <v>0</v>
      </c>
      <c r="K27" s="79" t="b">
        <f t="shared" si="5"/>
        <v>0</v>
      </c>
      <c r="L27" s="86" t="b">
        <f t="shared" si="6"/>
        <v>0</v>
      </c>
      <c r="M27" s="79" t="b">
        <f t="shared" si="7"/>
        <v>0</v>
      </c>
      <c r="N27" s="96" t="b">
        <f t="shared" si="8"/>
        <v>0</v>
      </c>
      <c r="O27" s="79" t="b">
        <f t="shared" si="9"/>
        <v>0</v>
      </c>
      <c r="P27" s="79" t="b">
        <f t="shared" si="10"/>
        <v>0</v>
      </c>
      <c r="Q27" s="79" t="b">
        <f t="shared" si="11"/>
        <v>0</v>
      </c>
      <c r="R27" s="79" t="b">
        <f t="shared" si="12"/>
        <v>0</v>
      </c>
      <c r="S27" s="79" t="b">
        <f t="shared" si="13"/>
        <v>0</v>
      </c>
      <c r="T27" s="79" t="b">
        <f t="shared" si="14"/>
        <v>0</v>
      </c>
      <c r="U27" s="79" t="b">
        <f t="shared" si="15"/>
        <v>0</v>
      </c>
      <c r="V27" s="79" t="b">
        <f t="shared" si="16"/>
        <v>0</v>
      </c>
      <c r="W27" s="79" t="b">
        <f t="shared" si="17"/>
        <v>0</v>
      </c>
      <c r="X27" s="79" t="b">
        <f t="shared" si="18"/>
        <v>0</v>
      </c>
      <c r="Y27" s="81" t="b">
        <f t="shared" si="19"/>
        <v>0</v>
      </c>
      <c r="Z27" s="59"/>
      <c r="AA27" s="60"/>
      <c r="AB27" s="60"/>
      <c r="AC27" s="60"/>
      <c r="AD27" s="60"/>
      <c r="AE27" s="60"/>
      <c r="AF27" s="60"/>
      <c r="AG27" s="60"/>
      <c r="AH27" s="60"/>
      <c r="AI27" s="60"/>
      <c r="AJ27" s="60"/>
      <c r="AK27" s="60"/>
      <c r="AL27" s="60"/>
      <c r="AM27" s="60"/>
      <c r="AN27" s="60"/>
      <c r="AO27" s="60"/>
      <c r="AP27" s="60"/>
      <c r="AQ27" s="60"/>
      <c r="AR27" s="60"/>
      <c r="AS27" s="60"/>
      <c r="AT27" s="60"/>
      <c r="AU27" s="60"/>
      <c r="AV27" s="60"/>
      <c r="AW27" s="60"/>
      <c r="AX27" s="60"/>
      <c r="AY27" s="60"/>
      <c r="AZ27" s="60"/>
      <c r="BA27" s="61"/>
      <c r="BC27" s="187" t="b">
        <f t="shared" si="20"/>
        <v>0</v>
      </c>
      <c r="BD27" s="185"/>
      <c r="BE27" s="185"/>
      <c r="BF27" s="185"/>
      <c r="BG27" s="185"/>
      <c r="BH27" s="185" t="b">
        <f t="shared" si="21"/>
        <v>0</v>
      </c>
      <c r="BI27" s="185"/>
      <c r="BJ27" s="185"/>
      <c r="BK27" s="185"/>
      <c r="BL27" s="186"/>
      <c r="BM27" s="95"/>
      <c r="BN27" s="208"/>
      <c r="BO27" s="171"/>
      <c r="BP27" s="174"/>
      <c r="BQ27" s="180"/>
    </row>
    <row r="28" spans="1:69" ht="12" customHeight="1" x14ac:dyDescent="0.25">
      <c r="A28" s="56" t="s">
        <v>2</v>
      </c>
      <c r="B28" s="58">
        <v>-1</v>
      </c>
      <c r="C28" s="57">
        <v>41880</v>
      </c>
      <c r="D28" s="80" t="b">
        <f t="shared" si="0"/>
        <v>0</v>
      </c>
      <c r="E28" s="79" t="b">
        <f t="shared" si="28"/>
        <v>0</v>
      </c>
      <c r="F28" s="79" t="b">
        <f t="shared" si="29"/>
        <v>0</v>
      </c>
      <c r="G28" s="79" t="b">
        <f t="shared" si="1"/>
        <v>0</v>
      </c>
      <c r="H28" s="79" t="b">
        <f t="shared" si="2"/>
        <v>0</v>
      </c>
      <c r="I28" s="79" t="b">
        <f t="shared" si="3"/>
        <v>0</v>
      </c>
      <c r="J28" s="79" t="b">
        <f t="shared" si="4"/>
        <v>0</v>
      </c>
      <c r="K28" s="79" t="b">
        <f t="shared" si="5"/>
        <v>0</v>
      </c>
      <c r="L28" s="86" t="b">
        <f t="shared" si="6"/>
        <v>0</v>
      </c>
      <c r="M28" s="79" t="b">
        <f t="shared" si="7"/>
        <v>0</v>
      </c>
      <c r="N28" s="96" t="b">
        <f t="shared" si="8"/>
        <v>0</v>
      </c>
      <c r="O28" s="79" t="b">
        <f t="shared" si="9"/>
        <v>0</v>
      </c>
      <c r="P28" s="79" t="b">
        <f t="shared" si="10"/>
        <v>0</v>
      </c>
      <c r="Q28" s="79" t="b">
        <f t="shared" si="11"/>
        <v>0</v>
      </c>
      <c r="R28" s="79" t="b">
        <f t="shared" si="12"/>
        <v>0</v>
      </c>
      <c r="S28" s="79" t="b">
        <f t="shared" si="13"/>
        <v>0</v>
      </c>
      <c r="T28" s="79" t="b">
        <f t="shared" si="14"/>
        <v>0</v>
      </c>
      <c r="U28" s="79" t="b">
        <f t="shared" si="15"/>
        <v>0</v>
      </c>
      <c r="V28" s="79" t="b">
        <f t="shared" si="16"/>
        <v>0</v>
      </c>
      <c r="W28" s="79" t="b">
        <f t="shared" si="17"/>
        <v>0</v>
      </c>
      <c r="X28" s="79" t="b">
        <f t="shared" si="18"/>
        <v>0</v>
      </c>
      <c r="Y28" s="81" t="b">
        <f t="shared" si="19"/>
        <v>0</v>
      </c>
      <c r="Z28" s="59"/>
      <c r="AA28" s="60"/>
      <c r="AB28" s="60"/>
      <c r="AC28" s="60"/>
      <c r="AD28" s="60"/>
      <c r="AE28" s="60"/>
      <c r="AF28" s="60"/>
      <c r="AG28" s="60"/>
      <c r="AH28" s="60"/>
      <c r="AI28" s="60"/>
      <c r="AJ28" s="60"/>
      <c r="AK28" s="60"/>
      <c r="AL28" s="60"/>
      <c r="AM28" s="60"/>
      <c r="AN28" s="60"/>
      <c r="AO28" s="60"/>
      <c r="AP28" s="60"/>
      <c r="AQ28" s="60"/>
      <c r="AR28" s="60"/>
      <c r="AS28" s="60"/>
      <c r="AT28" s="60"/>
      <c r="AU28" s="60"/>
      <c r="AV28" s="60"/>
      <c r="AW28" s="60"/>
      <c r="AX28" s="60"/>
      <c r="AY28" s="60"/>
      <c r="AZ28" s="60"/>
      <c r="BA28" s="61"/>
      <c r="BC28" s="187" t="b">
        <f t="shared" si="20"/>
        <v>0</v>
      </c>
      <c r="BD28" s="185"/>
      <c r="BE28" s="185"/>
      <c r="BF28" s="185"/>
      <c r="BG28" s="185"/>
      <c r="BH28" s="185" t="b">
        <f t="shared" si="21"/>
        <v>0</v>
      </c>
      <c r="BI28" s="185"/>
      <c r="BJ28" s="185"/>
      <c r="BK28" s="185"/>
      <c r="BL28" s="186"/>
      <c r="BM28" s="95"/>
      <c r="BN28" s="208"/>
      <c r="BO28" s="171"/>
      <c r="BP28" s="174"/>
      <c r="BQ28" s="180"/>
    </row>
    <row r="29" spans="1:69" ht="12" customHeight="1" x14ac:dyDescent="0.25">
      <c r="A29" s="56" t="s">
        <v>3</v>
      </c>
      <c r="B29" s="58">
        <v>-1</v>
      </c>
      <c r="C29" s="57">
        <v>41881</v>
      </c>
      <c r="D29" s="80" t="b">
        <f t="shared" si="0"/>
        <v>0</v>
      </c>
      <c r="E29" s="79" t="b">
        <f t="shared" si="28"/>
        <v>0</v>
      </c>
      <c r="F29" s="79" t="b">
        <f t="shared" si="29"/>
        <v>0</v>
      </c>
      <c r="G29" s="79" t="b">
        <f t="shared" si="1"/>
        <v>0</v>
      </c>
      <c r="H29" s="79" t="b">
        <f t="shared" si="2"/>
        <v>0</v>
      </c>
      <c r="I29" s="79" t="b">
        <f t="shared" si="3"/>
        <v>0</v>
      </c>
      <c r="J29" s="79" t="b">
        <f t="shared" si="4"/>
        <v>0</v>
      </c>
      <c r="K29" s="79" t="b">
        <f t="shared" si="5"/>
        <v>0</v>
      </c>
      <c r="L29" s="86" t="b">
        <f t="shared" si="6"/>
        <v>0</v>
      </c>
      <c r="M29" s="79" t="b">
        <f t="shared" si="7"/>
        <v>0</v>
      </c>
      <c r="N29" s="96" t="b">
        <f t="shared" si="8"/>
        <v>0</v>
      </c>
      <c r="O29" s="79" t="b">
        <f t="shared" si="9"/>
        <v>0</v>
      </c>
      <c r="P29" s="79" t="b">
        <f t="shared" si="10"/>
        <v>0</v>
      </c>
      <c r="Q29" s="79" t="b">
        <f t="shared" si="11"/>
        <v>0</v>
      </c>
      <c r="R29" s="79" t="b">
        <f t="shared" si="12"/>
        <v>0</v>
      </c>
      <c r="S29" s="79" t="b">
        <f t="shared" si="13"/>
        <v>0</v>
      </c>
      <c r="T29" s="79" t="b">
        <f t="shared" si="14"/>
        <v>0</v>
      </c>
      <c r="U29" s="79" t="b">
        <f t="shared" si="15"/>
        <v>0</v>
      </c>
      <c r="V29" s="79" t="b">
        <f t="shared" si="16"/>
        <v>0</v>
      </c>
      <c r="W29" s="79" t="b">
        <f t="shared" si="17"/>
        <v>0</v>
      </c>
      <c r="X29" s="79" t="b">
        <f t="shared" si="18"/>
        <v>0</v>
      </c>
      <c r="Y29" s="81" t="b">
        <f t="shared" si="19"/>
        <v>0</v>
      </c>
      <c r="Z29" s="59"/>
      <c r="AA29" s="60"/>
      <c r="AB29" s="60"/>
      <c r="AC29" s="60"/>
      <c r="AD29" s="60"/>
      <c r="AE29" s="60"/>
      <c r="AF29" s="60"/>
      <c r="AG29" s="60"/>
      <c r="AH29" s="60"/>
      <c r="AI29" s="60"/>
      <c r="AJ29" s="60"/>
      <c r="AK29" s="60"/>
      <c r="AL29" s="60"/>
      <c r="AM29" s="60"/>
      <c r="AN29" s="60"/>
      <c r="AO29" s="60"/>
      <c r="AP29" s="60"/>
      <c r="AQ29" s="60"/>
      <c r="AR29" s="60"/>
      <c r="AS29" s="60"/>
      <c r="AT29" s="60"/>
      <c r="AU29" s="60"/>
      <c r="AV29" s="60"/>
      <c r="AW29" s="60"/>
      <c r="AX29" s="60"/>
      <c r="AY29" s="60"/>
      <c r="AZ29" s="60"/>
      <c r="BA29" s="61"/>
      <c r="BC29" s="187" t="b">
        <f t="shared" si="20"/>
        <v>0</v>
      </c>
      <c r="BD29" s="185"/>
      <c r="BE29" s="185"/>
      <c r="BF29" s="185"/>
      <c r="BG29" s="185"/>
      <c r="BH29" s="185" t="b">
        <f t="shared" si="21"/>
        <v>0</v>
      </c>
      <c r="BI29" s="185"/>
      <c r="BJ29" s="185"/>
      <c r="BK29" s="185"/>
      <c r="BL29" s="186"/>
      <c r="BM29" s="95"/>
      <c r="BN29" s="208"/>
      <c r="BO29" s="171"/>
      <c r="BP29" s="174"/>
      <c r="BQ29" s="180"/>
    </row>
    <row r="30" spans="1:69" ht="12" customHeight="1" thickBot="1" x14ac:dyDescent="0.3">
      <c r="A30" s="56" t="s">
        <v>4</v>
      </c>
      <c r="B30" s="73">
        <v>-1</v>
      </c>
      <c r="C30" s="62">
        <v>41882</v>
      </c>
      <c r="D30" s="84" t="b">
        <f t="shared" si="0"/>
        <v>0</v>
      </c>
      <c r="E30" s="82" t="b">
        <f t="shared" si="28"/>
        <v>0</v>
      </c>
      <c r="F30" s="82" t="b">
        <f t="shared" si="29"/>
        <v>0</v>
      </c>
      <c r="G30" s="82" t="b">
        <f t="shared" si="1"/>
        <v>0</v>
      </c>
      <c r="H30" s="82" t="b">
        <f t="shared" si="2"/>
        <v>0</v>
      </c>
      <c r="I30" s="82" t="b">
        <f t="shared" si="3"/>
        <v>0</v>
      </c>
      <c r="J30" s="82" t="b">
        <f t="shared" si="4"/>
        <v>0</v>
      </c>
      <c r="K30" s="82" t="b">
        <f t="shared" si="5"/>
        <v>0</v>
      </c>
      <c r="L30" s="87" t="b">
        <f t="shared" si="6"/>
        <v>0</v>
      </c>
      <c r="M30" s="82" t="b">
        <f t="shared" si="7"/>
        <v>0</v>
      </c>
      <c r="N30" s="94" t="b">
        <f t="shared" si="8"/>
        <v>0</v>
      </c>
      <c r="O30" s="82" t="b">
        <f t="shared" si="9"/>
        <v>0</v>
      </c>
      <c r="P30" s="82" t="b">
        <f t="shared" si="10"/>
        <v>0</v>
      </c>
      <c r="Q30" s="82" t="b">
        <f t="shared" si="11"/>
        <v>0</v>
      </c>
      <c r="R30" s="82" t="b">
        <f t="shared" si="12"/>
        <v>0</v>
      </c>
      <c r="S30" s="82" t="b">
        <f t="shared" si="13"/>
        <v>0</v>
      </c>
      <c r="T30" s="82" t="b">
        <f t="shared" si="14"/>
        <v>0</v>
      </c>
      <c r="U30" s="82" t="b">
        <f t="shared" si="15"/>
        <v>0</v>
      </c>
      <c r="V30" s="82" t="b">
        <f t="shared" si="16"/>
        <v>0</v>
      </c>
      <c r="W30" s="82" t="b">
        <f t="shared" si="17"/>
        <v>0</v>
      </c>
      <c r="X30" s="82" t="b">
        <f t="shared" si="18"/>
        <v>0</v>
      </c>
      <c r="Y30" s="83" t="b">
        <f t="shared" si="19"/>
        <v>0</v>
      </c>
      <c r="Z30" s="59"/>
      <c r="AA30" s="60"/>
      <c r="AB30" s="60"/>
      <c r="AC30" s="60"/>
      <c r="AD30" s="60"/>
      <c r="AE30" s="60"/>
      <c r="AF30" s="60"/>
      <c r="AG30" s="60"/>
      <c r="AH30" s="60"/>
      <c r="AI30" s="60"/>
      <c r="AJ30" s="60"/>
      <c r="AK30" s="60"/>
      <c r="AL30" s="60"/>
      <c r="AM30" s="60"/>
      <c r="AN30" s="60"/>
      <c r="AO30" s="60"/>
      <c r="AP30" s="60"/>
      <c r="AQ30" s="60"/>
      <c r="AR30" s="60"/>
      <c r="AS30" s="60"/>
      <c r="AT30" s="60"/>
      <c r="AU30" s="60"/>
      <c r="AV30" s="60"/>
      <c r="AW30" s="60"/>
      <c r="AX30" s="60"/>
      <c r="AY30" s="60"/>
      <c r="AZ30" s="60"/>
      <c r="BA30" s="61"/>
      <c r="BC30" s="193" t="b">
        <f t="shared" si="20"/>
        <v>0</v>
      </c>
      <c r="BD30" s="194"/>
      <c r="BE30" s="194"/>
      <c r="BF30" s="194"/>
      <c r="BG30" s="194"/>
      <c r="BH30" s="194" t="b">
        <f t="shared" si="21"/>
        <v>0</v>
      </c>
      <c r="BI30" s="194"/>
      <c r="BJ30" s="194"/>
      <c r="BK30" s="194"/>
      <c r="BL30" s="195"/>
      <c r="BM30" s="93"/>
      <c r="BN30" s="209"/>
      <c r="BO30" s="172"/>
      <c r="BP30" s="175"/>
      <c r="BQ30" s="181"/>
    </row>
    <row r="31" spans="1:69" ht="12" customHeight="1" x14ac:dyDescent="0.25">
      <c r="A31" s="49" t="s">
        <v>0</v>
      </c>
      <c r="B31" s="51">
        <v>1</v>
      </c>
      <c r="C31" s="50">
        <v>41883</v>
      </c>
      <c r="D31" s="64" t="b">
        <f t="shared" si="0"/>
        <v>0</v>
      </c>
      <c r="E31" s="52" t="b">
        <f>IF(COUNTIF(Z31:BA31,"Cardio1")&gt;0, "Cardio matin")</f>
        <v>0</v>
      </c>
      <c r="F31" s="52" t="b">
        <f>IF(COUNTIF(Z31:BA31,"Cardio2")&gt;0, "Cardio après-midi")</f>
        <v>0</v>
      </c>
      <c r="G31" s="52" t="b">
        <f t="shared" si="1"/>
        <v>0</v>
      </c>
      <c r="H31" s="52" t="b">
        <f t="shared" si="2"/>
        <v>0</v>
      </c>
      <c r="I31" s="52" t="b">
        <f t="shared" si="3"/>
        <v>0</v>
      </c>
      <c r="J31" s="52" t="b">
        <f t="shared" si="4"/>
        <v>0</v>
      </c>
      <c r="K31" s="52" t="b">
        <f t="shared" si="5"/>
        <v>0</v>
      </c>
      <c r="L31" s="85" t="b">
        <f t="shared" si="6"/>
        <v>0</v>
      </c>
      <c r="M31" s="52" t="str">
        <f t="shared" si="7"/>
        <v>Musculation matin</v>
      </c>
      <c r="N31" s="98" t="b">
        <f t="shared" si="8"/>
        <v>0</v>
      </c>
      <c r="O31" s="52" t="b">
        <f t="shared" si="9"/>
        <v>0</v>
      </c>
      <c r="P31" s="52" t="b">
        <f t="shared" si="10"/>
        <v>0</v>
      </c>
      <c r="Q31" s="52" t="str">
        <f t="shared" si="11"/>
        <v>Récupération</v>
      </c>
      <c r="R31" s="52" t="b">
        <f t="shared" si="12"/>
        <v>0</v>
      </c>
      <c r="S31" s="52" t="b">
        <f t="shared" si="13"/>
        <v>0</v>
      </c>
      <c r="T31" s="52" t="b">
        <f t="shared" si="14"/>
        <v>0</v>
      </c>
      <c r="U31" s="52" t="b">
        <f t="shared" si="15"/>
        <v>0</v>
      </c>
      <c r="V31" s="52" t="b">
        <f t="shared" si="16"/>
        <v>0</v>
      </c>
      <c r="W31" s="52" t="b">
        <f t="shared" si="17"/>
        <v>0</v>
      </c>
      <c r="X31" s="52" t="str">
        <f t="shared" si="18"/>
        <v>Volley après-midi</v>
      </c>
      <c r="Y31" s="53" t="b">
        <f t="shared" si="19"/>
        <v>0</v>
      </c>
      <c r="Z31" s="222" t="s">
        <v>37</v>
      </c>
      <c r="AA31" s="223"/>
      <c r="AB31" s="223"/>
      <c r="AC31" s="223"/>
      <c r="AD31" s="224" t="s">
        <v>101</v>
      </c>
      <c r="AE31" s="224"/>
      <c r="AF31" s="224"/>
      <c r="AG31" s="224"/>
      <c r="AH31" s="223" t="s">
        <v>37</v>
      </c>
      <c r="AI31" s="223"/>
      <c r="AJ31" s="223"/>
      <c r="AK31" s="223"/>
      <c r="AL31" s="223"/>
      <c r="AM31" s="223"/>
      <c r="AN31" s="223"/>
      <c r="AO31" s="223"/>
      <c r="AP31" s="223"/>
      <c r="AQ31" s="223"/>
      <c r="AR31" s="223"/>
      <c r="AS31" s="223"/>
      <c r="AT31" s="223"/>
      <c r="AU31" s="225" t="s">
        <v>100</v>
      </c>
      <c r="AV31" s="225"/>
      <c r="AW31" s="225"/>
      <c r="AX31" s="225"/>
      <c r="AY31" s="223" t="s">
        <v>37</v>
      </c>
      <c r="AZ31" s="223"/>
      <c r="BA31" s="226"/>
      <c r="BB31" s="100"/>
      <c r="BC31" s="232" t="str">
        <f>IF(E31="Cardio matin",("Cardio matin"),IF(G31="Décrassage",("Décrassage"),IF(K31="Muscu + Cardio matin",("Muscu + Cardio matin"),IF(M31="Musculation matin",("Musculation matin"),IF(O31="Volley/Muscu matin",("Volley/Muscu matin"),IF(R31="Repos matin",("Repos matin"),IF(T31="Repos journée",("Repos journée"),IF(U31="Vacances",("Vacances"),IF(W31="Volley matin",("Volley matin"),IF(Y31="Voyage",("Voyage")))))))))))</f>
        <v>Musculation matin</v>
      </c>
      <c r="BD31" s="233"/>
      <c r="BE31" s="233"/>
      <c r="BF31" s="233"/>
      <c r="BG31" s="234"/>
      <c r="BH31" s="235" t="str">
        <f>IF(F31="Cardio après-midi",("Cardio après-midi"),IF(H31="Match amical",("Match amical"),IF(I31="Match officiel domicile",("Match officiel domicile"),IF("Match officiel extérieur"=7,("Match officiel extérieur"),IF(L31="Muscu + Cardio après-midi",("Muscu + Cardio après-midi"),IF(N31="Musculation après-midi",("Musculation après-midi"),IF(P31="Volley/Muscu après-midi",("Volley/Muscu après-midi"),IF(S31="Repos après-midi",("Repos après-midi"),IF(T31="Repos journée",("Repos journée"),IF(U31="Vacances",("Vacances"),IF(X31="Volley après-midi",("Volley après-midi"),IF(Y31="Voyage",("Voyage")))))))))))))</f>
        <v>Volley après-midi</v>
      </c>
      <c r="BI31" s="233"/>
      <c r="BJ31" s="233"/>
      <c r="BK31" s="233"/>
      <c r="BL31" s="236"/>
      <c r="BM31" s="97"/>
      <c r="BN31" s="207">
        <v>5</v>
      </c>
      <c r="BO31" s="170" t="s">
        <v>122</v>
      </c>
      <c r="BP31" s="173" t="s">
        <v>16</v>
      </c>
      <c r="BQ31" s="179" t="s">
        <v>27</v>
      </c>
    </row>
    <row r="32" spans="1:69" ht="12" customHeight="1" x14ac:dyDescent="0.25">
      <c r="A32" s="74" t="s">
        <v>80</v>
      </c>
      <c r="B32" s="58">
        <v>1</v>
      </c>
      <c r="C32" s="57">
        <v>41884</v>
      </c>
      <c r="D32" s="80" t="b">
        <f t="shared" si="0"/>
        <v>0</v>
      </c>
      <c r="E32" s="79" t="b">
        <f t="shared" ref="E32:E37" si="30">IF(COUNTIF(Z32:BA32,"Cardio.")&gt;0, "Cardio1")</f>
        <v>0</v>
      </c>
      <c r="F32" s="79" t="b">
        <f t="shared" ref="F32:F37" si="31">IF(COUNTIF(Z32:BA32,"Cardio")&gt;0, "Cardio2")</f>
        <v>0</v>
      </c>
      <c r="G32" s="79" t="b">
        <f t="shared" si="1"/>
        <v>0</v>
      </c>
      <c r="H32" s="79" t="b">
        <f t="shared" si="2"/>
        <v>0</v>
      </c>
      <c r="I32" s="79" t="b">
        <f t="shared" si="3"/>
        <v>0</v>
      </c>
      <c r="J32" s="79" t="b">
        <f t="shared" si="4"/>
        <v>0</v>
      </c>
      <c r="K32" s="79" t="str">
        <f t="shared" si="5"/>
        <v>Muscu + Cardio matin</v>
      </c>
      <c r="L32" s="86" t="b">
        <f t="shared" si="6"/>
        <v>0</v>
      </c>
      <c r="M32" s="79" t="b">
        <f t="shared" si="7"/>
        <v>0</v>
      </c>
      <c r="N32" s="96" t="b">
        <f t="shared" si="8"/>
        <v>0</v>
      </c>
      <c r="O32" s="79" t="b">
        <f t="shared" si="9"/>
        <v>0</v>
      </c>
      <c r="P32" s="79" t="b">
        <f t="shared" si="10"/>
        <v>0</v>
      </c>
      <c r="Q32" s="79" t="str">
        <f t="shared" si="11"/>
        <v>Récupération</v>
      </c>
      <c r="R32" s="79" t="b">
        <f t="shared" si="12"/>
        <v>0</v>
      </c>
      <c r="S32" s="79" t="b">
        <f t="shared" si="13"/>
        <v>0</v>
      </c>
      <c r="T32" s="79" t="b">
        <f t="shared" si="14"/>
        <v>0</v>
      </c>
      <c r="U32" s="79" t="b">
        <f t="shared" si="15"/>
        <v>0</v>
      </c>
      <c r="V32" s="79" t="b">
        <f t="shared" si="16"/>
        <v>0</v>
      </c>
      <c r="W32" s="79" t="b">
        <f t="shared" si="17"/>
        <v>0</v>
      </c>
      <c r="X32" s="79" t="str">
        <f t="shared" si="18"/>
        <v>Volley après-midi</v>
      </c>
      <c r="Y32" s="81" t="b">
        <f t="shared" si="19"/>
        <v>0</v>
      </c>
      <c r="Z32" s="216" t="s">
        <v>37</v>
      </c>
      <c r="AA32" s="214"/>
      <c r="AB32" s="214"/>
      <c r="AC32" s="214"/>
      <c r="AD32" s="231" t="s">
        <v>104</v>
      </c>
      <c r="AE32" s="231"/>
      <c r="AF32" s="231"/>
      <c r="AG32" s="231"/>
      <c r="AH32" s="214" t="s">
        <v>37</v>
      </c>
      <c r="AI32" s="214"/>
      <c r="AJ32" s="214"/>
      <c r="AK32" s="214"/>
      <c r="AL32" s="214"/>
      <c r="AM32" s="214"/>
      <c r="AN32" s="214"/>
      <c r="AO32" s="214"/>
      <c r="AP32" s="214"/>
      <c r="AQ32" s="214"/>
      <c r="AR32" s="214"/>
      <c r="AS32" s="214"/>
      <c r="AT32" s="214"/>
      <c r="AU32" s="218" t="s">
        <v>100</v>
      </c>
      <c r="AV32" s="218"/>
      <c r="AW32" s="218"/>
      <c r="AX32" s="218"/>
      <c r="AY32" s="214" t="s">
        <v>37</v>
      </c>
      <c r="AZ32" s="214"/>
      <c r="BA32" s="215"/>
      <c r="BB32" s="100"/>
      <c r="BC32" s="187" t="str">
        <f t="shared" si="20"/>
        <v>Muscu + Cardio matin</v>
      </c>
      <c r="BD32" s="185"/>
      <c r="BE32" s="185"/>
      <c r="BF32" s="185"/>
      <c r="BG32" s="185"/>
      <c r="BH32" s="185" t="str">
        <f t="shared" si="21"/>
        <v>Volley après-midi</v>
      </c>
      <c r="BI32" s="185"/>
      <c r="BJ32" s="185"/>
      <c r="BK32" s="185"/>
      <c r="BL32" s="186"/>
      <c r="BM32" s="95"/>
      <c r="BN32" s="208"/>
      <c r="BO32" s="171"/>
      <c r="BP32" s="174"/>
      <c r="BQ32" s="180"/>
    </row>
    <row r="33" spans="1:69" ht="12" customHeight="1" x14ac:dyDescent="0.25">
      <c r="A33" s="74" t="s">
        <v>81</v>
      </c>
      <c r="B33" s="58">
        <v>1</v>
      </c>
      <c r="C33" s="57">
        <v>41885</v>
      </c>
      <c r="D33" s="80" t="b">
        <f t="shared" si="0"/>
        <v>0</v>
      </c>
      <c r="E33" s="79" t="b">
        <f t="shared" si="30"/>
        <v>0</v>
      </c>
      <c r="F33" s="79" t="b">
        <f t="shared" si="31"/>
        <v>0</v>
      </c>
      <c r="G33" s="79" t="b">
        <f t="shared" si="1"/>
        <v>0</v>
      </c>
      <c r="H33" s="79" t="b">
        <f t="shared" si="2"/>
        <v>0</v>
      </c>
      <c r="I33" s="79" t="b">
        <f t="shared" si="3"/>
        <v>0</v>
      </c>
      <c r="J33" s="79" t="b">
        <f t="shared" si="4"/>
        <v>0</v>
      </c>
      <c r="K33" s="79" t="b">
        <f t="shared" si="5"/>
        <v>0</v>
      </c>
      <c r="L33" s="86" t="b">
        <f t="shared" si="6"/>
        <v>0</v>
      </c>
      <c r="M33" s="79" t="b">
        <f t="shared" si="7"/>
        <v>0</v>
      </c>
      <c r="N33" s="96" t="b">
        <f t="shared" si="8"/>
        <v>0</v>
      </c>
      <c r="O33" s="79" t="b">
        <f t="shared" si="9"/>
        <v>0</v>
      </c>
      <c r="P33" s="79" t="b">
        <f t="shared" si="10"/>
        <v>0</v>
      </c>
      <c r="Q33" s="79" t="b">
        <f t="shared" si="11"/>
        <v>0</v>
      </c>
      <c r="R33" s="79" t="b">
        <f t="shared" si="12"/>
        <v>0</v>
      </c>
      <c r="S33" s="79" t="b">
        <f t="shared" si="13"/>
        <v>0</v>
      </c>
      <c r="T33" s="79" t="str">
        <f t="shared" si="14"/>
        <v>Repos journée</v>
      </c>
      <c r="U33" s="79" t="b">
        <f t="shared" si="15"/>
        <v>0</v>
      </c>
      <c r="V33" s="79" t="b">
        <f t="shared" si="16"/>
        <v>0</v>
      </c>
      <c r="W33" s="79" t="b">
        <f t="shared" si="17"/>
        <v>0</v>
      </c>
      <c r="X33" s="79" t="b">
        <f t="shared" si="18"/>
        <v>0</v>
      </c>
      <c r="Y33" s="81" t="b">
        <f t="shared" si="19"/>
        <v>0</v>
      </c>
      <c r="Z33" s="219" t="s">
        <v>94</v>
      </c>
      <c r="AA33" s="220"/>
      <c r="AB33" s="220"/>
      <c r="AC33" s="220"/>
      <c r="AD33" s="220"/>
      <c r="AE33" s="220"/>
      <c r="AF33" s="220"/>
      <c r="AG33" s="220"/>
      <c r="AH33" s="220"/>
      <c r="AI33" s="220"/>
      <c r="AJ33" s="220"/>
      <c r="AK33" s="220"/>
      <c r="AL33" s="220"/>
      <c r="AM33" s="220"/>
      <c r="AN33" s="220"/>
      <c r="AO33" s="220"/>
      <c r="AP33" s="220"/>
      <c r="AQ33" s="220"/>
      <c r="AR33" s="220"/>
      <c r="AS33" s="220"/>
      <c r="AT33" s="220"/>
      <c r="AU33" s="220"/>
      <c r="AV33" s="220"/>
      <c r="AW33" s="220"/>
      <c r="AX33" s="220"/>
      <c r="AY33" s="220"/>
      <c r="AZ33" s="220"/>
      <c r="BA33" s="228"/>
      <c r="BB33" s="99"/>
      <c r="BC33" s="187" t="str">
        <f t="shared" si="20"/>
        <v>Repos journée</v>
      </c>
      <c r="BD33" s="185"/>
      <c r="BE33" s="185"/>
      <c r="BF33" s="185"/>
      <c r="BG33" s="185"/>
      <c r="BH33" s="185" t="str">
        <f t="shared" si="21"/>
        <v>Repos journée</v>
      </c>
      <c r="BI33" s="185"/>
      <c r="BJ33" s="185"/>
      <c r="BK33" s="185"/>
      <c r="BL33" s="186"/>
      <c r="BM33" s="95"/>
      <c r="BN33" s="208"/>
      <c r="BO33" s="171"/>
      <c r="BP33" s="174"/>
      <c r="BQ33" s="180"/>
    </row>
    <row r="34" spans="1:69" ht="12" customHeight="1" x14ac:dyDescent="0.25">
      <c r="A34" s="74" t="s">
        <v>1</v>
      </c>
      <c r="B34" s="58">
        <v>1</v>
      </c>
      <c r="C34" s="57">
        <v>41886</v>
      </c>
      <c r="D34" s="80" t="b">
        <f t="shared" si="0"/>
        <v>0</v>
      </c>
      <c r="E34" s="79" t="b">
        <f t="shared" si="30"/>
        <v>0</v>
      </c>
      <c r="F34" s="79" t="b">
        <f t="shared" si="31"/>
        <v>0</v>
      </c>
      <c r="G34" s="79" t="b">
        <f t="shared" si="1"/>
        <v>0</v>
      </c>
      <c r="H34" s="79" t="b">
        <f t="shared" si="2"/>
        <v>0</v>
      </c>
      <c r="I34" s="79" t="b">
        <f t="shared" si="3"/>
        <v>0</v>
      </c>
      <c r="J34" s="79" t="b">
        <f t="shared" si="4"/>
        <v>0</v>
      </c>
      <c r="K34" s="79" t="b">
        <f t="shared" si="5"/>
        <v>0</v>
      </c>
      <c r="L34" s="86" t="b">
        <f t="shared" si="6"/>
        <v>0</v>
      </c>
      <c r="M34" s="79" t="str">
        <f t="shared" si="7"/>
        <v>Musculation matin</v>
      </c>
      <c r="N34" s="96" t="b">
        <f t="shared" si="8"/>
        <v>0</v>
      </c>
      <c r="O34" s="79" t="b">
        <f t="shared" si="9"/>
        <v>0</v>
      </c>
      <c r="P34" s="79" t="b">
        <f t="shared" si="10"/>
        <v>0</v>
      </c>
      <c r="Q34" s="79" t="str">
        <f t="shared" si="11"/>
        <v>Récupération</v>
      </c>
      <c r="R34" s="79" t="b">
        <f t="shared" si="12"/>
        <v>0</v>
      </c>
      <c r="S34" s="79" t="b">
        <f t="shared" si="13"/>
        <v>0</v>
      </c>
      <c r="T34" s="79" t="b">
        <f t="shared" si="14"/>
        <v>0</v>
      </c>
      <c r="U34" s="79" t="b">
        <f t="shared" si="15"/>
        <v>0</v>
      </c>
      <c r="V34" s="79" t="b">
        <f t="shared" si="16"/>
        <v>0</v>
      </c>
      <c r="W34" s="79" t="b">
        <f t="shared" si="17"/>
        <v>0</v>
      </c>
      <c r="X34" s="79" t="str">
        <f t="shared" si="18"/>
        <v>Volley après-midi</v>
      </c>
      <c r="Y34" s="81" t="b">
        <f t="shared" si="19"/>
        <v>0</v>
      </c>
      <c r="Z34" s="216" t="s">
        <v>37</v>
      </c>
      <c r="AA34" s="214"/>
      <c r="AB34" s="214"/>
      <c r="AC34" s="214"/>
      <c r="AD34" s="217" t="s">
        <v>101</v>
      </c>
      <c r="AE34" s="217"/>
      <c r="AF34" s="217"/>
      <c r="AG34" s="217"/>
      <c r="AH34" s="214" t="s">
        <v>37</v>
      </c>
      <c r="AI34" s="214"/>
      <c r="AJ34" s="214"/>
      <c r="AK34" s="214"/>
      <c r="AL34" s="214"/>
      <c r="AM34" s="214"/>
      <c r="AN34" s="214"/>
      <c r="AO34" s="214"/>
      <c r="AP34" s="214"/>
      <c r="AQ34" s="214"/>
      <c r="AR34" s="214"/>
      <c r="AS34" s="214"/>
      <c r="AT34" s="214"/>
      <c r="AU34" s="218" t="s">
        <v>100</v>
      </c>
      <c r="AV34" s="218"/>
      <c r="AW34" s="218"/>
      <c r="AX34" s="218"/>
      <c r="AY34" s="214" t="s">
        <v>37</v>
      </c>
      <c r="AZ34" s="214"/>
      <c r="BA34" s="215"/>
      <c r="BB34" s="100"/>
      <c r="BC34" s="187" t="str">
        <f t="shared" si="20"/>
        <v>Musculation matin</v>
      </c>
      <c r="BD34" s="185"/>
      <c r="BE34" s="185"/>
      <c r="BF34" s="185"/>
      <c r="BG34" s="185"/>
      <c r="BH34" s="185" t="str">
        <f t="shared" si="21"/>
        <v>Volley après-midi</v>
      </c>
      <c r="BI34" s="185"/>
      <c r="BJ34" s="185"/>
      <c r="BK34" s="185"/>
      <c r="BL34" s="186"/>
      <c r="BM34" s="95"/>
      <c r="BN34" s="208"/>
      <c r="BO34" s="171"/>
      <c r="BP34" s="174"/>
      <c r="BQ34" s="180"/>
    </row>
    <row r="35" spans="1:69" ht="12" customHeight="1" x14ac:dyDescent="0.25">
      <c r="A35" s="74" t="s">
        <v>2</v>
      </c>
      <c r="B35" s="58">
        <v>1</v>
      </c>
      <c r="C35" s="57">
        <v>41887</v>
      </c>
      <c r="D35" s="80" t="b">
        <f t="shared" si="0"/>
        <v>0</v>
      </c>
      <c r="E35" s="79" t="b">
        <f t="shared" si="30"/>
        <v>0</v>
      </c>
      <c r="F35" s="79" t="b">
        <f t="shared" si="31"/>
        <v>0</v>
      </c>
      <c r="G35" s="79" t="b">
        <f t="shared" si="1"/>
        <v>0</v>
      </c>
      <c r="H35" s="79" t="b">
        <f t="shared" si="2"/>
        <v>0</v>
      </c>
      <c r="I35" s="79" t="b">
        <f t="shared" si="3"/>
        <v>0</v>
      </c>
      <c r="J35" s="79" t="b">
        <f t="shared" si="4"/>
        <v>0</v>
      </c>
      <c r="K35" s="79" t="str">
        <f t="shared" si="5"/>
        <v>Muscu + Cardio matin</v>
      </c>
      <c r="L35" s="86" t="b">
        <f t="shared" si="6"/>
        <v>0</v>
      </c>
      <c r="M35" s="79" t="b">
        <f t="shared" si="7"/>
        <v>0</v>
      </c>
      <c r="N35" s="96" t="b">
        <f t="shared" si="8"/>
        <v>0</v>
      </c>
      <c r="O35" s="79" t="b">
        <f t="shared" si="9"/>
        <v>0</v>
      </c>
      <c r="P35" s="79" t="b">
        <f t="shared" si="10"/>
        <v>0</v>
      </c>
      <c r="Q35" s="79" t="str">
        <f t="shared" si="11"/>
        <v>Récupération</v>
      </c>
      <c r="R35" s="79" t="b">
        <f t="shared" si="12"/>
        <v>0</v>
      </c>
      <c r="S35" s="79" t="b">
        <f t="shared" si="13"/>
        <v>0</v>
      </c>
      <c r="T35" s="79" t="b">
        <f t="shared" si="14"/>
        <v>0</v>
      </c>
      <c r="U35" s="79" t="b">
        <f t="shared" si="15"/>
        <v>0</v>
      </c>
      <c r="V35" s="79" t="b">
        <f t="shared" si="16"/>
        <v>0</v>
      </c>
      <c r="W35" s="79" t="b">
        <f t="shared" si="17"/>
        <v>0</v>
      </c>
      <c r="X35" s="79" t="str">
        <f t="shared" si="18"/>
        <v>Volley après-midi</v>
      </c>
      <c r="Y35" s="81" t="b">
        <f t="shared" si="19"/>
        <v>0</v>
      </c>
      <c r="Z35" s="216" t="s">
        <v>37</v>
      </c>
      <c r="AA35" s="214"/>
      <c r="AB35" s="214"/>
      <c r="AC35" s="214"/>
      <c r="AD35" s="231" t="s">
        <v>104</v>
      </c>
      <c r="AE35" s="231"/>
      <c r="AF35" s="231"/>
      <c r="AG35" s="231"/>
      <c r="AH35" s="214" t="s">
        <v>37</v>
      </c>
      <c r="AI35" s="214"/>
      <c r="AJ35" s="214"/>
      <c r="AK35" s="214"/>
      <c r="AL35" s="214"/>
      <c r="AM35" s="214"/>
      <c r="AN35" s="214"/>
      <c r="AO35" s="214"/>
      <c r="AP35" s="214"/>
      <c r="AQ35" s="214"/>
      <c r="AR35" s="214"/>
      <c r="AS35" s="214"/>
      <c r="AT35" s="214"/>
      <c r="AU35" s="218" t="s">
        <v>100</v>
      </c>
      <c r="AV35" s="218"/>
      <c r="AW35" s="218"/>
      <c r="AX35" s="218"/>
      <c r="AY35" s="214" t="s">
        <v>37</v>
      </c>
      <c r="AZ35" s="214"/>
      <c r="BA35" s="215"/>
      <c r="BB35" s="100"/>
      <c r="BC35" s="187" t="str">
        <f t="shared" si="20"/>
        <v>Muscu + Cardio matin</v>
      </c>
      <c r="BD35" s="185"/>
      <c r="BE35" s="185"/>
      <c r="BF35" s="185"/>
      <c r="BG35" s="185"/>
      <c r="BH35" s="185" t="str">
        <f t="shared" si="21"/>
        <v>Volley après-midi</v>
      </c>
      <c r="BI35" s="185"/>
      <c r="BJ35" s="185"/>
      <c r="BK35" s="185"/>
      <c r="BL35" s="186"/>
      <c r="BM35" s="95"/>
      <c r="BN35" s="208"/>
      <c r="BO35" s="171"/>
      <c r="BP35" s="174"/>
      <c r="BQ35" s="180"/>
    </row>
    <row r="36" spans="1:69" ht="12" customHeight="1" x14ac:dyDescent="0.25">
      <c r="A36" s="74" t="s">
        <v>3</v>
      </c>
      <c r="B36" s="58">
        <v>1</v>
      </c>
      <c r="C36" s="57">
        <v>41888</v>
      </c>
      <c r="D36" s="80" t="b">
        <f t="shared" si="0"/>
        <v>0</v>
      </c>
      <c r="E36" s="79" t="b">
        <f t="shared" si="30"/>
        <v>0</v>
      </c>
      <c r="F36" s="79" t="b">
        <f t="shared" si="31"/>
        <v>0</v>
      </c>
      <c r="G36" s="79" t="b">
        <f t="shared" si="1"/>
        <v>0</v>
      </c>
      <c r="H36" s="79" t="b">
        <f t="shared" si="2"/>
        <v>0</v>
      </c>
      <c r="I36" s="79" t="b">
        <f t="shared" si="3"/>
        <v>0</v>
      </c>
      <c r="J36" s="79" t="b">
        <f t="shared" si="4"/>
        <v>0</v>
      </c>
      <c r="K36" s="79" t="str">
        <f t="shared" si="5"/>
        <v>Muscu + Cardio matin</v>
      </c>
      <c r="L36" s="86" t="b">
        <f t="shared" si="6"/>
        <v>0</v>
      </c>
      <c r="M36" s="79" t="b">
        <f t="shared" si="7"/>
        <v>0</v>
      </c>
      <c r="N36" s="96" t="b">
        <f t="shared" si="8"/>
        <v>0</v>
      </c>
      <c r="O36" s="79" t="b">
        <f t="shared" si="9"/>
        <v>0</v>
      </c>
      <c r="P36" s="79" t="b">
        <f t="shared" si="10"/>
        <v>0</v>
      </c>
      <c r="Q36" s="79" t="str">
        <f t="shared" si="11"/>
        <v>Récupération</v>
      </c>
      <c r="R36" s="79" t="b">
        <f t="shared" si="12"/>
        <v>0</v>
      </c>
      <c r="S36" s="79" t="str">
        <f t="shared" si="13"/>
        <v>Repos après-midi</v>
      </c>
      <c r="T36" s="79" t="b">
        <f t="shared" si="14"/>
        <v>0</v>
      </c>
      <c r="U36" s="79" t="b">
        <f t="shared" si="15"/>
        <v>0</v>
      </c>
      <c r="V36" s="79" t="b">
        <f t="shared" si="16"/>
        <v>0</v>
      </c>
      <c r="W36" s="79" t="b">
        <f t="shared" si="17"/>
        <v>0</v>
      </c>
      <c r="X36" s="79" t="b">
        <f t="shared" si="18"/>
        <v>0</v>
      </c>
      <c r="Y36" s="81" t="b">
        <f t="shared" si="19"/>
        <v>0</v>
      </c>
      <c r="Z36" s="216" t="s">
        <v>37</v>
      </c>
      <c r="AA36" s="214"/>
      <c r="AB36" s="214"/>
      <c r="AC36" s="214"/>
      <c r="AD36" s="231" t="s">
        <v>104</v>
      </c>
      <c r="AE36" s="231"/>
      <c r="AF36" s="231"/>
      <c r="AG36" s="231"/>
      <c r="AH36" s="220" t="s">
        <v>93</v>
      </c>
      <c r="AI36" s="220"/>
      <c r="AJ36" s="220"/>
      <c r="AK36" s="220"/>
      <c r="AL36" s="220"/>
      <c r="AM36" s="220"/>
      <c r="AN36" s="220"/>
      <c r="AO36" s="220"/>
      <c r="AP36" s="220"/>
      <c r="AQ36" s="220"/>
      <c r="AR36" s="220"/>
      <c r="AS36" s="220"/>
      <c r="AT36" s="220"/>
      <c r="AU36" s="220"/>
      <c r="AV36" s="220"/>
      <c r="AW36" s="220"/>
      <c r="AX36" s="220"/>
      <c r="AY36" s="220"/>
      <c r="AZ36" s="220"/>
      <c r="BA36" s="228"/>
      <c r="BB36" s="99"/>
      <c r="BC36" s="187" t="str">
        <f t="shared" si="20"/>
        <v>Muscu + Cardio matin</v>
      </c>
      <c r="BD36" s="185"/>
      <c r="BE36" s="185"/>
      <c r="BF36" s="185"/>
      <c r="BG36" s="185"/>
      <c r="BH36" s="185" t="str">
        <f t="shared" si="21"/>
        <v>Repos après-midi</v>
      </c>
      <c r="BI36" s="185"/>
      <c r="BJ36" s="185"/>
      <c r="BK36" s="185"/>
      <c r="BL36" s="186"/>
      <c r="BM36" s="95"/>
      <c r="BN36" s="208"/>
      <c r="BO36" s="171"/>
      <c r="BP36" s="174"/>
      <c r="BQ36" s="180"/>
    </row>
    <row r="37" spans="1:69" ht="12" customHeight="1" thickBot="1" x14ac:dyDescent="0.3">
      <c r="A37" s="56" t="s">
        <v>4</v>
      </c>
      <c r="B37" s="63">
        <v>1</v>
      </c>
      <c r="C37" s="62">
        <v>41889</v>
      </c>
      <c r="D37" s="84" t="b">
        <f t="shared" si="0"/>
        <v>0</v>
      </c>
      <c r="E37" s="82" t="b">
        <f t="shared" si="30"/>
        <v>0</v>
      </c>
      <c r="F37" s="82" t="b">
        <f t="shared" si="31"/>
        <v>0</v>
      </c>
      <c r="G37" s="82" t="b">
        <f t="shared" si="1"/>
        <v>0</v>
      </c>
      <c r="H37" s="82" t="b">
        <f t="shared" si="2"/>
        <v>0</v>
      </c>
      <c r="I37" s="82" t="b">
        <f t="shared" si="3"/>
        <v>0</v>
      </c>
      <c r="J37" s="82" t="b">
        <f t="shared" si="4"/>
        <v>0</v>
      </c>
      <c r="K37" s="82" t="b">
        <f t="shared" si="5"/>
        <v>0</v>
      </c>
      <c r="L37" s="87" t="b">
        <f t="shared" si="6"/>
        <v>0</v>
      </c>
      <c r="M37" s="82" t="b">
        <f t="shared" si="7"/>
        <v>0</v>
      </c>
      <c r="N37" s="94" t="b">
        <f t="shared" si="8"/>
        <v>0</v>
      </c>
      <c r="O37" s="82" t="b">
        <f t="shared" si="9"/>
        <v>0</v>
      </c>
      <c r="P37" s="82" t="b">
        <f t="shared" si="10"/>
        <v>0</v>
      </c>
      <c r="Q37" s="82" t="b">
        <f t="shared" si="11"/>
        <v>0</v>
      </c>
      <c r="R37" s="82" t="b">
        <f t="shared" si="12"/>
        <v>0</v>
      </c>
      <c r="S37" s="82" t="b">
        <f t="shared" si="13"/>
        <v>0</v>
      </c>
      <c r="T37" s="82" t="str">
        <f t="shared" si="14"/>
        <v>Repos journée</v>
      </c>
      <c r="U37" s="82" t="b">
        <f t="shared" si="15"/>
        <v>0</v>
      </c>
      <c r="V37" s="82" t="b">
        <f t="shared" si="16"/>
        <v>0</v>
      </c>
      <c r="W37" s="82" t="b">
        <f t="shared" si="17"/>
        <v>0</v>
      </c>
      <c r="X37" s="82" t="b">
        <f t="shared" si="18"/>
        <v>0</v>
      </c>
      <c r="Y37" s="83" t="b">
        <f t="shared" si="19"/>
        <v>0</v>
      </c>
      <c r="Z37" s="210" t="s">
        <v>94</v>
      </c>
      <c r="AA37" s="211"/>
      <c r="AB37" s="211"/>
      <c r="AC37" s="211"/>
      <c r="AD37" s="211"/>
      <c r="AE37" s="211"/>
      <c r="AF37" s="211"/>
      <c r="AG37" s="211"/>
      <c r="AH37" s="211"/>
      <c r="AI37" s="211"/>
      <c r="AJ37" s="211"/>
      <c r="AK37" s="211"/>
      <c r="AL37" s="211"/>
      <c r="AM37" s="211"/>
      <c r="AN37" s="211"/>
      <c r="AO37" s="211"/>
      <c r="AP37" s="211"/>
      <c r="AQ37" s="211"/>
      <c r="AR37" s="211"/>
      <c r="AS37" s="211"/>
      <c r="AT37" s="211"/>
      <c r="AU37" s="211"/>
      <c r="AV37" s="211"/>
      <c r="AW37" s="211"/>
      <c r="AX37" s="211"/>
      <c r="AY37" s="211"/>
      <c r="AZ37" s="211"/>
      <c r="BA37" s="212"/>
      <c r="BB37" s="99"/>
      <c r="BC37" s="193" t="str">
        <f t="shared" si="20"/>
        <v>Repos journée</v>
      </c>
      <c r="BD37" s="194"/>
      <c r="BE37" s="194"/>
      <c r="BF37" s="194"/>
      <c r="BG37" s="194"/>
      <c r="BH37" s="194" t="str">
        <f t="shared" si="21"/>
        <v>Repos journée</v>
      </c>
      <c r="BI37" s="194"/>
      <c r="BJ37" s="194"/>
      <c r="BK37" s="194"/>
      <c r="BL37" s="195"/>
      <c r="BM37" s="93"/>
      <c r="BN37" s="209"/>
      <c r="BO37" s="171"/>
      <c r="BP37" s="175"/>
      <c r="BQ37" s="181"/>
    </row>
    <row r="38" spans="1:69" ht="12" customHeight="1" x14ac:dyDescent="0.25">
      <c r="A38" s="75" t="s">
        <v>0</v>
      </c>
      <c r="B38" s="51">
        <v>2</v>
      </c>
      <c r="C38" s="50">
        <v>41890</v>
      </c>
      <c r="D38" s="64" t="b">
        <f t="shared" si="0"/>
        <v>0</v>
      </c>
      <c r="E38" s="52" t="b">
        <f>IF(COUNTIF(Z38:BA38,"Cardio1")&gt;0, "Cardio matin")</f>
        <v>0</v>
      </c>
      <c r="F38" s="52" t="b">
        <f>IF(COUNTIF(Z38:BA38,"Cardio2")&gt;0, "Cardio après-midi")</f>
        <v>0</v>
      </c>
      <c r="G38" s="52" t="b">
        <f t="shared" si="1"/>
        <v>0</v>
      </c>
      <c r="H38" s="52" t="b">
        <f t="shared" si="2"/>
        <v>0</v>
      </c>
      <c r="I38" s="52" t="b">
        <f t="shared" si="3"/>
        <v>0</v>
      </c>
      <c r="J38" s="52" t="b">
        <f t="shared" si="4"/>
        <v>0</v>
      </c>
      <c r="K38" s="52" t="b">
        <f t="shared" si="5"/>
        <v>0</v>
      </c>
      <c r="L38" s="85" t="b">
        <f t="shared" si="6"/>
        <v>0</v>
      </c>
      <c r="M38" s="52" t="str">
        <f t="shared" si="7"/>
        <v>Musculation matin</v>
      </c>
      <c r="N38" s="98" t="b">
        <f t="shared" si="8"/>
        <v>0</v>
      </c>
      <c r="O38" s="52" t="b">
        <f t="shared" si="9"/>
        <v>0</v>
      </c>
      <c r="P38" s="52" t="b">
        <f t="shared" si="10"/>
        <v>0</v>
      </c>
      <c r="Q38" s="52" t="str">
        <f t="shared" si="11"/>
        <v>Récupération</v>
      </c>
      <c r="R38" s="52" t="b">
        <f t="shared" si="12"/>
        <v>0</v>
      </c>
      <c r="S38" s="52" t="b">
        <f t="shared" si="13"/>
        <v>0</v>
      </c>
      <c r="T38" s="52" t="b">
        <f t="shared" si="14"/>
        <v>0</v>
      </c>
      <c r="U38" s="52" t="b">
        <f t="shared" si="15"/>
        <v>0</v>
      </c>
      <c r="V38" s="52" t="b">
        <f t="shared" si="16"/>
        <v>0</v>
      </c>
      <c r="W38" s="52" t="b">
        <f t="shared" si="17"/>
        <v>0</v>
      </c>
      <c r="X38" s="52" t="str">
        <f t="shared" si="18"/>
        <v>Volley après-midi</v>
      </c>
      <c r="Y38" s="53" t="b">
        <f t="shared" si="19"/>
        <v>0</v>
      </c>
      <c r="Z38" s="222" t="s">
        <v>37</v>
      </c>
      <c r="AA38" s="223"/>
      <c r="AB38" s="223"/>
      <c r="AC38" s="223"/>
      <c r="AD38" s="224" t="s">
        <v>101</v>
      </c>
      <c r="AE38" s="224"/>
      <c r="AF38" s="224"/>
      <c r="AG38" s="224"/>
      <c r="AH38" s="223" t="s">
        <v>37</v>
      </c>
      <c r="AI38" s="223"/>
      <c r="AJ38" s="223"/>
      <c r="AK38" s="223"/>
      <c r="AL38" s="223"/>
      <c r="AM38" s="223"/>
      <c r="AN38" s="223"/>
      <c r="AO38" s="223"/>
      <c r="AP38" s="223"/>
      <c r="AQ38" s="223"/>
      <c r="AR38" s="223"/>
      <c r="AS38" s="223"/>
      <c r="AT38" s="223"/>
      <c r="AU38" s="225" t="s">
        <v>100</v>
      </c>
      <c r="AV38" s="225"/>
      <c r="AW38" s="225"/>
      <c r="AX38" s="225"/>
      <c r="AY38" s="223" t="s">
        <v>37</v>
      </c>
      <c r="AZ38" s="223"/>
      <c r="BA38" s="226"/>
      <c r="BB38" s="100"/>
      <c r="BC38" s="188" t="str">
        <f t="shared" si="20"/>
        <v>Musculation matin</v>
      </c>
      <c r="BD38" s="189"/>
      <c r="BE38" s="189"/>
      <c r="BF38" s="189"/>
      <c r="BG38" s="189"/>
      <c r="BH38" s="189" t="str">
        <f t="shared" si="21"/>
        <v>Volley après-midi</v>
      </c>
      <c r="BI38" s="189"/>
      <c r="BJ38" s="189"/>
      <c r="BK38" s="189"/>
      <c r="BL38" s="190"/>
      <c r="BM38" s="97"/>
      <c r="BN38" s="207">
        <v>6</v>
      </c>
      <c r="BO38" s="171"/>
      <c r="BP38" s="173" t="s">
        <v>123</v>
      </c>
      <c r="BQ38" s="179" t="s">
        <v>124</v>
      </c>
    </row>
    <row r="39" spans="1:69" ht="12" customHeight="1" x14ac:dyDescent="0.25">
      <c r="A39" s="74" t="s">
        <v>80</v>
      </c>
      <c r="B39" s="58">
        <v>2</v>
      </c>
      <c r="C39" s="57">
        <v>41891</v>
      </c>
      <c r="D39" s="80" t="b">
        <f t="shared" si="0"/>
        <v>0</v>
      </c>
      <c r="E39" s="79" t="b">
        <f t="shared" ref="E39:E44" si="32">IF(COUNTIF(Z39:BA39,"Cardio.")&gt;0, "Cardio1")</f>
        <v>0</v>
      </c>
      <c r="F39" s="79" t="b">
        <f t="shared" ref="F39:F44" si="33">IF(COUNTIF(Z39:BA39,"Cardio")&gt;0, "Cardio2")</f>
        <v>0</v>
      </c>
      <c r="G39" s="79" t="b">
        <f t="shared" si="1"/>
        <v>0</v>
      </c>
      <c r="H39" s="79" t="b">
        <f t="shared" si="2"/>
        <v>0</v>
      </c>
      <c r="I39" s="79" t="b">
        <f t="shared" si="3"/>
        <v>0</v>
      </c>
      <c r="J39" s="79" t="b">
        <f t="shared" si="4"/>
        <v>0</v>
      </c>
      <c r="K39" s="79" t="b">
        <f t="shared" si="5"/>
        <v>0</v>
      </c>
      <c r="L39" s="86" t="b">
        <f t="shared" si="6"/>
        <v>0</v>
      </c>
      <c r="M39" s="79" t="str">
        <f t="shared" si="7"/>
        <v>Musculation matin</v>
      </c>
      <c r="N39" s="96" t="b">
        <f t="shared" si="8"/>
        <v>0</v>
      </c>
      <c r="O39" s="79" t="b">
        <f t="shared" si="9"/>
        <v>0</v>
      </c>
      <c r="P39" s="79" t="b">
        <f t="shared" si="10"/>
        <v>0</v>
      </c>
      <c r="Q39" s="79" t="str">
        <f t="shared" si="11"/>
        <v>Récupération</v>
      </c>
      <c r="R39" s="79" t="b">
        <f t="shared" si="12"/>
        <v>0</v>
      </c>
      <c r="S39" s="79" t="b">
        <f t="shared" si="13"/>
        <v>0</v>
      </c>
      <c r="T39" s="79" t="b">
        <f t="shared" si="14"/>
        <v>0</v>
      </c>
      <c r="U39" s="79" t="b">
        <f t="shared" si="15"/>
        <v>0</v>
      </c>
      <c r="V39" s="79" t="b">
        <f t="shared" si="16"/>
        <v>0</v>
      </c>
      <c r="W39" s="79" t="b">
        <f t="shared" si="17"/>
        <v>0</v>
      </c>
      <c r="X39" s="79" t="str">
        <f t="shared" si="18"/>
        <v>Volley après-midi</v>
      </c>
      <c r="Y39" s="81" t="b">
        <f t="shared" si="19"/>
        <v>0</v>
      </c>
      <c r="Z39" s="216" t="s">
        <v>37</v>
      </c>
      <c r="AA39" s="214"/>
      <c r="AB39" s="214"/>
      <c r="AC39" s="214"/>
      <c r="AD39" s="217" t="s">
        <v>101</v>
      </c>
      <c r="AE39" s="217"/>
      <c r="AF39" s="217"/>
      <c r="AG39" s="217"/>
      <c r="AH39" s="214" t="s">
        <v>37</v>
      </c>
      <c r="AI39" s="214"/>
      <c r="AJ39" s="214"/>
      <c r="AK39" s="214"/>
      <c r="AL39" s="214"/>
      <c r="AM39" s="214"/>
      <c r="AN39" s="214"/>
      <c r="AO39" s="214"/>
      <c r="AP39" s="214"/>
      <c r="AQ39" s="214"/>
      <c r="AR39" s="214"/>
      <c r="AS39" s="214"/>
      <c r="AT39" s="214"/>
      <c r="AU39" s="218" t="s">
        <v>100</v>
      </c>
      <c r="AV39" s="218"/>
      <c r="AW39" s="218"/>
      <c r="AX39" s="218"/>
      <c r="AY39" s="214" t="s">
        <v>37</v>
      </c>
      <c r="AZ39" s="214"/>
      <c r="BA39" s="215"/>
      <c r="BB39" s="100"/>
      <c r="BC39" s="187" t="str">
        <f t="shared" si="20"/>
        <v>Musculation matin</v>
      </c>
      <c r="BD39" s="185"/>
      <c r="BE39" s="185"/>
      <c r="BF39" s="185"/>
      <c r="BG39" s="185"/>
      <c r="BH39" s="185" t="str">
        <f t="shared" si="21"/>
        <v>Volley après-midi</v>
      </c>
      <c r="BI39" s="185"/>
      <c r="BJ39" s="185"/>
      <c r="BK39" s="185"/>
      <c r="BL39" s="186"/>
      <c r="BM39" s="95"/>
      <c r="BN39" s="208"/>
      <c r="BO39" s="171"/>
      <c r="BP39" s="174"/>
      <c r="BQ39" s="180"/>
    </row>
    <row r="40" spans="1:69" ht="12" customHeight="1" x14ac:dyDescent="0.25">
      <c r="A40" s="74" t="s">
        <v>81</v>
      </c>
      <c r="B40" s="58">
        <v>2</v>
      </c>
      <c r="C40" s="57">
        <v>41892</v>
      </c>
      <c r="D40" s="80" t="b">
        <f t="shared" si="0"/>
        <v>0</v>
      </c>
      <c r="E40" s="79" t="b">
        <f t="shared" si="32"/>
        <v>0</v>
      </c>
      <c r="F40" s="79" t="b">
        <f t="shared" si="33"/>
        <v>0</v>
      </c>
      <c r="G40" s="79" t="b">
        <f t="shared" si="1"/>
        <v>0</v>
      </c>
      <c r="H40" s="79" t="b">
        <f t="shared" si="2"/>
        <v>0</v>
      </c>
      <c r="I40" s="79" t="b">
        <f t="shared" si="3"/>
        <v>0</v>
      </c>
      <c r="J40" s="79" t="b">
        <f t="shared" si="4"/>
        <v>0</v>
      </c>
      <c r="K40" s="79" t="b">
        <f t="shared" si="5"/>
        <v>0</v>
      </c>
      <c r="L40" s="86" t="b">
        <f t="shared" si="6"/>
        <v>0</v>
      </c>
      <c r="M40" s="79" t="b">
        <f t="shared" si="7"/>
        <v>0</v>
      </c>
      <c r="N40" s="96" t="b">
        <f t="shared" si="8"/>
        <v>0</v>
      </c>
      <c r="O40" s="79" t="b">
        <f t="shared" si="9"/>
        <v>0</v>
      </c>
      <c r="P40" s="79" t="b">
        <f t="shared" si="10"/>
        <v>0</v>
      </c>
      <c r="Q40" s="79" t="b">
        <f t="shared" si="11"/>
        <v>0</v>
      </c>
      <c r="R40" s="79" t="b">
        <f t="shared" si="12"/>
        <v>0</v>
      </c>
      <c r="S40" s="79" t="b">
        <f t="shared" si="13"/>
        <v>0</v>
      </c>
      <c r="T40" s="79" t="str">
        <f t="shared" si="14"/>
        <v>Repos journée</v>
      </c>
      <c r="U40" s="79" t="b">
        <f t="shared" si="15"/>
        <v>0</v>
      </c>
      <c r="V40" s="79" t="b">
        <f t="shared" si="16"/>
        <v>0</v>
      </c>
      <c r="W40" s="79" t="b">
        <f t="shared" si="17"/>
        <v>0</v>
      </c>
      <c r="X40" s="79" t="b">
        <f t="shared" si="18"/>
        <v>0</v>
      </c>
      <c r="Y40" s="81" t="b">
        <f t="shared" si="19"/>
        <v>0</v>
      </c>
      <c r="Z40" s="219" t="s">
        <v>94</v>
      </c>
      <c r="AA40" s="220"/>
      <c r="AB40" s="220"/>
      <c r="AC40" s="220"/>
      <c r="AD40" s="220"/>
      <c r="AE40" s="220"/>
      <c r="AF40" s="220"/>
      <c r="AG40" s="220"/>
      <c r="AH40" s="220"/>
      <c r="AI40" s="220"/>
      <c r="AJ40" s="220"/>
      <c r="AK40" s="220"/>
      <c r="AL40" s="220"/>
      <c r="AM40" s="220"/>
      <c r="AN40" s="220"/>
      <c r="AO40" s="220"/>
      <c r="AP40" s="220"/>
      <c r="AQ40" s="220"/>
      <c r="AR40" s="220"/>
      <c r="AS40" s="220"/>
      <c r="AT40" s="220"/>
      <c r="AU40" s="220"/>
      <c r="AV40" s="220"/>
      <c r="AW40" s="220"/>
      <c r="AX40" s="220"/>
      <c r="AY40" s="220"/>
      <c r="AZ40" s="220"/>
      <c r="BA40" s="228"/>
      <c r="BB40" s="99"/>
      <c r="BC40" s="187" t="str">
        <f t="shared" si="20"/>
        <v>Repos journée</v>
      </c>
      <c r="BD40" s="185"/>
      <c r="BE40" s="185"/>
      <c r="BF40" s="185"/>
      <c r="BG40" s="185"/>
      <c r="BH40" s="185" t="str">
        <f t="shared" si="21"/>
        <v>Repos journée</v>
      </c>
      <c r="BI40" s="185"/>
      <c r="BJ40" s="185"/>
      <c r="BK40" s="185"/>
      <c r="BL40" s="186"/>
      <c r="BM40" s="95"/>
      <c r="BN40" s="208"/>
      <c r="BO40" s="171"/>
      <c r="BP40" s="174"/>
      <c r="BQ40" s="180"/>
    </row>
    <row r="41" spans="1:69" ht="12" customHeight="1" x14ac:dyDescent="0.25">
      <c r="A41" s="74" t="s">
        <v>1</v>
      </c>
      <c r="B41" s="58">
        <v>2</v>
      </c>
      <c r="C41" s="57">
        <v>41893</v>
      </c>
      <c r="D41" s="80" t="b">
        <f t="shared" si="0"/>
        <v>0</v>
      </c>
      <c r="E41" s="79" t="b">
        <f t="shared" si="32"/>
        <v>0</v>
      </c>
      <c r="F41" s="79" t="b">
        <f t="shared" si="33"/>
        <v>0</v>
      </c>
      <c r="G41" s="79" t="b">
        <f t="shared" si="1"/>
        <v>0</v>
      </c>
      <c r="H41" s="79" t="b">
        <f t="shared" si="2"/>
        <v>0</v>
      </c>
      <c r="I41" s="79" t="b">
        <f t="shared" si="3"/>
        <v>0</v>
      </c>
      <c r="J41" s="79" t="b">
        <f t="shared" si="4"/>
        <v>0</v>
      </c>
      <c r="K41" s="79" t="b">
        <f t="shared" si="5"/>
        <v>0</v>
      </c>
      <c r="L41" s="86" t="b">
        <f t="shared" si="6"/>
        <v>0</v>
      </c>
      <c r="M41" s="79" t="str">
        <f t="shared" si="7"/>
        <v>Musculation matin</v>
      </c>
      <c r="N41" s="96" t="b">
        <f t="shared" si="8"/>
        <v>0</v>
      </c>
      <c r="O41" s="79" t="b">
        <f t="shared" si="9"/>
        <v>0</v>
      </c>
      <c r="P41" s="79" t="b">
        <f t="shared" si="10"/>
        <v>0</v>
      </c>
      <c r="Q41" s="79" t="str">
        <f t="shared" si="11"/>
        <v>Récupération</v>
      </c>
      <c r="R41" s="79" t="b">
        <f t="shared" si="12"/>
        <v>0</v>
      </c>
      <c r="S41" s="79" t="b">
        <f t="shared" si="13"/>
        <v>0</v>
      </c>
      <c r="T41" s="79" t="b">
        <f t="shared" si="14"/>
        <v>0</v>
      </c>
      <c r="U41" s="79" t="b">
        <f t="shared" si="15"/>
        <v>0</v>
      </c>
      <c r="V41" s="79" t="b">
        <f t="shared" si="16"/>
        <v>0</v>
      </c>
      <c r="W41" s="79" t="b">
        <f t="shared" si="17"/>
        <v>0</v>
      </c>
      <c r="X41" s="79" t="str">
        <f t="shared" si="18"/>
        <v>Volley après-midi</v>
      </c>
      <c r="Y41" s="81" t="b">
        <f t="shared" si="19"/>
        <v>0</v>
      </c>
      <c r="Z41" s="216" t="s">
        <v>37</v>
      </c>
      <c r="AA41" s="214"/>
      <c r="AB41" s="214"/>
      <c r="AC41" s="214"/>
      <c r="AD41" s="217" t="s">
        <v>101</v>
      </c>
      <c r="AE41" s="217"/>
      <c r="AF41" s="217"/>
      <c r="AG41" s="217"/>
      <c r="AH41" s="214" t="s">
        <v>37</v>
      </c>
      <c r="AI41" s="214"/>
      <c r="AJ41" s="214"/>
      <c r="AK41" s="214"/>
      <c r="AL41" s="214"/>
      <c r="AM41" s="214"/>
      <c r="AN41" s="214"/>
      <c r="AO41" s="214"/>
      <c r="AP41" s="214"/>
      <c r="AQ41" s="214"/>
      <c r="AR41" s="214"/>
      <c r="AS41" s="214"/>
      <c r="AT41" s="214"/>
      <c r="AU41" s="218" t="s">
        <v>100</v>
      </c>
      <c r="AV41" s="218"/>
      <c r="AW41" s="218"/>
      <c r="AX41" s="218"/>
      <c r="AY41" s="214" t="s">
        <v>37</v>
      </c>
      <c r="AZ41" s="214"/>
      <c r="BA41" s="215"/>
      <c r="BB41" s="100"/>
      <c r="BC41" s="187" t="str">
        <f t="shared" si="20"/>
        <v>Musculation matin</v>
      </c>
      <c r="BD41" s="185"/>
      <c r="BE41" s="185"/>
      <c r="BF41" s="185"/>
      <c r="BG41" s="185"/>
      <c r="BH41" s="185" t="str">
        <f t="shared" si="21"/>
        <v>Volley après-midi</v>
      </c>
      <c r="BI41" s="185"/>
      <c r="BJ41" s="185"/>
      <c r="BK41" s="185"/>
      <c r="BL41" s="186"/>
      <c r="BM41" s="95"/>
      <c r="BN41" s="208"/>
      <c r="BO41" s="171"/>
      <c r="BP41" s="174"/>
      <c r="BQ41" s="180"/>
    </row>
    <row r="42" spans="1:69" ht="12" customHeight="1" x14ac:dyDescent="0.25">
      <c r="A42" s="74" t="s">
        <v>2</v>
      </c>
      <c r="B42" s="58">
        <v>2</v>
      </c>
      <c r="C42" s="57">
        <v>41894</v>
      </c>
      <c r="D42" s="80" t="b">
        <f t="shared" si="0"/>
        <v>0</v>
      </c>
      <c r="E42" s="79" t="b">
        <f t="shared" si="32"/>
        <v>0</v>
      </c>
      <c r="F42" s="79" t="b">
        <f t="shared" si="33"/>
        <v>0</v>
      </c>
      <c r="G42" s="79" t="b">
        <f t="shared" si="1"/>
        <v>0</v>
      </c>
      <c r="H42" s="79" t="b">
        <f t="shared" si="2"/>
        <v>0</v>
      </c>
      <c r="I42" s="79" t="b">
        <f t="shared" si="3"/>
        <v>0</v>
      </c>
      <c r="J42" s="79" t="b">
        <f t="shared" si="4"/>
        <v>0</v>
      </c>
      <c r="K42" s="79" t="b">
        <f t="shared" si="5"/>
        <v>0</v>
      </c>
      <c r="L42" s="86" t="b">
        <f t="shared" si="6"/>
        <v>0</v>
      </c>
      <c r="M42" s="79" t="str">
        <f t="shared" si="7"/>
        <v>Musculation matin</v>
      </c>
      <c r="N42" s="96" t="b">
        <f t="shared" si="8"/>
        <v>0</v>
      </c>
      <c r="O42" s="79" t="b">
        <f t="shared" si="9"/>
        <v>0</v>
      </c>
      <c r="P42" s="79" t="b">
        <f t="shared" si="10"/>
        <v>0</v>
      </c>
      <c r="Q42" s="79" t="str">
        <f t="shared" si="11"/>
        <v>Récupération</v>
      </c>
      <c r="R42" s="79" t="b">
        <f t="shared" si="12"/>
        <v>0</v>
      </c>
      <c r="S42" s="79" t="b">
        <f t="shared" si="13"/>
        <v>0</v>
      </c>
      <c r="T42" s="79" t="b">
        <f t="shared" si="14"/>
        <v>0</v>
      </c>
      <c r="U42" s="79" t="b">
        <f t="shared" si="15"/>
        <v>0</v>
      </c>
      <c r="V42" s="79" t="b">
        <f t="shared" si="16"/>
        <v>0</v>
      </c>
      <c r="W42" s="79" t="b">
        <f t="shared" si="17"/>
        <v>0</v>
      </c>
      <c r="X42" s="79" t="str">
        <f t="shared" si="18"/>
        <v>Volley après-midi</v>
      </c>
      <c r="Y42" s="81" t="b">
        <f t="shared" si="19"/>
        <v>0</v>
      </c>
      <c r="Z42" s="216" t="s">
        <v>37</v>
      </c>
      <c r="AA42" s="214"/>
      <c r="AB42" s="214"/>
      <c r="AC42" s="214"/>
      <c r="AD42" s="217" t="s">
        <v>101</v>
      </c>
      <c r="AE42" s="217"/>
      <c r="AF42" s="217"/>
      <c r="AG42" s="217"/>
      <c r="AH42" s="214" t="s">
        <v>37</v>
      </c>
      <c r="AI42" s="214"/>
      <c r="AJ42" s="214"/>
      <c r="AK42" s="214"/>
      <c r="AL42" s="214"/>
      <c r="AM42" s="214"/>
      <c r="AN42" s="214"/>
      <c r="AO42" s="214"/>
      <c r="AP42" s="214"/>
      <c r="AQ42" s="214"/>
      <c r="AR42" s="214"/>
      <c r="AS42" s="214"/>
      <c r="AT42" s="214"/>
      <c r="AU42" s="218" t="s">
        <v>100</v>
      </c>
      <c r="AV42" s="218"/>
      <c r="AW42" s="218"/>
      <c r="AX42" s="218"/>
      <c r="AY42" s="214" t="s">
        <v>37</v>
      </c>
      <c r="AZ42" s="214"/>
      <c r="BA42" s="215"/>
      <c r="BB42" s="100"/>
      <c r="BC42" s="187" t="str">
        <f t="shared" si="20"/>
        <v>Musculation matin</v>
      </c>
      <c r="BD42" s="185"/>
      <c r="BE42" s="185"/>
      <c r="BF42" s="185"/>
      <c r="BG42" s="185"/>
      <c r="BH42" s="185" t="str">
        <f t="shared" si="21"/>
        <v>Volley après-midi</v>
      </c>
      <c r="BI42" s="185"/>
      <c r="BJ42" s="185"/>
      <c r="BK42" s="185"/>
      <c r="BL42" s="186"/>
      <c r="BM42" s="95"/>
      <c r="BN42" s="208"/>
      <c r="BO42" s="171"/>
      <c r="BP42" s="174"/>
      <c r="BQ42" s="180"/>
    </row>
    <row r="43" spans="1:69" ht="12" customHeight="1" x14ac:dyDescent="0.25">
      <c r="A43" s="74" t="s">
        <v>3</v>
      </c>
      <c r="B43" s="58">
        <v>2</v>
      </c>
      <c r="C43" s="57">
        <v>41895</v>
      </c>
      <c r="D43" s="80" t="b">
        <f t="shared" si="0"/>
        <v>0</v>
      </c>
      <c r="E43" s="79" t="b">
        <f t="shared" si="32"/>
        <v>0</v>
      </c>
      <c r="F43" s="79" t="b">
        <f t="shared" si="33"/>
        <v>0</v>
      </c>
      <c r="G43" s="79" t="b">
        <f t="shared" si="1"/>
        <v>0</v>
      </c>
      <c r="H43" s="79" t="b">
        <f t="shared" si="2"/>
        <v>0</v>
      </c>
      <c r="I43" s="79" t="b">
        <f t="shared" si="3"/>
        <v>0</v>
      </c>
      <c r="J43" s="79" t="b">
        <f t="shared" si="4"/>
        <v>0</v>
      </c>
      <c r="K43" s="79" t="b">
        <f t="shared" si="5"/>
        <v>0</v>
      </c>
      <c r="L43" s="86" t="b">
        <f t="shared" si="6"/>
        <v>0</v>
      </c>
      <c r="M43" s="79" t="str">
        <f t="shared" si="7"/>
        <v>Musculation matin</v>
      </c>
      <c r="N43" s="96" t="b">
        <f t="shared" si="8"/>
        <v>0</v>
      </c>
      <c r="O43" s="79" t="b">
        <f t="shared" si="9"/>
        <v>0</v>
      </c>
      <c r="P43" s="79" t="b">
        <f t="shared" si="10"/>
        <v>0</v>
      </c>
      <c r="Q43" s="79" t="str">
        <f t="shared" si="11"/>
        <v>Récupération</v>
      </c>
      <c r="R43" s="79" t="b">
        <f t="shared" si="12"/>
        <v>0</v>
      </c>
      <c r="S43" s="79" t="str">
        <f t="shared" si="13"/>
        <v>Repos après-midi</v>
      </c>
      <c r="T43" s="79" t="b">
        <f t="shared" si="14"/>
        <v>0</v>
      </c>
      <c r="U43" s="79" t="b">
        <f t="shared" si="15"/>
        <v>0</v>
      </c>
      <c r="V43" s="79" t="b">
        <f t="shared" si="16"/>
        <v>0</v>
      </c>
      <c r="W43" s="79" t="b">
        <f t="shared" si="17"/>
        <v>0</v>
      </c>
      <c r="X43" s="79" t="b">
        <f t="shared" si="18"/>
        <v>0</v>
      </c>
      <c r="Y43" s="81" t="b">
        <f t="shared" si="19"/>
        <v>0</v>
      </c>
      <c r="Z43" s="216" t="s">
        <v>37</v>
      </c>
      <c r="AA43" s="214"/>
      <c r="AB43" s="214"/>
      <c r="AC43" s="214"/>
      <c r="AD43" s="217" t="s">
        <v>101</v>
      </c>
      <c r="AE43" s="217"/>
      <c r="AF43" s="217"/>
      <c r="AG43" s="217"/>
      <c r="AH43" s="220" t="s">
        <v>93</v>
      </c>
      <c r="AI43" s="220"/>
      <c r="AJ43" s="220"/>
      <c r="AK43" s="220"/>
      <c r="AL43" s="220"/>
      <c r="AM43" s="220"/>
      <c r="AN43" s="220"/>
      <c r="AO43" s="220"/>
      <c r="AP43" s="220"/>
      <c r="AQ43" s="220"/>
      <c r="AR43" s="220"/>
      <c r="AS43" s="220"/>
      <c r="AT43" s="220"/>
      <c r="AU43" s="220"/>
      <c r="AV43" s="220"/>
      <c r="AW43" s="220"/>
      <c r="AX43" s="220"/>
      <c r="AY43" s="220"/>
      <c r="AZ43" s="220"/>
      <c r="BA43" s="228"/>
      <c r="BB43" s="99"/>
      <c r="BC43" s="187" t="str">
        <f t="shared" si="20"/>
        <v>Musculation matin</v>
      </c>
      <c r="BD43" s="185"/>
      <c r="BE43" s="185"/>
      <c r="BF43" s="185"/>
      <c r="BG43" s="185"/>
      <c r="BH43" s="185" t="str">
        <f t="shared" si="21"/>
        <v>Repos après-midi</v>
      </c>
      <c r="BI43" s="185"/>
      <c r="BJ43" s="185"/>
      <c r="BK43" s="185"/>
      <c r="BL43" s="186"/>
      <c r="BM43" s="95"/>
      <c r="BN43" s="208"/>
      <c r="BO43" s="171"/>
      <c r="BP43" s="174"/>
      <c r="BQ43" s="180"/>
    </row>
    <row r="44" spans="1:69" ht="12" customHeight="1" thickBot="1" x14ac:dyDescent="0.3">
      <c r="A44" s="56" t="s">
        <v>4</v>
      </c>
      <c r="B44" s="63">
        <v>2</v>
      </c>
      <c r="C44" s="62">
        <v>41896</v>
      </c>
      <c r="D44" s="84" t="b">
        <f t="shared" si="0"/>
        <v>0</v>
      </c>
      <c r="E44" s="82" t="b">
        <f t="shared" si="32"/>
        <v>0</v>
      </c>
      <c r="F44" s="82" t="b">
        <f t="shared" si="33"/>
        <v>0</v>
      </c>
      <c r="G44" s="82" t="b">
        <f t="shared" si="1"/>
        <v>0</v>
      </c>
      <c r="H44" s="82" t="b">
        <f t="shared" si="2"/>
        <v>0</v>
      </c>
      <c r="I44" s="82" t="b">
        <f t="shared" si="3"/>
        <v>0</v>
      </c>
      <c r="J44" s="82" t="b">
        <f t="shared" si="4"/>
        <v>0</v>
      </c>
      <c r="K44" s="82" t="b">
        <f t="shared" si="5"/>
        <v>0</v>
      </c>
      <c r="L44" s="87" t="b">
        <f t="shared" si="6"/>
        <v>0</v>
      </c>
      <c r="M44" s="82" t="b">
        <f t="shared" si="7"/>
        <v>0</v>
      </c>
      <c r="N44" s="94" t="b">
        <f t="shared" si="8"/>
        <v>0</v>
      </c>
      <c r="O44" s="82" t="b">
        <f t="shared" si="9"/>
        <v>0</v>
      </c>
      <c r="P44" s="82" t="b">
        <f t="shared" si="10"/>
        <v>0</v>
      </c>
      <c r="Q44" s="82" t="b">
        <f t="shared" si="11"/>
        <v>0</v>
      </c>
      <c r="R44" s="82" t="b">
        <f t="shared" si="12"/>
        <v>0</v>
      </c>
      <c r="S44" s="82" t="b">
        <f t="shared" si="13"/>
        <v>0</v>
      </c>
      <c r="T44" s="82" t="str">
        <f t="shared" si="14"/>
        <v>Repos journée</v>
      </c>
      <c r="U44" s="82" t="b">
        <f t="shared" si="15"/>
        <v>0</v>
      </c>
      <c r="V44" s="82" t="b">
        <f t="shared" si="16"/>
        <v>0</v>
      </c>
      <c r="W44" s="82" t="b">
        <f t="shared" si="17"/>
        <v>0</v>
      </c>
      <c r="X44" s="82" t="b">
        <f t="shared" si="18"/>
        <v>0</v>
      </c>
      <c r="Y44" s="83" t="b">
        <f t="shared" si="19"/>
        <v>0</v>
      </c>
      <c r="Z44" s="210" t="s">
        <v>94</v>
      </c>
      <c r="AA44" s="211"/>
      <c r="AB44" s="211"/>
      <c r="AC44" s="211"/>
      <c r="AD44" s="211"/>
      <c r="AE44" s="211"/>
      <c r="AF44" s="211"/>
      <c r="AG44" s="211"/>
      <c r="AH44" s="211"/>
      <c r="AI44" s="211"/>
      <c r="AJ44" s="211"/>
      <c r="AK44" s="211"/>
      <c r="AL44" s="211"/>
      <c r="AM44" s="211"/>
      <c r="AN44" s="211"/>
      <c r="AO44" s="211"/>
      <c r="AP44" s="211"/>
      <c r="AQ44" s="211"/>
      <c r="AR44" s="211"/>
      <c r="AS44" s="211"/>
      <c r="AT44" s="211"/>
      <c r="AU44" s="211"/>
      <c r="AV44" s="211"/>
      <c r="AW44" s="211"/>
      <c r="AX44" s="211"/>
      <c r="AY44" s="211"/>
      <c r="AZ44" s="211"/>
      <c r="BA44" s="212"/>
      <c r="BB44" s="99"/>
      <c r="BC44" s="193" t="str">
        <f t="shared" si="20"/>
        <v>Repos journée</v>
      </c>
      <c r="BD44" s="194"/>
      <c r="BE44" s="194"/>
      <c r="BF44" s="194"/>
      <c r="BG44" s="194"/>
      <c r="BH44" s="194" t="str">
        <f t="shared" si="21"/>
        <v>Repos journée</v>
      </c>
      <c r="BI44" s="194"/>
      <c r="BJ44" s="194"/>
      <c r="BK44" s="194"/>
      <c r="BL44" s="195"/>
      <c r="BM44" s="93"/>
      <c r="BN44" s="209"/>
      <c r="BO44" s="171"/>
      <c r="BP44" s="175"/>
      <c r="BQ44" s="181"/>
    </row>
    <row r="45" spans="1:69" ht="12" customHeight="1" x14ac:dyDescent="0.25">
      <c r="A45" s="75" t="s">
        <v>0</v>
      </c>
      <c r="B45" s="51">
        <v>3</v>
      </c>
      <c r="C45" s="50">
        <v>41897</v>
      </c>
      <c r="D45" s="64" t="b">
        <f t="shared" si="0"/>
        <v>0</v>
      </c>
      <c r="E45" s="52" t="b">
        <f>IF(COUNTIF(Z45:BA45,"Cardio1")&gt;0, "Cardio matin")</f>
        <v>0</v>
      </c>
      <c r="F45" s="52" t="b">
        <f>IF(COUNTIF(Z45:BA45,"Cardio2")&gt;0, "Cardio après-midi")</f>
        <v>0</v>
      </c>
      <c r="G45" s="52" t="b">
        <f t="shared" si="1"/>
        <v>0</v>
      </c>
      <c r="H45" s="52" t="b">
        <f t="shared" si="2"/>
        <v>0</v>
      </c>
      <c r="I45" s="52" t="b">
        <f t="shared" si="3"/>
        <v>0</v>
      </c>
      <c r="J45" s="52" t="b">
        <f t="shared" si="4"/>
        <v>0</v>
      </c>
      <c r="K45" s="52" t="b">
        <f t="shared" si="5"/>
        <v>0</v>
      </c>
      <c r="L45" s="85" t="b">
        <f t="shared" si="6"/>
        <v>0</v>
      </c>
      <c r="M45" s="52" t="b">
        <f t="shared" si="7"/>
        <v>0</v>
      </c>
      <c r="N45" s="98" t="b">
        <f t="shared" si="8"/>
        <v>0</v>
      </c>
      <c r="O45" s="52" t="b">
        <f t="shared" si="9"/>
        <v>0</v>
      </c>
      <c r="P45" s="52" t="b">
        <f t="shared" si="10"/>
        <v>0</v>
      </c>
      <c r="Q45" s="52" t="str">
        <f t="shared" si="11"/>
        <v>Récupération</v>
      </c>
      <c r="R45" s="52" t="str">
        <f t="shared" si="12"/>
        <v>Repos matin</v>
      </c>
      <c r="S45" s="52" t="b">
        <f t="shared" si="13"/>
        <v>0</v>
      </c>
      <c r="T45" s="52" t="b">
        <f t="shared" si="14"/>
        <v>0</v>
      </c>
      <c r="U45" s="52" t="b">
        <f t="shared" si="15"/>
        <v>0</v>
      </c>
      <c r="V45" s="52" t="b">
        <f t="shared" si="16"/>
        <v>0</v>
      </c>
      <c r="W45" s="52" t="b">
        <f t="shared" si="17"/>
        <v>0</v>
      </c>
      <c r="X45" s="52" t="str">
        <f t="shared" si="18"/>
        <v>Volley après-midi</v>
      </c>
      <c r="Y45" s="53" t="b">
        <f t="shared" si="19"/>
        <v>0</v>
      </c>
      <c r="Z45" s="229" t="s">
        <v>92</v>
      </c>
      <c r="AA45" s="230"/>
      <c r="AB45" s="230"/>
      <c r="AC45" s="230"/>
      <c r="AD45" s="230"/>
      <c r="AE45" s="230"/>
      <c r="AF45" s="230"/>
      <c r="AG45" s="230"/>
      <c r="AH45" s="230"/>
      <c r="AI45" s="230"/>
      <c r="AJ45" s="230"/>
      <c r="AK45" s="230"/>
      <c r="AL45" s="230"/>
      <c r="AM45" s="230"/>
      <c r="AN45" s="230"/>
      <c r="AO45" s="230"/>
      <c r="AP45" s="230"/>
      <c r="AQ45" s="230"/>
      <c r="AR45" s="230"/>
      <c r="AS45" s="230"/>
      <c r="AT45" s="230"/>
      <c r="AU45" s="225" t="s">
        <v>100</v>
      </c>
      <c r="AV45" s="225"/>
      <c r="AW45" s="225"/>
      <c r="AX45" s="225"/>
      <c r="AY45" s="223" t="s">
        <v>37</v>
      </c>
      <c r="AZ45" s="223"/>
      <c r="BA45" s="226"/>
      <c r="BB45" s="100"/>
      <c r="BC45" s="188" t="str">
        <f t="shared" si="20"/>
        <v>Repos matin</v>
      </c>
      <c r="BD45" s="189"/>
      <c r="BE45" s="189"/>
      <c r="BF45" s="189"/>
      <c r="BG45" s="189"/>
      <c r="BH45" s="189" t="str">
        <f t="shared" si="21"/>
        <v>Volley après-midi</v>
      </c>
      <c r="BI45" s="189"/>
      <c r="BJ45" s="189"/>
      <c r="BK45" s="189"/>
      <c r="BL45" s="190"/>
      <c r="BM45" s="97"/>
      <c r="BN45" s="207">
        <v>7</v>
      </c>
      <c r="BO45" s="171"/>
      <c r="BP45" s="173" t="s">
        <v>17</v>
      </c>
      <c r="BQ45" s="179" t="s">
        <v>28</v>
      </c>
    </row>
    <row r="46" spans="1:69" ht="12" customHeight="1" x14ac:dyDescent="0.25">
      <c r="A46" s="74" t="s">
        <v>80</v>
      </c>
      <c r="B46" s="58">
        <v>3</v>
      </c>
      <c r="C46" s="57">
        <v>41898</v>
      </c>
      <c r="D46" s="80" t="b">
        <f t="shared" si="0"/>
        <v>0</v>
      </c>
      <c r="E46" s="79" t="b">
        <f t="shared" ref="E46:E51" si="34">IF(COUNTIF(Z46:BA46,"Cardio.")&gt;0, "Cardio1")</f>
        <v>0</v>
      </c>
      <c r="F46" s="79" t="b">
        <f t="shared" ref="F46:F51" si="35">IF(COUNTIF(Z46:BA46,"Cardio")&gt;0, "Cardio2")</f>
        <v>0</v>
      </c>
      <c r="G46" s="79" t="b">
        <f t="shared" si="1"/>
        <v>0</v>
      </c>
      <c r="H46" s="79" t="b">
        <f t="shared" si="2"/>
        <v>0</v>
      </c>
      <c r="I46" s="79" t="b">
        <f t="shared" si="3"/>
        <v>0</v>
      </c>
      <c r="J46" s="79" t="b">
        <f t="shared" si="4"/>
        <v>0</v>
      </c>
      <c r="K46" s="79" t="b">
        <f t="shared" si="5"/>
        <v>0</v>
      </c>
      <c r="L46" s="86" t="b">
        <f t="shared" si="6"/>
        <v>0</v>
      </c>
      <c r="M46" s="79" t="str">
        <f t="shared" si="7"/>
        <v>Musculation matin</v>
      </c>
      <c r="N46" s="96" t="b">
        <f t="shared" si="8"/>
        <v>0</v>
      </c>
      <c r="O46" s="79" t="b">
        <f t="shared" si="9"/>
        <v>0</v>
      </c>
      <c r="P46" s="79" t="b">
        <f t="shared" si="10"/>
        <v>0</v>
      </c>
      <c r="Q46" s="79" t="str">
        <f t="shared" si="11"/>
        <v>Récupération</v>
      </c>
      <c r="R46" s="79" t="b">
        <f t="shared" si="12"/>
        <v>0</v>
      </c>
      <c r="S46" s="79" t="b">
        <f t="shared" si="13"/>
        <v>0</v>
      </c>
      <c r="T46" s="79" t="b">
        <f t="shared" si="14"/>
        <v>0</v>
      </c>
      <c r="U46" s="79" t="b">
        <f t="shared" si="15"/>
        <v>0</v>
      </c>
      <c r="V46" s="79" t="b">
        <f t="shared" si="16"/>
        <v>0</v>
      </c>
      <c r="W46" s="79" t="b">
        <f t="shared" si="17"/>
        <v>0</v>
      </c>
      <c r="X46" s="79" t="str">
        <f t="shared" si="18"/>
        <v>Volley après-midi</v>
      </c>
      <c r="Y46" s="81" t="b">
        <f t="shared" si="19"/>
        <v>0</v>
      </c>
      <c r="Z46" s="216" t="s">
        <v>37</v>
      </c>
      <c r="AA46" s="214"/>
      <c r="AB46" s="214"/>
      <c r="AC46" s="214"/>
      <c r="AD46" s="217" t="s">
        <v>101</v>
      </c>
      <c r="AE46" s="217"/>
      <c r="AF46" s="217"/>
      <c r="AG46" s="217"/>
      <c r="AH46" s="214" t="s">
        <v>37</v>
      </c>
      <c r="AI46" s="214"/>
      <c r="AJ46" s="214"/>
      <c r="AK46" s="214"/>
      <c r="AL46" s="214"/>
      <c r="AM46" s="214"/>
      <c r="AN46" s="214"/>
      <c r="AO46" s="214"/>
      <c r="AP46" s="214"/>
      <c r="AQ46" s="214"/>
      <c r="AR46" s="214"/>
      <c r="AS46" s="214"/>
      <c r="AT46" s="214"/>
      <c r="AU46" s="218" t="s">
        <v>100</v>
      </c>
      <c r="AV46" s="218"/>
      <c r="AW46" s="218"/>
      <c r="AX46" s="218"/>
      <c r="AY46" s="214" t="s">
        <v>37</v>
      </c>
      <c r="AZ46" s="214"/>
      <c r="BA46" s="215"/>
      <c r="BB46" s="100"/>
      <c r="BC46" s="187" t="str">
        <f t="shared" si="20"/>
        <v>Musculation matin</v>
      </c>
      <c r="BD46" s="185"/>
      <c r="BE46" s="185"/>
      <c r="BF46" s="185"/>
      <c r="BG46" s="185"/>
      <c r="BH46" s="185" t="str">
        <f t="shared" si="21"/>
        <v>Volley après-midi</v>
      </c>
      <c r="BI46" s="185"/>
      <c r="BJ46" s="185"/>
      <c r="BK46" s="185"/>
      <c r="BL46" s="186"/>
      <c r="BM46" s="95"/>
      <c r="BN46" s="208"/>
      <c r="BO46" s="171"/>
      <c r="BP46" s="174"/>
      <c r="BQ46" s="180"/>
    </row>
    <row r="47" spans="1:69" ht="12" customHeight="1" x14ac:dyDescent="0.25">
      <c r="A47" s="74" t="s">
        <v>81</v>
      </c>
      <c r="B47" s="58">
        <v>3</v>
      </c>
      <c r="C47" s="57">
        <v>41899</v>
      </c>
      <c r="D47" s="80" t="b">
        <f t="shared" si="0"/>
        <v>0</v>
      </c>
      <c r="E47" s="79" t="b">
        <f t="shared" si="34"/>
        <v>0</v>
      </c>
      <c r="F47" s="79" t="b">
        <f t="shared" si="35"/>
        <v>0</v>
      </c>
      <c r="G47" s="79" t="b">
        <f t="shared" si="1"/>
        <v>0</v>
      </c>
      <c r="H47" s="79" t="b">
        <f t="shared" si="2"/>
        <v>0</v>
      </c>
      <c r="I47" s="79" t="b">
        <f t="shared" si="3"/>
        <v>0</v>
      </c>
      <c r="J47" s="79" t="b">
        <f t="shared" si="4"/>
        <v>0</v>
      </c>
      <c r="K47" s="79" t="b">
        <f t="shared" si="5"/>
        <v>0</v>
      </c>
      <c r="L47" s="86" t="b">
        <f t="shared" si="6"/>
        <v>0</v>
      </c>
      <c r="M47" s="79" t="str">
        <f t="shared" si="7"/>
        <v>Musculation matin</v>
      </c>
      <c r="N47" s="96" t="b">
        <f t="shared" si="8"/>
        <v>0</v>
      </c>
      <c r="O47" s="79" t="b">
        <f t="shared" si="9"/>
        <v>0</v>
      </c>
      <c r="P47" s="79" t="b">
        <f t="shared" si="10"/>
        <v>0</v>
      </c>
      <c r="Q47" s="79" t="str">
        <f t="shared" si="11"/>
        <v>Récupération</v>
      </c>
      <c r="R47" s="79" t="b">
        <f t="shared" si="12"/>
        <v>0</v>
      </c>
      <c r="S47" s="79" t="b">
        <f t="shared" si="13"/>
        <v>0</v>
      </c>
      <c r="T47" s="79" t="b">
        <f t="shared" si="14"/>
        <v>0</v>
      </c>
      <c r="U47" s="79" t="b">
        <f t="shared" si="15"/>
        <v>0</v>
      </c>
      <c r="V47" s="79" t="b">
        <f t="shared" si="16"/>
        <v>0</v>
      </c>
      <c r="W47" s="79" t="b">
        <f t="shared" si="17"/>
        <v>0</v>
      </c>
      <c r="X47" s="79" t="str">
        <f t="shared" si="18"/>
        <v>Volley après-midi</v>
      </c>
      <c r="Y47" s="81" t="b">
        <f t="shared" si="19"/>
        <v>0</v>
      </c>
      <c r="Z47" s="216" t="s">
        <v>37</v>
      </c>
      <c r="AA47" s="214"/>
      <c r="AB47" s="214"/>
      <c r="AC47" s="214"/>
      <c r="AD47" s="217" t="s">
        <v>101</v>
      </c>
      <c r="AE47" s="217"/>
      <c r="AF47" s="217"/>
      <c r="AG47" s="217"/>
      <c r="AH47" s="214" t="s">
        <v>37</v>
      </c>
      <c r="AI47" s="214"/>
      <c r="AJ47" s="214"/>
      <c r="AK47" s="214"/>
      <c r="AL47" s="214"/>
      <c r="AM47" s="214"/>
      <c r="AN47" s="214"/>
      <c r="AO47" s="214"/>
      <c r="AP47" s="214"/>
      <c r="AQ47" s="214"/>
      <c r="AR47" s="214"/>
      <c r="AS47" s="214"/>
      <c r="AT47" s="214"/>
      <c r="AU47" s="218" t="s">
        <v>100</v>
      </c>
      <c r="AV47" s="218"/>
      <c r="AW47" s="218"/>
      <c r="AX47" s="218"/>
      <c r="AY47" s="214" t="s">
        <v>37</v>
      </c>
      <c r="AZ47" s="214"/>
      <c r="BA47" s="215"/>
      <c r="BB47" s="100"/>
      <c r="BC47" s="187" t="str">
        <f t="shared" si="20"/>
        <v>Musculation matin</v>
      </c>
      <c r="BD47" s="185"/>
      <c r="BE47" s="185"/>
      <c r="BF47" s="185"/>
      <c r="BG47" s="185"/>
      <c r="BH47" s="185" t="str">
        <f t="shared" si="21"/>
        <v>Volley après-midi</v>
      </c>
      <c r="BI47" s="185"/>
      <c r="BJ47" s="185"/>
      <c r="BK47" s="185"/>
      <c r="BL47" s="186"/>
      <c r="BM47" s="95"/>
      <c r="BN47" s="208"/>
      <c r="BO47" s="171"/>
      <c r="BP47" s="174"/>
      <c r="BQ47" s="180"/>
    </row>
    <row r="48" spans="1:69" ht="12" customHeight="1" x14ac:dyDescent="0.25">
      <c r="A48" s="74" t="s">
        <v>1</v>
      </c>
      <c r="B48" s="58">
        <v>3</v>
      </c>
      <c r="C48" s="57">
        <v>41900</v>
      </c>
      <c r="D48" s="80" t="b">
        <f t="shared" si="0"/>
        <v>0</v>
      </c>
      <c r="E48" s="79" t="b">
        <f t="shared" si="34"/>
        <v>0</v>
      </c>
      <c r="F48" s="79" t="b">
        <f t="shared" si="35"/>
        <v>0</v>
      </c>
      <c r="G48" s="79" t="b">
        <f t="shared" si="1"/>
        <v>0</v>
      </c>
      <c r="H48" s="79" t="b">
        <f t="shared" si="2"/>
        <v>0</v>
      </c>
      <c r="I48" s="79" t="b">
        <f t="shared" si="3"/>
        <v>0</v>
      </c>
      <c r="J48" s="79" t="b">
        <f t="shared" si="4"/>
        <v>0</v>
      </c>
      <c r="K48" s="79" t="b">
        <f t="shared" si="5"/>
        <v>0</v>
      </c>
      <c r="L48" s="86" t="b">
        <f t="shared" si="6"/>
        <v>0</v>
      </c>
      <c r="M48" s="79" t="b">
        <f t="shared" si="7"/>
        <v>0</v>
      </c>
      <c r="N48" s="96" t="b">
        <f t="shared" si="8"/>
        <v>0</v>
      </c>
      <c r="O48" s="79" t="b">
        <f t="shared" si="9"/>
        <v>0</v>
      </c>
      <c r="P48" s="79" t="b">
        <f t="shared" si="10"/>
        <v>0</v>
      </c>
      <c r="Q48" s="79" t="str">
        <f t="shared" si="11"/>
        <v>Récupération</v>
      </c>
      <c r="R48" s="79" t="str">
        <f t="shared" si="12"/>
        <v>Repos matin</v>
      </c>
      <c r="S48" s="79" t="b">
        <f t="shared" si="13"/>
        <v>0</v>
      </c>
      <c r="T48" s="79" t="b">
        <f t="shared" si="14"/>
        <v>0</v>
      </c>
      <c r="U48" s="79" t="b">
        <f t="shared" si="15"/>
        <v>0</v>
      </c>
      <c r="V48" s="79" t="b">
        <f t="shared" si="16"/>
        <v>0</v>
      </c>
      <c r="W48" s="79" t="b">
        <f t="shared" si="17"/>
        <v>0</v>
      </c>
      <c r="X48" s="79" t="str">
        <f t="shared" si="18"/>
        <v>Volley après-midi</v>
      </c>
      <c r="Y48" s="81" t="b">
        <f t="shared" si="19"/>
        <v>0</v>
      </c>
      <c r="Z48" s="219" t="s">
        <v>92</v>
      </c>
      <c r="AA48" s="220"/>
      <c r="AB48" s="220"/>
      <c r="AC48" s="220"/>
      <c r="AD48" s="220"/>
      <c r="AE48" s="220"/>
      <c r="AF48" s="220"/>
      <c r="AG48" s="220"/>
      <c r="AH48" s="220"/>
      <c r="AI48" s="220"/>
      <c r="AJ48" s="220"/>
      <c r="AK48" s="220"/>
      <c r="AL48" s="220"/>
      <c r="AM48" s="220"/>
      <c r="AN48" s="220"/>
      <c r="AO48" s="220"/>
      <c r="AP48" s="220"/>
      <c r="AQ48" s="220"/>
      <c r="AR48" s="220"/>
      <c r="AS48" s="220"/>
      <c r="AT48" s="220"/>
      <c r="AU48" s="218" t="s">
        <v>100</v>
      </c>
      <c r="AV48" s="218"/>
      <c r="AW48" s="218"/>
      <c r="AX48" s="218"/>
      <c r="AY48" s="214" t="s">
        <v>37</v>
      </c>
      <c r="AZ48" s="214"/>
      <c r="BA48" s="215"/>
      <c r="BB48" s="100"/>
      <c r="BC48" s="187" t="str">
        <f t="shared" si="20"/>
        <v>Repos matin</v>
      </c>
      <c r="BD48" s="185"/>
      <c r="BE48" s="185"/>
      <c r="BF48" s="185"/>
      <c r="BG48" s="185"/>
      <c r="BH48" s="185" t="str">
        <f t="shared" si="21"/>
        <v>Volley après-midi</v>
      </c>
      <c r="BI48" s="185"/>
      <c r="BJ48" s="185"/>
      <c r="BK48" s="185"/>
      <c r="BL48" s="186"/>
      <c r="BM48" s="95"/>
      <c r="BN48" s="208"/>
      <c r="BO48" s="171"/>
      <c r="BP48" s="174"/>
      <c r="BQ48" s="180"/>
    </row>
    <row r="49" spans="1:69" ht="12" customHeight="1" x14ac:dyDescent="0.25">
      <c r="A49" s="74" t="s">
        <v>2</v>
      </c>
      <c r="B49" s="58">
        <v>3</v>
      </c>
      <c r="C49" s="57">
        <v>41901</v>
      </c>
      <c r="D49" s="80" t="b">
        <f t="shared" si="0"/>
        <v>0</v>
      </c>
      <c r="E49" s="79" t="b">
        <f t="shared" si="34"/>
        <v>0</v>
      </c>
      <c r="F49" s="79" t="b">
        <f t="shared" si="35"/>
        <v>0</v>
      </c>
      <c r="G49" s="79" t="b">
        <f t="shared" si="1"/>
        <v>0</v>
      </c>
      <c r="H49" s="79" t="b">
        <f t="shared" si="2"/>
        <v>0</v>
      </c>
      <c r="I49" s="79" t="b">
        <f t="shared" si="3"/>
        <v>0</v>
      </c>
      <c r="J49" s="79" t="b">
        <f t="shared" si="4"/>
        <v>0</v>
      </c>
      <c r="K49" s="79" t="b">
        <f t="shared" si="5"/>
        <v>0</v>
      </c>
      <c r="L49" s="86" t="b">
        <f t="shared" si="6"/>
        <v>0</v>
      </c>
      <c r="M49" s="79" t="str">
        <f t="shared" si="7"/>
        <v>Musculation matin</v>
      </c>
      <c r="N49" s="96" t="b">
        <f t="shared" si="8"/>
        <v>0</v>
      </c>
      <c r="O49" s="79" t="b">
        <f t="shared" si="9"/>
        <v>0</v>
      </c>
      <c r="P49" s="79" t="b">
        <f t="shared" si="10"/>
        <v>0</v>
      </c>
      <c r="Q49" s="79" t="str">
        <f t="shared" si="11"/>
        <v>Récupération</v>
      </c>
      <c r="R49" s="79" t="b">
        <f t="shared" si="12"/>
        <v>0</v>
      </c>
      <c r="S49" s="79" t="b">
        <f t="shared" si="13"/>
        <v>0</v>
      </c>
      <c r="T49" s="79" t="b">
        <f t="shared" si="14"/>
        <v>0</v>
      </c>
      <c r="U49" s="79" t="b">
        <f t="shared" si="15"/>
        <v>0</v>
      </c>
      <c r="V49" s="79" t="b">
        <f t="shared" si="16"/>
        <v>0</v>
      </c>
      <c r="W49" s="79" t="b">
        <f t="shared" si="17"/>
        <v>0</v>
      </c>
      <c r="X49" s="79" t="str">
        <f t="shared" si="18"/>
        <v>Volley après-midi</v>
      </c>
      <c r="Y49" s="81" t="b">
        <f t="shared" si="19"/>
        <v>0</v>
      </c>
      <c r="Z49" s="216" t="s">
        <v>37</v>
      </c>
      <c r="AA49" s="214"/>
      <c r="AB49" s="214"/>
      <c r="AC49" s="214"/>
      <c r="AD49" s="217" t="s">
        <v>101</v>
      </c>
      <c r="AE49" s="217"/>
      <c r="AF49" s="217"/>
      <c r="AG49" s="217"/>
      <c r="AH49" s="214" t="s">
        <v>37</v>
      </c>
      <c r="AI49" s="214"/>
      <c r="AJ49" s="214"/>
      <c r="AK49" s="214"/>
      <c r="AL49" s="214"/>
      <c r="AM49" s="214"/>
      <c r="AN49" s="214"/>
      <c r="AO49" s="214"/>
      <c r="AP49" s="214"/>
      <c r="AQ49" s="214"/>
      <c r="AR49" s="214"/>
      <c r="AS49" s="214"/>
      <c r="AT49" s="214"/>
      <c r="AU49" s="218" t="s">
        <v>100</v>
      </c>
      <c r="AV49" s="218"/>
      <c r="AW49" s="218"/>
      <c r="AX49" s="218"/>
      <c r="AY49" s="214" t="s">
        <v>37</v>
      </c>
      <c r="AZ49" s="214"/>
      <c r="BA49" s="215"/>
      <c r="BB49" s="100"/>
      <c r="BC49" s="187" t="str">
        <f t="shared" si="20"/>
        <v>Musculation matin</v>
      </c>
      <c r="BD49" s="185"/>
      <c r="BE49" s="185"/>
      <c r="BF49" s="185"/>
      <c r="BG49" s="185"/>
      <c r="BH49" s="185" t="str">
        <f t="shared" si="21"/>
        <v>Volley après-midi</v>
      </c>
      <c r="BI49" s="185"/>
      <c r="BJ49" s="185"/>
      <c r="BK49" s="185"/>
      <c r="BL49" s="186"/>
      <c r="BM49" s="95"/>
      <c r="BN49" s="208"/>
      <c r="BO49" s="171"/>
      <c r="BP49" s="174"/>
      <c r="BQ49" s="180"/>
    </row>
    <row r="50" spans="1:69" ht="12" customHeight="1" x14ac:dyDescent="0.25">
      <c r="A50" s="74" t="s">
        <v>3</v>
      </c>
      <c r="B50" s="58">
        <v>3</v>
      </c>
      <c r="C50" s="57">
        <v>41902</v>
      </c>
      <c r="D50" s="80" t="b">
        <f t="shared" si="0"/>
        <v>0</v>
      </c>
      <c r="E50" s="79" t="b">
        <f t="shared" si="34"/>
        <v>0</v>
      </c>
      <c r="F50" s="79" t="b">
        <f t="shared" si="35"/>
        <v>0</v>
      </c>
      <c r="G50" s="79" t="b">
        <f t="shared" si="1"/>
        <v>0</v>
      </c>
      <c r="H50" s="79" t="b">
        <f t="shared" si="2"/>
        <v>0</v>
      </c>
      <c r="I50" s="79" t="b">
        <f t="shared" si="3"/>
        <v>0</v>
      </c>
      <c r="J50" s="79" t="b">
        <f t="shared" si="4"/>
        <v>0</v>
      </c>
      <c r="K50" s="79" t="b">
        <f t="shared" si="5"/>
        <v>0</v>
      </c>
      <c r="L50" s="86" t="b">
        <f t="shared" si="6"/>
        <v>0</v>
      </c>
      <c r="M50" s="79" t="str">
        <f t="shared" si="7"/>
        <v>Musculation matin</v>
      </c>
      <c r="N50" s="96" t="b">
        <f t="shared" si="8"/>
        <v>0</v>
      </c>
      <c r="O50" s="79" t="b">
        <f t="shared" si="9"/>
        <v>0</v>
      </c>
      <c r="P50" s="79" t="b">
        <f t="shared" si="10"/>
        <v>0</v>
      </c>
      <c r="Q50" s="79" t="str">
        <f t="shared" si="11"/>
        <v>Récupération</v>
      </c>
      <c r="R50" s="79" t="b">
        <f t="shared" si="12"/>
        <v>0</v>
      </c>
      <c r="S50" s="79" t="str">
        <f t="shared" si="13"/>
        <v>Repos après-midi</v>
      </c>
      <c r="T50" s="79" t="b">
        <f t="shared" si="14"/>
        <v>0</v>
      </c>
      <c r="U50" s="79" t="b">
        <f t="shared" si="15"/>
        <v>0</v>
      </c>
      <c r="V50" s="79" t="b">
        <f t="shared" si="16"/>
        <v>0</v>
      </c>
      <c r="W50" s="79" t="b">
        <f t="shared" si="17"/>
        <v>0</v>
      </c>
      <c r="X50" s="79" t="b">
        <f t="shared" si="18"/>
        <v>0</v>
      </c>
      <c r="Y50" s="81" t="b">
        <f t="shared" si="19"/>
        <v>0</v>
      </c>
      <c r="Z50" s="216" t="s">
        <v>37</v>
      </c>
      <c r="AA50" s="214"/>
      <c r="AB50" s="214"/>
      <c r="AC50" s="214"/>
      <c r="AD50" s="217" t="s">
        <v>101</v>
      </c>
      <c r="AE50" s="217"/>
      <c r="AF50" s="217"/>
      <c r="AG50" s="217"/>
      <c r="AH50" s="220" t="s">
        <v>93</v>
      </c>
      <c r="AI50" s="220"/>
      <c r="AJ50" s="220"/>
      <c r="AK50" s="220"/>
      <c r="AL50" s="220"/>
      <c r="AM50" s="220"/>
      <c r="AN50" s="220"/>
      <c r="AO50" s="220"/>
      <c r="AP50" s="220"/>
      <c r="AQ50" s="220"/>
      <c r="AR50" s="220"/>
      <c r="AS50" s="220"/>
      <c r="AT50" s="220"/>
      <c r="AU50" s="220"/>
      <c r="AV50" s="220"/>
      <c r="AW50" s="220"/>
      <c r="AX50" s="220"/>
      <c r="AY50" s="220"/>
      <c r="AZ50" s="220"/>
      <c r="BA50" s="228"/>
      <c r="BB50" s="99"/>
      <c r="BC50" s="187" t="str">
        <f t="shared" si="20"/>
        <v>Musculation matin</v>
      </c>
      <c r="BD50" s="185"/>
      <c r="BE50" s="185"/>
      <c r="BF50" s="185"/>
      <c r="BG50" s="185"/>
      <c r="BH50" s="185" t="str">
        <f t="shared" si="21"/>
        <v>Repos après-midi</v>
      </c>
      <c r="BI50" s="185"/>
      <c r="BJ50" s="185"/>
      <c r="BK50" s="185"/>
      <c r="BL50" s="186"/>
      <c r="BM50" s="95"/>
      <c r="BN50" s="208"/>
      <c r="BO50" s="171"/>
      <c r="BP50" s="174"/>
      <c r="BQ50" s="180"/>
    </row>
    <row r="51" spans="1:69" ht="12" customHeight="1" thickBot="1" x14ac:dyDescent="0.3">
      <c r="A51" s="56" t="s">
        <v>4</v>
      </c>
      <c r="B51" s="63">
        <v>3</v>
      </c>
      <c r="C51" s="62">
        <v>41903</v>
      </c>
      <c r="D51" s="84" t="b">
        <f t="shared" si="0"/>
        <v>0</v>
      </c>
      <c r="E51" s="82" t="b">
        <f t="shared" si="34"/>
        <v>0</v>
      </c>
      <c r="F51" s="82" t="b">
        <f t="shared" si="35"/>
        <v>0</v>
      </c>
      <c r="G51" s="82" t="b">
        <f t="shared" si="1"/>
        <v>0</v>
      </c>
      <c r="H51" s="82" t="b">
        <f t="shared" si="2"/>
        <v>0</v>
      </c>
      <c r="I51" s="82" t="b">
        <f t="shared" si="3"/>
        <v>0</v>
      </c>
      <c r="J51" s="82" t="b">
        <f t="shared" si="4"/>
        <v>0</v>
      </c>
      <c r="K51" s="82" t="b">
        <f t="shared" si="5"/>
        <v>0</v>
      </c>
      <c r="L51" s="87" t="b">
        <f t="shared" si="6"/>
        <v>0</v>
      </c>
      <c r="M51" s="82" t="b">
        <f t="shared" si="7"/>
        <v>0</v>
      </c>
      <c r="N51" s="94" t="b">
        <f t="shared" si="8"/>
        <v>0</v>
      </c>
      <c r="O51" s="82" t="b">
        <f t="shared" si="9"/>
        <v>0</v>
      </c>
      <c r="P51" s="82" t="b">
        <f t="shared" si="10"/>
        <v>0</v>
      </c>
      <c r="Q51" s="82" t="b">
        <f t="shared" si="11"/>
        <v>0</v>
      </c>
      <c r="R51" s="82" t="b">
        <f t="shared" si="12"/>
        <v>0</v>
      </c>
      <c r="S51" s="82" t="b">
        <f t="shared" si="13"/>
        <v>0</v>
      </c>
      <c r="T51" s="82" t="str">
        <f t="shared" si="14"/>
        <v>Repos journée</v>
      </c>
      <c r="U51" s="82" t="b">
        <f t="shared" si="15"/>
        <v>0</v>
      </c>
      <c r="V51" s="82" t="b">
        <f t="shared" si="16"/>
        <v>0</v>
      </c>
      <c r="W51" s="82" t="b">
        <f t="shared" si="17"/>
        <v>0</v>
      </c>
      <c r="X51" s="82" t="b">
        <f t="shared" si="18"/>
        <v>0</v>
      </c>
      <c r="Y51" s="83" t="b">
        <f t="shared" si="19"/>
        <v>0</v>
      </c>
      <c r="Z51" s="210" t="s">
        <v>94</v>
      </c>
      <c r="AA51" s="211"/>
      <c r="AB51" s="211"/>
      <c r="AC51" s="211"/>
      <c r="AD51" s="211"/>
      <c r="AE51" s="211"/>
      <c r="AF51" s="211"/>
      <c r="AG51" s="211"/>
      <c r="AH51" s="211"/>
      <c r="AI51" s="211"/>
      <c r="AJ51" s="211"/>
      <c r="AK51" s="211"/>
      <c r="AL51" s="211"/>
      <c r="AM51" s="211"/>
      <c r="AN51" s="211"/>
      <c r="AO51" s="211"/>
      <c r="AP51" s="211"/>
      <c r="AQ51" s="211"/>
      <c r="AR51" s="211"/>
      <c r="AS51" s="211"/>
      <c r="AT51" s="211"/>
      <c r="AU51" s="211"/>
      <c r="AV51" s="211"/>
      <c r="AW51" s="211"/>
      <c r="AX51" s="211"/>
      <c r="AY51" s="211"/>
      <c r="AZ51" s="211"/>
      <c r="BA51" s="212"/>
      <c r="BB51" s="99"/>
      <c r="BC51" s="193" t="str">
        <f t="shared" si="20"/>
        <v>Repos journée</v>
      </c>
      <c r="BD51" s="194"/>
      <c r="BE51" s="194"/>
      <c r="BF51" s="194"/>
      <c r="BG51" s="194"/>
      <c r="BH51" s="194" t="str">
        <f t="shared" si="21"/>
        <v>Repos journée</v>
      </c>
      <c r="BI51" s="194"/>
      <c r="BJ51" s="194"/>
      <c r="BK51" s="194"/>
      <c r="BL51" s="195"/>
      <c r="BM51" s="93"/>
      <c r="BN51" s="209"/>
      <c r="BO51" s="171"/>
      <c r="BP51" s="175"/>
      <c r="BQ51" s="181"/>
    </row>
    <row r="52" spans="1:69" ht="12" customHeight="1" x14ac:dyDescent="0.25">
      <c r="A52" s="75" t="s">
        <v>0</v>
      </c>
      <c r="B52" s="51">
        <v>4</v>
      </c>
      <c r="C52" s="50">
        <v>41904</v>
      </c>
      <c r="D52" s="64" t="b">
        <f t="shared" si="0"/>
        <v>0</v>
      </c>
      <c r="E52" s="52" t="b">
        <f>IF(COUNTIF(Z52:BA52,"Cardio1")&gt;0, "Cardio matin")</f>
        <v>0</v>
      </c>
      <c r="F52" s="52" t="b">
        <f>IF(COUNTIF(Z52:BA52,"Cardio2")&gt;0, "Cardio après-midi")</f>
        <v>0</v>
      </c>
      <c r="G52" s="52" t="b">
        <f t="shared" si="1"/>
        <v>0</v>
      </c>
      <c r="H52" s="52" t="b">
        <f t="shared" si="2"/>
        <v>0</v>
      </c>
      <c r="I52" s="52" t="b">
        <f t="shared" si="3"/>
        <v>0</v>
      </c>
      <c r="J52" s="52" t="b">
        <f t="shared" si="4"/>
        <v>0</v>
      </c>
      <c r="K52" s="52" t="b">
        <f t="shared" si="5"/>
        <v>0</v>
      </c>
      <c r="L52" s="85" t="b">
        <f t="shared" si="6"/>
        <v>0</v>
      </c>
      <c r="M52" s="52" t="b">
        <f t="shared" si="7"/>
        <v>0</v>
      </c>
      <c r="N52" s="98" t="b">
        <f t="shared" si="8"/>
        <v>0</v>
      </c>
      <c r="O52" s="52" t="b">
        <f t="shared" si="9"/>
        <v>0</v>
      </c>
      <c r="P52" s="52" t="b">
        <f t="shared" si="10"/>
        <v>0</v>
      </c>
      <c r="Q52" s="52" t="str">
        <f t="shared" si="11"/>
        <v>Récupération</v>
      </c>
      <c r="R52" s="52" t="str">
        <f t="shared" si="12"/>
        <v>Repos matin</v>
      </c>
      <c r="S52" s="52" t="b">
        <f t="shared" si="13"/>
        <v>0</v>
      </c>
      <c r="T52" s="52" t="b">
        <f t="shared" si="14"/>
        <v>0</v>
      </c>
      <c r="U52" s="52" t="b">
        <f t="shared" si="15"/>
        <v>0</v>
      </c>
      <c r="V52" s="52" t="b">
        <f t="shared" si="16"/>
        <v>0</v>
      </c>
      <c r="W52" s="52" t="b">
        <f t="shared" si="17"/>
        <v>0</v>
      </c>
      <c r="X52" s="52" t="str">
        <f t="shared" si="18"/>
        <v>Volley après-midi</v>
      </c>
      <c r="Y52" s="53" t="b">
        <f t="shared" si="19"/>
        <v>0</v>
      </c>
      <c r="Z52" s="229" t="s">
        <v>92</v>
      </c>
      <c r="AA52" s="230"/>
      <c r="AB52" s="230"/>
      <c r="AC52" s="230"/>
      <c r="AD52" s="230"/>
      <c r="AE52" s="230"/>
      <c r="AF52" s="230"/>
      <c r="AG52" s="230"/>
      <c r="AH52" s="230"/>
      <c r="AI52" s="230"/>
      <c r="AJ52" s="230"/>
      <c r="AK52" s="230"/>
      <c r="AL52" s="230"/>
      <c r="AM52" s="230"/>
      <c r="AN52" s="230"/>
      <c r="AO52" s="230"/>
      <c r="AP52" s="230"/>
      <c r="AQ52" s="230"/>
      <c r="AR52" s="230"/>
      <c r="AS52" s="230"/>
      <c r="AT52" s="230"/>
      <c r="AU52" s="225" t="s">
        <v>100</v>
      </c>
      <c r="AV52" s="225"/>
      <c r="AW52" s="225"/>
      <c r="AX52" s="225"/>
      <c r="AY52" s="223" t="s">
        <v>37</v>
      </c>
      <c r="AZ52" s="223"/>
      <c r="BA52" s="226"/>
      <c r="BB52" s="100"/>
      <c r="BC52" s="188" t="str">
        <f t="shared" si="20"/>
        <v>Repos matin</v>
      </c>
      <c r="BD52" s="189"/>
      <c r="BE52" s="189"/>
      <c r="BF52" s="189"/>
      <c r="BG52" s="189"/>
      <c r="BH52" s="189" t="str">
        <f t="shared" si="21"/>
        <v>Volley après-midi</v>
      </c>
      <c r="BI52" s="189"/>
      <c r="BJ52" s="189"/>
      <c r="BK52" s="189"/>
      <c r="BL52" s="190"/>
      <c r="BM52" s="97"/>
      <c r="BN52" s="207">
        <v>8</v>
      </c>
      <c r="BO52" s="171"/>
      <c r="BP52" s="173" t="s">
        <v>125</v>
      </c>
      <c r="BQ52" s="179" t="s">
        <v>126</v>
      </c>
    </row>
    <row r="53" spans="1:69" ht="12" customHeight="1" x14ac:dyDescent="0.25">
      <c r="A53" s="74" t="s">
        <v>80</v>
      </c>
      <c r="B53" s="58">
        <v>4</v>
      </c>
      <c r="C53" s="57">
        <v>41905</v>
      </c>
      <c r="D53" s="80" t="b">
        <f t="shared" si="0"/>
        <v>0</v>
      </c>
      <c r="E53" s="79" t="b">
        <f t="shared" ref="E53:E58" si="36">IF(COUNTIF(Z53:BA53,"Cardio.")&gt;0, "Cardio1")</f>
        <v>0</v>
      </c>
      <c r="F53" s="79" t="b">
        <f t="shared" ref="F53:F58" si="37">IF(COUNTIF(Z53:BA53,"Cardio")&gt;0, "Cardio2")</f>
        <v>0</v>
      </c>
      <c r="G53" s="79" t="b">
        <f t="shared" si="1"/>
        <v>0</v>
      </c>
      <c r="H53" s="79" t="b">
        <f t="shared" si="2"/>
        <v>0</v>
      </c>
      <c r="I53" s="79" t="b">
        <f t="shared" si="3"/>
        <v>0</v>
      </c>
      <c r="J53" s="79" t="b">
        <f t="shared" si="4"/>
        <v>0</v>
      </c>
      <c r="K53" s="79" t="b">
        <f t="shared" si="5"/>
        <v>0</v>
      </c>
      <c r="L53" s="86" t="b">
        <f t="shared" si="6"/>
        <v>0</v>
      </c>
      <c r="M53" s="79" t="str">
        <f t="shared" si="7"/>
        <v>Musculation matin</v>
      </c>
      <c r="N53" s="96" t="b">
        <f t="shared" si="8"/>
        <v>0</v>
      </c>
      <c r="O53" s="79" t="b">
        <f t="shared" si="9"/>
        <v>0</v>
      </c>
      <c r="P53" s="79" t="b">
        <f t="shared" si="10"/>
        <v>0</v>
      </c>
      <c r="Q53" s="79" t="str">
        <f t="shared" si="11"/>
        <v>Récupération</v>
      </c>
      <c r="R53" s="79" t="b">
        <f t="shared" si="12"/>
        <v>0</v>
      </c>
      <c r="S53" s="79" t="b">
        <f t="shared" si="13"/>
        <v>0</v>
      </c>
      <c r="T53" s="79" t="b">
        <f t="shared" si="14"/>
        <v>0</v>
      </c>
      <c r="U53" s="79" t="b">
        <f t="shared" si="15"/>
        <v>0</v>
      </c>
      <c r="V53" s="79" t="b">
        <f t="shared" si="16"/>
        <v>0</v>
      </c>
      <c r="W53" s="79" t="b">
        <f t="shared" si="17"/>
        <v>0</v>
      </c>
      <c r="X53" s="79" t="str">
        <f t="shared" si="18"/>
        <v>Volley après-midi</v>
      </c>
      <c r="Y53" s="81" t="b">
        <f t="shared" si="19"/>
        <v>0</v>
      </c>
      <c r="Z53" s="216" t="s">
        <v>37</v>
      </c>
      <c r="AA53" s="214"/>
      <c r="AB53" s="214"/>
      <c r="AC53" s="214"/>
      <c r="AD53" s="217" t="s">
        <v>101</v>
      </c>
      <c r="AE53" s="217"/>
      <c r="AF53" s="217"/>
      <c r="AG53" s="217"/>
      <c r="AH53" s="214" t="s">
        <v>37</v>
      </c>
      <c r="AI53" s="214"/>
      <c r="AJ53" s="214"/>
      <c r="AK53" s="214"/>
      <c r="AL53" s="214"/>
      <c r="AM53" s="214"/>
      <c r="AN53" s="214"/>
      <c r="AO53" s="214"/>
      <c r="AP53" s="214"/>
      <c r="AQ53" s="214"/>
      <c r="AR53" s="214"/>
      <c r="AS53" s="214"/>
      <c r="AT53" s="214"/>
      <c r="AU53" s="218" t="s">
        <v>100</v>
      </c>
      <c r="AV53" s="218"/>
      <c r="AW53" s="218"/>
      <c r="AX53" s="218"/>
      <c r="AY53" s="214" t="s">
        <v>37</v>
      </c>
      <c r="AZ53" s="214"/>
      <c r="BA53" s="215"/>
      <c r="BB53" s="100"/>
      <c r="BC53" s="187" t="str">
        <f t="shared" si="20"/>
        <v>Musculation matin</v>
      </c>
      <c r="BD53" s="185"/>
      <c r="BE53" s="185"/>
      <c r="BF53" s="185"/>
      <c r="BG53" s="185"/>
      <c r="BH53" s="185" t="str">
        <f t="shared" si="21"/>
        <v>Volley après-midi</v>
      </c>
      <c r="BI53" s="185"/>
      <c r="BJ53" s="185"/>
      <c r="BK53" s="185"/>
      <c r="BL53" s="186"/>
      <c r="BM53" s="95"/>
      <c r="BN53" s="208"/>
      <c r="BO53" s="171"/>
      <c r="BP53" s="174"/>
      <c r="BQ53" s="180"/>
    </row>
    <row r="54" spans="1:69" ht="12" customHeight="1" x14ac:dyDescent="0.25">
      <c r="A54" s="74" t="s">
        <v>81</v>
      </c>
      <c r="B54" s="58">
        <v>4</v>
      </c>
      <c r="C54" s="57">
        <v>41906</v>
      </c>
      <c r="D54" s="80" t="b">
        <f t="shared" si="0"/>
        <v>0</v>
      </c>
      <c r="E54" s="79" t="b">
        <f t="shared" si="36"/>
        <v>0</v>
      </c>
      <c r="F54" s="79" t="b">
        <f t="shared" si="37"/>
        <v>0</v>
      </c>
      <c r="G54" s="79" t="b">
        <f t="shared" si="1"/>
        <v>0</v>
      </c>
      <c r="H54" s="79" t="b">
        <f t="shared" si="2"/>
        <v>0</v>
      </c>
      <c r="I54" s="79" t="b">
        <f t="shared" si="3"/>
        <v>0</v>
      </c>
      <c r="J54" s="79" t="b">
        <f t="shared" si="4"/>
        <v>0</v>
      </c>
      <c r="K54" s="79" t="b">
        <f t="shared" si="5"/>
        <v>0</v>
      </c>
      <c r="L54" s="86" t="b">
        <f t="shared" si="6"/>
        <v>0</v>
      </c>
      <c r="M54" s="79" t="str">
        <f t="shared" si="7"/>
        <v>Musculation matin</v>
      </c>
      <c r="N54" s="96" t="b">
        <f t="shared" si="8"/>
        <v>0</v>
      </c>
      <c r="O54" s="79" t="b">
        <f t="shared" si="9"/>
        <v>0</v>
      </c>
      <c r="P54" s="79" t="b">
        <f t="shared" si="10"/>
        <v>0</v>
      </c>
      <c r="Q54" s="79" t="str">
        <f t="shared" si="11"/>
        <v>Récupération</v>
      </c>
      <c r="R54" s="79" t="b">
        <f t="shared" si="12"/>
        <v>0</v>
      </c>
      <c r="S54" s="79" t="b">
        <f t="shared" si="13"/>
        <v>0</v>
      </c>
      <c r="T54" s="79" t="b">
        <f t="shared" si="14"/>
        <v>0</v>
      </c>
      <c r="U54" s="79" t="b">
        <f t="shared" si="15"/>
        <v>0</v>
      </c>
      <c r="V54" s="79" t="b">
        <f t="shared" si="16"/>
        <v>0</v>
      </c>
      <c r="W54" s="79" t="b">
        <f t="shared" si="17"/>
        <v>0</v>
      </c>
      <c r="X54" s="79" t="str">
        <f t="shared" si="18"/>
        <v>Volley après-midi</v>
      </c>
      <c r="Y54" s="81" t="b">
        <f t="shared" si="19"/>
        <v>0</v>
      </c>
      <c r="Z54" s="216" t="s">
        <v>37</v>
      </c>
      <c r="AA54" s="214"/>
      <c r="AB54" s="214"/>
      <c r="AC54" s="214"/>
      <c r="AD54" s="217" t="s">
        <v>101</v>
      </c>
      <c r="AE54" s="217"/>
      <c r="AF54" s="217"/>
      <c r="AG54" s="217"/>
      <c r="AH54" s="214" t="s">
        <v>37</v>
      </c>
      <c r="AI54" s="214"/>
      <c r="AJ54" s="214"/>
      <c r="AK54" s="214"/>
      <c r="AL54" s="214"/>
      <c r="AM54" s="214"/>
      <c r="AN54" s="214"/>
      <c r="AO54" s="214"/>
      <c r="AP54" s="214"/>
      <c r="AQ54" s="214"/>
      <c r="AR54" s="214"/>
      <c r="AS54" s="214"/>
      <c r="AT54" s="214"/>
      <c r="AU54" s="218" t="s">
        <v>100</v>
      </c>
      <c r="AV54" s="218"/>
      <c r="AW54" s="218"/>
      <c r="AX54" s="218"/>
      <c r="AY54" s="214" t="s">
        <v>37</v>
      </c>
      <c r="AZ54" s="214"/>
      <c r="BA54" s="215"/>
      <c r="BB54" s="100"/>
      <c r="BC54" s="187" t="str">
        <f t="shared" si="20"/>
        <v>Musculation matin</v>
      </c>
      <c r="BD54" s="185"/>
      <c r="BE54" s="185"/>
      <c r="BF54" s="185"/>
      <c r="BG54" s="185"/>
      <c r="BH54" s="185" t="str">
        <f t="shared" si="21"/>
        <v>Volley après-midi</v>
      </c>
      <c r="BI54" s="185"/>
      <c r="BJ54" s="185"/>
      <c r="BK54" s="185"/>
      <c r="BL54" s="186"/>
      <c r="BM54" s="95"/>
      <c r="BN54" s="208"/>
      <c r="BO54" s="171"/>
      <c r="BP54" s="174"/>
      <c r="BQ54" s="180"/>
    </row>
    <row r="55" spans="1:69" ht="12" customHeight="1" x14ac:dyDescent="0.25">
      <c r="A55" s="74" t="s">
        <v>1</v>
      </c>
      <c r="B55" s="58">
        <v>4</v>
      </c>
      <c r="C55" s="57">
        <v>41907</v>
      </c>
      <c r="D55" s="80" t="b">
        <f t="shared" si="0"/>
        <v>0</v>
      </c>
      <c r="E55" s="79" t="b">
        <f t="shared" si="36"/>
        <v>0</v>
      </c>
      <c r="F55" s="79" t="b">
        <f t="shared" si="37"/>
        <v>0</v>
      </c>
      <c r="G55" s="79" t="b">
        <f t="shared" si="1"/>
        <v>0</v>
      </c>
      <c r="H55" s="79" t="b">
        <f t="shared" si="2"/>
        <v>0</v>
      </c>
      <c r="I55" s="79" t="b">
        <f t="shared" si="3"/>
        <v>0</v>
      </c>
      <c r="J55" s="79" t="b">
        <f t="shared" si="4"/>
        <v>0</v>
      </c>
      <c r="K55" s="79" t="b">
        <f t="shared" si="5"/>
        <v>0</v>
      </c>
      <c r="L55" s="86" t="b">
        <f t="shared" si="6"/>
        <v>0</v>
      </c>
      <c r="M55" s="79" t="b">
        <f t="shared" si="7"/>
        <v>0</v>
      </c>
      <c r="N55" s="96" t="b">
        <f t="shared" si="8"/>
        <v>0</v>
      </c>
      <c r="O55" s="79" t="b">
        <f t="shared" si="9"/>
        <v>0</v>
      </c>
      <c r="P55" s="79" t="b">
        <f t="shared" si="10"/>
        <v>0</v>
      </c>
      <c r="Q55" s="79" t="str">
        <f t="shared" si="11"/>
        <v>Récupération</v>
      </c>
      <c r="R55" s="79" t="str">
        <f t="shared" si="12"/>
        <v>Repos matin</v>
      </c>
      <c r="S55" s="79" t="b">
        <f t="shared" si="13"/>
        <v>0</v>
      </c>
      <c r="T55" s="79" t="b">
        <f t="shared" si="14"/>
        <v>0</v>
      </c>
      <c r="U55" s="79" t="b">
        <f t="shared" si="15"/>
        <v>0</v>
      </c>
      <c r="V55" s="79" t="b">
        <f t="shared" si="16"/>
        <v>0</v>
      </c>
      <c r="W55" s="79" t="b">
        <f t="shared" si="17"/>
        <v>0</v>
      </c>
      <c r="X55" s="79" t="str">
        <f t="shared" si="18"/>
        <v>Volley après-midi</v>
      </c>
      <c r="Y55" s="81" t="b">
        <f t="shared" si="19"/>
        <v>0</v>
      </c>
      <c r="Z55" s="219" t="s">
        <v>92</v>
      </c>
      <c r="AA55" s="220"/>
      <c r="AB55" s="220"/>
      <c r="AC55" s="220"/>
      <c r="AD55" s="220"/>
      <c r="AE55" s="220"/>
      <c r="AF55" s="220"/>
      <c r="AG55" s="220"/>
      <c r="AH55" s="220"/>
      <c r="AI55" s="220"/>
      <c r="AJ55" s="220"/>
      <c r="AK55" s="220"/>
      <c r="AL55" s="220"/>
      <c r="AM55" s="220"/>
      <c r="AN55" s="220"/>
      <c r="AO55" s="220"/>
      <c r="AP55" s="220"/>
      <c r="AQ55" s="220"/>
      <c r="AR55" s="220"/>
      <c r="AS55" s="220"/>
      <c r="AT55" s="220"/>
      <c r="AU55" s="218" t="s">
        <v>100</v>
      </c>
      <c r="AV55" s="218"/>
      <c r="AW55" s="218"/>
      <c r="AX55" s="218"/>
      <c r="AY55" s="214" t="s">
        <v>37</v>
      </c>
      <c r="AZ55" s="214"/>
      <c r="BA55" s="215"/>
      <c r="BB55" s="100"/>
      <c r="BC55" s="187" t="str">
        <f t="shared" si="20"/>
        <v>Repos matin</v>
      </c>
      <c r="BD55" s="185"/>
      <c r="BE55" s="185"/>
      <c r="BF55" s="185"/>
      <c r="BG55" s="185"/>
      <c r="BH55" s="185" t="str">
        <f t="shared" si="21"/>
        <v>Volley après-midi</v>
      </c>
      <c r="BI55" s="185"/>
      <c r="BJ55" s="185"/>
      <c r="BK55" s="185"/>
      <c r="BL55" s="186"/>
      <c r="BM55" s="95"/>
      <c r="BN55" s="208"/>
      <c r="BO55" s="171"/>
      <c r="BP55" s="174"/>
      <c r="BQ55" s="180"/>
    </row>
    <row r="56" spans="1:69" ht="12" customHeight="1" x14ac:dyDescent="0.25">
      <c r="A56" s="74" t="s">
        <v>2</v>
      </c>
      <c r="B56" s="58">
        <v>4</v>
      </c>
      <c r="C56" s="57">
        <v>41908</v>
      </c>
      <c r="D56" s="80" t="b">
        <f t="shared" si="0"/>
        <v>0</v>
      </c>
      <c r="E56" s="79" t="b">
        <f t="shared" si="36"/>
        <v>0</v>
      </c>
      <c r="F56" s="79" t="b">
        <f t="shared" si="37"/>
        <v>0</v>
      </c>
      <c r="G56" s="79" t="b">
        <f t="shared" si="1"/>
        <v>0</v>
      </c>
      <c r="H56" s="79" t="str">
        <f t="shared" si="2"/>
        <v>Match amical</v>
      </c>
      <c r="I56" s="79" t="b">
        <f t="shared" si="3"/>
        <v>0</v>
      </c>
      <c r="J56" s="79" t="b">
        <f t="shared" si="4"/>
        <v>0</v>
      </c>
      <c r="K56" s="79" t="b">
        <f t="shared" si="5"/>
        <v>0</v>
      </c>
      <c r="L56" s="86" t="b">
        <f t="shared" si="6"/>
        <v>0</v>
      </c>
      <c r="M56" s="79" t="str">
        <f t="shared" si="7"/>
        <v>Musculation matin</v>
      </c>
      <c r="N56" s="96" t="b">
        <f t="shared" si="8"/>
        <v>0</v>
      </c>
      <c r="O56" s="79" t="b">
        <f t="shared" si="9"/>
        <v>0</v>
      </c>
      <c r="P56" s="79" t="b">
        <f t="shared" si="10"/>
        <v>0</v>
      </c>
      <c r="Q56" s="79" t="str">
        <f t="shared" si="11"/>
        <v>Récupération</v>
      </c>
      <c r="R56" s="79" t="b">
        <f t="shared" si="12"/>
        <v>0</v>
      </c>
      <c r="S56" s="79" t="b">
        <f t="shared" si="13"/>
        <v>0</v>
      </c>
      <c r="T56" s="79" t="b">
        <f t="shared" si="14"/>
        <v>0</v>
      </c>
      <c r="U56" s="79" t="b">
        <f t="shared" si="15"/>
        <v>0</v>
      </c>
      <c r="V56" s="79" t="b">
        <f t="shared" si="16"/>
        <v>0</v>
      </c>
      <c r="W56" s="79" t="b">
        <f t="shared" si="17"/>
        <v>0</v>
      </c>
      <c r="X56" s="79" t="b">
        <f t="shared" si="18"/>
        <v>0</v>
      </c>
      <c r="Y56" s="81" t="b">
        <f t="shared" si="19"/>
        <v>0</v>
      </c>
      <c r="Z56" s="216" t="s">
        <v>37</v>
      </c>
      <c r="AA56" s="214"/>
      <c r="AB56" s="214"/>
      <c r="AC56" s="214"/>
      <c r="AD56" s="217" t="s">
        <v>101</v>
      </c>
      <c r="AE56" s="217"/>
      <c r="AF56" s="217"/>
      <c r="AG56" s="217"/>
      <c r="AH56" s="214" t="s">
        <v>37</v>
      </c>
      <c r="AI56" s="214"/>
      <c r="AJ56" s="214"/>
      <c r="AK56" s="214"/>
      <c r="AL56" s="214"/>
      <c r="AM56" s="214"/>
      <c r="AN56" s="214"/>
      <c r="AO56" s="214"/>
      <c r="AP56" s="214"/>
      <c r="AQ56" s="214"/>
      <c r="AR56" s="214"/>
      <c r="AS56" s="214"/>
      <c r="AT56" s="214"/>
      <c r="AU56" s="227" t="s">
        <v>70</v>
      </c>
      <c r="AV56" s="227"/>
      <c r="AW56" s="227"/>
      <c r="AX56" s="227"/>
      <c r="AY56" s="214" t="s">
        <v>37</v>
      </c>
      <c r="AZ56" s="214"/>
      <c r="BA56" s="215"/>
      <c r="BB56" s="100"/>
      <c r="BC56" s="187" t="str">
        <f t="shared" si="20"/>
        <v>Musculation matin</v>
      </c>
      <c r="BD56" s="185"/>
      <c r="BE56" s="185"/>
      <c r="BF56" s="185"/>
      <c r="BG56" s="185"/>
      <c r="BH56" s="185" t="str">
        <f t="shared" si="21"/>
        <v>Match amical</v>
      </c>
      <c r="BI56" s="185"/>
      <c r="BJ56" s="185"/>
      <c r="BK56" s="185"/>
      <c r="BL56" s="186"/>
      <c r="BM56" s="95"/>
      <c r="BN56" s="208"/>
      <c r="BO56" s="171"/>
      <c r="BP56" s="174"/>
      <c r="BQ56" s="180"/>
    </row>
    <row r="57" spans="1:69" ht="12" customHeight="1" x14ac:dyDescent="0.25">
      <c r="A57" s="74" t="s">
        <v>3</v>
      </c>
      <c r="B57" s="58">
        <v>4</v>
      </c>
      <c r="C57" s="57">
        <v>41909</v>
      </c>
      <c r="D57" s="80" t="b">
        <f t="shared" si="0"/>
        <v>0</v>
      </c>
      <c r="E57" s="79" t="b">
        <f t="shared" si="36"/>
        <v>0</v>
      </c>
      <c r="F57" s="79" t="b">
        <f t="shared" si="37"/>
        <v>0</v>
      </c>
      <c r="G57" s="79" t="b">
        <f t="shared" si="1"/>
        <v>0</v>
      </c>
      <c r="H57" s="79" t="b">
        <f t="shared" si="2"/>
        <v>0</v>
      </c>
      <c r="I57" s="79" t="b">
        <f t="shared" si="3"/>
        <v>0</v>
      </c>
      <c r="J57" s="79" t="b">
        <f t="shared" si="4"/>
        <v>0</v>
      </c>
      <c r="K57" s="79" t="b">
        <f t="shared" si="5"/>
        <v>0</v>
      </c>
      <c r="L57" s="86" t="b">
        <f t="shared" si="6"/>
        <v>0</v>
      </c>
      <c r="M57" s="79" t="str">
        <f t="shared" si="7"/>
        <v>Musculation matin</v>
      </c>
      <c r="N57" s="96" t="b">
        <f t="shared" si="8"/>
        <v>0</v>
      </c>
      <c r="O57" s="79" t="b">
        <f t="shared" si="9"/>
        <v>0</v>
      </c>
      <c r="P57" s="79" t="b">
        <f t="shared" si="10"/>
        <v>0</v>
      </c>
      <c r="Q57" s="79" t="str">
        <f t="shared" si="11"/>
        <v>Récupération</v>
      </c>
      <c r="R57" s="79" t="b">
        <f t="shared" si="12"/>
        <v>0</v>
      </c>
      <c r="S57" s="79" t="str">
        <f t="shared" si="13"/>
        <v>Repos après-midi</v>
      </c>
      <c r="T57" s="79" t="b">
        <f t="shared" si="14"/>
        <v>0</v>
      </c>
      <c r="U57" s="79" t="b">
        <f t="shared" si="15"/>
        <v>0</v>
      </c>
      <c r="V57" s="79" t="b">
        <f t="shared" si="16"/>
        <v>0</v>
      </c>
      <c r="W57" s="79" t="b">
        <f t="shared" si="17"/>
        <v>0</v>
      </c>
      <c r="X57" s="79" t="b">
        <f t="shared" si="18"/>
        <v>0</v>
      </c>
      <c r="Y57" s="81" t="b">
        <f t="shared" si="19"/>
        <v>0</v>
      </c>
      <c r="Z57" s="216" t="s">
        <v>37</v>
      </c>
      <c r="AA57" s="214"/>
      <c r="AB57" s="214"/>
      <c r="AC57" s="214"/>
      <c r="AD57" s="217" t="s">
        <v>101</v>
      </c>
      <c r="AE57" s="217"/>
      <c r="AF57" s="217"/>
      <c r="AG57" s="217"/>
      <c r="AH57" s="220" t="s">
        <v>93</v>
      </c>
      <c r="AI57" s="220"/>
      <c r="AJ57" s="220"/>
      <c r="AK57" s="220"/>
      <c r="AL57" s="220"/>
      <c r="AM57" s="220"/>
      <c r="AN57" s="220"/>
      <c r="AO57" s="220"/>
      <c r="AP57" s="220"/>
      <c r="AQ57" s="220"/>
      <c r="AR57" s="220"/>
      <c r="AS57" s="220"/>
      <c r="AT57" s="220"/>
      <c r="AU57" s="220"/>
      <c r="AV57" s="220"/>
      <c r="AW57" s="220"/>
      <c r="AX57" s="220"/>
      <c r="AY57" s="220"/>
      <c r="AZ57" s="220"/>
      <c r="BA57" s="228"/>
      <c r="BB57" s="99"/>
      <c r="BC57" s="187" t="str">
        <f t="shared" si="20"/>
        <v>Musculation matin</v>
      </c>
      <c r="BD57" s="185"/>
      <c r="BE57" s="185"/>
      <c r="BF57" s="185"/>
      <c r="BG57" s="185"/>
      <c r="BH57" s="185" t="str">
        <f t="shared" si="21"/>
        <v>Repos après-midi</v>
      </c>
      <c r="BI57" s="185"/>
      <c r="BJ57" s="185"/>
      <c r="BK57" s="185"/>
      <c r="BL57" s="186"/>
      <c r="BM57" s="95"/>
      <c r="BN57" s="208"/>
      <c r="BO57" s="171"/>
      <c r="BP57" s="174"/>
      <c r="BQ57" s="180"/>
    </row>
    <row r="58" spans="1:69" ht="12" customHeight="1" thickBot="1" x14ac:dyDescent="0.3">
      <c r="A58" s="56" t="s">
        <v>4</v>
      </c>
      <c r="B58" s="63">
        <v>4</v>
      </c>
      <c r="C58" s="62">
        <v>41910</v>
      </c>
      <c r="D58" s="84" t="b">
        <f t="shared" si="0"/>
        <v>0</v>
      </c>
      <c r="E58" s="82" t="b">
        <f t="shared" si="36"/>
        <v>0</v>
      </c>
      <c r="F58" s="82" t="b">
        <f t="shared" si="37"/>
        <v>0</v>
      </c>
      <c r="G58" s="82" t="b">
        <f t="shared" si="1"/>
        <v>0</v>
      </c>
      <c r="H58" s="82" t="b">
        <f t="shared" si="2"/>
        <v>0</v>
      </c>
      <c r="I58" s="82" t="b">
        <f t="shared" si="3"/>
        <v>0</v>
      </c>
      <c r="J58" s="82" t="b">
        <f t="shared" si="4"/>
        <v>0</v>
      </c>
      <c r="K58" s="82" t="b">
        <f t="shared" si="5"/>
        <v>0</v>
      </c>
      <c r="L58" s="87" t="b">
        <f t="shared" si="6"/>
        <v>0</v>
      </c>
      <c r="M58" s="82" t="b">
        <f t="shared" si="7"/>
        <v>0</v>
      </c>
      <c r="N58" s="94" t="b">
        <f t="shared" si="8"/>
        <v>0</v>
      </c>
      <c r="O58" s="82" t="b">
        <f t="shared" si="9"/>
        <v>0</v>
      </c>
      <c r="P58" s="82" t="b">
        <f t="shared" si="10"/>
        <v>0</v>
      </c>
      <c r="Q58" s="82" t="b">
        <f t="shared" si="11"/>
        <v>0</v>
      </c>
      <c r="R58" s="82" t="b">
        <f t="shared" si="12"/>
        <v>0</v>
      </c>
      <c r="S58" s="82" t="b">
        <f t="shared" si="13"/>
        <v>0</v>
      </c>
      <c r="T58" s="82" t="str">
        <f t="shared" si="14"/>
        <v>Repos journée</v>
      </c>
      <c r="U58" s="82" t="b">
        <f t="shared" si="15"/>
        <v>0</v>
      </c>
      <c r="V58" s="82" t="b">
        <f t="shared" si="16"/>
        <v>0</v>
      </c>
      <c r="W58" s="82" t="b">
        <f t="shared" si="17"/>
        <v>0</v>
      </c>
      <c r="X58" s="82" t="b">
        <f t="shared" si="18"/>
        <v>0</v>
      </c>
      <c r="Y58" s="83" t="b">
        <f t="shared" si="19"/>
        <v>0</v>
      </c>
      <c r="Z58" s="210" t="s">
        <v>94</v>
      </c>
      <c r="AA58" s="211"/>
      <c r="AB58" s="211"/>
      <c r="AC58" s="211"/>
      <c r="AD58" s="211"/>
      <c r="AE58" s="211"/>
      <c r="AF58" s="211"/>
      <c r="AG58" s="211"/>
      <c r="AH58" s="211"/>
      <c r="AI58" s="211"/>
      <c r="AJ58" s="211"/>
      <c r="AK58" s="211"/>
      <c r="AL58" s="211"/>
      <c r="AM58" s="211"/>
      <c r="AN58" s="211"/>
      <c r="AO58" s="211"/>
      <c r="AP58" s="211"/>
      <c r="AQ58" s="211"/>
      <c r="AR58" s="211"/>
      <c r="AS58" s="211"/>
      <c r="AT58" s="211"/>
      <c r="AU58" s="211"/>
      <c r="AV58" s="211"/>
      <c r="AW58" s="211"/>
      <c r="AX58" s="211"/>
      <c r="AY58" s="211"/>
      <c r="AZ58" s="211"/>
      <c r="BA58" s="212"/>
      <c r="BB58" s="99"/>
      <c r="BC58" s="193" t="str">
        <f t="shared" si="20"/>
        <v>Repos journée</v>
      </c>
      <c r="BD58" s="194"/>
      <c r="BE58" s="194"/>
      <c r="BF58" s="194"/>
      <c r="BG58" s="194"/>
      <c r="BH58" s="194" t="str">
        <f t="shared" si="21"/>
        <v>Repos journée</v>
      </c>
      <c r="BI58" s="194"/>
      <c r="BJ58" s="194"/>
      <c r="BK58" s="194"/>
      <c r="BL58" s="195"/>
      <c r="BM58" s="93"/>
      <c r="BN58" s="209"/>
      <c r="BO58" s="171"/>
      <c r="BP58" s="175"/>
      <c r="BQ58" s="181"/>
    </row>
    <row r="59" spans="1:69" ht="12" customHeight="1" x14ac:dyDescent="0.25">
      <c r="A59" s="75" t="s">
        <v>0</v>
      </c>
      <c r="B59" s="51">
        <v>5</v>
      </c>
      <c r="C59" s="50">
        <v>41911</v>
      </c>
      <c r="D59" s="64" t="b">
        <f t="shared" si="0"/>
        <v>0</v>
      </c>
      <c r="E59" s="52" t="b">
        <f>IF(COUNTIF(Z59:BA59,"Cardio1")&gt;0, "Cardio matin")</f>
        <v>0</v>
      </c>
      <c r="F59" s="52" t="b">
        <f>IF(COUNTIF(Z59:BA59,"Cardio2")&gt;0, "Cardio après-midi")</f>
        <v>0</v>
      </c>
      <c r="G59" s="52" t="b">
        <f t="shared" si="1"/>
        <v>0</v>
      </c>
      <c r="H59" s="52" t="b">
        <f t="shared" si="2"/>
        <v>0</v>
      </c>
      <c r="I59" s="52" t="b">
        <f t="shared" si="3"/>
        <v>0</v>
      </c>
      <c r="J59" s="52" t="b">
        <f t="shared" si="4"/>
        <v>0</v>
      </c>
      <c r="K59" s="52" t="b">
        <f t="shared" si="5"/>
        <v>0</v>
      </c>
      <c r="L59" s="85" t="b">
        <f t="shared" si="6"/>
        <v>0</v>
      </c>
      <c r="M59" s="52" t="str">
        <f t="shared" si="7"/>
        <v>Musculation matin</v>
      </c>
      <c r="N59" s="98" t="b">
        <f t="shared" si="8"/>
        <v>0</v>
      </c>
      <c r="O59" s="52" t="b">
        <f t="shared" si="9"/>
        <v>0</v>
      </c>
      <c r="P59" s="52" t="b">
        <f t="shared" si="10"/>
        <v>0</v>
      </c>
      <c r="Q59" s="52" t="str">
        <f t="shared" si="11"/>
        <v>Récupération</v>
      </c>
      <c r="R59" s="52" t="b">
        <f t="shared" si="12"/>
        <v>0</v>
      </c>
      <c r="S59" s="52" t="b">
        <f t="shared" si="13"/>
        <v>0</v>
      </c>
      <c r="T59" s="52" t="b">
        <f t="shared" si="14"/>
        <v>0</v>
      </c>
      <c r="U59" s="52" t="b">
        <f t="shared" si="15"/>
        <v>0</v>
      </c>
      <c r="V59" s="52" t="b">
        <f t="shared" si="16"/>
        <v>0</v>
      </c>
      <c r="W59" s="52" t="b">
        <f t="shared" si="17"/>
        <v>0</v>
      </c>
      <c r="X59" s="52" t="str">
        <f t="shared" si="18"/>
        <v>Volley après-midi</v>
      </c>
      <c r="Y59" s="53" t="b">
        <f t="shared" si="19"/>
        <v>0</v>
      </c>
      <c r="Z59" s="222" t="s">
        <v>37</v>
      </c>
      <c r="AA59" s="223"/>
      <c r="AB59" s="223"/>
      <c r="AC59" s="223"/>
      <c r="AD59" s="224" t="s">
        <v>101</v>
      </c>
      <c r="AE59" s="224"/>
      <c r="AF59" s="224"/>
      <c r="AG59" s="224"/>
      <c r="AH59" s="223" t="s">
        <v>37</v>
      </c>
      <c r="AI59" s="223"/>
      <c r="AJ59" s="223"/>
      <c r="AK59" s="223"/>
      <c r="AL59" s="223"/>
      <c r="AM59" s="223"/>
      <c r="AN59" s="223"/>
      <c r="AO59" s="223"/>
      <c r="AP59" s="223"/>
      <c r="AQ59" s="223"/>
      <c r="AR59" s="223"/>
      <c r="AS59" s="223"/>
      <c r="AT59" s="223"/>
      <c r="AU59" s="225" t="s">
        <v>100</v>
      </c>
      <c r="AV59" s="225"/>
      <c r="AW59" s="225"/>
      <c r="AX59" s="225"/>
      <c r="AY59" s="223" t="s">
        <v>37</v>
      </c>
      <c r="AZ59" s="223"/>
      <c r="BA59" s="226"/>
      <c r="BB59" s="100"/>
      <c r="BC59" s="188" t="str">
        <f t="shared" si="20"/>
        <v>Musculation matin</v>
      </c>
      <c r="BD59" s="189"/>
      <c r="BE59" s="189"/>
      <c r="BF59" s="189"/>
      <c r="BG59" s="189"/>
      <c r="BH59" s="189" t="str">
        <f t="shared" si="21"/>
        <v>Volley après-midi</v>
      </c>
      <c r="BI59" s="189"/>
      <c r="BJ59" s="189"/>
      <c r="BK59" s="189"/>
      <c r="BL59" s="190"/>
      <c r="BM59" s="97"/>
      <c r="BN59" s="207">
        <v>9</v>
      </c>
      <c r="BO59" s="171"/>
      <c r="BP59" s="173" t="s">
        <v>22</v>
      </c>
      <c r="BQ59" s="179" t="s">
        <v>127</v>
      </c>
    </row>
    <row r="60" spans="1:69" ht="12" customHeight="1" thickBot="1" x14ac:dyDescent="0.3">
      <c r="A60" s="74" t="s">
        <v>80</v>
      </c>
      <c r="B60" s="58">
        <v>5</v>
      </c>
      <c r="C60" s="57">
        <v>41912</v>
      </c>
      <c r="D60" s="80" t="b">
        <f t="shared" si="0"/>
        <v>0</v>
      </c>
      <c r="E60" s="79" t="b">
        <f t="shared" ref="E60:E65" si="38">IF(COUNTIF(Z60:BA60,"Cardio.")&gt;0, "Cardio1")</f>
        <v>0</v>
      </c>
      <c r="F60" s="79" t="b">
        <f t="shared" ref="F60:F65" si="39">IF(COUNTIF(Z60:BA60,"Cardio")&gt;0, "Cardio2")</f>
        <v>0</v>
      </c>
      <c r="G60" s="79" t="b">
        <f t="shared" si="1"/>
        <v>0</v>
      </c>
      <c r="H60" s="79" t="str">
        <f t="shared" si="2"/>
        <v>Match amical</v>
      </c>
      <c r="I60" s="79" t="b">
        <f t="shared" si="3"/>
        <v>0</v>
      </c>
      <c r="J60" s="79" t="b">
        <f t="shared" si="4"/>
        <v>0</v>
      </c>
      <c r="K60" s="79" t="b">
        <f t="shared" si="5"/>
        <v>0</v>
      </c>
      <c r="L60" s="86" t="b">
        <f t="shared" si="6"/>
        <v>0</v>
      </c>
      <c r="M60" s="79" t="b">
        <f t="shared" si="7"/>
        <v>0</v>
      </c>
      <c r="N60" s="96" t="b">
        <f t="shared" si="8"/>
        <v>0</v>
      </c>
      <c r="O60" s="79" t="b">
        <f t="shared" si="9"/>
        <v>0</v>
      </c>
      <c r="P60" s="79" t="b">
        <f t="shared" si="10"/>
        <v>0</v>
      </c>
      <c r="Q60" s="79" t="str">
        <f t="shared" si="11"/>
        <v>Récupération</v>
      </c>
      <c r="R60" s="79" t="b">
        <f t="shared" si="12"/>
        <v>0</v>
      </c>
      <c r="S60" s="79" t="b">
        <f t="shared" si="13"/>
        <v>0</v>
      </c>
      <c r="T60" s="79" t="b">
        <f t="shared" si="14"/>
        <v>0</v>
      </c>
      <c r="U60" s="79" t="b">
        <f t="shared" si="15"/>
        <v>0</v>
      </c>
      <c r="V60" s="79" t="b">
        <f t="shared" si="16"/>
        <v>0</v>
      </c>
      <c r="W60" s="79" t="str">
        <f t="shared" si="17"/>
        <v>Volley matin</v>
      </c>
      <c r="X60" s="79" t="b">
        <f t="shared" si="18"/>
        <v>0</v>
      </c>
      <c r="Y60" s="81" t="b">
        <f t="shared" si="19"/>
        <v>0</v>
      </c>
      <c r="Z60" s="216" t="s">
        <v>37</v>
      </c>
      <c r="AA60" s="214"/>
      <c r="AB60" s="214"/>
      <c r="AC60" s="214"/>
      <c r="AD60" s="218" t="s">
        <v>102</v>
      </c>
      <c r="AE60" s="218"/>
      <c r="AF60" s="218"/>
      <c r="AG60" s="218"/>
      <c r="AH60" s="214" t="s">
        <v>37</v>
      </c>
      <c r="AI60" s="214"/>
      <c r="AJ60" s="214"/>
      <c r="AK60" s="214"/>
      <c r="AL60" s="214"/>
      <c r="AM60" s="214"/>
      <c r="AN60" s="214"/>
      <c r="AO60" s="214"/>
      <c r="AP60" s="214"/>
      <c r="AQ60" s="214"/>
      <c r="AR60" s="214"/>
      <c r="AS60" s="214"/>
      <c r="AT60" s="214"/>
      <c r="AU60" s="227" t="s">
        <v>70</v>
      </c>
      <c r="AV60" s="227"/>
      <c r="AW60" s="227"/>
      <c r="AX60" s="227"/>
      <c r="AY60" s="214" t="s">
        <v>37</v>
      </c>
      <c r="AZ60" s="214"/>
      <c r="BA60" s="215"/>
      <c r="BB60" s="100"/>
      <c r="BC60" s="187" t="str">
        <f t="shared" si="20"/>
        <v>Volley matin</v>
      </c>
      <c r="BD60" s="185"/>
      <c r="BE60" s="185"/>
      <c r="BF60" s="185"/>
      <c r="BG60" s="185"/>
      <c r="BH60" s="185" t="str">
        <f t="shared" si="21"/>
        <v>Match amical</v>
      </c>
      <c r="BI60" s="185"/>
      <c r="BJ60" s="185"/>
      <c r="BK60" s="185"/>
      <c r="BL60" s="186"/>
      <c r="BM60" s="95"/>
      <c r="BN60" s="208"/>
      <c r="BO60" s="172"/>
      <c r="BP60" s="174"/>
      <c r="BQ60" s="180"/>
    </row>
    <row r="61" spans="1:69" ht="12" customHeight="1" x14ac:dyDescent="0.25">
      <c r="A61" s="74" t="s">
        <v>81</v>
      </c>
      <c r="B61" s="58">
        <v>5</v>
      </c>
      <c r="C61" s="57">
        <v>41913</v>
      </c>
      <c r="D61" s="80" t="b">
        <f t="shared" si="0"/>
        <v>0</v>
      </c>
      <c r="E61" s="79" t="b">
        <f t="shared" si="38"/>
        <v>0</v>
      </c>
      <c r="F61" s="79" t="b">
        <f t="shared" si="39"/>
        <v>0</v>
      </c>
      <c r="G61" s="79" t="b">
        <f t="shared" si="1"/>
        <v>0</v>
      </c>
      <c r="H61" s="79" t="b">
        <f t="shared" si="2"/>
        <v>0</v>
      </c>
      <c r="I61" s="79" t="b">
        <f t="shared" si="3"/>
        <v>0</v>
      </c>
      <c r="J61" s="79" t="b">
        <f t="shared" si="4"/>
        <v>0</v>
      </c>
      <c r="K61" s="79" t="b">
        <f t="shared" si="5"/>
        <v>0</v>
      </c>
      <c r="L61" s="86" t="b">
        <f t="shared" si="6"/>
        <v>0</v>
      </c>
      <c r="M61" s="79" t="str">
        <f t="shared" si="7"/>
        <v>Musculation matin</v>
      </c>
      <c r="N61" s="96" t="b">
        <f t="shared" si="8"/>
        <v>0</v>
      </c>
      <c r="O61" s="79" t="b">
        <f t="shared" si="9"/>
        <v>0</v>
      </c>
      <c r="P61" s="79" t="b">
        <f t="shared" si="10"/>
        <v>0</v>
      </c>
      <c r="Q61" s="79" t="str">
        <f t="shared" si="11"/>
        <v>Récupération</v>
      </c>
      <c r="R61" s="79" t="b">
        <f t="shared" si="12"/>
        <v>0</v>
      </c>
      <c r="S61" s="79" t="str">
        <f t="shared" si="13"/>
        <v>Repos après-midi</v>
      </c>
      <c r="T61" s="79" t="b">
        <f t="shared" si="14"/>
        <v>0</v>
      </c>
      <c r="U61" s="79" t="b">
        <f t="shared" si="15"/>
        <v>0</v>
      </c>
      <c r="V61" s="79" t="b">
        <f t="shared" si="16"/>
        <v>0</v>
      </c>
      <c r="W61" s="79" t="b">
        <f t="shared" si="17"/>
        <v>0</v>
      </c>
      <c r="X61" s="79" t="b">
        <f t="shared" si="18"/>
        <v>0</v>
      </c>
      <c r="Y61" s="81" t="b">
        <f t="shared" si="19"/>
        <v>0</v>
      </c>
      <c r="Z61" s="216" t="s">
        <v>37</v>
      </c>
      <c r="AA61" s="214"/>
      <c r="AB61" s="214"/>
      <c r="AC61" s="214"/>
      <c r="AD61" s="217" t="s">
        <v>101</v>
      </c>
      <c r="AE61" s="217"/>
      <c r="AF61" s="217"/>
      <c r="AG61" s="217"/>
      <c r="AH61" s="220" t="s">
        <v>93</v>
      </c>
      <c r="AI61" s="220"/>
      <c r="AJ61" s="220"/>
      <c r="AK61" s="220"/>
      <c r="AL61" s="220"/>
      <c r="AM61" s="220"/>
      <c r="AN61" s="220"/>
      <c r="AO61" s="220"/>
      <c r="AP61" s="220"/>
      <c r="AQ61" s="220"/>
      <c r="AR61" s="220"/>
      <c r="AS61" s="220"/>
      <c r="AT61" s="220"/>
      <c r="AU61" s="220"/>
      <c r="AV61" s="220"/>
      <c r="AW61" s="220"/>
      <c r="AX61" s="220"/>
      <c r="AY61" s="220"/>
      <c r="AZ61" s="220"/>
      <c r="BA61" s="228"/>
      <c r="BB61" s="99"/>
      <c r="BC61" s="187" t="str">
        <f t="shared" si="20"/>
        <v>Musculation matin</v>
      </c>
      <c r="BD61" s="185"/>
      <c r="BE61" s="185"/>
      <c r="BF61" s="185"/>
      <c r="BG61" s="185"/>
      <c r="BH61" s="185" t="str">
        <f t="shared" si="21"/>
        <v>Repos après-midi</v>
      </c>
      <c r="BI61" s="185"/>
      <c r="BJ61" s="185"/>
      <c r="BK61" s="185"/>
      <c r="BL61" s="186"/>
      <c r="BM61" s="95"/>
      <c r="BN61" s="208"/>
      <c r="BO61" s="170" t="s">
        <v>128</v>
      </c>
      <c r="BP61" s="174"/>
      <c r="BQ61" s="180"/>
    </row>
    <row r="62" spans="1:69" ht="12" customHeight="1" x14ac:dyDescent="0.25">
      <c r="A62" s="74" t="s">
        <v>1</v>
      </c>
      <c r="B62" s="58">
        <v>5</v>
      </c>
      <c r="C62" s="57">
        <v>41914</v>
      </c>
      <c r="D62" s="80" t="b">
        <f t="shared" si="0"/>
        <v>0</v>
      </c>
      <c r="E62" s="79" t="b">
        <f t="shared" si="38"/>
        <v>0</v>
      </c>
      <c r="F62" s="79" t="b">
        <f t="shared" si="39"/>
        <v>0</v>
      </c>
      <c r="G62" s="79" t="b">
        <f t="shared" si="1"/>
        <v>0</v>
      </c>
      <c r="H62" s="79" t="b">
        <f t="shared" si="2"/>
        <v>0</v>
      </c>
      <c r="I62" s="79" t="b">
        <f t="shared" si="3"/>
        <v>0</v>
      </c>
      <c r="J62" s="79" t="b">
        <f t="shared" si="4"/>
        <v>0</v>
      </c>
      <c r="K62" s="79" t="b">
        <f t="shared" si="5"/>
        <v>0</v>
      </c>
      <c r="L62" s="86" t="b">
        <f t="shared" si="6"/>
        <v>0</v>
      </c>
      <c r="M62" s="79" t="b">
        <f t="shared" si="7"/>
        <v>0</v>
      </c>
      <c r="N62" s="96" t="b">
        <f t="shared" si="8"/>
        <v>0</v>
      </c>
      <c r="O62" s="79" t="b">
        <f t="shared" si="9"/>
        <v>0</v>
      </c>
      <c r="P62" s="79" t="b">
        <f t="shared" si="10"/>
        <v>0</v>
      </c>
      <c r="Q62" s="79" t="str">
        <f t="shared" si="11"/>
        <v>Récupération</v>
      </c>
      <c r="R62" s="79" t="str">
        <f t="shared" si="12"/>
        <v>Repos matin</v>
      </c>
      <c r="S62" s="79" t="b">
        <f t="shared" si="13"/>
        <v>0</v>
      </c>
      <c r="T62" s="79" t="b">
        <f t="shared" si="14"/>
        <v>0</v>
      </c>
      <c r="U62" s="79" t="b">
        <f t="shared" si="15"/>
        <v>0</v>
      </c>
      <c r="V62" s="79" t="b">
        <f t="shared" si="16"/>
        <v>0</v>
      </c>
      <c r="W62" s="79" t="b">
        <f t="shared" si="17"/>
        <v>0</v>
      </c>
      <c r="X62" s="79" t="str">
        <f t="shared" si="18"/>
        <v>Volley après-midi</v>
      </c>
      <c r="Y62" s="81" t="b">
        <f t="shared" si="19"/>
        <v>0</v>
      </c>
      <c r="Z62" s="219" t="s">
        <v>92</v>
      </c>
      <c r="AA62" s="220"/>
      <c r="AB62" s="220"/>
      <c r="AC62" s="220"/>
      <c r="AD62" s="220"/>
      <c r="AE62" s="220"/>
      <c r="AF62" s="220"/>
      <c r="AG62" s="220"/>
      <c r="AH62" s="220"/>
      <c r="AI62" s="220"/>
      <c r="AJ62" s="220"/>
      <c r="AK62" s="220"/>
      <c r="AL62" s="220"/>
      <c r="AM62" s="220"/>
      <c r="AN62" s="220"/>
      <c r="AO62" s="220"/>
      <c r="AP62" s="220"/>
      <c r="AQ62" s="220"/>
      <c r="AR62" s="220"/>
      <c r="AS62" s="220"/>
      <c r="AT62" s="220"/>
      <c r="AU62" s="218" t="s">
        <v>100</v>
      </c>
      <c r="AV62" s="218"/>
      <c r="AW62" s="218"/>
      <c r="AX62" s="218"/>
      <c r="AY62" s="214" t="s">
        <v>37</v>
      </c>
      <c r="AZ62" s="214"/>
      <c r="BA62" s="215"/>
      <c r="BB62" s="100"/>
      <c r="BC62" s="187" t="str">
        <f t="shared" si="20"/>
        <v>Repos matin</v>
      </c>
      <c r="BD62" s="185"/>
      <c r="BE62" s="185"/>
      <c r="BF62" s="185"/>
      <c r="BG62" s="185"/>
      <c r="BH62" s="185" t="str">
        <f t="shared" si="21"/>
        <v>Volley après-midi</v>
      </c>
      <c r="BI62" s="185"/>
      <c r="BJ62" s="185"/>
      <c r="BK62" s="185"/>
      <c r="BL62" s="186"/>
      <c r="BM62" s="95"/>
      <c r="BN62" s="208"/>
      <c r="BO62" s="171"/>
      <c r="BP62" s="174"/>
      <c r="BQ62" s="180"/>
    </row>
    <row r="63" spans="1:69" ht="12" customHeight="1" x14ac:dyDescent="0.25">
      <c r="A63" s="74" t="s">
        <v>2</v>
      </c>
      <c r="B63" s="58">
        <v>5</v>
      </c>
      <c r="C63" s="57">
        <v>41915</v>
      </c>
      <c r="D63" s="80" t="b">
        <f t="shared" si="0"/>
        <v>0</v>
      </c>
      <c r="E63" s="79" t="b">
        <f t="shared" si="38"/>
        <v>0</v>
      </c>
      <c r="F63" s="79" t="b">
        <f t="shared" si="39"/>
        <v>0</v>
      </c>
      <c r="G63" s="79" t="b">
        <f t="shared" si="1"/>
        <v>0</v>
      </c>
      <c r="H63" s="79" t="b">
        <f t="shared" si="2"/>
        <v>0</v>
      </c>
      <c r="I63" s="79" t="b">
        <f t="shared" si="3"/>
        <v>0</v>
      </c>
      <c r="J63" s="79" t="b">
        <f t="shared" si="4"/>
        <v>0</v>
      </c>
      <c r="K63" s="79" t="b">
        <f t="shared" si="5"/>
        <v>0</v>
      </c>
      <c r="L63" s="86" t="b">
        <f t="shared" si="6"/>
        <v>0</v>
      </c>
      <c r="M63" s="79" t="str">
        <f t="shared" si="7"/>
        <v>Musculation matin</v>
      </c>
      <c r="N63" s="96" t="b">
        <f t="shared" si="8"/>
        <v>0</v>
      </c>
      <c r="O63" s="79" t="b">
        <f t="shared" si="9"/>
        <v>0</v>
      </c>
      <c r="P63" s="79" t="b">
        <f t="shared" si="10"/>
        <v>0</v>
      </c>
      <c r="Q63" s="79" t="str">
        <f t="shared" si="11"/>
        <v>Récupération</v>
      </c>
      <c r="R63" s="79" t="b">
        <f t="shared" si="12"/>
        <v>0</v>
      </c>
      <c r="S63" s="79" t="b">
        <f t="shared" si="13"/>
        <v>0</v>
      </c>
      <c r="T63" s="79" t="b">
        <f t="shared" si="14"/>
        <v>0</v>
      </c>
      <c r="U63" s="79" t="b">
        <f t="shared" si="15"/>
        <v>0</v>
      </c>
      <c r="V63" s="79" t="b">
        <f t="shared" si="16"/>
        <v>0</v>
      </c>
      <c r="W63" s="79" t="b">
        <f t="shared" si="17"/>
        <v>0</v>
      </c>
      <c r="X63" s="79" t="str">
        <f t="shared" si="18"/>
        <v>Volley après-midi</v>
      </c>
      <c r="Y63" s="81" t="b">
        <f t="shared" si="19"/>
        <v>0</v>
      </c>
      <c r="Z63" s="216" t="s">
        <v>37</v>
      </c>
      <c r="AA63" s="214"/>
      <c r="AB63" s="214"/>
      <c r="AC63" s="214"/>
      <c r="AD63" s="217" t="s">
        <v>101</v>
      </c>
      <c r="AE63" s="217"/>
      <c r="AF63" s="217"/>
      <c r="AG63" s="217"/>
      <c r="AH63" s="214" t="s">
        <v>37</v>
      </c>
      <c r="AI63" s="214"/>
      <c r="AJ63" s="214"/>
      <c r="AK63" s="214"/>
      <c r="AL63" s="214"/>
      <c r="AM63" s="214"/>
      <c r="AN63" s="214"/>
      <c r="AO63" s="214"/>
      <c r="AP63" s="214"/>
      <c r="AQ63" s="214"/>
      <c r="AR63" s="214"/>
      <c r="AS63" s="214"/>
      <c r="AT63" s="214"/>
      <c r="AU63" s="218" t="s">
        <v>100</v>
      </c>
      <c r="AV63" s="218"/>
      <c r="AW63" s="218"/>
      <c r="AX63" s="218"/>
      <c r="AY63" s="214" t="s">
        <v>37</v>
      </c>
      <c r="AZ63" s="214"/>
      <c r="BA63" s="215"/>
      <c r="BB63" s="100"/>
      <c r="BC63" s="187" t="str">
        <f t="shared" si="20"/>
        <v>Musculation matin</v>
      </c>
      <c r="BD63" s="185"/>
      <c r="BE63" s="185"/>
      <c r="BF63" s="185"/>
      <c r="BG63" s="185"/>
      <c r="BH63" s="185" t="str">
        <f t="shared" si="21"/>
        <v>Volley après-midi</v>
      </c>
      <c r="BI63" s="185"/>
      <c r="BJ63" s="185"/>
      <c r="BK63" s="185"/>
      <c r="BL63" s="186"/>
      <c r="BM63" s="95"/>
      <c r="BN63" s="208"/>
      <c r="BO63" s="171"/>
      <c r="BP63" s="174"/>
      <c r="BQ63" s="180"/>
    </row>
    <row r="64" spans="1:69" ht="12" customHeight="1" x14ac:dyDescent="0.25">
      <c r="A64" s="74" t="s">
        <v>3</v>
      </c>
      <c r="B64" s="58">
        <v>5</v>
      </c>
      <c r="C64" s="57">
        <v>41916</v>
      </c>
      <c r="D64" s="80" t="b">
        <f t="shared" si="0"/>
        <v>0</v>
      </c>
      <c r="E64" s="79" t="b">
        <f t="shared" si="38"/>
        <v>0</v>
      </c>
      <c r="F64" s="79" t="b">
        <f t="shared" si="39"/>
        <v>0</v>
      </c>
      <c r="G64" s="79" t="b">
        <f t="shared" si="1"/>
        <v>0</v>
      </c>
      <c r="H64" s="79" t="str">
        <f t="shared" si="2"/>
        <v>Match amical</v>
      </c>
      <c r="I64" s="79" t="b">
        <f t="shared" si="3"/>
        <v>0</v>
      </c>
      <c r="J64" s="79" t="b">
        <f t="shared" si="4"/>
        <v>0</v>
      </c>
      <c r="K64" s="79" t="b">
        <f t="shared" si="5"/>
        <v>0</v>
      </c>
      <c r="L64" s="86" t="b">
        <f t="shared" si="6"/>
        <v>0</v>
      </c>
      <c r="M64" s="79" t="b">
        <f t="shared" si="7"/>
        <v>0</v>
      </c>
      <c r="N64" s="96" t="b">
        <f t="shared" si="8"/>
        <v>0</v>
      </c>
      <c r="O64" s="79" t="b">
        <f t="shared" si="9"/>
        <v>0</v>
      </c>
      <c r="P64" s="79" t="b">
        <f t="shared" si="10"/>
        <v>0</v>
      </c>
      <c r="Q64" s="79" t="str">
        <f t="shared" si="11"/>
        <v>Récupération</v>
      </c>
      <c r="R64" s="79" t="b">
        <f t="shared" si="12"/>
        <v>0</v>
      </c>
      <c r="S64" s="79" t="b">
        <f t="shared" si="13"/>
        <v>0</v>
      </c>
      <c r="T64" s="79" t="b">
        <f t="shared" si="14"/>
        <v>0</v>
      </c>
      <c r="U64" s="79" t="b">
        <f t="shared" si="15"/>
        <v>0</v>
      </c>
      <c r="V64" s="79" t="b">
        <f t="shared" si="16"/>
        <v>0</v>
      </c>
      <c r="W64" s="79" t="str">
        <f t="shared" si="17"/>
        <v>Volley matin</v>
      </c>
      <c r="X64" s="79" t="b">
        <f t="shared" si="18"/>
        <v>0</v>
      </c>
      <c r="Y64" s="81" t="b">
        <f t="shared" si="19"/>
        <v>0</v>
      </c>
      <c r="Z64" s="216" t="s">
        <v>37</v>
      </c>
      <c r="AA64" s="214"/>
      <c r="AB64" s="214"/>
      <c r="AC64" s="214"/>
      <c r="AD64" s="218" t="s">
        <v>102</v>
      </c>
      <c r="AE64" s="218"/>
      <c r="AF64" s="218"/>
      <c r="AG64" s="218"/>
      <c r="AH64" s="214" t="s">
        <v>37</v>
      </c>
      <c r="AI64" s="214"/>
      <c r="AJ64" s="214"/>
      <c r="AK64" s="214"/>
      <c r="AL64" s="214"/>
      <c r="AM64" s="214"/>
      <c r="AN64" s="214"/>
      <c r="AO64" s="214"/>
      <c r="AP64" s="214"/>
      <c r="AQ64" s="214"/>
      <c r="AR64" s="214"/>
      <c r="AS64" s="214"/>
      <c r="AT64" s="214"/>
      <c r="AU64" s="227" t="s">
        <v>70</v>
      </c>
      <c r="AV64" s="227"/>
      <c r="AW64" s="227"/>
      <c r="AX64" s="227"/>
      <c r="AY64" s="214" t="s">
        <v>37</v>
      </c>
      <c r="AZ64" s="214"/>
      <c r="BA64" s="215"/>
      <c r="BB64" s="100"/>
      <c r="BC64" s="187" t="str">
        <f t="shared" si="20"/>
        <v>Volley matin</v>
      </c>
      <c r="BD64" s="185"/>
      <c r="BE64" s="185"/>
      <c r="BF64" s="185"/>
      <c r="BG64" s="185"/>
      <c r="BH64" s="185" t="str">
        <f t="shared" si="21"/>
        <v>Match amical</v>
      </c>
      <c r="BI64" s="185"/>
      <c r="BJ64" s="185"/>
      <c r="BK64" s="185"/>
      <c r="BL64" s="186"/>
      <c r="BM64" s="95"/>
      <c r="BN64" s="208"/>
      <c r="BO64" s="171"/>
      <c r="BP64" s="174"/>
      <c r="BQ64" s="180"/>
    </row>
    <row r="65" spans="1:69" ht="12" customHeight="1" thickBot="1" x14ac:dyDescent="0.3">
      <c r="A65" s="56" t="s">
        <v>4</v>
      </c>
      <c r="B65" s="63">
        <v>5</v>
      </c>
      <c r="C65" s="62">
        <v>41917</v>
      </c>
      <c r="D65" s="84" t="b">
        <f t="shared" si="0"/>
        <v>0</v>
      </c>
      <c r="E65" s="82" t="b">
        <f t="shared" si="38"/>
        <v>0</v>
      </c>
      <c r="F65" s="82" t="b">
        <f t="shared" si="39"/>
        <v>0</v>
      </c>
      <c r="G65" s="82" t="b">
        <f t="shared" si="1"/>
        <v>0</v>
      </c>
      <c r="H65" s="82" t="b">
        <f t="shared" si="2"/>
        <v>0</v>
      </c>
      <c r="I65" s="82" t="b">
        <f t="shared" si="3"/>
        <v>0</v>
      </c>
      <c r="J65" s="82" t="b">
        <f t="shared" si="4"/>
        <v>0</v>
      </c>
      <c r="K65" s="82" t="b">
        <f t="shared" si="5"/>
        <v>0</v>
      </c>
      <c r="L65" s="87" t="b">
        <f t="shared" si="6"/>
        <v>0</v>
      </c>
      <c r="M65" s="82" t="b">
        <f t="shared" si="7"/>
        <v>0</v>
      </c>
      <c r="N65" s="94" t="b">
        <f t="shared" si="8"/>
        <v>0</v>
      </c>
      <c r="O65" s="82" t="b">
        <f t="shared" si="9"/>
        <v>0</v>
      </c>
      <c r="P65" s="82" t="b">
        <f t="shared" si="10"/>
        <v>0</v>
      </c>
      <c r="Q65" s="82" t="b">
        <f t="shared" si="11"/>
        <v>0</v>
      </c>
      <c r="R65" s="82" t="b">
        <f t="shared" si="12"/>
        <v>0</v>
      </c>
      <c r="S65" s="82" t="b">
        <f t="shared" si="13"/>
        <v>0</v>
      </c>
      <c r="T65" s="82" t="str">
        <f t="shared" si="14"/>
        <v>Repos journée</v>
      </c>
      <c r="U65" s="82" t="b">
        <f t="shared" si="15"/>
        <v>0</v>
      </c>
      <c r="V65" s="82" t="b">
        <f t="shared" si="16"/>
        <v>0</v>
      </c>
      <c r="W65" s="82" t="b">
        <f t="shared" si="17"/>
        <v>0</v>
      </c>
      <c r="X65" s="82" t="b">
        <f t="shared" si="18"/>
        <v>0</v>
      </c>
      <c r="Y65" s="83" t="b">
        <f t="shared" si="19"/>
        <v>0</v>
      </c>
      <c r="Z65" s="210" t="s">
        <v>94</v>
      </c>
      <c r="AA65" s="211"/>
      <c r="AB65" s="211"/>
      <c r="AC65" s="211"/>
      <c r="AD65" s="211"/>
      <c r="AE65" s="211"/>
      <c r="AF65" s="211"/>
      <c r="AG65" s="211"/>
      <c r="AH65" s="211"/>
      <c r="AI65" s="211"/>
      <c r="AJ65" s="211"/>
      <c r="AK65" s="211"/>
      <c r="AL65" s="211"/>
      <c r="AM65" s="211"/>
      <c r="AN65" s="211"/>
      <c r="AO65" s="211"/>
      <c r="AP65" s="211"/>
      <c r="AQ65" s="211"/>
      <c r="AR65" s="211"/>
      <c r="AS65" s="211"/>
      <c r="AT65" s="211"/>
      <c r="AU65" s="211"/>
      <c r="AV65" s="211"/>
      <c r="AW65" s="211"/>
      <c r="AX65" s="211"/>
      <c r="AY65" s="211"/>
      <c r="AZ65" s="211"/>
      <c r="BA65" s="212"/>
      <c r="BB65" s="99"/>
      <c r="BC65" s="193" t="str">
        <f t="shared" si="20"/>
        <v>Repos journée</v>
      </c>
      <c r="BD65" s="194"/>
      <c r="BE65" s="194"/>
      <c r="BF65" s="194"/>
      <c r="BG65" s="194"/>
      <c r="BH65" s="194" t="str">
        <f t="shared" si="21"/>
        <v>Repos journée</v>
      </c>
      <c r="BI65" s="194"/>
      <c r="BJ65" s="194"/>
      <c r="BK65" s="194"/>
      <c r="BL65" s="195"/>
      <c r="BM65" s="93"/>
      <c r="BN65" s="209"/>
      <c r="BO65" s="171"/>
      <c r="BP65" s="175"/>
      <c r="BQ65" s="181"/>
    </row>
    <row r="66" spans="1:69" ht="12" customHeight="1" x14ac:dyDescent="0.25">
      <c r="A66" s="75" t="s">
        <v>0</v>
      </c>
      <c r="B66" s="51">
        <v>6</v>
      </c>
      <c r="C66" s="50">
        <v>41918</v>
      </c>
      <c r="D66" s="64" t="b">
        <f t="shared" si="0"/>
        <v>0</v>
      </c>
      <c r="E66" s="52" t="b">
        <f>IF(COUNTIF(Z66:BA66,"Cardio1")&gt;0, "Cardio matin")</f>
        <v>0</v>
      </c>
      <c r="F66" s="52" t="b">
        <f>IF(COUNTIF(Z66:BA66,"Cardio2")&gt;0, "Cardio après-midi")</f>
        <v>0</v>
      </c>
      <c r="G66" s="52" t="b">
        <f t="shared" si="1"/>
        <v>0</v>
      </c>
      <c r="H66" s="52" t="b">
        <f t="shared" si="2"/>
        <v>0</v>
      </c>
      <c r="I66" s="52" t="b">
        <f t="shared" si="3"/>
        <v>0</v>
      </c>
      <c r="J66" s="52" t="b">
        <f t="shared" si="4"/>
        <v>0</v>
      </c>
      <c r="K66" s="52" t="b">
        <f t="shared" si="5"/>
        <v>0</v>
      </c>
      <c r="L66" s="85" t="b">
        <f t="shared" si="6"/>
        <v>0</v>
      </c>
      <c r="M66" s="52" t="b">
        <f t="shared" si="7"/>
        <v>0</v>
      </c>
      <c r="N66" s="98" t="str">
        <f t="shared" si="8"/>
        <v>Musculation après-midi</v>
      </c>
      <c r="O66" s="52" t="b">
        <f t="shared" si="9"/>
        <v>0</v>
      </c>
      <c r="P66" s="52" t="b">
        <f t="shared" si="10"/>
        <v>0</v>
      </c>
      <c r="Q66" s="52" t="str">
        <f t="shared" si="11"/>
        <v>Récupération</v>
      </c>
      <c r="R66" s="52" t="str">
        <f t="shared" si="12"/>
        <v>Repos matin</v>
      </c>
      <c r="S66" s="52" t="b">
        <f t="shared" si="13"/>
        <v>0</v>
      </c>
      <c r="T66" s="52" t="b">
        <f t="shared" si="14"/>
        <v>0</v>
      </c>
      <c r="U66" s="52" t="b">
        <f t="shared" si="15"/>
        <v>0</v>
      </c>
      <c r="V66" s="52" t="b">
        <f t="shared" si="16"/>
        <v>0</v>
      </c>
      <c r="W66" s="52" t="b">
        <f t="shared" si="17"/>
        <v>0</v>
      </c>
      <c r="X66" s="52" t="b">
        <f t="shared" si="18"/>
        <v>0</v>
      </c>
      <c r="Y66" s="53" t="b">
        <f t="shared" si="19"/>
        <v>0</v>
      </c>
      <c r="Z66" s="229" t="s">
        <v>92</v>
      </c>
      <c r="AA66" s="230"/>
      <c r="AB66" s="230"/>
      <c r="AC66" s="230"/>
      <c r="AD66" s="230"/>
      <c r="AE66" s="230"/>
      <c r="AF66" s="230"/>
      <c r="AG66" s="230"/>
      <c r="AH66" s="230"/>
      <c r="AI66" s="230"/>
      <c r="AJ66" s="230"/>
      <c r="AK66" s="230"/>
      <c r="AL66" s="230"/>
      <c r="AM66" s="230"/>
      <c r="AN66" s="230"/>
      <c r="AO66" s="230"/>
      <c r="AP66" s="230"/>
      <c r="AQ66" s="230"/>
      <c r="AR66" s="230"/>
      <c r="AS66" s="230"/>
      <c r="AT66" s="230"/>
      <c r="AU66" s="224" t="s">
        <v>103</v>
      </c>
      <c r="AV66" s="224"/>
      <c r="AW66" s="224"/>
      <c r="AX66" s="224"/>
      <c r="AY66" s="223" t="s">
        <v>37</v>
      </c>
      <c r="AZ66" s="223"/>
      <c r="BA66" s="226"/>
      <c r="BB66" s="100"/>
      <c r="BC66" s="188" t="str">
        <f t="shared" si="20"/>
        <v>Repos matin</v>
      </c>
      <c r="BD66" s="189"/>
      <c r="BE66" s="189"/>
      <c r="BF66" s="189"/>
      <c r="BG66" s="189"/>
      <c r="BH66" s="189" t="str">
        <f t="shared" si="21"/>
        <v>Musculation après-midi</v>
      </c>
      <c r="BI66" s="189"/>
      <c r="BJ66" s="189"/>
      <c r="BK66" s="189"/>
      <c r="BL66" s="190"/>
      <c r="BM66" s="97"/>
      <c r="BN66" s="207">
        <v>10</v>
      </c>
      <c r="BO66" s="171"/>
      <c r="BP66" s="173" t="s">
        <v>32</v>
      </c>
      <c r="BQ66" s="176" t="s">
        <v>129</v>
      </c>
    </row>
    <row r="67" spans="1:69" ht="12" customHeight="1" x14ac:dyDescent="0.25">
      <c r="A67" s="74" t="s">
        <v>80</v>
      </c>
      <c r="B67" s="58">
        <v>6</v>
      </c>
      <c r="C67" s="57">
        <v>41919</v>
      </c>
      <c r="D67" s="80" t="b">
        <f t="shared" ref="D67:D130" si="40">IF(COUNTIF(Z67:BA67,"Balnéo")&gt;0, "Balnéo")</f>
        <v>0</v>
      </c>
      <c r="E67" s="79" t="b">
        <f t="shared" ref="E67:E72" si="41">IF(COUNTIF(Z67:BA67,"Cardio.")&gt;0, "Cardio1")</f>
        <v>0</v>
      </c>
      <c r="F67" s="79" t="b">
        <f t="shared" ref="F67:F72" si="42">IF(COUNTIF(Z67:BA67,"Cardio")&gt;0, "Cardio2")</f>
        <v>0</v>
      </c>
      <c r="G67" s="79" t="b">
        <f t="shared" ref="G67:G130" si="43">IF(COUNTIF(Z67:BA67,"Décrassage")&gt;0, "Décrassage")</f>
        <v>0</v>
      </c>
      <c r="H67" s="79" t="str">
        <f t="shared" ref="H67:H130" si="44">IF(COUNTIF(Z67:BA67,"Match Amical")&gt;0, "Match amical")</f>
        <v>Match amical</v>
      </c>
      <c r="I67" s="79" t="b">
        <f t="shared" ref="I67:I130" si="45">IF(COUNTIF(Z67:BA67,"Match officiel domicile")&gt;0, "Match officiel domicile")</f>
        <v>0</v>
      </c>
      <c r="J67" s="79" t="b">
        <f t="shared" ref="J67:J130" si="46">IF(COUNTIF(Z67:BA67,"Match officiel extérieur")&gt;0, "Match officiel extérieur")</f>
        <v>0</v>
      </c>
      <c r="K67" s="79" t="b">
        <f t="shared" ref="K67:K130" si="47">IF(COUNTIF(Z67:BA67,"Muscu + Cardio1")&gt;0, "Muscu + Cardio matin")</f>
        <v>0</v>
      </c>
      <c r="L67" s="86" t="b">
        <f t="shared" ref="L67:L130" si="48">IF(COUNTIF(Z67:BA67,"Muscu + Cardio2")&gt;0, "Muscu + Cardio après-midi")</f>
        <v>0</v>
      </c>
      <c r="M67" s="79" t="b">
        <f t="shared" ref="M67:M130" si="49">IF(COUNTIF(Z67:BA67,"Musculation1")&gt;0, "Musculation matin")</f>
        <v>0</v>
      </c>
      <c r="N67" s="96" t="b">
        <f t="shared" ref="N67:N130" si="50">IF(COUNTIF(Z67:BA67,"Musculation2")&gt;0, "Musculation après-midi")</f>
        <v>0</v>
      </c>
      <c r="O67" s="79" t="b">
        <f t="shared" ref="O67:O130" si="51">IF(COUNTIF(Z67:BA67,"Volley / Muscu1")&gt;0, "Volley/Muscu matin")</f>
        <v>0</v>
      </c>
      <c r="P67" s="79" t="b">
        <f t="shared" ref="P67:P130" si="52">IF(COUNTIF(Z67:BA67,"Volley / Muscu2")&gt;0, "Volley/Muscu après-midi")</f>
        <v>0</v>
      </c>
      <c r="Q67" s="79" t="str">
        <f t="shared" ref="Q67:Q130" si="53">IF(COUNTIF(Z67:BA67,"Récupération")&gt;0, "Récupération")</f>
        <v>Récupération</v>
      </c>
      <c r="R67" s="79" t="b">
        <f t="shared" ref="R67:R130" si="54">IF(COUNTIF(Z67:BA67,"Repos matin")&gt;0, "Repos matin")</f>
        <v>0</v>
      </c>
      <c r="S67" s="79" t="b">
        <f t="shared" ref="S67:S130" si="55">IF(COUNTIF(Z67:BA67,"Repos après-midi")&gt;0, "Repos après-midi")</f>
        <v>0</v>
      </c>
      <c r="T67" s="79" t="b">
        <f t="shared" ref="T67:T130" si="56">IF(COUNTIF(Z67:BA67,"Repos journée")&gt;0, "Repos journée")</f>
        <v>0</v>
      </c>
      <c r="U67" s="79" t="b">
        <f t="shared" ref="U67:U130" si="57">IF(COUNTIF(Z67:BA67,"Vacances")&gt;0, "Vacances")</f>
        <v>0</v>
      </c>
      <c r="V67" s="79" t="b">
        <f t="shared" ref="V67:V130" si="58">IF(COUNTIF(Z67:BA67,"Vidéo")&gt;0, "Vidéo")</f>
        <v>0</v>
      </c>
      <c r="W67" s="79" t="str">
        <f t="shared" ref="W67:W130" si="59">IF(COUNTIF(Z67:BA67,"Volley1")&gt;0, "Volley matin")</f>
        <v>Volley matin</v>
      </c>
      <c r="X67" s="79" t="b">
        <f t="shared" ref="X67:X130" si="60">IF(COUNTIF(Z67:BA67,"Volley2")&gt;0, "Volley après-midi")</f>
        <v>0</v>
      </c>
      <c r="Y67" s="81" t="b">
        <f t="shared" ref="Y67:Y130" si="61">IF(COUNTIF(Z67:BA67,"Voyage")&gt;0, "Voyage")</f>
        <v>0</v>
      </c>
      <c r="Z67" s="216" t="s">
        <v>37</v>
      </c>
      <c r="AA67" s="214"/>
      <c r="AB67" s="214"/>
      <c r="AC67" s="214"/>
      <c r="AD67" s="218" t="s">
        <v>102</v>
      </c>
      <c r="AE67" s="218"/>
      <c r="AF67" s="218"/>
      <c r="AG67" s="218"/>
      <c r="AH67" s="214" t="s">
        <v>37</v>
      </c>
      <c r="AI67" s="214"/>
      <c r="AJ67" s="214"/>
      <c r="AK67" s="214"/>
      <c r="AL67" s="214"/>
      <c r="AM67" s="214"/>
      <c r="AN67" s="214"/>
      <c r="AO67" s="214"/>
      <c r="AP67" s="214"/>
      <c r="AQ67" s="214"/>
      <c r="AR67" s="214"/>
      <c r="AS67" s="214"/>
      <c r="AT67" s="214"/>
      <c r="AU67" s="227" t="s">
        <v>70</v>
      </c>
      <c r="AV67" s="227"/>
      <c r="AW67" s="227"/>
      <c r="AX67" s="227"/>
      <c r="AY67" s="214" t="s">
        <v>37</v>
      </c>
      <c r="AZ67" s="214"/>
      <c r="BA67" s="215"/>
      <c r="BB67" s="100"/>
      <c r="BC67" s="187" t="str">
        <f t="shared" ref="BC67:BC130" si="62">IF(E67="Cardio matin",("Cardio matin"),IF(G67="Décrassage",("Décrassage"),IF(K67="Muscu + Cardio matin",("Muscu + Cardio matin"),IF(M67="Musculation matin",("Musculation matin"),IF(O67="Volley/Muscu matin",("Volley/Muscu matin"),IF(R67="Repos matin",("Repos matin"),IF(T67="Repos journée",("Repos journée"),IF(U67="Vacances",("Vacances"),IF(W67="Volley matin",("Volley matin"),IF(Y67="Voyage",("Voyage")))))))))))</f>
        <v>Volley matin</v>
      </c>
      <c r="BD67" s="185"/>
      <c r="BE67" s="185"/>
      <c r="BF67" s="185"/>
      <c r="BG67" s="185"/>
      <c r="BH67" s="185" t="str">
        <f t="shared" ref="BH67:BH130" si="63">IF(F67="Cardio après-midi",("Cardio après-midi"),IF(H67="Match amical",("Match amical"),IF(I67="Match officiel domicile",("Match officiel domicile"),IF("Match officiel extérieur"=7,("Match officiel extérieur"),IF(L67="Muscu + Cardio après-midi",("Muscu + Cardio après-midi"),IF(N67="Musculation après-midi",("Musculation après-midi"),IF(P67="Volley/Muscu après-midi",("Volley/Muscu après-midi"),IF(S67="Repos après-midi",("Repos après-midi"),IF(T67="Repos journée",("Repos journée"),IF(U67="Vacances",("Vacances"),IF(X67="Volley après-midi",("Volley après-midi"),IF(Y67="Voyage",("Voyage")))))))))))))</f>
        <v>Match amical</v>
      </c>
      <c r="BI67" s="185"/>
      <c r="BJ67" s="185"/>
      <c r="BK67" s="185"/>
      <c r="BL67" s="186"/>
      <c r="BM67" s="95"/>
      <c r="BN67" s="208"/>
      <c r="BO67" s="171"/>
      <c r="BP67" s="174"/>
      <c r="BQ67" s="177"/>
    </row>
    <row r="68" spans="1:69" ht="12" customHeight="1" x14ac:dyDescent="0.25">
      <c r="A68" s="74" t="s">
        <v>81</v>
      </c>
      <c r="B68" s="58">
        <v>6</v>
      </c>
      <c r="C68" s="57">
        <v>41920</v>
      </c>
      <c r="D68" s="80" t="b">
        <f t="shared" si="40"/>
        <v>0</v>
      </c>
      <c r="E68" s="79" t="b">
        <f t="shared" si="41"/>
        <v>0</v>
      </c>
      <c r="F68" s="79" t="b">
        <f t="shared" si="42"/>
        <v>0</v>
      </c>
      <c r="G68" s="79" t="b">
        <f t="shared" si="43"/>
        <v>0</v>
      </c>
      <c r="H68" s="79" t="b">
        <f t="shared" si="44"/>
        <v>0</v>
      </c>
      <c r="I68" s="79" t="b">
        <f t="shared" si="45"/>
        <v>0</v>
      </c>
      <c r="J68" s="79" t="b">
        <f t="shared" si="46"/>
        <v>0</v>
      </c>
      <c r="K68" s="79" t="b">
        <f t="shared" si="47"/>
        <v>0</v>
      </c>
      <c r="L68" s="86" t="b">
        <f t="shared" si="48"/>
        <v>0</v>
      </c>
      <c r="M68" s="79" t="b">
        <f t="shared" si="49"/>
        <v>0</v>
      </c>
      <c r="N68" s="96" t="str">
        <f t="shared" si="50"/>
        <v>Musculation après-midi</v>
      </c>
      <c r="O68" s="79" t="b">
        <f t="shared" si="51"/>
        <v>0</v>
      </c>
      <c r="P68" s="79" t="b">
        <f t="shared" si="52"/>
        <v>0</v>
      </c>
      <c r="Q68" s="79" t="str">
        <f t="shared" si="53"/>
        <v>Récupération</v>
      </c>
      <c r="R68" s="79" t="str">
        <f t="shared" si="54"/>
        <v>Repos matin</v>
      </c>
      <c r="S68" s="79" t="b">
        <f t="shared" si="55"/>
        <v>0</v>
      </c>
      <c r="T68" s="79" t="b">
        <f t="shared" si="56"/>
        <v>0</v>
      </c>
      <c r="U68" s="79" t="b">
        <f t="shared" si="57"/>
        <v>0</v>
      </c>
      <c r="V68" s="79" t="b">
        <f t="shared" si="58"/>
        <v>0</v>
      </c>
      <c r="W68" s="79" t="b">
        <f t="shared" si="59"/>
        <v>0</v>
      </c>
      <c r="X68" s="79" t="b">
        <f t="shared" si="60"/>
        <v>0</v>
      </c>
      <c r="Y68" s="81" t="b">
        <f t="shared" si="61"/>
        <v>0</v>
      </c>
      <c r="Z68" s="219" t="s">
        <v>92</v>
      </c>
      <c r="AA68" s="220"/>
      <c r="AB68" s="220"/>
      <c r="AC68" s="220"/>
      <c r="AD68" s="220"/>
      <c r="AE68" s="220"/>
      <c r="AF68" s="220"/>
      <c r="AG68" s="220"/>
      <c r="AH68" s="220"/>
      <c r="AI68" s="220"/>
      <c r="AJ68" s="220"/>
      <c r="AK68" s="220"/>
      <c r="AL68" s="220"/>
      <c r="AM68" s="220"/>
      <c r="AN68" s="220"/>
      <c r="AO68" s="220"/>
      <c r="AP68" s="220"/>
      <c r="AQ68" s="220"/>
      <c r="AR68" s="220"/>
      <c r="AS68" s="220"/>
      <c r="AT68" s="220"/>
      <c r="AU68" s="217" t="s">
        <v>103</v>
      </c>
      <c r="AV68" s="217"/>
      <c r="AW68" s="217"/>
      <c r="AX68" s="217"/>
      <c r="AY68" s="214" t="s">
        <v>37</v>
      </c>
      <c r="AZ68" s="214"/>
      <c r="BA68" s="215"/>
      <c r="BB68" s="100"/>
      <c r="BC68" s="187" t="str">
        <f t="shared" si="62"/>
        <v>Repos matin</v>
      </c>
      <c r="BD68" s="185"/>
      <c r="BE68" s="185"/>
      <c r="BF68" s="185"/>
      <c r="BG68" s="185"/>
      <c r="BH68" s="185" t="str">
        <f t="shared" si="63"/>
        <v>Musculation après-midi</v>
      </c>
      <c r="BI68" s="185"/>
      <c r="BJ68" s="185"/>
      <c r="BK68" s="185"/>
      <c r="BL68" s="186"/>
      <c r="BM68" s="95"/>
      <c r="BN68" s="208"/>
      <c r="BO68" s="171"/>
      <c r="BP68" s="174"/>
      <c r="BQ68" s="177"/>
    </row>
    <row r="69" spans="1:69" ht="12" customHeight="1" x14ac:dyDescent="0.25">
      <c r="A69" s="74" t="s">
        <v>1</v>
      </c>
      <c r="B69" s="58">
        <v>6</v>
      </c>
      <c r="C69" s="57">
        <v>41921</v>
      </c>
      <c r="D69" s="80" t="b">
        <f t="shared" si="40"/>
        <v>0</v>
      </c>
      <c r="E69" s="79" t="b">
        <f t="shared" si="41"/>
        <v>0</v>
      </c>
      <c r="F69" s="79" t="b">
        <f t="shared" si="42"/>
        <v>0</v>
      </c>
      <c r="G69" s="79" t="b">
        <f t="shared" si="43"/>
        <v>0</v>
      </c>
      <c r="H69" s="79" t="b">
        <f t="shared" si="44"/>
        <v>0</v>
      </c>
      <c r="I69" s="79" t="b">
        <f t="shared" si="45"/>
        <v>0</v>
      </c>
      <c r="J69" s="79" t="b">
        <f t="shared" si="46"/>
        <v>0</v>
      </c>
      <c r="K69" s="79" t="b">
        <f t="shared" si="47"/>
        <v>0</v>
      </c>
      <c r="L69" s="86" t="b">
        <f t="shared" si="48"/>
        <v>0</v>
      </c>
      <c r="M69" s="79" t="b">
        <f t="shared" si="49"/>
        <v>0</v>
      </c>
      <c r="N69" s="96" t="b">
        <f t="shared" si="50"/>
        <v>0</v>
      </c>
      <c r="O69" s="79" t="b">
        <f t="shared" si="51"/>
        <v>0</v>
      </c>
      <c r="P69" s="79" t="b">
        <f t="shared" si="52"/>
        <v>0</v>
      </c>
      <c r="Q69" s="79" t="str">
        <f t="shared" si="53"/>
        <v>Récupération</v>
      </c>
      <c r="R69" s="79" t="str">
        <f t="shared" si="54"/>
        <v>Repos matin</v>
      </c>
      <c r="S69" s="79" t="b">
        <f t="shared" si="55"/>
        <v>0</v>
      </c>
      <c r="T69" s="79" t="b">
        <f t="shared" si="56"/>
        <v>0</v>
      </c>
      <c r="U69" s="79" t="b">
        <f t="shared" si="57"/>
        <v>0</v>
      </c>
      <c r="V69" s="79" t="b">
        <f t="shared" si="58"/>
        <v>0</v>
      </c>
      <c r="W69" s="79" t="b">
        <f t="shared" si="59"/>
        <v>0</v>
      </c>
      <c r="X69" s="79" t="str">
        <f t="shared" si="60"/>
        <v>Volley après-midi</v>
      </c>
      <c r="Y69" s="81" t="b">
        <f t="shared" si="61"/>
        <v>0</v>
      </c>
      <c r="Z69" s="219" t="s">
        <v>92</v>
      </c>
      <c r="AA69" s="220"/>
      <c r="AB69" s="220"/>
      <c r="AC69" s="220"/>
      <c r="AD69" s="220"/>
      <c r="AE69" s="220"/>
      <c r="AF69" s="220"/>
      <c r="AG69" s="220"/>
      <c r="AH69" s="220"/>
      <c r="AI69" s="220"/>
      <c r="AJ69" s="220"/>
      <c r="AK69" s="220"/>
      <c r="AL69" s="220"/>
      <c r="AM69" s="220"/>
      <c r="AN69" s="220"/>
      <c r="AO69" s="220"/>
      <c r="AP69" s="220"/>
      <c r="AQ69" s="220"/>
      <c r="AR69" s="220"/>
      <c r="AS69" s="220"/>
      <c r="AT69" s="220"/>
      <c r="AU69" s="218" t="s">
        <v>100</v>
      </c>
      <c r="AV69" s="218"/>
      <c r="AW69" s="218"/>
      <c r="AX69" s="218"/>
      <c r="AY69" s="214" t="s">
        <v>37</v>
      </c>
      <c r="AZ69" s="214"/>
      <c r="BA69" s="215"/>
      <c r="BB69" s="100"/>
      <c r="BC69" s="187" t="str">
        <f t="shared" si="62"/>
        <v>Repos matin</v>
      </c>
      <c r="BD69" s="185"/>
      <c r="BE69" s="185"/>
      <c r="BF69" s="185"/>
      <c r="BG69" s="185"/>
      <c r="BH69" s="185" t="str">
        <f t="shared" si="63"/>
        <v>Volley après-midi</v>
      </c>
      <c r="BI69" s="185"/>
      <c r="BJ69" s="185"/>
      <c r="BK69" s="185"/>
      <c r="BL69" s="186"/>
      <c r="BM69" s="95"/>
      <c r="BN69" s="208"/>
      <c r="BO69" s="171"/>
      <c r="BP69" s="174"/>
      <c r="BQ69" s="177"/>
    </row>
    <row r="70" spans="1:69" ht="12" customHeight="1" x14ac:dyDescent="0.25">
      <c r="A70" s="74" t="s">
        <v>2</v>
      </c>
      <c r="B70" s="58">
        <v>6</v>
      </c>
      <c r="C70" s="57">
        <v>41922</v>
      </c>
      <c r="D70" s="80" t="b">
        <f t="shared" si="40"/>
        <v>0</v>
      </c>
      <c r="E70" s="79" t="b">
        <f t="shared" si="41"/>
        <v>0</v>
      </c>
      <c r="F70" s="79" t="b">
        <f t="shared" si="42"/>
        <v>0</v>
      </c>
      <c r="G70" s="79" t="b">
        <f t="shared" si="43"/>
        <v>0</v>
      </c>
      <c r="H70" s="79" t="str">
        <f t="shared" si="44"/>
        <v>Match amical</v>
      </c>
      <c r="I70" s="79" t="b">
        <f t="shared" si="45"/>
        <v>0</v>
      </c>
      <c r="J70" s="79" t="b">
        <f t="shared" si="46"/>
        <v>0</v>
      </c>
      <c r="K70" s="79" t="b">
        <f t="shared" si="47"/>
        <v>0</v>
      </c>
      <c r="L70" s="86" t="b">
        <f t="shared" si="48"/>
        <v>0</v>
      </c>
      <c r="M70" s="79" t="str">
        <f t="shared" si="49"/>
        <v>Musculation matin</v>
      </c>
      <c r="N70" s="96" t="b">
        <f t="shared" si="50"/>
        <v>0</v>
      </c>
      <c r="O70" s="79" t="b">
        <f t="shared" si="51"/>
        <v>0</v>
      </c>
      <c r="P70" s="79" t="b">
        <f t="shared" si="52"/>
        <v>0</v>
      </c>
      <c r="Q70" s="79" t="str">
        <f t="shared" si="53"/>
        <v>Récupération</v>
      </c>
      <c r="R70" s="79" t="b">
        <f t="shared" si="54"/>
        <v>0</v>
      </c>
      <c r="S70" s="79" t="b">
        <f t="shared" si="55"/>
        <v>0</v>
      </c>
      <c r="T70" s="79" t="b">
        <f t="shared" si="56"/>
        <v>0</v>
      </c>
      <c r="U70" s="79" t="b">
        <f t="shared" si="57"/>
        <v>0</v>
      </c>
      <c r="V70" s="79" t="b">
        <f t="shared" si="58"/>
        <v>0</v>
      </c>
      <c r="W70" s="79" t="b">
        <f t="shared" si="59"/>
        <v>0</v>
      </c>
      <c r="X70" s="79" t="b">
        <f t="shared" si="60"/>
        <v>0</v>
      </c>
      <c r="Y70" s="81" t="b">
        <f t="shared" si="61"/>
        <v>0</v>
      </c>
      <c r="Z70" s="216" t="s">
        <v>37</v>
      </c>
      <c r="AA70" s="214"/>
      <c r="AB70" s="214"/>
      <c r="AC70" s="214"/>
      <c r="AD70" s="217" t="s">
        <v>101</v>
      </c>
      <c r="AE70" s="217"/>
      <c r="AF70" s="217"/>
      <c r="AG70" s="217"/>
      <c r="AH70" s="214" t="s">
        <v>37</v>
      </c>
      <c r="AI70" s="214"/>
      <c r="AJ70" s="214"/>
      <c r="AK70" s="214"/>
      <c r="AL70" s="214"/>
      <c r="AM70" s="214"/>
      <c r="AN70" s="214"/>
      <c r="AO70" s="214"/>
      <c r="AP70" s="214"/>
      <c r="AQ70" s="214"/>
      <c r="AR70" s="214"/>
      <c r="AS70" s="214"/>
      <c r="AT70" s="214"/>
      <c r="AU70" s="227" t="s">
        <v>70</v>
      </c>
      <c r="AV70" s="227"/>
      <c r="AW70" s="227"/>
      <c r="AX70" s="227"/>
      <c r="AY70" s="214" t="s">
        <v>37</v>
      </c>
      <c r="AZ70" s="214"/>
      <c r="BA70" s="215"/>
      <c r="BB70" s="100"/>
      <c r="BC70" s="187" t="str">
        <f t="shared" si="62"/>
        <v>Musculation matin</v>
      </c>
      <c r="BD70" s="185"/>
      <c r="BE70" s="185"/>
      <c r="BF70" s="185"/>
      <c r="BG70" s="185"/>
      <c r="BH70" s="185" t="str">
        <f t="shared" si="63"/>
        <v>Match amical</v>
      </c>
      <c r="BI70" s="185"/>
      <c r="BJ70" s="185"/>
      <c r="BK70" s="185"/>
      <c r="BL70" s="186"/>
      <c r="BM70" s="95"/>
      <c r="BN70" s="208"/>
      <c r="BO70" s="171"/>
      <c r="BP70" s="174"/>
      <c r="BQ70" s="177"/>
    </row>
    <row r="71" spans="1:69" ht="12" customHeight="1" x14ac:dyDescent="0.25">
      <c r="A71" s="74" t="s">
        <v>3</v>
      </c>
      <c r="B71" s="58">
        <v>6</v>
      </c>
      <c r="C71" s="57">
        <v>41923</v>
      </c>
      <c r="D71" s="80" t="b">
        <f t="shared" si="40"/>
        <v>0</v>
      </c>
      <c r="E71" s="79" t="b">
        <f t="shared" si="41"/>
        <v>0</v>
      </c>
      <c r="F71" s="79" t="b">
        <f t="shared" si="42"/>
        <v>0</v>
      </c>
      <c r="G71" s="79" t="b">
        <f t="shared" si="43"/>
        <v>0</v>
      </c>
      <c r="H71" s="79" t="b">
        <f t="shared" si="44"/>
        <v>0</v>
      </c>
      <c r="I71" s="79" t="b">
        <f t="shared" si="45"/>
        <v>0</v>
      </c>
      <c r="J71" s="79" t="b">
        <f t="shared" si="46"/>
        <v>0</v>
      </c>
      <c r="K71" s="79" t="b">
        <f t="shared" si="47"/>
        <v>0</v>
      </c>
      <c r="L71" s="86" t="b">
        <f t="shared" si="48"/>
        <v>0</v>
      </c>
      <c r="M71" s="79" t="b">
        <f t="shared" si="49"/>
        <v>0</v>
      </c>
      <c r="N71" s="96" t="b">
        <f t="shared" si="50"/>
        <v>0</v>
      </c>
      <c r="O71" s="79" t="b">
        <f t="shared" si="51"/>
        <v>0</v>
      </c>
      <c r="P71" s="79" t="b">
        <f t="shared" si="52"/>
        <v>0</v>
      </c>
      <c r="Q71" s="79" t="b">
        <f t="shared" si="53"/>
        <v>0</v>
      </c>
      <c r="R71" s="79" t="b">
        <f t="shared" si="54"/>
        <v>0</v>
      </c>
      <c r="S71" s="79" t="b">
        <f t="shared" si="55"/>
        <v>0</v>
      </c>
      <c r="T71" s="79" t="str">
        <f t="shared" si="56"/>
        <v>Repos journée</v>
      </c>
      <c r="U71" s="79" t="b">
        <f t="shared" si="57"/>
        <v>0</v>
      </c>
      <c r="V71" s="79" t="b">
        <f t="shared" si="58"/>
        <v>0</v>
      </c>
      <c r="W71" s="79" t="b">
        <f t="shared" si="59"/>
        <v>0</v>
      </c>
      <c r="X71" s="79" t="b">
        <f t="shared" si="60"/>
        <v>0</v>
      </c>
      <c r="Y71" s="81" t="b">
        <f t="shared" si="61"/>
        <v>0</v>
      </c>
      <c r="Z71" s="219" t="s">
        <v>94</v>
      </c>
      <c r="AA71" s="220"/>
      <c r="AB71" s="220"/>
      <c r="AC71" s="220"/>
      <c r="AD71" s="220"/>
      <c r="AE71" s="220"/>
      <c r="AF71" s="220"/>
      <c r="AG71" s="220"/>
      <c r="AH71" s="220"/>
      <c r="AI71" s="220"/>
      <c r="AJ71" s="220"/>
      <c r="AK71" s="220"/>
      <c r="AL71" s="220"/>
      <c r="AM71" s="220"/>
      <c r="AN71" s="220"/>
      <c r="AO71" s="220"/>
      <c r="AP71" s="220"/>
      <c r="AQ71" s="220"/>
      <c r="AR71" s="220"/>
      <c r="AS71" s="220"/>
      <c r="AT71" s="220"/>
      <c r="AU71" s="220"/>
      <c r="AV71" s="220"/>
      <c r="AW71" s="220"/>
      <c r="AX71" s="220"/>
      <c r="AY71" s="220"/>
      <c r="AZ71" s="220"/>
      <c r="BA71" s="228"/>
      <c r="BB71" s="99"/>
      <c r="BC71" s="187" t="str">
        <f t="shared" si="62"/>
        <v>Repos journée</v>
      </c>
      <c r="BD71" s="185"/>
      <c r="BE71" s="185"/>
      <c r="BF71" s="185"/>
      <c r="BG71" s="185"/>
      <c r="BH71" s="185" t="str">
        <f t="shared" si="63"/>
        <v>Repos journée</v>
      </c>
      <c r="BI71" s="185"/>
      <c r="BJ71" s="185"/>
      <c r="BK71" s="185"/>
      <c r="BL71" s="186"/>
      <c r="BM71" s="95"/>
      <c r="BN71" s="208"/>
      <c r="BO71" s="171"/>
      <c r="BP71" s="174"/>
      <c r="BQ71" s="177"/>
    </row>
    <row r="72" spans="1:69" ht="12" customHeight="1" thickBot="1" x14ac:dyDescent="0.3">
      <c r="A72" s="56" t="s">
        <v>4</v>
      </c>
      <c r="B72" s="73">
        <v>6</v>
      </c>
      <c r="C72" s="62">
        <v>41924</v>
      </c>
      <c r="D72" s="84" t="b">
        <f t="shared" si="40"/>
        <v>0</v>
      </c>
      <c r="E72" s="82" t="b">
        <f t="shared" si="41"/>
        <v>0</v>
      </c>
      <c r="F72" s="82" t="b">
        <f t="shared" si="42"/>
        <v>0</v>
      </c>
      <c r="G72" s="82" t="b">
        <f t="shared" si="43"/>
        <v>0</v>
      </c>
      <c r="H72" s="82" t="b">
        <f t="shared" si="44"/>
        <v>0</v>
      </c>
      <c r="I72" s="82" t="b">
        <f t="shared" si="45"/>
        <v>0</v>
      </c>
      <c r="J72" s="82" t="b">
        <f t="shared" si="46"/>
        <v>0</v>
      </c>
      <c r="K72" s="82" t="b">
        <f t="shared" si="47"/>
        <v>0</v>
      </c>
      <c r="L72" s="87" t="b">
        <f t="shared" si="48"/>
        <v>0</v>
      </c>
      <c r="M72" s="82" t="b">
        <f t="shared" si="49"/>
        <v>0</v>
      </c>
      <c r="N72" s="94" t="b">
        <f t="shared" si="50"/>
        <v>0</v>
      </c>
      <c r="O72" s="82" t="b">
        <f t="shared" si="51"/>
        <v>0</v>
      </c>
      <c r="P72" s="82" t="b">
        <f t="shared" si="52"/>
        <v>0</v>
      </c>
      <c r="Q72" s="82" t="b">
        <f t="shared" si="53"/>
        <v>0</v>
      </c>
      <c r="R72" s="82" t="b">
        <f t="shared" si="54"/>
        <v>0</v>
      </c>
      <c r="S72" s="82" t="b">
        <f t="shared" si="55"/>
        <v>0</v>
      </c>
      <c r="T72" s="82" t="str">
        <f t="shared" si="56"/>
        <v>Repos journée</v>
      </c>
      <c r="U72" s="82" t="b">
        <f t="shared" si="57"/>
        <v>0</v>
      </c>
      <c r="V72" s="82" t="b">
        <f t="shared" si="58"/>
        <v>0</v>
      </c>
      <c r="W72" s="82" t="b">
        <f t="shared" si="59"/>
        <v>0</v>
      </c>
      <c r="X72" s="82" t="b">
        <f t="shared" si="60"/>
        <v>0</v>
      </c>
      <c r="Y72" s="83" t="b">
        <f t="shared" si="61"/>
        <v>0</v>
      </c>
      <c r="Z72" s="210" t="s">
        <v>94</v>
      </c>
      <c r="AA72" s="211"/>
      <c r="AB72" s="211"/>
      <c r="AC72" s="211"/>
      <c r="AD72" s="211"/>
      <c r="AE72" s="211"/>
      <c r="AF72" s="211"/>
      <c r="AG72" s="211"/>
      <c r="AH72" s="211"/>
      <c r="AI72" s="211"/>
      <c r="AJ72" s="211"/>
      <c r="AK72" s="211"/>
      <c r="AL72" s="211"/>
      <c r="AM72" s="211"/>
      <c r="AN72" s="211"/>
      <c r="AO72" s="211"/>
      <c r="AP72" s="211"/>
      <c r="AQ72" s="211"/>
      <c r="AR72" s="211"/>
      <c r="AS72" s="211"/>
      <c r="AT72" s="211"/>
      <c r="AU72" s="211"/>
      <c r="AV72" s="211"/>
      <c r="AW72" s="211"/>
      <c r="AX72" s="211"/>
      <c r="AY72" s="211"/>
      <c r="AZ72" s="211"/>
      <c r="BA72" s="212"/>
      <c r="BB72" s="99"/>
      <c r="BC72" s="193" t="str">
        <f t="shared" si="62"/>
        <v>Repos journée</v>
      </c>
      <c r="BD72" s="194"/>
      <c r="BE72" s="194"/>
      <c r="BF72" s="194"/>
      <c r="BG72" s="194"/>
      <c r="BH72" s="194" t="str">
        <f t="shared" si="63"/>
        <v>Repos journée</v>
      </c>
      <c r="BI72" s="194"/>
      <c r="BJ72" s="194"/>
      <c r="BK72" s="194"/>
      <c r="BL72" s="195"/>
      <c r="BM72" s="93"/>
      <c r="BN72" s="209"/>
      <c r="BO72" s="171"/>
      <c r="BP72" s="175"/>
      <c r="BQ72" s="178"/>
    </row>
    <row r="73" spans="1:69" ht="12" customHeight="1" x14ac:dyDescent="0.25">
      <c r="A73" s="75" t="s">
        <v>0</v>
      </c>
      <c r="B73" s="51">
        <v>7</v>
      </c>
      <c r="C73" s="50">
        <v>41925</v>
      </c>
      <c r="D73" s="64" t="b">
        <f t="shared" si="40"/>
        <v>0</v>
      </c>
      <c r="E73" s="52" t="b">
        <f>IF(COUNTIF(Z73:BA73,"Cardio1")&gt;0, "Cardio matin")</f>
        <v>0</v>
      </c>
      <c r="F73" s="52" t="b">
        <f>IF(COUNTIF(Z73:BA73,"Cardio2")&gt;0, "Cardio après-midi")</f>
        <v>0</v>
      </c>
      <c r="G73" s="52" t="b">
        <f t="shared" si="43"/>
        <v>0</v>
      </c>
      <c r="H73" s="52" t="b">
        <f t="shared" si="44"/>
        <v>0</v>
      </c>
      <c r="I73" s="52" t="b">
        <f t="shared" si="45"/>
        <v>0</v>
      </c>
      <c r="J73" s="52" t="b">
        <f t="shared" si="46"/>
        <v>0</v>
      </c>
      <c r="K73" s="52" t="b">
        <f t="shared" si="47"/>
        <v>0</v>
      </c>
      <c r="L73" s="85" t="b">
        <f t="shared" si="48"/>
        <v>0</v>
      </c>
      <c r="M73" s="52" t="str">
        <f t="shared" si="49"/>
        <v>Musculation matin</v>
      </c>
      <c r="N73" s="98" t="b">
        <f t="shared" si="50"/>
        <v>0</v>
      </c>
      <c r="O73" s="52" t="b">
        <f t="shared" si="51"/>
        <v>0</v>
      </c>
      <c r="P73" s="52" t="b">
        <f t="shared" si="52"/>
        <v>0</v>
      </c>
      <c r="Q73" s="52" t="str">
        <f t="shared" si="53"/>
        <v>Récupération</v>
      </c>
      <c r="R73" s="52" t="b">
        <f t="shared" si="54"/>
        <v>0</v>
      </c>
      <c r="S73" s="52" t="b">
        <f t="shared" si="55"/>
        <v>0</v>
      </c>
      <c r="T73" s="52" t="b">
        <f t="shared" si="56"/>
        <v>0</v>
      </c>
      <c r="U73" s="52" t="b">
        <f t="shared" si="57"/>
        <v>0</v>
      </c>
      <c r="V73" s="52" t="b">
        <f t="shared" si="58"/>
        <v>0</v>
      </c>
      <c r="W73" s="52" t="b">
        <f t="shared" si="59"/>
        <v>0</v>
      </c>
      <c r="X73" s="52" t="str">
        <f t="shared" si="60"/>
        <v>Volley après-midi</v>
      </c>
      <c r="Y73" s="53" t="b">
        <f t="shared" si="61"/>
        <v>0</v>
      </c>
      <c r="Z73" s="222" t="s">
        <v>37</v>
      </c>
      <c r="AA73" s="223"/>
      <c r="AB73" s="223"/>
      <c r="AC73" s="223"/>
      <c r="AD73" s="224" t="s">
        <v>101</v>
      </c>
      <c r="AE73" s="224"/>
      <c r="AF73" s="224"/>
      <c r="AG73" s="224"/>
      <c r="AH73" s="223" t="s">
        <v>37</v>
      </c>
      <c r="AI73" s="223"/>
      <c r="AJ73" s="223"/>
      <c r="AK73" s="223"/>
      <c r="AL73" s="223"/>
      <c r="AM73" s="223"/>
      <c r="AN73" s="223"/>
      <c r="AO73" s="223"/>
      <c r="AP73" s="223"/>
      <c r="AQ73" s="223"/>
      <c r="AR73" s="223"/>
      <c r="AS73" s="223"/>
      <c r="AT73" s="223"/>
      <c r="AU73" s="225" t="s">
        <v>100</v>
      </c>
      <c r="AV73" s="225"/>
      <c r="AW73" s="225"/>
      <c r="AX73" s="225"/>
      <c r="AY73" s="223" t="s">
        <v>37</v>
      </c>
      <c r="AZ73" s="223"/>
      <c r="BA73" s="226"/>
      <c r="BB73" s="100"/>
      <c r="BC73" s="188" t="str">
        <f t="shared" si="62"/>
        <v>Musculation matin</v>
      </c>
      <c r="BD73" s="189"/>
      <c r="BE73" s="189"/>
      <c r="BF73" s="189"/>
      <c r="BG73" s="189"/>
      <c r="BH73" s="189" t="str">
        <f t="shared" si="63"/>
        <v>Volley après-midi</v>
      </c>
      <c r="BI73" s="189"/>
      <c r="BJ73" s="189"/>
      <c r="BK73" s="189"/>
      <c r="BL73" s="190"/>
      <c r="BM73" s="97"/>
      <c r="BN73" s="207">
        <v>11</v>
      </c>
      <c r="BO73" s="171"/>
      <c r="BP73" s="173" t="s">
        <v>130</v>
      </c>
      <c r="BQ73" s="179" t="s">
        <v>131</v>
      </c>
    </row>
    <row r="74" spans="1:69" ht="12" customHeight="1" x14ac:dyDescent="0.25">
      <c r="A74" s="74" t="s">
        <v>80</v>
      </c>
      <c r="B74" s="58">
        <v>7</v>
      </c>
      <c r="C74" s="57">
        <v>41926</v>
      </c>
      <c r="D74" s="80" t="b">
        <f t="shared" si="40"/>
        <v>0</v>
      </c>
      <c r="E74" s="79" t="b">
        <f t="shared" ref="E74:E79" si="64">IF(COUNTIF(Z74:BA74,"Cardio.")&gt;0, "Cardio1")</f>
        <v>0</v>
      </c>
      <c r="F74" s="79" t="b">
        <f t="shared" ref="F74:F79" si="65">IF(COUNTIF(Z74:BA74,"Cardio")&gt;0, "Cardio2")</f>
        <v>0</v>
      </c>
      <c r="G74" s="79" t="b">
        <f t="shared" si="43"/>
        <v>0</v>
      </c>
      <c r="H74" s="79" t="b">
        <f t="shared" si="44"/>
        <v>0</v>
      </c>
      <c r="I74" s="79" t="b">
        <f t="shared" si="45"/>
        <v>0</v>
      </c>
      <c r="J74" s="79" t="b">
        <f t="shared" si="46"/>
        <v>0</v>
      </c>
      <c r="K74" s="79" t="b">
        <f t="shared" si="47"/>
        <v>0</v>
      </c>
      <c r="L74" s="86" t="b">
        <f t="shared" si="48"/>
        <v>0</v>
      </c>
      <c r="M74" s="79" t="b">
        <f t="shared" si="49"/>
        <v>0</v>
      </c>
      <c r="N74" s="96" t="b">
        <f t="shared" si="50"/>
        <v>0</v>
      </c>
      <c r="O74" s="79" t="b">
        <f t="shared" si="51"/>
        <v>0</v>
      </c>
      <c r="P74" s="79" t="b">
        <f t="shared" si="52"/>
        <v>0</v>
      </c>
      <c r="Q74" s="79" t="str">
        <f t="shared" si="53"/>
        <v>Récupération</v>
      </c>
      <c r="R74" s="79" t="b">
        <f t="shared" si="54"/>
        <v>0</v>
      </c>
      <c r="S74" s="79" t="b">
        <f t="shared" si="55"/>
        <v>0</v>
      </c>
      <c r="T74" s="79" t="b">
        <f t="shared" si="56"/>
        <v>0</v>
      </c>
      <c r="U74" s="79" t="b">
        <f t="shared" si="57"/>
        <v>0</v>
      </c>
      <c r="V74" s="79" t="b">
        <f t="shared" si="58"/>
        <v>0</v>
      </c>
      <c r="W74" s="79" t="str">
        <f t="shared" si="59"/>
        <v>Volley matin</v>
      </c>
      <c r="X74" s="79" t="str">
        <f t="shared" si="60"/>
        <v>Volley après-midi</v>
      </c>
      <c r="Y74" s="81" t="b">
        <f t="shared" si="61"/>
        <v>0</v>
      </c>
      <c r="Z74" s="216" t="s">
        <v>37</v>
      </c>
      <c r="AA74" s="214"/>
      <c r="AB74" s="214"/>
      <c r="AC74" s="214"/>
      <c r="AD74" s="218" t="s">
        <v>102</v>
      </c>
      <c r="AE74" s="218"/>
      <c r="AF74" s="218"/>
      <c r="AG74" s="218"/>
      <c r="AH74" s="214" t="s">
        <v>37</v>
      </c>
      <c r="AI74" s="214"/>
      <c r="AJ74" s="214"/>
      <c r="AK74" s="214"/>
      <c r="AL74" s="214"/>
      <c r="AM74" s="214"/>
      <c r="AN74" s="214"/>
      <c r="AO74" s="214"/>
      <c r="AP74" s="214"/>
      <c r="AQ74" s="214"/>
      <c r="AR74" s="214"/>
      <c r="AS74" s="214"/>
      <c r="AT74" s="214"/>
      <c r="AU74" s="218" t="s">
        <v>100</v>
      </c>
      <c r="AV74" s="218"/>
      <c r="AW74" s="218"/>
      <c r="AX74" s="218"/>
      <c r="AY74" s="214" t="s">
        <v>37</v>
      </c>
      <c r="AZ74" s="214"/>
      <c r="BA74" s="215"/>
      <c r="BB74" s="100"/>
      <c r="BC74" s="187" t="str">
        <f t="shared" si="62"/>
        <v>Volley matin</v>
      </c>
      <c r="BD74" s="185"/>
      <c r="BE74" s="185"/>
      <c r="BF74" s="185"/>
      <c r="BG74" s="185"/>
      <c r="BH74" s="185" t="str">
        <f t="shared" si="63"/>
        <v>Volley après-midi</v>
      </c>
      <c r="BI74" s="185"/>
      <c r="BJ74" s="185"/>
      <c r="BK74" s="185"/>
      <c r="BL74" s="186"/>
      <c r="BM74" s="95"/>
      <c r="BN74" s="208"/>
      <c r="BO74" s="171"/>
      <c r="BP74" s="174"/>
      <c r="BQ74" s="180"/>
    </row>
    <row r="75" spans="1:69" ht="12" customHeight="1" x14ac:dyDescent="0.25">
      <c r="A75" s="74" t="s">
        <v>81</v>
      </c>
      <c r="B75" s="58">
        <v>7</v>
      </c>
      <c r="C75" s="57">
        <v>41927</v>
      </c>
      <c r="D75" s="80" t="b">
        <f t="shared" si="40"/>
        <v>0</v>
      </c>
      <c r="E75" s="79" t="b">
        <f t="shared" si="64"/>
        <v>0</v>
      </c>
      <c r="F75" s="79" t="b">
        <f t="shared" si="65"/>
        <v>0</v>
      </c>
      <c r="G75" s="79" t="b">
        <f t="shared" si="43"/>
        <v>0</v>
      </c>
      <c r="H75" s="79" t="b">
        <f t="shared" si="44"/>
        <v>0</v>
      </c>
      <c r="I75" s="79" t="b">
        <f t="shared" si="45"/>
        <v>0</v>
      </c>
      <c r="J75" s="79" t="b">
        <f t="shared" si="46"/>
        <v>0</v>
      </c>
      <c r="K75" s="79" t="b">
        <f t="shared" si="47"/>
        <v>0</v>
      </c>
      <c r="L75" s="86" t="b">
        <f t="shared" si="48"/>
        <v>0</v>
      </c>
      <c r="M75" s="79" t="str">
        <f t="shared" si="49"/>
        <v>Musculation matin</v>
      </c>
      <c r="N75" s="96" t="b">
        <f t="shared" si="50"/>
        <v>0</v>
      </c>
      <c r="O75" s="79" t="b">
        <f t="shared" si="51"/>
        <v>0</v>
      </c>
      <c r="P75" s="79" t="b">
        <f t="shared" si="52"/>
        <v>0</v>
      </c>
      <c r="Q75" s="79" t="str">
        <f t="shared" si="53"/>
        <v>Récupération</v>
      </c>
      <c r="R75" s="79" t="b">
        <f t="shared" si="54"/>
        <v>0</v>
      </c>
      <c r="S75" s="79" t="b">
        <f t="shared" si="55"/>
        <v>0</v>
      </c>
      <c r="T75" s="79" t="b">
        <f t="shared" si="56"/>
        <v>0</v>
      </c>
      <c r="U75" s="79" t="b">
        <f t="shared" si="57"/>
        <v>0</v>
      </c>
      <c r="V75" s="79" t="b">
        <f t="shared" si="58"/>
        <v>0</v>
      </c>
      <c r="W75" s="79" t="b">
        <f t="shared" si="59"/>
        <v>0</v>
      </c>
      <c r="X75" s="79" t="str">
        <f t="shared" si="60"/>
        <v>Volley après-midi</v>
      </c>
      <c r="Y75" s="81" t="b">
        <f t="shared" si="61"/>
        <v>0</v>
      </c>
      <c r="Z75" s="216" t="s">
        <v>37</v>
      </c>
      <c r="AA75" s="214"/>
      <c r="AB75" s="214"/>
      <c r="AC75" s="214"/>
      <c r="AD75" s="217" t="s">
        <v>101</v>
      </c>
      <c r="AE75" s="217"/>
      <c r="AF75" s="217"/>
      <c r="AG75" s="217"/>
      <c r="AH75" s="214" t="s">
        <v>37</v>
      </c>
      <c r="AI75" s="214"/>
      <c r="AJ75" s="214"/>
      <c r="AK75" s="214"/>
      <c r="AL75" s="214"/>
      <c r="AM75" s="214"/>
      <c r="AN75" s="214"/>
      <c r="AO75" s="214"/>
      <c r="AP75" s="214"/>
      <c r="AQ75" s="214"/>
      <c r="AR75" s="214"/>
      <c r="AS75" s="214"/>
      <c r="AT75" s="214"/>
      <c r="AU75" s="218" t="s">
        <v>100</v>
      </c>
      <c r="AV75" s="218"/>
      <c r="AW75" s="218"/>
      <c r="AX75" s="218"/>
      <c r="AY75" s="214" t="s">
        <v>37</v>
      </c>
      <c r="AZ75" s="214"/>
      <c r="BA75" s="215"/>
      <c r="BB75" s="100"/>
      <c r="BC75" s="187" t="str">
        <f t="shared" si="62"/>
        <v>Musculation matin</v>
      </c>
      <c r="BD75" s="185"/>
      <c r="BE75" s="185"/>
      <c r="BF75" s="185"/>
      <c r="BG75" s="185"/>
      <c r="BH75" s="185" t="str">
        <f t="shared" si="63"/>
        <v>Volley après-midi</v>
      </c>
      <c r="BI75" s="185"/>
      <c r="BJ75" s="185"/>
      <c r="BK75" s="185"/>
      <c r="BL75" s="186"/>
      <c r="BM75" s="95"/>
      <c r="BN75" s="208"/>
      <c r="BO75" s="171"/>
      <c r="BP75" s="174"/>
      <c r="BQ75" s="180"/>
    </row>
    <row r="76" spans="1:69" ht="12" customHeight="1" x14ac:dyDescent="0.25">
      <c r="A76" s="74" t="s">
        <v>1</v>
      </c>
      <c r="B76" s="58">
        <v>7</v>
      </c>
      <c r="C76" s="57">
        <v>41928</v>
      </c>
      <c r="D76" s="80" t="b">
        <f t="shared" si="40"/>
        <v>0</v>
      </c>
      <c r="E76" s="79" t="b">
        <f t="shared" si="64"/>
        <v>0</v>
      </c>
      <c r="F76" s="79" t="b">
        <f t="shared" si="65"/>
        <v>0</v>
      </c>
      <c r="G76" s="79" t="b">
        <f t="shared" si="43"/>
        <v>0</v>
      </c>
      <c r="H76" s="79" t="b">
        <f t="shared" si="44"/>
        <v>0</v>
      </c>
      <c r="I76" s="79" t="b">
        <f t="shared" si="45"/>
        <v>0</v>
      </c>
      <c r="J76" s="79" t="b">
        <f t="shared" si="46"/>
        <v>0</v>
      </c>
      <c r="K76" s="79" t="b">
        <f t="shared" si="47"/>
        <v>0</v>
      </c>
      <c r="L76" s="86" t="b">
        <f t="shared" si="48"/>
        <v>0</v>
      </c>
      <c r="M76" s="79" t="b">
        <f t="shared" si="49"/>
        <v>0</v>
      </c>
      <c r="N76" s="96" t="b">
        <f t="shared" si="50"/>
        <v>0</v>
      </c>
      <c r="O76" s="79" t="b">
        <f t="shared" si="51"/>
        <v>0</v>
      </c>
      <c r="P76" s="79" t="b">
        <f t="shared" si="52"/>
        <v>0</v>
      </c>
      <c r="Q76" s="79" t="str">
        <f t="shared" si="53"/>
        <v>Récupération</v>
      </c>
      <c r="R76" s="79" t="str">
        <f t="shared" si="54"/>
        <v>Repos matin</v>
      </c>
      <c r="S76" s="79" t="b">
        <f t="shared" si="55"/>
        <v>0</v>
      </c>
      <c r="T76" s="79" t="b">
        <f t="shared" si="56"/>
        <v>0</v>
      </c>
      <c r="U76" s="79" t="b">
        <f t="shared" si="57"/>
        <v>0</v>
      </c>
      <c r="V76" s="79" t="b">
        <f t="shared" si="58"/>
        <v>0</v>
      </c>
      <c r="W76" s="79" t="b">
        <f t="shared" si="59"/>
        <v>0</v>
      </c>
      <c r="X76" s="79" t="str">
        <f t="shared" si="60"/>
        <v>Volley après-midi</v>
      </c>
      <c r="Y76" s="81" t="b">
        <f t="shared" si="61"/>
        <v>0</v>
      </c>
      <c r="Z76" s="219" t="s">
        <v>92</v>
      </c>
      <c r="AA76" s="220"/>
      <c r="AB76" s="220"/>
      <c r="AC76" s="220"/>
      <c r="AD76" s="220"/>
      <c r="AE76" s="220"/>
      <c r="AF76" s="220"/>
      <c r="AG76" s="220"/>
      <c r="AH76" s="220"/>
      <c r="AI76" s="220"/>
      <c r="AJ76" s="220"/>
      <c r="AK76" s="220"/>
      <c r="AL76" s="220"/>
      <c r="AM76" s="220"/>
      <c r="AN76" s="220"/>
      <c r="AO76" s="220"/>
      <c r="AP76" s="220"/>
      <c r="AQ76" s="220"/>
      <c r="AR76" s="220"/>
      <c r="AS76" s="220"/>
      <c r="AT76" s="220"/>
      <c r="AU76" s="218" t="s">
        <v>100</v>
      </c>
      <c r="AV76" s="218"/>
      <c r="AW76" s="218"/>
      <c r="AX76" s="218"/>
      <c r="AY76" s="214" t="s">
        <v>37</v>
      </c>
      <c r="AZ76" s="214"/>
      <c r="BA76" s="215"/>
      <c r="BB76" s="100"/>
      <c r="BC76" s="187" t="str">
        <f t="shared" si="62"/>
        <v>Repos matin</v>
      </c>
      <c r="BD76" s="185"/>
      <c r="BE76" s="185"/>
      <c r="BF76" s="185"/>
      <c r="BG76" s="185"/>
      <c r="BH76" s="185" t="str">
        <f t="shared" si="63"/>
        <v>Volley après-midi</v>
      </c>
      <c r="BI76" s="185"/>
      <c r="BJ76" s="185"/>
      <c r="BK76" s="185"/>
      <c r="BL76" s="186"/>
      <c r="BM76" s="95"/>
      <c r="BN76" s="208"/>
      <c r="BO76" s="171"/>
      <c r="BP76" s="174"/>
      <c r="BQ76" s="180"/>
    </row>
    <row r="77" spans="1:69" ht="12" customHeight="1" x14ac:dyDescent="0.25">
      <c r="A77" s="74" t="s">
        <v>2</v>
      </c>
      <c r="B77" s="58">
        <v>7</v>
      </c>
      <c r="C77" s="57">
        <v>41929</v>
      </c>
      <c r="D77" s="80" t="b">
        <f t="shared" si="40"/>
        <v>0</v>
      </c>
      <c r="E77" s="79" t="b">
        <f t="shared" si="64"/>
        <v>0</v>
      </c>
      <c r="F77" s="79" t="b">
        <f t="shared" si="65"/>
        <v>0</v>
      </c>
      <c r="G77" s="79" t="b">
        <f t="shared" si="43"/>
        <v>0</v>
      </c>
      <c r="H77" s="79" t="b">
        <f t="shared" si="44"/>
        <v>0</v>
      </c>
      <c r="I77" s="79" t="b">
        <f t="shared" si="45"/>
        <v>0</v>
      </c>
      <c r="J77" s="79" t="b">
        <f t="shared" si="46"/>
        <v>0</v>
      </c>
      <c r="K77" s="79" t="b">
        <f t="shared" si="47"/>
        <v>0</v>
      </c>
      <c r="L77" s="86" t="b">
        <f t="shared" si="48"/>
        <v>0</v>
      </c>
      <c r="M77" s="79" t="str">
        <f t="shared" si="49"/>
        <v>Musculation matin</v>
      </c>
      <c r="N77" s="96" t="b">
        <f t="shared" si="50"/>
        <v>0</v>
      </c>
      <c r="O77" s="79" t="b">
        <f t="shared" si="51"/>
        <v>0</v>
      </c>
      <c r="P77" s="79" t="b">
        <f t="shared" si="52"/>
        <v>0</v>
      </c>
      <c r="Q77" s="79" t="str">
        <f t="shared" si="53"/>
        <v>Récupération</v>
      </c>
      <c r="R77" s="79" t="b">
        <f t="shared" si="54"/>
        <v>0</v>
      </c>
      <c r="S77" s="79" t="b">
        <f t="shared" si="55"/>
        <v>0</v>
      </c>
      <c r="T77" s="79" t="b">
        <f t="shared" si="56"/>
        <v>0</v>
      </c>
      <c r="U77" s="79" t="b">
        <f t="shared" si="57"/>
        <v>0</v>
      </c>
      <c r="V77" s="79" t="b">
        <f t="shared" si="58"/>
        <v>0</v>
      </c>
      <c r="W77" s="79" t="b">
        <f t="shared" si="59"/>
        <v>0</v>
      </c>
      <c r="X77" s="79" t="str">
        <f t="shared" si="60"/>
        <v>Volley après-midi</v>
      </c>
      <c r="Y77" s="81" t="b">
        <f t="shared" si="61"/>
        <v>0</v>
      </c>
      <c r="Z77" s="216" t="s">
        <v>37</v>
      </c>
      <c r="AA77" s="214"/>
      <c r="AB77" s="214"/>
      <c r="AC77" s="214"/>
      <c r="AD77" s="217" t="s">
        <v>101</v>
      </c>
      <c r="AE77" s="217"/>
      <c r="AF77" s="217"/>
      <c r="AG77" s="217"/>
      <c r="AH77" s="214" t="s">
        <v>37</v>
      </c>
      <c r="AI77" s="214"/>
      <c r="AJ77" s="214"/>
      <c r="AK77" s="214"/>
      <c r="AL77" s="214"/>
      <c r="AM77" s="214"/>
      <c r="AN77" s="214"/>
      <c r="AO77" s="214"/>
      <c r="AP77" s="214"/>
      <c r="AQ77" s="214"/>
      <c r="AR77" s="214"/>
      <c r="AS77" s="214"/>
      <c r="AT77" s="214"/>
      <c r="AU77" s="218" t="s">
        <v>100</v>
      </c>
      <c r="AV77" s="218"/>
      <c r="AW77" s="218"/>
      <c r="AX77" s="218"/>
      <c r="AY77" s="214" t="s">
        <v>37</v>
      </c>
      <c r="AZ77" s="214"/>
      <c r="BA77" s="215"/>
      <c r="BB77" s="100"/>
      <c r="BC77" s="187" t="str">
        <f t="shared" si="62"/>
        <v>Musculation matin</v>
      </c>
      <c r="BD77" s="185"/>
      <c r="BE77" s="185"/>
      <c r="BF77" s="185"/>
      <c r="BG77" s="185"/>
      <c r="BH77" s="185" t="str">
        <f t="shared" si="63"/>
        <v>Volley après-midi</v>
      </c>
      <c r="BI77" s="185"/>
      <c r="BJ77" s="185"/>
      <c r="BK77" s="185"/>
      <c r="BL77" s="186"/>
      <c r="BM77" s="95"/>
      <c r="BN77" s="208"/>
      <c r="BO77" s="171"/>
      <c r="BP77" s="174"/>
      <c r="BQ77" s="180"/>
    </row>
    <row r="78" spans="1:69" ht="12" customHeight="1" x14ac:dyDescent="0.25">
      <c r="A78" s="56" t="s">
        <v>3</v>
      </c>
      <c r="B78" s="58">
        <v>7</v>
      </c>
      <c r="C78" s="57">
        <v>41930</v>
      </c>
      <c r="D78" s="80" t="b">
        <f t="shared" si="40"/>
        <v>0</v>
      </c>
      <c r="E78" s="79" t="b">
        <f t="shared" si="64"/>
        <v>0</v>
      </c>
      <c r="F78" s="79" t="b">
        <f t="shared" si="65"/>
        <v>0</v>
      </c>
      <c r="G78" s="79" t="str">
        <f t="shared" si="43"/>
        <v>Décrassage</v>
      </c>
      <c r="H78" s="79" t="str">
        <f t="shared" si="44"/>
        <v>Match amical</v>
      </c>
      <c r="I78" s="79" t="b">
        <f t="shared" si="45"/>
        <v>0</v>
      </c>
      <c r="J78" s="79" t="b">
        <f t="shared" si="46"/>
        <v>0</v>
      </c>
      <c r="K78" s="79" t="b">
        <f t="shared" si="47"/>
        <v>0</v>
      </c>
      <c r="L78" s="86" t="b">
        <f t="shared" si="48"/>
        <v>0</v>
      </c>
      <c r="M78" s="79" t="b">
        <f t="shared" si="49"/>
        <v>0</v>
      </c>
      <c r="N78" s="96" t="b">
        <f t="shared" si="50"/>
        <v>0</v>
      </c>
      <c r="O78" s="79" t="b">
        <f t="shared" si="51"/>
        <v>0</v>
      </c>
      <c r="P78" s="79" t="b">
        <f t="shared" si="52"/>
        <v>0</v>
      </c>
      <c r="Q78" s="79" t="str">
        <f t="shared" si="53"/>
        <v>Récupération</v>
      </c>
      <c r="R78" s="79" t="b">
        <f t="shared" si="54"/>
        <v>0</v>
      </c>
      <c r="S78" s="79" t="b">
        <f t="shared" si="55"/>
        <v>0</v>
      </c>
      <c r="T78" s="79" t="b">
        <f t="shared" si="56"/>
        <v>0</v>
      </c>
      <c r="U78" s="79" t="b">
        <f t="shared" si="57"/>
        <v>0</v>
      </c>
      <c r="V78" s="79" t="b">
        <f t="shared" si="58"/>
        <v>0</v>
      </c>
      <c r="W78" s="79" t="b">
        <f t="shared" si="59"/>
        <v>0</v>
      </c>
      <c r="X78" s="79" t="b">
        <f t="shared" si="60"/>
        <v>0</v>
      </c>
      <c r="Y78" s="81" t="b">
        <f t="shared" si="61"/>
        <v>0</v>
      </c>
      <c r="Z78" s="216" t="s">
        <v>37</v>
      </c>
      <c r="AA78" s="214"/>
      <c r="AB78" s="214"/>
      <c r="AC78" s="214"/>
      <c r="AD78" s="221" t="s">
        <v>69</v>
      </c>
      <c r="AE78" s="221"/>
      <c r="AF78" s="221"/>
      <c r="AG78" s="221"/>
      <c r="AH78" s="214" t="s">
        <v>37</v>
      </c>
      <c r="AI78" s="214"/>
      <c r="AJ78" s="214"/>
      <c r="AK78" s="214"/>
      <c r="AL78" s="214"/>
      <c r="AM78" s="214"/>
      <c r="AN78" s="214"/>
      <c r="AO78" s="214"/>
      <c r="AP78" s="214"/>
      <c r="AQ78" s="214"/>
      <c r="AR78" s="214"/>
      <c r="AS78" s="214"/>
      <c r="AT78" s="214"/>
      <c r="AU78" s="227" t="s">
        <v>70</v>
      </c>
      <c r="AV78" s="227"/>
      <c r="AW78" s="227"/>
      <c r="AX78" s="227"/>
      <c r="AY78" s="214" t="s">
        <v>37</v>
      </c>
      <c r="AZ78" s="214"/>
      <c r="BA78" s="215"/>
      <c r="BB78" s="100"/>
      <c r="BC78" s="187" t="str">
        <f t="shared" si="62"/>
        <v>Décrassage</v>
      </c>
      <c r="BD78" s="185"/>
      <c r="BE78" s="185"/>
      <c r="BF78" s="185"/>
      <c r="BG78" s="185"/>
      <c r="BH78" s="185" t="str">
        <f t="shared" si="63"/>
        <v>Match amical</v>
      </c>
      <c r="BI78" s="185"/>
      <c r="BJ78" s="185"/>
      <c r="BK78" s="185"/>
      <c r="BL78" s="186"/>
      <c r="BM78" s="95"/>
      <c r="BN78" s="208"/>
      <c r="BO78" s="171"/>
      <c r="BP78" s="174"/>
      <c r="BQ78" s="180"/>
    </row>
    <row r="79" spans="1:69" ht="12" customHeight="1" thickBot="1" x14ac:dyDescent="0.3">
      <c r="A79" s="56" t="s">
        <v>4</v>
      </c>
      <c r="B79" s="63">
        <v>7</v>
      </c>
      <c r="C79" s="62">
        <v>41931</v>
      </c>
      <c r="D79" s="84" t="b">
        <f t="shared" si="40"/>
        <v>0</v>
      </c>
      <c r="E79" s="82" t="b">
        <f t="shared" si="64"/>
        <v>0</v>
      </c>
      <c r="F79" s="82" t="b">
        <f t="shared" si="65"/>
        <v>0</v>
      </c>
      <c r="G79" s="82" t="b">
        <f t="shared" si="43"/>
        <v>0</v>
      </c>
      <c r="H79" s="82" t="b">
        <f t="shared" si="44"/>
        <v>0</v>
      </c>
      <c r="I79" s="82" t="b">
        <f t="shared" si="45"/>
        <v>0</v>
      </c>
      <c r="J79" s="82" t="b">
        <f t="shared" si="46"/>
        <v>0</v>
      </c>
      <c r="K79" s="82" t="b">
        <f t="shared" si="47"/>
        <v>0</v>
      </c>
      <c r="L79" s="87" t="b">
        <f t="shared" si="48"/>
        <v>0</v>
      </c>
      <c r="M79" s="82" t="b">
        <f t="shared" si="49"/>
        <v>0</v>
      </c>
      <c r="N79" s="94" t="b">
        <f t="shared" si="50"/>
        <v>0</v>
      </c>
      <c r="O79" s="82" t="b">
        <f t="shared" si="51"/>
        <v>0</v>
      </c>
      <c r="P79" s="82" t="b">
        <f t="shared" si="52"/>
        <v>0</v>
      </c>
      <c r="Q79" s="82" t="b">
        <f t="shared" si="53"/>
        <v>0</v>
      </c>
      <c r="R79" s="82" t="b">
        <f t="shared" si="54"/>
        <v>0</v>
      </c>
      <c r="S79" s="82" t="b">
        <f t="shared" si="55"/>
        <v>0</v>
      </c>
      <c r="T79" s="82" t="str">
        <f t="shared" si="56"/>
        <v>Repos journée</v>
      </c>
      <c r="U79" s="82" t="b">
        <f t="shared" si="57"/>
        <v>0</v>
      </c>
      <c r="V79" s="82" t="b">
        <f t="shared" si="58"/>
        <v>0</v>
      </c>
      <c r="W79" s="82" t="b">
        <f t="shared" si="59"/>
        <v>0</v>
      </c>
      <c r="X79" s="82" t="b">
        <f t="shared" si="60"/>
        <v>0</v>
      </c>
      <c r="Y79" s="83" t="b">
        <f t="shared" si="61"/>
        <v>0</v>
      </c>
      <c r="Z79" s="210" t="s">
        <v>94</v>
      </c>
      <c r="AA79" s="211"/>
      <c r="AB79" s="211"/>
      <c r="AC79" s="211"/>
      <c r="AD79" s="211"/>
      <c r="AE79" s="211"/>
      <c r="AF79" s="211"/>
      <c r="AG79" s="211"/>
      <c r="AH79" s="211"/>
      <c r="AI79" s="211"/>
      <c r="AJ79" s="211"/>
      <c r="AK79" s="211"/>
      <c r="AL79" s="211"/>
      <c r="AM79" s="211"/>
      <c r="AN79" s="211"/>
      <c r="AO79" s="211"/>
      <c r="AP79" s="211"/>
      <c r="AQ79" s="211"/>
      <c r="AR79" s="211"/>
      <c r="AS79" s="211"/>
      <c r="AT79" s="211"/>
      <c r="AU79" s="211"/>
      <c r="AV79" s="211"/>
      <c r="AW79" s="211"/>
      <c r="AX79" s="211"/>
      <c r="AY79" s="211"/>
      <c r="AZ79" s="211"/>
      <c r="BA79" s="212"/>
      <c r="BB79" s="99"/>
      <c r="BC79" s="193" t="str">
        <f t="shared" si="62"/>
        <v>Repos journée</v>
      </c>
      <c r="BD79" s="194"/>
      <c r="BE79" s="194"/>
      <c r="BF79" s="194"/>
      <c r="BG79" s="194"/>
      <c r="BH79" s="194" t="str">
        <f t="shared" si="63"/>
        <v>Repos journée</v>
      </c>
      <c r="BI79" s="194"/>
      <c r="BJ79" s="194"/>
      <c r="BK79" s="194"/>
      <c r="BL79" s="195"/>
      <c r="BM79" s="93"/>
      <c r="BN79" s="209"/>
      <c r="BO79" s="171"/>
      <c r="BP79" s="175"/>
      <c r="BQ79" s="181"/>
    </row>
    <row r="80" spans="1:69" ht="12" customHeight="1" x14ac:dyDescent="0.25">
      <c r="A80" s="49" t="s">
        <v>0</v>
      </c>
      <c r="B80" s="51">
        <v>8</v>
      </c>
      <c r="C80" s="50">
        <v>41932</v>
      </c>
      <c r="D80" s="64" t="b">
        <f t="shared" si="40"/>
        <v>0</v>
      </c>
      <c r="E80" s="52" t="b">
        <f>IF(COUNTIF(Z80:BA80,"Cardio1")&gt;0, "Cardio matin")</f>
        <v>0</v>
      </c>
      <c r="F80" s="52" t="b">
        <f>IF(COUNTIF(Z80:BA80,"Cardio2")&gt;0, "Cardio après-midi")</f>
        <v>0</v>
      </c>
      <c r="G80" s="52" t="b">
        <f t="shared" si="43"/>
        <v>0</v>
      </c>
      <c r="H80" s="52" t="b">
        <f t="shared" si="44"/>
        <v>0</v>
      </c>
      <c r="I80" s="52" t="b">
        <f t="shared" si="45"/>
        <v>0</v>
      </c>
      <c r="J80" s="52" t="b">
        <f t="shared" si="46"/>
        <v>0</v>
      </c>
      <c r="K80" s="52" t="b">
        <f t="shared" si="47"/>
        <v>0</v>
      </c>
      <c r="L80" s="85" t="b">
        <f t="shared" si="48"/>
        <v>0</v>
      </c>
      <c r="M80" s="52" t="str">
        <f t="shared" si="49"/>
        <v>Musculation matin</v>
      </c>
      <c r="N80" s="98" t="b">
        <f t="shared" si="50"/>
        <v>0</v>
      </c>
      <c r="O80" s="52" t="b">
        <f t="shared" si="51"/>
        <v>0</v>
      </c>
      <c r="P80" s="52" t="b">
        <f t="shared" si="52"/>
        <v>0</v>
      </c>
      <c r="Q80" s="52" t="str">
        <f t="shared" si="53"/>
        <v>Récupération</v>
      </c>
      <c r="R80" s="52" t="b">
        <f t="shared" si="54"/>
        <v>0</v>
      </c>
      <c r="S80" s="52" t="b">
        <f t="shared" si="55"/>
        <v>0</v>
      </c>
      <c r="T80" s="52" t="b">
        <f t="shared" si="56"/>
        <v>0</v>
      </c>
      <c r="U80" s="52" t="b">
        <f t="shared" si="57"/>
        <v>0</v>
      </c>
      <c r="V80" s="52" t="b">
        <f t="shared" si="58"/>
        <v>0</v>
      </c>
      <c r="W80" s="52" t="b">
        <f t="shared" si="59"/>
        <v>0</v>
      </c>
      <c r="X80" s="52" t="str">
        <f t="shared" si="60"/>
        <v>Volley après-midi</v>
      </c>
      <c r="Y80" s="53" t="b">
        <f t="shared" si="61"/>
        <v>0</v>
      </c>
      <c r="Z80" s="222" t="s">
        <v>37</v>
      </c>
      <c r="AA80" s="223"/>
      <c r="AB80" s="223"/>
      <c r="AC80" s="223"/>
      <c r="AD80" s="224" t="s">
        <v>101</v>
      </c>
      <c r="AE80" s="224"/>
      <c r="AF80" s="224"/>
      <c r="AG80" s="224"/>
      <c r="AH80" s="223" t="s">
        <v>37</v>
      </c>
      <c r="AI80" s="223"/>
      <c r="AJ80" s="223"/>
      <c r="AK80" s="223"/>
      <c r="AL80" s="223"/>
      <c r="AM80" s="223"/>
      <c r="AN80" s="223"/>
      <c r="AO80" s="223"/>
      <c r="AP80" s="223"/>
      <c r="AQ80" s="223"/>
      <c r="AR80" s="223"/>
      <c r="AS80" s="223"/>
      <c r="AT80" s="223"/>
      <c r="AU80" s="225" t="s">
        <v>100</v>
      </c>
      <c r="AV80" s="225"/>
      <c r="AW80" s="225"/>
      <c r="AX80" s="225"/>
      <c r="AY80" s="223" t="s">
        <v>37</v>
      </c>
      <c r="AZ80" s="223"/>
      <c r="BA80" s="226"/>
      <c r="BB80" s="100"/>
      <c r="BC80" s="188" t="str">
        <f t="shared" si="62"/>
        <v>Musculation matin</v>
      </c>
      <c r="BD80" s="189"/>
      <c r="BE80" s="189"/>
      <c r="BF80" s="189"/>
      <c r="BG80" s="189"/>
      <c r="BH80" s="189" t="str">
        <f t="shared" si="63"/>
        <v>Volley après-midi</v>
      </c>
      <c r="BI80" s="189"/>
      <c r="BJ80" s="189"/>
      <c r="BK80" s="189"/>
      <c r="BL80" s="190"/>
      <c r="BM80" s="97"/>
      <c r="BN80" s="207">
        <v>12</v>
      </c>
      <c r="BO80" s="171"/>
      <c r="BP80" s="173" t="s">
        <v>34</v>
      </c>
      <c r="BQ80" s="179" t="s">
        <v>23</v>
      </c>
    </row>
    <row r="81" spans="1:69" ht="12" customHeight="1" x14ac:dyDescent="0.25">
      <c r="A81" s="56" t="s">
        <v>80</v>
      </c>
      <c r="B81" s="58">
        <v>8</v>
      </c>
      <c r="C81" s="57">
        <v>41933</v>
      </c>
      <c r="D81" s="80" t="b">
        <f t="shared" si="40"/>
        <v>0</v>
      </c>
      <c r="E81" s="79" t="b">
        <f t="shared" ref="E81:E86" si="66">IF(COUNTIF(Z81:BA81,"Cardio.")&gt;0, "Cardio1")</f>
        <v>0</v>
      </c>
      <c r="F81" s="79" t="b">
        <f t="shared" ref="F81:F86" si="67">IF(COUNTIF(Z81:BA81,"Cardio")&gt;0, "Cardio2")</f>
        <v>0</v>
      </c>
      <c r="G81" s="79" t="b">
        <f t="shared" si="43"/>
        <v>0</v>
      </c>
      <c r="H81" s="79" t="b">
        <f t="shared" si="44"/>
        <v>0</v>
      </c>
      <c r="I81" s="79" t="b">
        <f t="shared" si="45"/>
        <v>0</v>
      </c>
      <c r="J81" s="79" t="b">
        <f t="shared" si="46"/>
        <v>0</v>
      </c>
      <c r="K81" s="79" t="b">
        <f t="shared" si="47"/>
        <v>0</v>
      </c>
      <c r="L81" s="86" t="b">
        <f t="shared" si="48"/>
        <v>0</v>
      </c>
      <c r="M81" s="79" t="b">
        <f t="shared" si="49"/>
        <v>0</v>
      </c>
      <c r="N81" s="96" t="b">
        <f t="shared" si="50"/>
        <v>0</v>
      </c>
      <c r="O81" s="79" t="b">
        <f t="shared" si="51"/>
        <v>0</v>
      </c>
      <c r="P81" s="79" t="b">
        <f t="shared" si="52"/>
        <v>0</v>
      </c>
      <c r="Q81" s="79" t="str">
        <f t="shared" si="53"/>
        <v>Récupération</v>
      </c>
      <c r="R81" s="79" t="b">
        <f t="shared" si="54"/>
        <v>0</v>
      </c>
      <c r="S81" s="79" t="b">
        <f t="shared" si="55"/>
        <v>0</v>
      </c>
      <c r="T81" s="79" t="b">
        <f t="shared" si="56"/>
        <v>0</v>
      </c>
      <c r="U81" s="79" t="b">
        <f t="shared" si="57"/>
        <v>0</v>
      </c>
      <c r="V81" s="79" t="b">
        <f t="shared" si="58"/>
        <v>0</v>
      </c>
      <c r="W81" s="79" t="str">
        <f t="shared" si="59"/>
        <v>Volley matin</v>
      </c>
      <c r="X81" s="79" t="str">
        <f t="shared" si="60"/>
        <v>Volley après-midi</v>
      </c>
      <c r="Y81" s="81" t="b">
        <f t="shared" si="61"/>
        <v>0</v>
      </c>
      <c r="Z81" s="216" t="s">
        <v>37</v>
      </c>
      <c r="AA81" s="214"/>
      <c r="AB81" s="214"/>
      <c r="AC81" s="214"/>
      <c r="AD81" s="218" t="s">
        <v>102</v>
      </c>
      <c r="AE81" s="218"/>
      <c r="AF81" s="218"/>
      <c r="AG81" s="218"/>
      <c r="AH81" s="214" t="s">
        <v>37</v>
      </c>
      <c r="AI81" s="214"/>
      <c r="AJ81" s="214"/>
      <c r="AK81" s="214"/>
      <c r="AL81" s="214"/>
      <c r="AM81" s="214"/>
      <c r="AN81" s="214"/>
      <c r="AO81" s="214"/>
      <c r="AP81" s="214"/>
      <c r="AQ81" s="214"/>
      <c r="AR81" s="214"/>
      <c r="AS81" s="214"/>
      <c r="AT81" s="214"/>
      <c r="AU81" s="218" t="s">
        <v>100</v>
      </c>
      <c r="AV81" s="218"/>
      <c r="AW81" s="218"/>
      <c r="AX81" s="218"/>
      <c r="AY81" s="214" t="s">
        <v>37</v>
      </c>
      <c r="AZ81" s="214"/>
      <c r="BA81" s="215"/>
      <c r="BB81" s="100"/>
      <c r="BC81" s="187" t="str">
        <f t="shared" si="62"/>
        <v>Volley matin</v>
      </c>
      <c r="BD81" s="185"/>
      <c r="BE81" s="185"/>
      <c r="BF81" s="185"/>
      <c r="BG81" s="185"/>
      <c r="BH81" s="185" t="str">
        <f t="shared" si="63"/>
        <v>Volley après-midi</v>
      </c>
      <c r="BI81" s="185"/>
      <c r="BJ81" s="185"/>
      <c r="BK81" s="185"/>
      <c r="BL81" s="186"/>
      <c r="BM81" s="95"/>
      <c r="BN81" s="208"/>
      <c r="BO81" s="171"/>
      <c r="BP81" s="174"/>
      <c r="BQ81" s="180"/>
    </row>
    <row r="82" spans="1:69" ht="12" customHeight="1" x14ac:dyDescent="0.25">
      <c r="A82" s="56" t="s">
        <v>81</v>
      </c>
      <c r="B82" s="58">
        <v>8</v>
      </c>
      <c r="C82" s="57">
        <v>41934</v>
      </c>
      <c r="D82" s="80" t="b">
        <f t="shared" si="40"/>
        <v>0</v>
      </c>
      <c r="E82" s="79" t="b">
        <f t="shared" si="66"/>
        <v>0</v>
      </c>
      <c r="F82" s="79" t="b">
        <f t="shared" si="67"/>
        <v>0</v>
      </c>
      <c r="G82" s="79" t="b">
        <f t="shared" si="43"/>
        <v>0</v>
      </c>
      <c r="H82" s="79" t="b">
        <f t="shared" si="44"/>
        <v>0</v>
      </c>
      <c r="I82" s="79" t="b">
        <f t="shared" si="45"/>
        <v>0</v>
      </c>
      <c r="J82" s="79" t="b">
        <f t="shared" si="46"/>
        <v>0</v>
      </c>
      <c r="K82" s="79" t="b">
        <f t="shared" si="47"/>
        <v>0</v>
      </c>
      <c r="L82" s="86" t="b">
        <f t="shared" si="48"/>
        <v>0</v>
      </c>
      <c r="M82" s="79" t="str">
        <f t="shared" si="49"/>
        <v>Musculation matin</v>
      </c>
      <c r="N82" s="96" t="b">
        <f t="shared" si="50"/>
        <v>0</v>
      </c>
      <c r="O82" s="79" t="b">
        <f t="shared" si="51"/>
        <v>0</v>
      </c>
      <c r="P82" s="79" t="b">
        <f t="shared" si="52"/>
        <v>0</v>
      </c>
      <c r="Q82" s="79" t="str">
        <f t="shared" si="53"/>
        <v>Récupération</v>
      </c>
      <c r="R82" s="79" t="b">
        <f t="shared" si="54"/>
        <v>0</v>
      </c>
      <c r="S82" s="79" t="b">
        <f t="shared" si="55"/>
        <v>0</v>
      </c>
      <c r="T82" s="79" t="b">
        <f t="shared" si="56"/>
        <v>0</v>
      </c>
      <c r="U82" s="79" t="b">
        <f t="shared" si="57"/>
        <v>0</v>
      </c>
      <c r="V82" s="79" t="b">
        <f t="shared" si="58"/>
        <v>0</v>
      </c>
      <c r="W82" s="79" t="b">
        <f t="shared" si="59"/>
        <v>0</v>
      </c>
      <c r="X82" s="79" t="str">
        <f t="shared" si="60"/>
        <v>Volley après-midi</v>
      </c>
      <c r="Y82" s="81" t="b">
        <f t="shared" si="61"/>
        <v>0</v>
      </c>
      <c r="Z82" s="216" t="s">
        <v>37</v>
      </c>
      <c r="AA82" s="214"/>
      <c r="AB82" s="214"/>
      <c r="AC82" s="214"/>
      <c r="AD82" s="217" t="s">
        <v>101</v>
      </c>
      <c r="AE82" s="217"/>
      <c r="AF82" s="217"/>
      <c r="AG82" s="217"/>
      <c r="AH82" s="214" t="s">
        <v>37</v>
      </c>
      <c r="AI82" s="214"/>
      <c r="AJ82" s="214"/>
      <c r="AK82" s="214"/>
      <c r="AL82" s="214"/>
      <c r="AM82" s="214"/>
      <c r="AN82" s="214"/>
      <c r="AO82" s="214"/>
      <c r="AP82" s="214"/>
      <c r="AQ82" s="214"/>
      <c r="AR82" s="214"/>
      <c r="AS82" s="214"/>
      <c r="AT82" s="214"/>
      <c r="AU82" s="218" t="s">
        <v>100</v>
      </c>
      <c r="AV82" s="218"/>
      <c r="AW82" s="218"/>
      <c r="AX82" s="218"/>
      <c r="AY82" s="214" t="s">
        <v>37</v>
      </c>
      <c r="AZ82" s="214"/>
      <c r="BA82" s="215"/>
      <c r="BB82" s="100"/>
      <c r="BC82" s="187" t="str">
        <f t="shared" si="62"/>
        <v>Musculation matin</v>
      </c>
      <c r="BD82" s="185"/>
      <c r="BE82" s="185"/>
      <c r="BF82" s="185"/>
      <c r="BG82" s="185"/>
      <c r="BH82" s="185" t="str">
        <f t="shared" si="63"/>
        <v>Volley après-midi</v>
      </c>
      <c r="BI82" s="185"/>
      <c r="BJ82" s="185"/>
      <c r="BK82" s="185"/>
      <c r="BL82" s="186"/>
      <c r="BM82" s="95"/>
      <c r="BN82" s="208"/>
      <c r="BO82" s="171"/>
      <c r="BP82" s="174"/>
      <c r="BQ82" s="180"/>
    </row>
    <row r="83" spans="1:69" ht="12" customHeight="1" x14ac:dyDescent="0.25">
      <c r="A83" s="56" t="s">
        <v>1</v>
      </c>
      <c r="B83" s="58">
        <v>8</v>
      </c>
      <c r="C83" s="57">
        <v>41935</v>
      </c>
      <c r="D83" s="80" t="b">
        <f t="shared" si="40"/>
        <v>0</v>
      </c>
      <c r="E83" s="79" t="b">
        <f t="shared" si="66"/>
        <v>0</v>
      </c>
      <c r="F83" s="79" t="b">
        <f t="shared" si="67"/>
        <v>0</v>
      </c>
      <c r="G83" s="79" t="b">
        <f t="shared" si="43"/>
        <v>0</v>
      </c>
      <c r="H83" s="79" t="b">
        <f t="shared" si="44"/>
        <v>0</v>
      </c>
      <c r="I83" s="79" t="b">
        <f t="shared" si="45"/>
        <v>0</v>
      </c>
      <c r="J83" s="79" t="b">
        <f t="shared" si="46"/>
        <v>0</v>
      </c>
      <c r="K83" s="79" t="b">
        <f t="shared" si="47"/>
        <v>0</v>
      </c>
      <c r="L83" s="86" t="b">
        <f t="shared" si="48"/>
        <v>0</v>
      </c>
      <c r="M83" s="79" t="b">
        <f t="shared" si="49"/>
        <v>0</v>
      </c>
      <c r="N83" s="96" t="b">
        <f t="shared" si="50"/>
        <v>0</v>
      </c>
      <c r="O83" s="79" t="b">
        <f t="shared" si="51"/>
        <v>0</v>
      </c>
      <c r="P83" s="79" t="b">
        <f t="shared" si="52"/>
        <v>0</v>
      </c>
      <c r="Q83" s="79" t="str">
        <f t="shared" si="53"/>
        <v>Récupération</v>
      </c>
      <c r="R83" s="79" t="str">
        <f t="shared" si="54"/>
        <v>Repos matin</v>
      </c>
      <c r="S83" s="79" t="b">
        <f t="shared" si="55"/>
        <v>0</v>
      </c>
      <c r="T83" s="79" t="b">
        <f t="shared" si="56"/>
        <v>0</v>
      </c>
      <c r="U83" s="79" t="b">
        <f t="shared" si="57"/>
        <v>0</v>
      </c>
      <c r="V83" s="79" t="b">
        <f t="shared" si="58"/>
        <v>0</v>
      </c>
      <c r="W83" s="79" t="b">
        <f t="shared" si="59"/>
        <v>0</v>
      </c>
      <c r="X83" s="79" t="str">
        <f t="shared" si="60"/>
        <v>Volley après-midi</v>
      </c>
      <c r="Y83" s="81" t="b">
        <f t="shared" si="61"/>
        <v>0</v>
      </c>
      <c r="Z83" s="219" t="s">
        <v>92</v>
      </c>
      <c r="AA83" s="220"/>
      <c r="AB83" s="220"/>
      <c r="AC83" s="220"/>
      <c r="AD83" s="220"/>
      <c r="AE83" s="220"/>
      <c r="AF83" s="220"/>
      <c r="AG83" s="220"/>
      <c r="AH83" s="220"/>
      <c r="AI83" s="220"/>
      <c r="AJ83" s="220"/>
      <c r="AK83" s="220"/>
      <c r="AL83" s="220"/>
      <c r="AM83" s="220"/>
      <c r="AN83" s="220"/>
      <c r="AO83" s="220"/>
      <c r="AP83" s="220"/>
      <c r="AQ83" s="220"/>
      <c r="AR83" s="220"/>
      <c r="AS83" s="220"/>
      <c r="AT83" s="220"/>
      <c r="AU83" s="218" t="s">
        <v>100</v>
      </c>
      <c r="AV83" s="218"/>
      <c r="AW83" s="218"/>
      <c r="AX83" s="218"/>
      <c r="AY83" s="214" t="s">
        <v>37</v>
      </c>
      <c r="AZ83" s="214"/>
      <c r="BA83" s="215"/>
      <c r="BB83" s="100"/>
      <c r="BC83" s="187" t="str">
        <f t="shared" si="62"/>
        <v>Repos matin</v>
      </c>
      <c r="BD83" s="185"/>
      <c r="BE83" s="185"/>
      <c r="BF83" s="185"/>
      <c r="BG83" s="185"/>
      <c r="BH83" s="185" t="str">
        <f t="shared" si="63"/>
        <v>Volley après-midi</v>
      </c>
      <c r="BI83" s="185"/>
      <c r="BJ83" s="185"/>
      <c r="BK83" s="185"/>
      <c r="BL83" s="186"/>
      <c r="BM83" s="95"/>
      <c r="BN83" s="208"/>
      <c r="BO83" s="171"/>
      <c r="BP83" s="174"/>
      <c r="BQ83" s="180"/>
    </row>
    <row r="84" spans="1:69" ht="12" customHeight="1" x14ac:dyDescent="0.25">
      <c r="A84" s="56" t="s">
        <v>2</v>
      </c>
      <c r="B84" s="58">
        <v>8</v>
      </c>
      <c r="C84" s="57">
        <v>41936</v>
      </c>
      <c r="D84" s="80" t="b">
        <f t="shared" si="40"/>
        <v>0</v>
      </c>
      <c r="E84" s="79" t="b">
        <f t="shared" si="66"/>
        <v>0</v>
      </c>
      <c r="F84" s="79" t="b">
        <f t="shared" si="67"/>
        <v>0</v>
      </c>
      <c r="G84" s="79" t="b">
        <f t="shared" si="43"/>
        <v>0</v>
      </c>
      <c r="H84" s="79" t="b">
        <f t="shared" si="44"/>
        <v>0</v>
      </c>
      <c r="I84" s="79" t="b">
        <f t="shared" si="45"/>
        <v>0</v>
      </c>
      <c r="J84" s="79" t="b">
        <f t="shared" si="46"/>
        <v>0</v>
      </c>
      <c r="K84" s="79" t="b">
        <f t="shared" si="47"/>
        <v>0</v>
      </c>
      <c r="L84" s="86" t="b">
        <f t="shared" si="48"/>
        <v>0</v>
      </c>
      <c r="M84" s="79" t="str">
        <f t="shared" si="49"/>
        <v>Musculation matin</v>
      </c>
      <c r="N84" s="96" t="b">
        <f t="shared" si="50"/>
        <v>0</v>
      </c>
      <c r="O84" s="79" t="b">
        <f t="shared" si="51"/>
        <v>0</v>
      </c>
      <c r="P84" s="79" t="b">
        <f t="shared" si="52"/>
        <v>0</v>
      </c>
      <c r="Q84" s="79" t="str">
        <f t="shared" si="53"/>
        <v>Récupération</v>
      </c>
      <c r="R84" s="79" t="b">
        <f t="shared" si="54"/>
        <v>0</v>
      </c>
      <c r="S84" s="79" t="b">
        <f t="shared" si="55"/>
        <v>0</v>
      </c>
      <c r="T84" s="79" t="b">
        <f t="shared" si="56"/>
        <v>0</v>
      </c>
      <c r="U84" s="79" t="b">
        <f t="shared" si="57"/>
        <v>0</v>
      </c>
      <c r="V84" s="79" t="b">
        <f t="shared" si="58"/>
        <v>0</v>
      </c>
      <c r="W84" s="79" t="b">
        <f t="shared" si="59"/>
        <v>0</v>
      </c>
      <c r="X84" s="79" t="str">
        <f t="shared" si="60"/>
        <v>Volley après-midi</v>
      </c>
      <c r="Y84" s="81" t="b">
        <f t="shared" si="61"/>
        <v>0</v>
      </c>
      <c r="Z84" s="216" t="s">
        <v>37</v>
      </c>
      <c r="AA84" s="214"/>
      <c r="AB84" s="214"/>
      <c r="AC84" s="214"/>
      <c r="AD84" s="217" t="s">
        <v>101</v>
      </c>
      <c r="AE84" s="217"/>
      <c r="AF84" s="217"/>
      <c r="AG84" s="217"/>
      <c r="AH84" s="214" t="s">
        <v>37</v>
      </c>
      <c r="AI84" s="214"/>
      <c r="AJ84" s="214"/>
      <c r="AK84" s="214"/>
      <c r="AL84" s="214"/>
      <c r="AM84" s="214"/>
      <c r="AN84" s="214"/>
      <c r="AO84" s="214"/>
      <c r="AP84" s="214"/>
      <c r="AQ84" s="214"/>
      <c r="AR84" s="214"/>
      <c r="AS84" s="214"/>
      <c r="AT84" s="214"/>
      <c r="AU84" s="218" t="s">
        <v>100</v>
      </c>
      <c r="AV84" s="218"/>
      <c r="AW84" s="218"/>
      <c r="AX84" s="218"/>
      <c r="AY84" s="214" t="s">
        <v>37</v>
      </c>
      <c r="AZ84" s="214"/>
      <c r="BA84" s="215"/>
      <c r="BB84" s="100"/>
      <c r="BC84" s="187" t="str">
        <f t="shared" si="62"/>
        <v>Musculation matin</v>
      </c>
      <c r="BD84" s="185"/>
      <c r="BE84" s="185"/>
      <c r="BF84" s="185"/>
      <c r="BG84" s="185"/>
      <c r="BH84" s="185" t="str">
        <f t="shared" si="63"/>
        <v>Volley après-midi</v>
      </c>
      <c r="BI84" s="185"/>
      <c r="BJ84" s="185"/>
      <c r="BK84" s="185"/>
      <c r="BL84" s="186"/>
      <c r="BM84" s="95"/>
      <c r="BN84" s="208"/>
      <c r="BO84" s="171"/>
      <c r="BP84" s="174"/>
      <c r="BQ84" s="180"/>
    </row>
    <row r="85" spans="1:69" ht="12" customHeight="1" x14ac:dyDescent="0.25">
      <c r="A85" s="56" t="s">
        <v>3</v>
      </c>
      <c r="B85" s="58">
        <v>8</v>
      </c>
      <c r="C85" s="57">
        <v>41937</v>
      </c>
      <c r="D85" s="80" t="b">
        <f t="shared" si="40"/>
        <v>0</v>
      </c>
      <c r="E85" s="79" t="b">
        <f t="shared" si="66"/>
        <v>0</v>
      </c>
      <c r="F85" s="79" t="b">
        <f t="shared" si="67"/>
        <v>0</v>
      </c>
      <c r="G85" s="79" t="str">
        <f t="shared" si="43"/>
        <v>Décrassage</v>
      </c>
      <c r="H85" s="79" t="b">
        <f t="shared" si="44"/>
        <v>0</v>
      </c>
      <c r="I85" s="79" t="str">
        <f t="shared" si="45"/>
        <v>Match officiel domicile</v>
      </c>
      <c r="J85" s="79" t="b">
        <f t="shared" si="46"/>
        <v>0</v>
      </c>
      <c r="K85" s="79" t="b">
        <f t="shared" si="47"/>
        <v>0</v>
      </c>
      <c r="L85" s="86" t="b">
        <f t="shared" si="48"/>
        <v>0</v>
      </c>
      <c r="M85" s="79" t="b">
        <f t="shared" si="49"/>
        <v>0</v>
      </c>
      <c r="N85" s="96" t="b">
        <f t="shared" si="50"/>
        <v>0</v>
      </c>
      <c r="O85" s="79" t="b">
        <f t="shared" si="51"/>
        <v>0</v>
      </c>
      <c r="P85" s="79" t="b">
        <f t="shared" si="52"/>
        <v>0</v>
      </c>
      <c r="Q85" s="79" t="str">
        <f t="shared" si="53"/>
        <v>Récupération</v>
      </c>
      <c r="R85" s="79" t="b">
        <f t="shared" si="54"/>
        <v>0</v>
      </c>
      <c r="S85" s="79" t="b">
        <f t="shared" si="55"/>
        <v>0</v>
      </c>
      <c r="T85" s="79" t="b">
        <f t="shared" si="56"/>
        <v>0</v>
      </c>
      <c r="U85" s="79" t="b">
        <f t="shared" si="57"/>
        <v>0</v>
      </c>
      <c r="V85" s="79" t="b">
        <f t="shared" si="58"/>
        <v>0</v>
      </c>
      <c r="W85" s="79" t="b">
        <f t="shared" si="59"/>
        <v>0</v>
      </c>
      <c r="X85" s="79" t="b">
        <f t="shared" si="60"/>
        <v>0</v>
      </c>
      <c r="Y85" s="81" t="b">
        <f t="shared" si="61"/>
        <v>0</v>
      </c>
      <c r="Z85" s="216" t="s">
        <v>37</v>
      </c>
      <c r="AA85" s="214"/>
      <c r="AB85" s="214"/>
      <c r="AC85" s="214"/>
      <c r="AD85" s="221" t="s">
        <v>69</v>
      </c>
      <c r="AE85" s="221"/>
      <c r="AF85" s="221"/>
      <c r="AG85" s="221"/>
      <c r="AH85" s="214" t="s">
        <v>37</v>
      </c>
      <c r="AI85" s="214"/>
      <c r="AJ85" s="214"/>
      <c r="AK85" s="214"/>
      <c r="AL85" s="214"/>
      <c r="AM85" s="214"/>
      <c r="AN85" s="214"/>
      <c r="AO85" s="214"/>
      <c r="AP85" s="214"/>
      <c r="AQ85" s="214"/>
      <c r="AR85" s="214"/>
      <c r="AS85" s="214"/>
      <c r="AT85" s="214"/>
      <c r="AU85" s="213" t="s">
        <v>71</v>
      </c>
      <c r="AV85" s="213"/>
      <c r="AW85" s="213"/>
      <c r="AX85" s="213"/>
      <c r="AY85" s="214" t="s">
        <v>37</v>
      </c>
      <c r="AZ85" s="214"/>
      <c r="BA85" s="215"/>
      <c r="BB85" s="100"/>
      <c r="BC85" s="187" t="str">
        <f t="shared" si="62"/>
        <v>Décrassage</v>
      </c>
      <c r="BD85" s="185"/>
      <c r="BE85" s="185"/>
      <c r="BF85" s="185"/>
      <c r="BG85" s="185"/>
      <c r="BH85" s="185" t="str">
        <f t="shared" si="63"/>
        <v>Match officiel domicile</v>
      </c>
      <c r="BI85" s="185"/>
      <c r="BJ85" s="185"/>
      <c r="BK85" s="185"/>
      <c r="BL85" s="186"/>
      <c r="BM85" s="95"/>
      <c r="BN85" s="208"/>
      <c r="BO85" s="171"/>
      <c r="BP85" s="174"/>
      <c r="BQ85" s="180"/>
    </row>
    <row r="86" spans="1:69" ht="12" customHeight="1" thickBot="1" x14ac:dyDescent="0.3">
      <c r="A86" s="56" t="s">
        <v>4</v>
      </c>
      <c r="B86" s="63">
        <v>8</v>
      </c>
      <c r="C86" s="62">
        <v>41938</v>
      </c>
      <c r="D86" s="84" t="b">
        <f t="shared" si="40"/>
        <v>0</v>
      </c>
      <c r="E86" s="82" t="b">
        <f t="shared" si="66"/>
        <v>0</v>
      </c>
      <c r="F86" s="82" t="b">
        <f t="shared" si="67"/>
        <v>0</v>
      </c>
      <c r="G86" s="82" t="b">
        <f t="shared" si="43"/>
        <v>0</v>
      </c>
      <c r="H86" s="82" t="b">
        <f t="shared" si="44"/>
        <v>0</v>
      </c>
      <c r="I86" s="82" t="b">
        <f t="shared" si="45"/>
        <v>0</v>
      </c>
      <c r="J86" s="82" t="b">
        <f t="shared" si="46"/>
        <v>0</v>
      </c>
      <c r="K86" s="82" t="b">
        <f t="shared" si="47"/>
        <v>0</v>
      </c>
      <c r="L86" s="87" t="b">
        <f t="shared" si="48"/>
        <v>0</v>
      </c>
      <c r="M86" s="82" t="b">
        <f t="shared" si="49"/>
        <v>0</v>
      </c>
      <c r="N86" s="94" t="b">
        <f t="shared" si="50"/>
        <v>0</v>
      </c>
      <c r="O86" s="82" t="b">
        <f t="shared" si="51"/>
        <v>0</v>
      </c>
      <c r="P86" s="82" t="b">
        <f t="shared" si="52"/>
        <v>0</v>
      </c>
      <c r="Q86" s="82" t="b">
        <f t="shared" si="53"/>
        <v>0</v>
      </c>
      <c r="R86" s="82" t="b">
        <f t="shared" si="54"/>
        <v>0</v>
      </c>
      <c r="S86" s="82" t="b">
        <f t="shared" si="55"/>
        <v>0</v>
      </c>
      <c r="T86" s="82" t="str">
        <f t="shared" si="56"/>
        <v>Repos journée</v>
      </c>
      <c r="U86" s="82" t="b">
        <f t="shared" si="57"/>
        <v>0</v>
      </c>
      <c r="V86" s="82" t="b">
        <f t="shared" si="58"/>
        <v>0</v>
      </c>
      <c r="W86" s="82" t="b">
        <f t="shared" si="59"/>
        <v>0</v>
      </c>
      <c r="X86" s="82" t="b">
        <f t="shared" si="60"/>
        <v>0</v>
      </c>
      <c r="Y86" s="83" t="b">
        <f t="shared" si="61"/>
        <v>0</v>
      </c>
      <c r="Z86" s="210" t="s">
        <v>94</v>
      </c>
      <c r="AA86" s="211"/>
      <c r="AB86" s="211"/>
      <c r="AC86" s="211"/>
      <c r="AD86" s="211"/>
      <c r="AE86" s="211"/>
      <c r="AF86" s="211"/>
      <c r="AG86" s="211"/>
      <c r="AH86" s="211"/>
      <c r="AI86" s="211"/>
      <c r="AJ86" s="211"/>
      <c r="AK86" s="211"/>
      <c r="AL86" s="211"/>
      <c r="AM86" s="211"/>
      <c r="AN86" s="211"/>
      <c r="AO86" s="211"/>
      <c r="AP86" s="211"/>
      <c r="AQ86" s="211"/>
      <c r="AR86" s="211"/>
      <c r="AS86" s="211"/>
      <c r="AT86" s="211"/>
      <c r="AU86" s="211"/>
      <c r="AV86" s="211"/>
      <c r="AW86" s="211"/>
      <c r="AX86" s="211"/>
      <c r="AY86" s="211"/>
      <c r="AZ86" s="211"/>
      <c r="BA86" s="212"/>
      <c r="BB86" s="99"/>
      <c r="BC86" s="193" t="str">
        <f t="shared" si="62"/>
        <v>Repos journée</v>
      </c>
      <c r="BD86" s="194"/>
      <c r="BE86" s="194"/>
      <c r="BF86" s="194"/>
      <c r="BG86" s="194"/>
      <c r="BH86" s="194" t="str">
        <f t="shared" si="63"/>
        <v>Repos journée</v>
      </c>
      <c r="BI86" s="194"/>
      <c r="BJ86" s="194"/>
      <c r="BK86" s="194"/>
      <c r="BL86" s="195"/>
      <c r="BM86" s="93"/>
      <c r="BN86" s="209"/>
      <c r="BO86" s="171"/>
      <c r="BP86" s="175"/>
      <c r="BQ86" s="181"/>
    </row>
    <row r="87" spans="1:69" ht="12" customHeight="1" x14ac:dyDescent="0.25">
      <c r="A87" s="49" t="s">
        <v>0</v>
      </c>
      <c r="B87" s="51">
        <v>9</v>
      </c>
      <c r="C87" s="50">
        <v>41939</v>
      </c>
      <c r="D87" s="64" t="b">
        <f t="shared" si="40"/>
        <v>0</v>
      </c>
      <c r="E87" s="52" t="b">
        <f>IF(COUNTIF(Z87:BA87,"Cardio1")&gt;0, "Cardio matin")</f>
        <v>0</v>
      </c>
      <c r="F87" s="52" t="b">
        <f>IF(COUNTIF(Z87:BA87,"Cardio2")&gt;0, "Cardio après-midi")</f>
        <v>0</v>
      </c>
      <c r="G87" s="52" t="b">
        <f t="shared" si="43"/>
        <v>0</v>
      </c>
      <c r="H87" s="52" t="b">
        <f t="shared" si="44"/>
        <v>0</v>
      </c>
      <c r="I87" s="52" t="b">
        <f t="shared" si="45"/>
        <v>0</v>
      </c>
      <c r="J87" s="52" t="b">
        <f t="shared" si="46"/>
        <v>0</v>
      </c>
      <c r="K87" s="52" t="b">
        <f t="shared" si="47"/>
        <v>0</v>
      </c>
      <c r="L87" s="85" t="b">
        <f t="shared" si="48"/>
        <v>0</v>
      </c>
      <c r="M87" s="52" t="b">
        <f t="shared" si="49"/>
        <v>0</v>
      </c>
      <c r="N87" s="98" t="b">
        <f t="shared" si="50"/>
        <v>0</v>
      </c>
      <c r="O87" s="52" t="b">
        <f t="shared" si="51"/>
        <v>0</v>
      </c>
      <c r="P87" s="52" t="b">
        <f t="shared" si="52"/>
        <v>0</v>
      </c>
      <c r="Q87" s="52" t="b">
        <f t="shared" si="53"/>
        <v>0</v>
      </c>
      <c r="R87" s="52" t="b">
        <f t="shared" si="54"/>
        <v>0</v>
      </c>
      <c r="S87" s="52" t="b">
        <f t="shared" si="55"/>
        <v>0</v>
      </c>
      <c r="T87" s="52" t="b">
        <f t="shared" si="56"/>
        <v>0</v>
      </c>
      <c r="U87" s="52" t="b">
        <f t="shared" si="57"/>
        <v>0</v>
      </c>
      <c r="V87" s="52" t="b">
        <f t="shared" si="58"/>
        <v>0</v>
      </c>
      <c r="W87" s="52" t="b">
        <f t="shared" si="59"/>
        <v>0</v>
      </c>
      <c r="X87" s="52" t="b">
        <f t="shared" si="60"/>
        <v>0</v>
      </c>
      <c r="Y87" s="53" t="b">
        <f t="shared" si="61"/>
        <v>0</v>
      </c>
      <c r="Z87" s="70"/>
      <c r="AA87" s="71"/>
      <c r="AB87" s="71"/>
      <c r="AC87" s="71"/>
      <c r="AD87" s="71"/>
      <c r="AE87" s="71"/>
      <c r="AF87" s="71"/>
      <c r="AG87" s="71"/>
      <c r="AH87" s="71"/>
      <c r="AI87" s="71"/>
      <c r="AJ87" s="71"/>
      <c r="AK87" s="71"/>
      <c r="AL87" s="71"/>
      <c r="AM87" s="71"/>
      <c r="AN87" s="71"/>
      <c r="AO87" s="71"/>
      <c r="AP87" s="71"/>
      <c r="AQ87" s="71"/>
      <c r="AR87" s="71"/>
      <c r="AS87" s="71"/>
      <c r="AT87" s="71"/>
      <c r="AU87" s="71"/>
      <c r="AV87" s="71"/>
      <c r="AW87" s="71"/>
      <c r="AX87" s="71"/>
      <c r="AY87" s="71"/>
      <c r="AZ87" s="71"/>
      <c r="BA87" s="72"/>
      <c r="BC87" s="188" t="b">
        <f t="shared" si="62"/>
        <v>0</v>
      </c>
      <c r="BD87" s="189"/>
      <c r="BE87" s="189"/>
      <c r="BF87" s="189"/>
      <c r="BG87" s="189"/>
      <c r="BH87" s="189" t="b">
        <f t="shared" si="63"/>
        <v>0</v>
      </c>
      <c r="BI87" s="189"/>
      <c r="BJ87" s="189"/>
      <c r="BK87" s="189"/>
      <c r="BL87" s="190"/>
      <c r="BM87" s="97"/>
      <c r="BN87" s="207">
        <v>13</v>
      </c>
      <c r="BO87" s="171"/>
      <c r="BP87" s="182"/>
      <c r="BQ87" s="167"/>
    </row>
    <row r="88" spans="1:69" ht="12" customHeight="1" x14ac:dyDescent="0.25">
      <c r="A88" s="56" t="s">
        <v>80</v>
      </c>
      <c r="B88" s="58">
        <v>9</v>
      </c>
      <c r="C88" s="57">
        <v>41940</v>
      </c>
      <c r="D88" s="80" t="b">
        <f t="shared" si="40"/>
        <v>0</v>
      </c>
      <c r="E88" s="79" t="b">
        <f t="shared" ref="E88:E93" si="68">IF(COUNTIF(Z88:BA88,"Cardio.")&gt;0, "Cardio1")</f>
        <v>0</v>
      </c>
      <c r="F88" s="79" t="b">
        <f t="shared" ref="F88:F93" si="69">IF(COUNTIF(Z88:BA88,"Cardio")&gt;0, "Cardio2")</f>
        <v>0</v>
      </c>
      <c r="G88" s="79" t="b">
        <f t="shared" si="43"/>
        <v>0</v>
      </c>
      <c r="H88" s="79" t="b">
        <f t="shared" si="44"/>
        <v>0</v>
      </c>
      <c r="I88" s="79" t="b">
        <f t="shared" si="45"/>
        <v>0</v>
      </c>
      <c r="J88" s="79" t="b">
        <f t="shared" si="46"/>
        <v>0</v>
      </c>
      <c r="K88" s="79" t="b">
        <f t="shared" si="47"/>
        <v>0</v>
      </c>
      <c r="L88" s="86" t="b">
        <f t="shared" si="48"/>
        <v>0</v>
      </c>
      <c r="M88" s="79" t="b">
        <f t="shared" si="49"/>
        <v>0</v>
      </c>
      <c r="N88" s="96" t="b">
        <f t="shared" si="50"/>
        <v>0</v>
      </c>
      <c r="O88" s="79" t="b">
        <f t="shared" si="51"/>
        <v>0</v>
      </c>
      <c r="P88" s="79" t="b">
        <f t="shared" si="52"/>
        <v>0</v>
      </c>
      <c r="Q88" s="79" t="b">
        <f t="shared" si="53"/>
        <v>0</v>
      </c>
      <c r="R88" s="79" t="b">
        <f t="shared" si="54"/>
        <v>0</v>
      </c>
      <c r="S88" s="79" t="b">
        <f t="shared" si="55"/>
        <v>0</v>
      </c>
      <c r="T88" s="79" t="b">
        <f t="shared" si="56"/>
        <v>0</v>
      </c>
      <c r="U88" s="79" t="b">
        <f t="shared" si="57"/>
        <v>0</v>
      </c>
      <c r="V88" s="79" t="b">
        <f t="shared" si="58"/>
        <v>0</v>
      </c>
      <c r="W88" s="79" t="b">
        <f t="shared" si="59"/>
        <v>0</v>
      </c>
      <c r="X88" s="79" t="b">
        <f t="shared" si="60"/>
        <v>0</v>
      </c>
      <c r="Y88" s="81" t="b">
        <f t="shared" si="61"/>
        <v>0</v>
      </c>
      <c r="Z88" s="59"/>
      <c r="AA88" s="60"/>
      <c r="AB88" s="60"/>
      <c r="AC88" s="60"/>
      <c r="AD88" s="60"/>
      <c r="AE88" s="60"/>
      <c r="AF88" s="60"/>
      <c r="AG88" s="60"/>
      <c r="AH88" s="60"/>
      <c r="AI88" s="60"/>
      <c r="AJ88" s="60"/>
      <c r="AK88" s="60"/>
      <c r="AL88" s="60"/>
      <c r="AM88" s="60"/>
      <c r="AN88" s="60"/>
      <c r="AO88" s="60"/>
      <c r="AP88" s="60"/>
      <c r="AQ88" s="60"/>
      <c r="AR88" s="60"/>
      <c r="AS88" s="60"/>
      <c r="AT88" s="60"/>
      <c r="AU88" s="60"/>
      <c r="AV88" s="60"/>
      <c r="AW88" s="60"/>
      <c r="AX88" s="60"/>
      <c r="AY88" s="60"/>
      <c r="AZ88" s="60"/>
      <c r="BA88" s="61"/>
      <c r="BC88" s="187" t="b">
        <f t="shared" si="62"/>
        <v>0</v>
      </c>
      <c r="BD88" s="185"/>
      <c r="BE88" s="185"/>
      <c r="BF88" s="185"/>
      <c r="BG88" s="185"/>
      <c r="BH88" s="185" t="b">
        <f t="shared" si="63"/>
        <v>0</v>
      </c>
      <c r="BI88" s="185"/>
      <c r="BJ88" s="185"/>
      <c r="BK88" s="185"/>
      <c r="BL88" s="186"/>
      <c r="BM88" s="95"/>
      <c r="BN88" s="208"/>
      <c r="BO88" s="171"/>
      <c r="BP88" s="183"/>
      <c r="BQ88" s="168"/>
    </row>
    <row r="89" spans="1:69" ht="12" customHeight="1" x14ac:dyDescent="0.25">
      <c r="A89" s="56" t="s">
        <v>81</v>
      </c>
      <c r="B89" s="58">
        <v>9</v>
      </c>
      <c r="C89" s="57">
        <v>41941</v>
      </c>
      <c r="D89" s="80" t="b">
        <f t="shared" si="40"/>
        <v>0</v>
      </c>
      <c r="E89" s="79" t="b">
        <f t="shared" si="68"/>
        <v>0</v>
      </c>
      <c r="F89" s="79" t="b">
        <f t="shared" si="69"/>
        <v>0</v>
      </c>
      <c r="G89" s="79" t="b">
        <f t="shared" si="43"/>
        <v>0</v>
      </c>
      <c r="H89" s="79" t="b">
        <f t="shared" si="44"/>
        <v>0</v>
      </c>
      <c r="I89" s="79" t="b">
        <f t="shared" si="45"/>
        <v>0</v>
      </c>
      <c r="J89" s="79" t="b">
        <f t="shared" si="46"/>
        <v>0</v>
      </c>
      <c r="K89" s="79" t="b">
        <f t="shared" si="47"/>
        <v>0</v>
      </c>
      <c r="L89" s="86" t="b">
        <f t="shared" si="48"/>
        <v>0</v>
      </c>
      <c r="M89" s="79" t="b">
        <f t="shared" si="49"/>
        <v>0</v>
      </c>
      <c r="N89" s="96" t="b">
        <f t="shared" si="50"/>
        <v>0</v>
      </c>
      <c r="O89" s="79" t="b">
        <f t="shared" si="51"/>
        <v>0</v>
      </c>
      <c r="P89" s="79" t="b">
        <f t="shared" si="52"/>
        <v>0</v>
      </c>
      <c r="Q89" s="79" t="b">
        <f t="shared" si="53"/>
        <v>0</v>
      </c>
      <c r="R89" s="79" t="b">
        <f t="shared" si="54"/>
        <v>0</v>
      </c>
      <c r="S89" s="79" t="b">
        <f t="shared" si="55"/>
        <v>0</v>
      </c>
      <c r="T89" s="79" t="b">
        <f t="shared" si="56"/>
        <v>0</v>
      </c>
      <c r="U89" s="79" t="b">
        <f t="shared" si="57"/>
        <v>0</v>
      </c>
      <c r="V89" s="79" t="b">
        <f t="shared" si="58"/>
        <v>0</v>
      </c>
      <c r="W89" s="79" t="b">
        <f t="shared" si="59"/>
        <v>0</v>
      </c>
      <c r="X89" s="79" t="b">
        <f t="shared" si="60"/>
        <v>0</v>
      </c>
      <c r="Y89" s="81" t="b">
        <f t="shared" si="61"/>
        <v>0</v>
      </c>
      <c r="Z89" s="59"/>
      <c r="AA89" s="60"/>
      <c r="AB89" s="60"/>
      <c r="AC89" s="60"/>
      <c r="AD89" s="60"/>
      <c r="AE89" s="60"/>
      <c r="AF89" s="60"/>
      <c r="AG89" s="60"/>
      <c r="AH89" s="60"/>
      <c r="AI89" s="60"/>
      <c r="AJ89" s="60"/>
      <c r="AK89" s="60"/>
      <c r="AL89" s="60"/>
      <c r="AM89" s="60"/>
      <c r="AN89" s="60"/>
      <c r="AO89" s="60"/>
      <c r="AP89" s="60"/>
      <c r="AQ89" s="60"/>
      <c r="AR89" s="60"/>
      <c r="AS89" s="60"/>
      <c r="AT89" s="60"/>
      <c r="AU89" s="60"/>
      <c r="AV89" s="60"/>
      <c r="AW89" s="60"/>
      <c r="AX89" s="60"/>
      <c r="AY89" s="60"/>
      <c r="AZ89" s="60"/>
      <c r="BA89" s="61"/>
      <c r="BC89" s="187" t="b">
        <f t="shared" si="62"/>
        <v>0</v>
      </c>
      <c r="BD89" s="185"/>
      <c r="BE89" s="185"/>
      <c r="BF89" s="185"/>
      <c r="BG89" s="185"/>
      <c r="BH89" s="185" t="b">
        <f t="shared" si="63"/>
        <v>0</v>
      </c>
      <c r="BI89" s="185"/>
      <c r="BJ89" s="185"/>
      <c r="BK89" s="185"/>
      <c r="BL89" s="186"/>
      <c r="BM89" s="95"/>
      <c r="BN89" s="208"/>
      <c r="BO89" s="171"/>
      <c r="BP89" s="183"/>
      <c r="BQ89" s="168"/>
    </row>
    <row r="90" spans="1:69" ht="12" customHeight="1" x14ac:dyDescent="0.25">
      <c r="A90" s="56" t="s">
        <v>1</v>
      </c>
      <c r="B90" s="58">
        <v>9</v>
      </c>
      <c r="C90" s="57">
        <v>41942</v>
      </c>
      <c r="D90" s="80" t="b">
        <f t="shared" si="40"/>
        <v>0</v>
      </c>
      <c r="E90" s="79" t="b">
        <f t="shared" si="68"/>
        <v>0</v>
      </c>
      <c r="F90" s="79" t="b">
        <f t="shared" si="69"/>
        <v>0</v>
      </c>
      <c r="G90" s="79" t="b">
        <f t="shared" si="43"/>
        <v>0</v>
      </c>
      <c r="H90" s="79" t="b">
        <f t="shared" si="44"/>
        <v>0</v>
      </c>
      <c r="I90" s="79" t="b">
        <f t="shared" si="45"/>
        <v>0</v>
      </c>
      <c r="J90" s="79" t="b">
        <f t="shared" si="46"/>
        <v>0</v>
      </c>
      <c r="K90" s="79" t="b">
        <f t="shared" si="47"/>
        <v>0</v>
      </c>
      <c r="L90" s="86" t="b">
        <f t="shared" si="48"/>
        <v>0</v>
      </c>
      <c r="M90" s="79" t="b">
        <f t="shared" si="49"/>
        <v>0</v>
      </c>
      <c r="N90" s="96" t="b">
        <f t="shared" si="50"/>
        <v>0</v>
      </c>
      <c r="O90" s="79" t="b">
        <f t="shared" si="51"/>
        <v>0</v>
      </c>
      <c r="P90" s="79" t="b">
        <f t="shared" si="52"/>
        <v>0</v>
      </c>
      <c r="Q90" s="79" t="b">
        <f t="shared" si="53"/>
        <v>0</v>
      </c>
      <c r="R90" s="79" t="b">
        <f t="shared" si="54"/>
        <v>0</v>
      </c>
      <c r="S90" s="79" t="b">
        <f t="shared" si="55"/>
        <v>0</v>
      </c>
      <c r="T90" s="79" t="b">
        <f t="shared" si="56"/>
        <v>0</v>
      </c>
      <c r="U90" s="79" t="b">
        <f t="shared" si="57"/>
        <v>0</v>
      </c>
      <c r="V90" s="79" t="b">
        <f t="shared" si="58"/>
        <v>0</v>
      </c>
      <c r="W90" s="79" t="b">
        <f t="shared" si="59"/>
        <v>0</v>
      </c>
      <c r="X90" s="79" t="b">
        <f t="shared" si="60"/>
        <v>0</v>
      </c>
      <c r="Y90" s="81" t="b">
        <f t="shared" si="61"/>
        <v>0</v>
      </c>
      <c r="Z90" s="59"/>
      <c r="AA90" s="60"/>
      <c r="AB90" s="60"/>
      <c r="AC90" s="60"/>
      <c r="AD90" s="60"/>
      <c r="AE90" s="60"/>
      <c r="AF90" s="60"/>
      <c r="AG90" s="60"/>
      <c r="AH90" s="60"/>
      <c r="AI90" s="60"/>
      <c r="AJ90" s="60"/>
      <c r="AK90" s="60"/>
      <c r="AL90" s="60"/>
      <c r="AM90" s="60"/>
      <c r="AN90" s="60"/>
      <c r="AO90" s="60"/>
      <c r="AP90" s="60"/>
      <c r="AQ90" s="60"/>
      <c r="AR90" s="60"/>
      <c r="AS90" s="60"/>
      <c r="AT90" s="60"/>
      <c r="AU90" s="60"/>
      <c r="AV90" s="60"/>
      <c r="AW90" s="60"/>
      <c r="AX90" s="60"/>
      <c r="AY90" s="60"/>
      <c r="AZ90" s="60"/>
      <c r="BA90" s="61"/>
      <c r="BC90" s="187" t="b">
        <f t="shared" si="62"/>
        <v>0</v>
      </c>
      <c r="BD90" s="185"/>
      <c r="BE90" s="185"/>
      <c r="BF90" s="185"/>
      <c r="BG90" s="185"/>
      <c r="BH90" s="185" t="b">
        <f t="shared" si="63"/>
        <v>0</v>
      </c>
      <c r="BI90" s="185"/>
      <c r="BJ90" s="185"/>
      <c r="BK90" s="185"/>
      <c r="BL90" s="186"/>
      <c r="BM90" s="95"/>
      <c r="BN90" s="208"/>
      <c r="BO90" s="171"/>
      <c r="BP90" s="183"/>
      <c r="BQ90" s="168"/>
    </row>
    <row r="91" spans="1:69" ht="12" customHeight="1" thickBot="1" x14ac:dyDescent="0.3">
      <c r="A91" s="56" t="s">
        <v>2</v>
      </c>
      <c r="B91" s="58">
        <v>9</v>
      </c>
      <c r="C91" s="57">
        <v>41943</v>
      </c>
      <c r="D91" s="80" t="b">
        <f t="shared" si="40"/>
        <v>0</v>
      </c>
      <c r="E91" s="79" t="b">
        <f t="shared" si="68"/>
        <v>0</v>
      </c>
      <c r="F91" s="79" t="b">
        <f t="shared" si="69"/>
        <v>0</v>
      </c>
      <c r="G91" s="79" t="b">
        <f t="shared" si="43"/>
        <v>0</v>
      </c>
      <c r="H91" s="79" t="b">
        <f t="shared" si="44"/>
        <v>0</v>
      </c>
      <c r="I91" s="79" t="b">
        <f t="shared" si="45"/>
        <v>0</v>
      </c>
      <c r="J91" s="79" t="b">
        <f t="shared" si="46"/>
        <v>0</v>
      </c>
      <c r="K91" s="79" t="b">
        <f t="shared" si="47"/>
        <v>0</v>
      </c>
      <c r="L91" s="86" t="b">
        <f t="shared" si="48"/>
        <v>0</v>
      </c>
      <c r="M91" s="79" t="b">
        <f t="shared" si="49"/>
        <v>0</v>
      </c>
      <c r="N91" s="96" t="b">
        <f t="shared" si="50"/>
        <v>0</v>
      </c>
      <c r="O91" s="79" t="b">
        <f t="shared" si="51"/>
        <v>0</v>
      </c>
      <c r="P91" s="79" t="b">
        <f t="shared" si="52"/>
        <v>0</v>
      </c>
      <c r="Q91" s="79" t="b">
        <f t="shared" si="53"/>
        <v>0</v>
      </c>
      <c r="R91" s="79" t="b">
        <f t="shared" si="54"/>
        <v>0</v>
      </c>
      <c r="S91" s="79" t="b">
        <f t="shared" si="55"/>
        <v>0</v>
      </c>
      <c r="T91" s="79" t="b">
        <f t="shared" si="56"/>
        <v>0</v>
      </c>
      <c r="U91" s="79" t="b">
        <f t="shared" si="57"/>
        <v>0</v>
      </c>
      <c r="V91" s="79" t="b">
        <f t="shared" si="58"/>
        <v>0</v>
      </c>
      <c r="W91" s="79" t="b">
        <f t="shared" si="59"/>
        <v>0</v>
      </c>
      <c r="X91" s="79" t="b">
        <f t="shared" si="60"/>
        <v>0</v>
      </c>
      <c r="Y91" s="81" t="b">
        <f t="shared" si="61"/>
        <v>0</v>
      </c>
      <c r="Z91" s="59"/>
      <c r="AA91" s="60"/>
      <c r="AB91" s="60"/>
      <c r="AC91" s="60"/>
      <c r="AD91" s="60"/>
      <c r="AE91" s="60"/>
      <c r="AF91" s="60"/>
      <c r="AG91" s="60"/>
      <c r="AH91" s="60"/>
      <c r="AI91" s="60"/>
      <c r="AJ91" s="60"/>
      <c r="AK91" s="60"/>
      <c r="AL91" s="60"/>
      <c r="AM91" s="60"/>
      <c r="AN91" s="60"/>
      <c r="AO91" s="60"/>
      <c r="AP91" s="60"/>
      <c r="AQ91" s="60"/>
      <c r="AR91" s="60"/>
      <c r="AS91" s="60"/>
      <c r="AT91" s="60"/>
      <c r="AU91" s="60"/>
      <c r="AV91" s="60"/>
      <c r="AW91" s="60"/>
      <c r="AX91" s="60"/>
      <c r="AY91" s="60"/>
      <c r="AZ91" s="60"/>
      <c r="BA91" s="61"/>
      <c r="BC91" s="187" t="b">
        <f t="shared" si="62"/>
        <v>0</v>
      </c>
      <c r="BD91" s="185"/>
      <c r="BE91" s="185"/>
      <c r="BF91" s="185"/>
      <c r="BG91" s="185"/>
      <c r="BH91" s="185" t="b">
        <f t="shared" si="63"/>
        <v>0</v>
      </c>
      <c r="BI91" s="185"/>
      <c r="BJ91" s="185"/>
      <c r="BK91" s="185"/>
      <c r="BL91" s="186"/>
      <c r="BM91" s="95"/>
      <c r="BN91" s="208"/>
      <c r="BO91" s="172"/>
      <c r="BP91" s="183"/>
      <c r="BQ91" s="168"/>
    </row>
    <row r="92" spans="1:69" ht="12" customHeight="1" x14ac:dyDescent="0.25">
      <c r="A92" s="56" t="s">
        <v>3</v>
      </c>
      <c r="B92" s="58">
        <v>9</v>
      </c>
      <c r="C92" s="66">
        <v>41944</v>
      </c>
      <c r="D92" s="80" t="b">
        <f t="shared" si="40"/>
        <v>0</v>
      </c>
      <c r="E92" s="79" t="b">
        <f t="shared" si="68"/>
        <v>0</v>
      </c>
      <c r="F92" s="79" t="b">
        <f t="shared" si="69"/>
        <v>0</v>
      </c>
      <c r="G92" s="79" t="b">
        <f t="shared" si="43"/>
        <v>0</v>
      </c>
      <c r="H92" s="79" t="b">
        <f t="shared" si="44"/>
        <v>0</v>
      </c>
      <c r="I92" s="79" t="b">
        <f t="shared" si="45"/>
        <v>0</v>
      </c>
      <c r="J92" s="79" t="b">
        <f t="shared" si="46"/>
        <v>0</v>
      </c>
      <c r="K92" s="79" t="b">
        <f t="shared" si="47"/>
        <v>0</v>
      </c>
      <c r="L92" s="86" t="b">
        <f t="shared" si="48"/>
        <v>0</v>
      </c>
      <c r="M92" s="79" t="b">
        <f t="shared" si="49"/>
        <v>0</v>
      </c>
      <c r="N92" s="96" t="b">
        <f t="shared" si="50"/>
        <v>0</v>
      </c>
      <c r="O92" s="79" t="b">
        <f t="shared" si="51"/>
        <v>0</v>
      </c>
      <c r="P92" s="79" t="b">
        <f t="shared" si="52"/>
        <v>0</v>
      </c>
      <c r="Q92" s="79" t="b">
        <f t="shared" si="53"/>
        <v>0</v>
      </c>
      <c r="R92" s="79" t="b">
        <f t="shared" si="54"/>
        <v>0</v>
      </c>
      <c r="S92" s="79" t="b">
        <f t="shared" si="55"/>
        <v>0</v>
      </c>
      <c r="T92" s="79" t="b">
        <f t="shared" si="56"/>
        <v>0</v>
      </c>
      <c r="U92" s="79" t="b">
        <f t="shared" si="57"/>
        <v>0</v>
      </c>
      <c r="V92" s="79" t="b">
        <f t="shared" si="58"/>
        <v>0</v>
      </c>
      <c r="W92" s="79" t="b">
        <f t="shared" si="59"/>
        <v>0</v>
      </c>
      <c r="X92" s="79" t="b">
        <f t="shared" si="60"/>
        <v>0</v>
      </c>
      <c r="Y92" s="81" t="b">
        <f t="shared" si="61"/>
        <v>0</v>
      </c>
      <c r="Z92" s="59"/>
      <c r="AA92" s="60"/>
      <c r="AB92" s="60"/>
      <c r="AC92" s="60"/>
      <c r="AD92" s="60"/>
      <c r="AE92" s="60"/>
      <c r="AF92" s="60"/>
      <c r="AG92" s="60"/>
      <c r="AH92" s="60"/>
      <c r="AI92" s="60"/>
      <c r="AJ92" s="60"/>
      <c r="AK92" s="60"/>
      <c r="AL92" s="60"/>
      <c r="AM92" s="60"/>
      <c r="AN92" s="60"/>
      <c r="AO92" s="60"/>
      <c r="AP92" s="60"/>
      <c r="AQ92" s="60"/>
      <c r="AR92" s="60"/>
      <c r="AS92" s="60"/>
      <c r="AT92" s="60"/>
      <c r="AU92" s="60"/>
      <c r="AV92" s="60"/>
      <c r="AW92" s="60"/>
      <c r="AX92" s="60"/>
      <c r="AY92" s="60"/>
      <c r="AZ92" s="60"/>
      <c r="BA92" s="61"/>
      <c r="BC92" s="187" t="b">
        <f t="shared" si="62"/>
        <v>0</v>
      </c>
      <c r="BD92" s="185"/>
      <c r="BE92" s="185"/>
      <c r="BF92" s="185"/>
      <c r="BG92" s="185"/>
      <c r="BH92" s="185" t="b">
        <f t="shared" si="63"/>
        <v>0</v>
      </c>
      <c r="BI92" s="185"/>
      <c r="BJ92" s="185"/>
      <c r="BK92" s="185"/>
      <c r="BL92" s="186"/>
      <c r="BM92" s="95"/>
      <c r="BN92" s="208"/>
      <c r="BO92" s="170" t="s">
        <v>132</v>
      </c>
      <c r="BP92" s="183"/>
      <c r="BQ92" s="168"/>
    </row>
    <row r="93" spans="1:69" ht="12" customHeight="1" thickBot="1" x14ac:dyDescent="0.3">
      <c r="A93" s="56" t="s">
        <v>4</v>
      </c>
      <c r="B93" s="63">
        <v>9</v>
      </c>
      <c r="C93" s="62">
        <v>41945</v>
      </c>
      <c r="D93" s="84" t="b">
        <f t="shared" si="40"/>
        <v>0</v>
      </c>
      <c r="E93" s="82" t="b">
        <f t="shared" si="68"/>
        <v>0</v>
      </c>
      <c r="F93" s="82" t="b">
        <f t="shared" si="69"/>
        <v>0</v>
      </c>
      <c r="G93" s="82" t="b">
        <f t="shared" si="43"/>
        <v>0</v>
      </c>
      <c r="H93" s="82" t="b">
        <f t="shared" si="44"/>
        <v>0</v>
      </c>
      <c r="I93" s="82" t="b">
        <f t="shared" si="45"/>
        <v>0</v>
      </c>
      <c r="J93" s="82" t="b">
        <f t="shared" si="46"/>
        <v>0</v>
      </c>
      <c r="K93" s="82" t="b">
        <f t="shared" si="47"/>
        <v>0</v>
      </c>
      <c r="L93" s="87" t="b">
        <f t="shared" si="48"/>
        <v>0</v>
      </c>
      <c r="M93" s="82" t="b">
        <f t="shared" si="49"/>
        <v>0</v>
      </c>
      <c r="N93" s="94" t="b">
        <f t="shared" si="50"/>
        <v>0</v>
      </c>
      <c r="O93" s="82" t="b">
        <f t="shared" si="51"/>
        <v>0</v>
      </c>
      <c r="P93" s="82" t="b">
        <f t="shared" si="52"/>
        <v>0</v>
      </c>
      <c r="Q93" s="82" t="b">
        <f t="shared" si="53"/>
        <v>0</v>
      </c>
      <c r="R93" s="82" t="b">
        <f t="shared" si="54"/>
        <v>0</v>
      </c>
      <c r="S93" s="82" t="b">
        <f t="shared" si="55"/>
        <v>0</v>
      </c>
      <c r="T93" s="82" t="b">
        <f t="shared" si="56"/>
        <v>0</v>
      </c>
      <c r="U93" s="82" t="b">
        <f t="shared" si="57"/>
        <v>0</v>
      </c>
      <c r="V93" s="82" t="b">
        <f t="shared" si="58"/>
        <v>0</v>
      </c>
      <c r="W93" s="82" t="b">
        <f t="shared" si="59"/>
        <v>0</v>
      </c>
      <c r="X93" s="82" t="b">
        <f t="shared" si="60"/>
        <v>0</v>
      </c>
      <c r="Y93" s="83" t="b">
        <f t="shared" si="61"/>
        <v>0</v>
      </c>
      <c r="Z93" s="59"/>
      <c r="AA93" s="60"/>
      <c r="AB93" s="60"/>
      <c r="AC93" s="60"/>
      <c r="AD93" s="60"/>
      <c r="AE93" s="60"/>
      <c r="AF93" s="60"/>
      <c r="AG93" s="60"/>
      <c r="AH93" s="60"/>
      <c r="AI93" s="60"/>
      <c r="AJ93" s="60"/>
      <c r="AK93" s="60"/>
      <c r="AL93" s="60"/>
      <c r="AM93" s="60"/>
      <c r="AN93" s="60"/>
      <c r="AO93" s="60"/>
      <c r="AP93" s="60"/>
      <c r="AQ93" s="60"/>
      <c r="AR93" s="60"/>
      <c r="AS93" s="60"/>
      <c r="AT93" s="60"/>
      <c r="AU93" s="60"/>
      <c r="AV93" s="60"/>
      <c r="AW93" s="60"/>
      <c r="AX93" s="60"/>
      <c r="AY93" s="60"/>
      <c r="AZ93" s="60"/>
      <c r="BA93" s="61"/>
      <c r="BC93" s="193" t="b">
        <f t="shared" si="62"/>
        <v>0</v>
      </c>
      <c r="BD93" s="194"/>
      <c r="BE93" s="194"/>
      <c r="BF93" s="194"/>
      <c r="BG93" s="194"/>
      <c r="BH93" s="194" t="b">
        <f t="shared" si="63"/>
        <v>0</v>
      </c>
      <c r="BI93" s="194"/>
      <c r="BJ93" s="194"/>
      <c r="BK93" s="194"/>
      <c r="BL93" s="195"/>
      <c r="BM93" s="93"/>
      <c r="BN93" s="209"/>
      <c r="BO93" s="171"/>
      <c r="BP93" s="184"/>
      <c r="BQ93" s="169"/>
    </row>
    <row r="94" spans="1:69" ht="12" customHeight="1" x14ac:dyDescent="0.25">
      <c r="A94" s="75" t="s">
        <v>0</v>
      </c>
      <c r="B94" s="51">
        <v>10</v>
      </c>
      <c r="C94" s="50">
        <v>41946</v>
      </c>
      <c r="D94" s="64" t="b">
        <f t="shared" si="40"/>
        <v>0</v>
      </c>
      <c r="E94" s="52" t="b">
        <f>IF(COUNTIF(Z94:BA94,"Cardio1")&gt;0, "Cardio matin")</f>
        <v>0</v>
      </c>
      <c r="F94" s="52" t="b">
        <f>IF(COUNTIF(Z94:BA94,"Cardio2")&gt;0, "Cardio après-midi")</f>
        <v>0</v>
      </c>
      <c r="G94" s="52" t="b">
        <f t="shared" si="43"/>
        <v>0</v>
      </c>
      <c r="H94" s="52" t="b">
        <f t="shared" si="44"/>
        <v>0</v>
      </c>
      <c r="I94" s="52" t="b">
        <f t="shared" si="45"/>
        <v>0</v>
      </c>
      <c r="J94" s="52" t="b">
        <f t="shared" si="46"/>
        <v>0</v>
      </c>
      <c r="K94" s="52" t="b">
        <f t="shared" si="47"/>
        <v>0</v>
      </c>
      <c r="L94" s="85" t="b">
        <f t="shared" si="48"/>
        <v>0</v>
      </c>
      <c r="M94" s="52" t="b">
        <f t="shared" si="49"/>
        <v>0</v>
      </c>
      <c r="N94" s="98" t="b">
        <f t="shared" si="50"/>
        <v>0</v>
      </c>
      <c r="O94" s="52" t="b">
        <f t="shared" si="51"/>
        <v>0</v>
      </c>
      <c r="P94" s="52" t="b">
        <f t="shared" si="52"/>
        <v>0</v>
      </c>
      <c r="Q94" s="52" t="b">
        <f t="shared" si="53"/>
        <v>0</v>
      </c>
      <c r="R94" s="52" t="b">
        <f t="shared" si="54"/>
        <v>0</v>
      </c>
      <c r="S94" s="52" t="b">
        <f t="shared" si="55"/>
        <v>0</v>
      </c>
      <c r="T94" s="52" t="b">
        <f t="shared" si="56"/>
        <v>0</v>
      </c>
      <c r="U94" s="52" t="b">
        <f t="shared" si="57"/>
        <v>0</v>
      </c>
      <c r="V94" s="52" t="b">
        <f t="shared" si="58"/>
        <v>0</v>
      </c>
      <c r="W94" s="52" t="b">
        <f t="shared" si="59"/>
        <v>0</v>
      </c>
      <c r="X94" s="52" t="b">
        <f t="shared" si="60"/>
        <v>0</v>
      </c>
      <c r="Y94" s="53" t="b">
        <f t="shared" si="61"/>
        <v>0</v>
      </c>
      <c r="Z94" s="70"/>
      <c r="AA94" s="71"/>
      <c r="AB94" s="71"/>
      <c r="AC94" s="71"/>
      <c r="AD94" s="71"/>
      <c r="AE94" s="71"/>
      <c r="AF94" s="71"/>
      <c r="AG94" s="71"/>
      <c r="AH94" s="71"/>
      <c r="AI94" s="71"/>
      <c r="AJ94" s="71"/>
      <c r="AK94" s="71"/>
      <c r="AL94" s="71"/>
      <c r="AM94" s="71"/>
      <c r="AN94" s="71"/>
      <c r="AO94" s="71"/>
      <c r="AP94" s="71"/>
      <c r="AQ94" s="71"/>
      <c r="AR94" s="71"/>
      <c r="AS94" s="71"/>
      <c r="AT94" s="71"/>
      <c r="AU94" s="71"/>
      <c r="AV94" s="71"/>
      <c r="AW94" s="71"/>
      <c r="AX94" s="71"/>
      <c r="AY94" s="71"/>
      <c r="AZ94" s="71"/>
      <c r="BA94" s="72"/>
      <c r="BC94" s="188" t="b">
        <f t="shared" si="62"/>
        <v>0</v>
      </c>
      <c r="BD94" s="189"/>
      <c r="BE94" s="189"/>
      <c r="BF94" s="189"/>
      <c r="BG94" s="189"/>
      <c r="BH94" s="189" t="b">
        <f t="shared" si="63"/>
        <v>0</v>
      </c>
      <c r="BI94" s="189"/>
      <c r="BJ94" s="189"/>
      <c r="BK94" s="189"/>
      <c r="BL94" s="190"/>
      <c r="BM94" s="97"/>
      <c r="BN94" s="207">
        <v>14</v>
      </c>
      <c r="BO94" s="171"/>
      <c r="BP94" s="182"/>
      <c r="BQ94" s="167"/>
    </row>
    <row r="95" spans="1:69" ht="12" customHeight="1" x14ac:dyDescent="0.25">
      <c r="A95" s="74" t="s">
        <v>80</v>
      </c>
      <c r="B95" s="58">
        <v>10</v>
      </c>
      <c r="C95" s="57">
        <v>41947</v>
      </c>
      <c r="D95" s="80" t="b">
        <f t="shared" si="40"/>
        <v>0</v>
      </c>
      <c r="E95" s="79" t="b">
        <f t="shared" ref="E95:E100" si="70">IF(COUNTIF(Z95:BA95,"Cardio.")&gt;0, "Cardio1")</f>
        <v>0</v>
      </c>
      <c r="F95" s="79" t="b">
        <f t="shared" ref="F95:F100" si="71">IF(COUNTIF(Z95:BA95,"Cardio")&gt;0, "Cardio2")</f>
        <v>0</v>
      </c>
      <c r="G95" s="79" t="b">
        <f t="shared" si="43"/>
        <v>0</v>
      </c>
      <c r="H95" s="79" t="b">
        <f t="shared" si="44"/>
        <v>0</v>
      </c>
      <c r="I95" s="79" t="b">
        <f t="shared" si="45"/>
        <v>0</v>
      </c>
      <c r="J95" s="79" t="b">
        <f t="shared" si="46"/>
        <v>0</v>
      </c>
      <c r="K95" s="79" t="b">
        <f t="shared" si="47"/>
        <v>0</v>
      </c>
      <c r="L95" s="86" t="b">
        <f t="shared" si="48"/>
        <v>0</v>
      </c>
      <c r="M95" s="79" t="b">
        <f t="shared" si="49"/>
        <v>0</v>
      </c>
      <c r="N95" s="96" t="b">
        <f t="shared" si="50"/>
        <v>0</v>
      </c>
      <c r="O95" s="79" t="b">
        <f t="shared" si="51"/>
        <v>0</v>
      </c>
      <c r="P95" s="79" t="b">
        <f t="shared" si="52"/>
        <v>0</v>
      </c>
      <c r="Q95" s="79" t="b">
        <f t="shared" si="53"/>
        <v>0</v>
      </c>
      <c r="R95" s="79" t="b">
        <f t="shared" si="54"/>
        <v>0</v>
      </c>
      <c r="S95" s="79" t="b">
        <f t="shared" si="55"/>
        <v>0</v>
      </c>
      <c r="T95" s="79" t="b">
        <f t="shared" si="56"/>
        <v>0</v>
      </c>
      <c r="U95" s="79" t="b">
        <f t="shared" si="57"/>
        <v>0</v>
      </c>
      <c r="V95" s="79" t="b">
        <f t="shared" si="58"/>
        <v>0</v>
      </c>
      <c r="W95" s="79" t="b">
        <f t="shared" si="59"/>
        <v>0</v>
      </c>
      <c r="X95" s="79" t="b">
        <f t="shared" si="60"/>
        <v>0</v>
      </c>
      <c r="Y95" s="81" t="b">
        <f t="shared" si="61"/>
        <v>0</v>
      </c>
      <c r="Z95" s="59"/>
      <c r="AA95" s="60"/>
      <c r="AB95" s="60"/>
      <c r="AC95" s="60"/>
      <c r="AD95" s="60"/>
      <c r="AE95" s="60"/>
      <c r="AF95" s="60"/>
      <c r="AG95" s="60"/>
      <c r="AH95" s="60"/>
      <c r="AI95" s="60"/>
      <c r="AJ95" s="60"/>
      <c r="AK95" s="60"/>
      <c r="AL95" s="60"/>
      <c r="AM95" s="60"/>
      <c r="AN95" s="60"/>
      <c r="AO95" s="60"/>
      <c r="AP95" s="60"/>
      <c r="AQ95" s="60"/>
      <c r="AR95" s="60"/>
      <c r="AS95" s="60"/>
      <c r="AT95" s="60"/>
      <c r="AU95" s="60"/>
      <c r="AV95" s="60"/>
      <c r="AW95" s="60"/>
      <c r="AX95" s="60"/>
      <c r="AY95" s="60"/>
      <c r="AZ95" s="60"/>
      <c r="BA95" s="61"/>
      <c r="BC95" s="187" t="b">
        <f t="shared" si="62"/>
        <v>0</v>
      </c>
      <c r="BD95" s="185"/>
      <c r="BE95" s="185"/>
      <c r="BF95" s="185"/>
      <c r="BG95" s="185"/>
      <c r="BH95" s="185" t="b">
        <f t="shared" si="63"/>
        <v>0</v>
      </c>
      <c r="BI95" s="185"/>
      <c r="BJ95" s="185"/>
      <c r="BK95" s="185"/>
      <c r="BL95" s="186"/>
      <c r="BM95" s="95"/>
      <c r="BN95" s="208"/>
      <c r="BO95" s="171"/>
      <c r="BP95" s="183"/>
      <c r="BQ95" s="168"/>
    </row>
    <row r="96" spans="1:69" ht="12" customHeight="1" x14ac:dyDescent="0.25">
      <c r="A96" s="74" t="s">
        <v>81</v>
      </c>
      <c r="B96" s="58">
        <v>10</v>
      </c>
      <c r="C96" s="57">
        <v>41948</v>
      </c>
      <c r="D96" s="80" t="b">
        <f t="shared" si="40"/>
        <v>0</v>
      </c>
      <c r="E96" s="79" t="b">
        <f t="shared" si="70"/>
        <v>0</v>
      </c>
      <c r="F96" s="79" t="b">
        <f t="shared" si="71"/>
        <v>0</v>
      </c>
      <c r="G96" s="79" t="b">
        <f t="shared" si="43"/>
        <v>0</v>
      </c>
      <c r="H96" s="79" t="b">
        <f t="shared" si="44"/>
        <v>0</v>
      </c>
      <c r="I96" s="79" t="b">
        <f t="shared" si="45"/>
        <v>0</v>
      </c>
      <c r="J96" s="79" t="b">
        <f t="shared" si="46"/>
        <v>0</v>
      </c>
      <c r="K96" s="79" t="b">
        <f t="shared" si="47"/>
        <v>0</v>
      </c>
      <c r="L96" s="86" t="b">
        <f t="shared" si="48"/>
        <v>0</v>
      </c>
      <c r="M96" s="79" t="b">
        <f t="shared" si="49"/>
        <v>0</v>
      </c>
      <c r="N96" s="96" t="b">
        <f t="shared" si="50"/>
        <v>0</v>
      </c>
      <c r="O96" s="79" t="b">
        <f t="shared" si="51"/>
        <v>0</v>
      </c>
      <c r="P96" s="79" t="b">
        <f t="shared" si="52"/>
        <v>0</v>
      </c>
      <c r="Q96" s="79" t="b">
        <f t="shared" si="53"/>
        <v>0</v>
      </c>
      <c r="R96" s="79" t="b">
        <f t="shared" si="54"/>
        <v>0</v>
      </c>
      <c r="S96" s="79" t="b">
        <f t="shared" si="55"/>
        <v>0</v>
      </c>
      <c r="T96" s="79" t="b">
        <f t="shared" si="56"/>
        <v>0</v>
      </c>
      <c r="U96" s="79" t="b">
        <f t="shared" si="57"/>
        <v>0</v>
      </c>
      <c r="V96" s="79" t="b">
        <f t="shared" si="58"/>
        <v>0</v>
      </c>
      <c r="W96" s="79" t="b">
        <f t="shared" si="59"/>
        <v>0</v>
      </c>
      <c r="X96" s="79" t="b">
        <f t="shared" si="60"/>
        <v>0</v>
      </c>
      <c r="Y96" s="81" t="b">
        <f t="shared" si="61"/>
        <v>0</v>
      </c>
      <c r="Z96" s="59"/>
      <c r="AA96" s="60"/>
      <c r="AB96" s="60"/>
      <c r="AC96" s="60"/>
      <c r="AD96" s="60"/>
      <c r="AE96" s="60"/>
      <c r="AF96" s="60"/>
      <c r="AG96" s="60"/>
      <c r="AH96" s="60"/>
      <c r="AI96" s="60"/>
      <c r="AJ96" s="60"/>
      <c r="AK96" s="60"/>
      <c r="AL96" s="60"/>
      <c r="AM96" s="60"/>
      <c r="AN96" s="60"/>
      <c r="AO96" s="60"/>
      <c r="AP96" s="60"/>
      <c r="AQ96" s="60"/>
      <c r="AR96" s="60"/>
      <c r="AS96" s="60"/>
      <c r="AT96" s="60"/>
      <c r="AU96" s="60"/>
      <c r="AV96" s="60"/>
      <c r="AW96" s="60"/>
      <c r="AX96" s="60"/>
      <c r="AY96" s="60"/>
      <c r="AZ96" s="60"/>
      <c r="BA96" s="61"/>
      <c r="BC96" s="187" t="b">
        <f t="shared" si="62"/>
        <v>0</v>
      </c>
      <c r="BD96" s="185"/>
      <c r="BE96" s="185"/>
      <c r="BF96" s="185"/>
      <c r="BG96" s="185"/>
      <c r="BH96" s="185" t="b">
        <f t="shared" si="63"/>
        <v>0</v>
      </c>
      <c r="BI96" s="185"/>
      <c r="BJ96" s="185"/>
      <c r="BK96" s="185"/>
      <c r="BL96" s="186"/>
      <c r="BM96" s="95"/>
      <c r="BN96" s="208"/>
      <c r="BO96" s="171"/>
      <c r="BP96" s="183"/>
      <c r="BQ96" s="168"/>
    </row>
    <row r="97" spans="1:69" ht="12" customHeight="1" x14ac:dyDescent="0.25">
      <c r="A97" s="74" t="s">
        <v>1</v>
      </c>
      <c r="B97" s="58">
        <v>10</v>
      </c>
      <c r="C97" s="57">
        <v>41949</v>
      </c>
      <c r="D97" s="80" t="b">
        <f t="shared" si="40"/>
        <v>0</v>
      </c>
      <c r="E97" s="79" t="b">
        <f t="shared" si="70"/>
        <v>0</v>
      </c>
      <c r="F97" s="79" t="b">
        <f t="shared" si="71"/>
        <v>0</v>
      </c>
      <c r="G97" s="79" t="b">
        <f t="shared" si="43"/>
        <v>0</v>
      </c>
      <c r="H97" s="79" t="b">
        <f t="shared" si="44"/>
        <v>0</v>
      </c>
      <c r="I97" s="79" t="b">
        <f t="shared" si="45"/>
        <v>0</v>
      </c>
      <c r="J97" s="79" t="b">
        <f t="shared" si="46"/>
        <v>0</v>
      </c>
      <c r="K97" s="79" t="b">
        <f t="shared" si="47"/>
        <v>0</v>
      </c>
      <c r="L97" s="86" t="b">
        <f t="shared" si="48"/>
        <v>0</v>
      </c>
      <c r="M97" s="79" t="b">
        <f t="shared" si="49"/>
        <v>0</v>
      </c>
      <c r="N97" s="96" t="b">
        <f t="shared" si="50"/>
        <v>0</v>
      </c>
      <c r="O97" s="79" t="b">
        <f t="shared" si="51"/>
        <v>0</v>
      </c>
      <c r="P97" s="79" t="b">
        <f t="shared" si="52"/>
        <v>0</v>
      </c>
      <c r="Q97" s="79" t="b">
        <f t="shared" si="53"/>
        <v>0</v>
      </c>
      <c r="R97" s="79" t="b">
        <f t="shared" si="54"/>
        <v>0</v>
      </c>
      <c r="S97" s="79" t="b">
        <f t="shared" si="55"/>
        <v>0</v>
      </c>
      <c r="T97" s="79" t="b">
        <f t="shared" si="56"/>
        <v>0</v>
      </c>
      <c r="U97" s="79" t="b">
        <f t="shared" si="57"/>
        <v>0</v>
      </c>
      <c r="V97" s="79" t="b">
        <f t="shared" si="58"/>
        <v>0</v>
      </c>
      <c r="W97" s="79" t="b">
        <f t="shared" si="59"/>
        <v>0</v>
      </c>
      <c r="X97" s="79" t="b">
        <f t="shared" si="60"/>
        <v>0</v>
      </c>
      <c r="Y97" s="81" t="b">
        <f t="shared" si="61"/>
        <v>0</v>
      </c>
      <c r="Z97" s="59"/>
      <c r="AA97" s="60"/>
      <c r="AB97" s="60"/>
      <c r="AC97" s="60"/>
      <c r="AD97" s="60"/>
      <c r="AE97" s="60"/>
      <c r="AF97" s="60"/>
      <c r="AG97" s="60"/>
      <c r="AH97" s="60"/>
      <c r="AI97" s="60"/>
      <c r="AJ97" s="60"/>
      <c r="AK97" s="60"/>
      <c r="AL97" s="60"/>
      <c r="AM97" s="60"/>
      <c r="AN97" s="60"/>
      <c r="AO97" s="60"/>
      <c r="AP97" s="60"/>
      <c r="AQ97" s="60"/>
      <c r="AR97" s="60"/>
      <c r="AS97" s="60"/>
      <c r="AT97" s="60"/>
      <c r="AU97" s="60"/>
      <c r="AV97" s="60"/>
      <c r="AW97" s="60"/>
      <c r="AX97" s="60"/>
      <c r="AY97" s="60"/>
      <c r="AZ97" s="60"/>
      <c r="BA97" s="61"/>
      <c r="BC97" s="187" t="b">
        <f t="shared" si="62"/>
        <v>0</v>
      </c>
      <c r="BD97" s="185"/>
      <c r="BE97" s="185"/>
      <c r="BF97" s="185"/>
      <c r="BG97" s="185"/>
      <c r="BH97" s="185" t="b">
        <f t="shared" si="63"/>
        <v>0</v>
      </c>
      <c r="BI97" s="185"/>
      <c r="BJ97" s="185"/>
      <c r="BK97" s="185"/>
      <c r="BL97" s="186"/>
      <c r="BM97" s="95"/>
      <c r="BN97" s="208"/>
      <c r="BO97" s="171"/>
      <c r="BP97" s="183"/>
      <c r="BQ97" s="168"/>
    </row>
    <row r="98" spans="1:69" ht="12" customHeight="1" x14ac:dyDescent="0.25">
      <c r="A98" s="74" t="s">
        <v>2</v>
      </c>
      <c r="B98" s="58">
        <v>10</v>
      </c>
      <c r="C98" s="57">
        <v>41950</v>
      </c>
      <c r="D98" s="80" t="b">
        <f t="shared" si="40"/>
        <v>0</v>
      </c>
      <c r="E98" s="79" t="b">
        <f t="shared" si="70"/>
        <v>0</v>
      </c>
      <c r="F98" s="79" t="b">
        <f t="shared" si="71"/>
        <v>0</v>
      </c>
      <c r="G98" s="79" t="b">
        <f t="shared" si="43"/>
        <v>0</v>
      </c>
      <c r="H98" s="79" t="b">
        <f t="shared" si="44"/>
        <v>0</v>
      </c>
      <c r="I98" s="79" t="b">
        <f t="shared" si="45"/>
        <v>0</v>
      </c>
      <c r="J98" s="79" t="b">
        <f t="shared" si="46"/>
        <v>0</v>
      </c>
      <c r="K98" s="79" t="b">
        <f t="shared" si="47"/>
        <v>0</v>
      </c>
      <c r="L98" s="86" t="b">
        <f t="shared" si="48"/>
        <v>0</v>
      </c>
      <c r="M98" s="79" t="b">
        <f t="shared" si="49"/>
        <v>0</v>
      </c>
      <c r="N98" s="96" t="b">
        <f t="shared" si="50"/>
        <v>0</v>
      </c>
      <c r="O98" s="79" t="b">
        <f t="shared" si="51"/>
        <v>0</v>
      </c>
      <c r="P98" s="79" t="b">
        <f t="shared" si="52"/>
        <v>0</v>
      </c>
      <c r="Q98" s="79" t="b">
        <f t="shared" si="53"/>
        <v>0</v>
      </c>
      <c r="R98" s="79" t="b">
        <f t="shared" si="54"/>
        <v>0</v>
      </c>
      <c r="S98" s="79" t="b">
        <f t="shared" si="55"/>
        <v>0</v>
      </c>
      <c r="T98" s="79" t="b">
        <f t="shared" si="56"/>
        <v>0</v>
      </c>
      <c r="U98" s="79" t="b">
        <f t="shared" si="57"/>
        <v>0</v>
      </c>
      <c r="V98" s="79" t="b">
        <f t="shared" si="58"/>
        <v>0</v>
      </c>
      <c r="W98" s="79" t="b">
        <f t="shared" si="59"/>
        <v>0</v>
      </c>
      <c r="X98" s="79" t="b">
        <f t="shared" si="60"/>
        <v>0</v>
      </c>
      <c r="Y98" s="81" t="b">
        <f t="shared" si="61"/>
        <v>0</v>
      </c>
      <c r="Z98" s="59"/>
      <c r="AA98" s="60"/>
      <c r="AB98" s="60"/>
      <c r="AC98" s="60"/>
      <c r="AD98" s="60"/>
      <c r="AE98" s="60"/>
      <c r="AF98" s="60"/>
      <c r="AG98" s="60"/>
      <c r="AH98" s="60"/>
      <c r="AI98" s="60"/>
      <c r="AJ98" s="60"/>
      <c r="AK98" s="60"/>
      <c r="AL98" s="60"/>
      <c r="AM98" s="60"/>
      <c r="AN98" s="60"/>
      <c r="AO98" s="60"/>
      <c r="AP98" s="60"/>
      <c r="AQ98" s="60"/>
      <c r="AR98" s="60"/>
      <c r="AS98" s="60"/>
      <c r="AT98" s="60"/>
      <c r="AU98" s="60"/>
      <c r="AV98" s="60"/>
      <c r="AW98" s="60"/>
      <c r="AX98" s="60"/>
      <c r="AY98" s="60"/>
      <c r="AZ98" s="60"/>
      <c r="BA98" s="61"/>
      <c r="BC98" s="187" t="b">
        <f t="shared" si="62"/>
        <v>0</v>
      </c>
      <c r="BD98" s="185"/>
      <c r="BE98" s="185"/>
      <c r="BF98" s="185"/>
      <c r="BG98" s="185"/>
      <c r="BH98" s="185" t="b">
        <f t="shared" si="63"/>
        <v>0</v>
      </c>
      <c r="BI98" s="185"/>
      <c r="BJ98" s="185"/>
      <c r="BK98" s="185"/>
      <c r="BL98" s="186"/>
      <c r="BM98" s="95"/>
      <c r="BN98" s="208"/>
      <c r="BO98" s="171"/>
      <c r="BP98" s="183"/>
      <c r="BQ98" s="168"/>
    </row>
    <row r="99" spans="1:69" ht="12" customHeight="1" x14ac:dyDescent="0.25">
      <c r="A99" s="74" t="s">
        <v>3</v>
      </c>
      <c r="B99" s="58">
        <v>10</v>
      </c>
      <c r="C99" s="57">
        <v>41951</v>
      </c>
      <c r="D99" s="80" t="b">
        <f t="shared" si="40"/>
        <v>0</v>
      </c>
      <c r="E99" s="79" t="b">
        <f t="shared" si="70"/>
        <v>0</v>
      </c>
      <c r="F99" s="79" t="b">
        <f t="shared" si="71"/>
        <v>0</v>
      </c>
      <c r="G99" s="79" t="b">
        <f t="shared" si="43"/>
        <v>0</v>
      </c>
      <c r="H99" s="79" t="b">
        <f t="shared" si="44"/>
        <v>0</v>
      </c>
      <c r="I99" s="79" t="b">
        <f t="shared" si="45"/>
        <v>0</v>
      </c>
      <c r="J99" s="79" t="b">
        <f t="shared" si="46"/>
        <v>0</v>
      </c>
      <c r="K99" s="79" t="b">
        <f t="shared" si="47"/>
        <v>0</v>
      </c>
      <c r="L99" s="86" t="b">
        <f t="shared" si="48"/>
        <v>0</v>
      </c>
      <c r="M99" s="79" t="b">
        <f t="shared" si="49"/>
        <v>0</v>
      </c>
      <c r="N99" s="96" t="b">
        <f t="shared" si="50"/>
        <v>0</v>
      </c>
      <c r="O99" s="79" t="b">
        <f t="shared" si="51"/>
        <v>0</v>
      </c>
      <c r="P99" s="79" t="b">
        <f t="shared" si="52"/>
        <v>0</v>
      </c>
      <c r="Q99" s="79" t="b">
        <f t="shared" si="53"/>
        <v>0</v>
      </c>
      <c r="R99" s="79" t="b">
        <f t="shared" si="54"/>
        <v>0</v>
      </c>
      <c r="S99" s="79" t="b">
        <f t="shared" si="55"/>
        <v>0</v>
      </c>
      <c r="T99" s="79" t="b">
        <f t="shared" si="56"/>
        <v>0</v>
      </c>
      <c r="U99" s="79" t="b">
        <f t="shared" si="57"/>
        <v>0</v>
      </c>
      <c r="V99" s="79" t="b">
        <f t="shared" si="58"/>
        <v>0</v>
      </c>
      <c r="W99" s="79" t="b">
        <f t="shared" si="59"/>
        <v>0</v>
      </c>
      <c r="X99" s="79" t="b">
        <f t="shared" si="60"/>
        <v>0</v>
      </c>
      <c r="Y99" s="81" t="b">
        <f t="shared" si="61"/>
        <v>0</v>
      </c>
      <c r="Z99" s="59"/>
      <c r="AA99" s="60"/>
      <c r="AB99" s="60"/>
      <c r="AC99" s="60"/>
      <c r="AD99" s="60"/>
      <c r="AE99" s="60"/>
      <c r="AF99" s="60"/>
      <c r="AG99" s="60"/>
      <c r="AH99" s="60"/>
      <c r="AI99" s="60"/>
      <c r="AJ99" s="60"/>
      <c r="AK99" s="60"/>
      <c r="AL99" s="60"/>
      <c r="AM99" s="60"/>
      <c r="AN99" s="60"/>
      <c r="AO99" s="60"/>
      <c r="AP99" s="60"/>
      <c r="AQ99" s="60"/>
      <c r="AR99" s="60"/>
      <c r="AS99" s="60"/>
      <c r="AT99" s="60"/>
      <c r="AU99" s="60"/>
      <c r="AV99" s="60"/>
      <c r="AW99" s="60"/>
      <c r="AX99" s="60"/>
      <c r="AY99" s="60"/>
      <c r="AZ99" s="60"/>
      <c r="BA99" s="61"/>
      <c r="BC99" s="187" t="b">
        <f t="shared" si="62"/>
        <v>0</v>
      </c>
      <c r="BD99" s="185"/>
      <c r="BE99" s="185"/>
      <c r="BF99" s="185"/>
      <c r="BG99" s="185"/>
      <c r="BH99" s="185" t="b">
        <f t="shared" si="63"/>
        <v>0</v>
      </c>
      <c r="BI99" s="185"/>
      <c r="BJ99" s="185"/>
      <c r="BK99" s="185"/>
      <c r="BL99" s="186"/>
      <c r="BM99" s="95"/>
      <c r="BN99" s="208"/>
      <c r="BO99" s="171"/>
      <c r="BP99" s="183"/>
      <c r="BQ99" s="168"/>
    </row>
    <row r="100" spans="1:69" ht="12" customHeight="1" thickBot="1" x14ac:dyDescent="0.3">
      <c r="A100" s="56" t="s">
        <v>4</v>
      </c>
      <c r="B100" s="63">
        <v>10</v>
      </c>
      <c r="C100" s="62">
        <v>41952</v>
      </c>
      <c r="D100" s="84" t="b">
        <f t="shared" si="40"/>
        <v>0</v>
      </c>
      <c r="E100" s="82" t="b">
        <f t="shared" si="70"/>
        <v>0</v>
      </c>
      <c r="F100" s="82" t="b">
        <f t="shared" si="71"/>
        <v>0</v>
      </c>
      <c r="G100" s="82" t="b">
        <f t="shared" si="43"/>
        <v>0</v>
      </c>
      <c r="H100" s="82" t="b">
        <f t="shared" si="44"/>
        <v>0</v>
      </c>
      <c r="I100" s="82" t="b">
        <f t="shared" si="45"/>
        <v>0</v>
      </c>
      <c r="J100" s="82" t="b">
        <f t="shared" si="46"/>
        <v>0</v>
      </c>
      <c r="K100" s="82" t="b">
        <f t="shared" si="47"/>
        <v>0</v>
      </c>
      <c r="L100" s="87" t="b">
        <f t="shared" si="48"/>
        <v>0</v>
      </c>
      <c r="M100" s="82" t="b">
        <f t="shared" si="49"/>
        <v>0</v>
      </c>
      <c r="N100" s="94" t="b">
        <f t="shared" si="50"/>
        <v>0</v>
      </c>
      <c r="O100" s="82" t="b">
        <f t="shared" si="51"/>
        <v>0</v>
      </c>
      <c r="P100" s="82" t="b">
        <f t="shared" si="52"/>
        <v>0</v>
      </c>
      <c r="Q100" s="82" t="b">
        <f t="shared" si="53"/>
        <v>0</v>
      </c>
      <c r="R100" s="82" t="b">
        <f t="shared" si="54"/>
        <v>0</v>
      </c>
      <c r="S100" s="82" t="b">
        <f t="shared" si="55"/>
        <v>0</v>
      </c>
      <c r="T100" s="82" t="b">
        <f t="shared" si="56"/>
        <v>0</v>
      </c>
      <c r="U100" s="82" t="b">
        <f t="shared" si="57"/>
        <v>0</v>
      </c>
      <c r="V100" s="82" t="b">
        <f t="shared" si="58"/>
        <v>0</v>
      </c>
      <c r="W100" s="82" t="b">
        <f t="shared" si="59"/>
        <v>0</v>
      </c>
      <c r="X100" s="82" t="b">
        <f t="shared" si="60"/>
        <v>0</v>
      </c>
      <c r="Y100" s="83" t="b">
        <f t="shared" si="61"/>
        <v>0</v>
      </c>
      <c r="Z100" s="59"/>
      <c r="AA100" s="60"/>
      <c r="AB100" s="60"/>
      <c r="AC100" s="60"/>
      <c r="AD100" s="60"/>
      <c r="AE100" s="60"/>
      <c r="AF100" s="60"/>
      <c r="AG100" s="60"/>
      <c r="AH100" s="60"/>
      <c r="AI100" s="60"/>
      <c r="AJ100" s="60"/>
      <c r="AK100" s="60"/>
      <c r="AL100" s="60"/>
      <c r="AM100" s="60"/>
      <c r="AN100" s="60"/>
      <c r="AO100" s="60"/>
      <c r="AP100" s="60"/>
      <c r="AQ100" s="60"/>
      <c r="AR100" s="60"/>
      <c r="AS100" s="60"/>
      <c r="AT100" s="60"/>
      <c r="AU100" s="60"/>
      <c r="AV100" s="60"/>
      <c r="AW100" s="60"/>
      <c r="AX100" s="60"/>
      <c r="AY100" s="60"/>
      <c r="AZ100" s="60"/>
      <c r="BA100" s="61"/>
      <c r="BC100" s="193" t="b">
        <f t="shared" si="62"/>
        <v>0</v>
      </c>
      <c r="BD100" s="194"/>
      <c r="BE100" s="194"/>
      <c r="BF100" s="194"/>
      <c r="BG100" s="194"/>
      <c r="BH100" s="194" t="b">
        <f t="shared" si="63"/>
        <v>0</v>
      </c>
      <c r="BI100" s="194"/>
      <c r="BJ100" s="194"/>
      <c r="BK100" s="194"/>
      <c r="BL100" s="195"/>
      <c r="BM100" s="93"/>
      <c r="BN100" s="209"/>
      <c r="BO100" s="171"/>
      <c r="BP100" s="184"/>
      <c r="BQ100" s="169"/>
    </row>
    <row r="101" spans="1:69" ht="12" customHeight="1" x14ac:dyDescent="0.25">
      <c r="A101" s="75" t="s">
        <v>0</v>
      </c>
      <c r="B101" s="51">
        <v>11</v>
      </c>
      <c r="C101" s="50">
        <v>41953</v>
      </c>
      <c r="D101" s="64" t="b">
        <f t="shared" si="40"/>
        <v>0</v>
      </c>
      <c r="E101" s="52" t="b">
        <f>IF(COUNTIF(Z101:BA101,"Cardio1")&gt;0, "Cardio matin")</f>
        <v>0</v>
      </c>
      <c r="F101" s="52" t="b">
        <f>IF(COUNTIF(Z101:BA101,"Cardio2")&gt;0, "Cardio après-midi")</f>
        <v>0</v>
      </c>
      <c r="G101" s="52" t="b">
        <f t="shared" si="43"/>
        <v>0</v>
      </c>
      <c r="H101" s="52" t="b">
        <f t="shared" si="44"/>
        <v>0</v>
      </c>
      <c r="I101" s="52" t="b">
        <f t="shared" si="45"/>
        <v>0</v>
      </c>
      <c r="J101" s="52" t="b">
        <f t="shared" si="46"/>
        <v>0</v>
      </c>
      <c r="K101" s="52" t="b">
        <f t="shared" si="47"/>
        <v>0</v>
      </c>
      <c r="L101" s="85" t="b">
        <f t="shared" si="48"/>
        <v>0</v>
      </c>
      <c r="M101" s="52" t="b">
        <f t="shared" si="49"/>
        <v>0</v>
      </c>
      <c r="N101" s="98" t="b">
        <f t="shared" si="50"/>
        <v>0</v>
      </c>
      <c r="O101" s="52" t="b">
        <f t="shared" si="51"/>
        <v>0</v>
      </c>
      <c r="P101" s="52" t="b">
        <f t="shared" si="52"/>
        <v>0</v>
      </c>
      <c r="Q101" s="52" t="b">
        <f t="shared" si="53"/>
        <v>0</v>
      </c>
      <c r="R101" s="52" t="b">
        <f t="shared" si="54"/>
        <v>0</v>
      </c>
      <c r="S101" s="52" t="b">
        <f t="shared" si="55"/>
        <v>0</v>
      </c>
      <c r="T101" s="52" t="b">
        <f t="shared" si="56"/>
        <v>0</v>
      </c>
      <c r="U101" s="52" t="b">
        <f t="shared" si="57"/>
        <v>0</v>
      </c>
      <c r="V101" s="52" t="b">
        <f t="shared" si="58"/>
        <v>0</v>
      </c>
      <c r="W101" s="52" t="b">
        <f t="shared" si="59"/>
        <v>0</v>
      </c>
      <c r="X101" s="52" t="b">
        <f t="shared" si="60"/>
        <v>0</v>
      </c>
      <c r="Y101" s="53" t="b">
        <f t="shared" si="61"/>
        <v>0</v>
      </c>
      <c r="Z101" s="70"/>
      <c r="AA101" s="71"/>
      <c r="AB101" s="71"/>
      <c r="AC101" s="71"/>
      <c r="AD101" s="71"/>
      <c r="AE101" s="71"/>
      <c r="AF101" s="71"/>
      <c r="AG101" s="71"/>
      <c r="AH101" s="71"/>
      <c r="AI101" s="71"/>
      <c r="AJ101" s="71"/>
      <c r="AK101" s="71"/>
      <c r="AL101" s="71"/>
      <c r="AM101" s="71"/>
      <c r="AN101" s="71"/>
      <c r="AO101" s="71"/>
      <c r="AP101" s="71"/>
      <c r="AQ101" s="71"/>
      <c r="AR101" s="71"/>
      <c r="AS101" s="71"/>
      <c r="AT101" s="71"/>
      <c r="AU101" s="71"/>
      <c r="AV101" s="71"/>
      <c r="AW101" s="71"/>
      <c r="AX101" s="71"/>
      <c r="AY101" s="71"/>
      <c r="AZ101" s="71"/>
      <c r="BA101" s="72"/>
      <c r="BC101" s="188" t="b">
        <f t="shared" si="62"/>
        <v>0</v>
      </c>
      <c r="BD101" s="189"/>
      <c r="BE101" s="189"/>
      <c r="BF101" s="189"/>
      <c r="BG101" s="189"/>
      <c r="BH101" s="189" t="b">
        <f t="shared" si="63"/>
        <v>0</v>
      </c>
      <c r="BI101" s="189"/>
      <c r="BJ101" s="189"/>
      <c r="BK101" s="189"/>
      <c r="BL101" s="190"/>
      <c r="BM101" s="97"/>
      <c r="BN101" s="207">
        <v>15</v>
      </c>
      <c r="BO101" s="171"/>
      <c r="BP101" s="182"/>
      <c r="BQ101" s="167"/>
    </row>
    <row r="102" spans="1:69" ht="12" customHeight="1" x14ac:dyDescent="0.25">
      <c r="A102" s="74" t="s">
        <v>80</v>
      </c>
      <c r="B102" s="58">
        <v>11</v>
      </c>
      <c r="C102" s="66">
        <v>41954</v>
      </c>
      <c r="D102" s="80" t="b">
        <f t="shared" si="40"/>
        <v>0</v>
      </c>
      <c r="E102" s="79" t="b">
        <f t="shared" ref="E102:E107" si="72">IF(COUNTIF(Z102:BA102,"Cardio.")&gt;0, "Cardio1")</f>
        <v>0</v>
      </c>
      <c r="F102" s="79" t="b">
        <f t="shared" ref="F102:F107" si="73">IF(COUNTIF(Z102:BA102,"Cardio")&gt;0, "Cardio2")</f>
        <v>0</v>
      </c>
      <c r="G102" s="79" t="b">
        <f t="shared" si="43"/>
        <v>0</v>
      </c>
      <c r="H102" s="79" t="b">
        <f t="shared" si="44"/>
        <v>0</v>
      </c>
      <c r="I102" s="79" t="b">
        <f t="shared" si="45"/>
        <v>0</v>
      </c>
      <c r="J102" s="79" t="b">
        <f t="shared" si="46"/>
        <v>0</v>
      </c>
      <c r="K102" s="79" t="b">
        <f t="shared" si="47"/>
        <v>0</v>
      </c>
      <c r="L102" s="86" t="b">
        <f t="shared" si="48"/>
        <v>0</v>
      </c>
      <c r="M102" s="79" t="b">
        <f t="shared" si="49"/>
        <v>0</v>
      </c>
      <c r="N102" s="96" t="b">
        <f t="shared" si="50"/>
        <v>0</v>
      </c>
      <c r="O102" s="79" t="b">
        <f t="shared" si="51"/>
        <v>0</v>
      </c>
      <c r="P102" s="79" t="b">
        <f t="shared" si="52"/>
        <v>0</v>
      </c>
      <c r="Q102" s="79" t="b">
        <f t="shared" si="53"/>
        <v>0</v>
      </c>
      <c r="R102" s="79" t="b">
        <f t="shared" si="54"/>
        <v>0</v>
      </c>
      <c r="S102" s="79" t="b">
        <f t="shared" si="55"/>
        <v>0</v>
      </c>
      <c r="T102" s="79" t="b">
        <f t="shared" si="56"/>
        <v>0</v>
      </c>
      <c r="U102" s="79" t="b">
        <f t="shared" si="57"/>
        <v>0</v>
      </c>
      <c r="V102" s="79" t="b">
        <f t="shared" si="58"/>
        <v>0</v>
      </c>
      <c r="W102" s="79" t="b">
        <f t="shared" si="59"/>
        <v>0</v>
      </c>
      <c r="X102" s="79" t="b">
        <f t="shared" si="60"/>
        <v>0</v>
      </c>
      <c r="Y102" s="81" t="b">
        <f t="shared" si="61"/>
        <v>0</v>
      </c>
      <c r="Z102" s="59"/>
      <c r="AA102" s="60"/>
      <c r="AB102" s="60"/>
      <c r="AC102" s="60"/>
      <c r="AD102" s="60"/>
      <c r="AE102" s="60"/>
      <c r="AF102" s="60"/>
      <c r="AG102" s="60"/>
      <c r="AH102" s="60"/>
      <c r="AI102" s="60"/>
      <c r="AJ102" s="60"/>
      <c r="AK102" s="60"/>
      <c r="AL102" s="60"/>
      <c r="AM102" s="60"/>
      <c r="AN102" s="60"/>
      <c r="AO102" s="60"/>
      <c r="AP102" s="60"/>
      <c r="AQ102" s="60"/>
      <c r="AR102" s="60"/>
      <c r="AS102" s="60"/>
      <c r="AT102" s="60"/>
      <c r="AU102" s="60"/>
      <c r="AV102" s="60"/>
      <c r="AW102" s="60"/>
      <c r="AX102" s="60"/>
      <c r="AY102" s="60"/>
      <c r="AZ102" s="60"/>
      <c r="BA102" s="61"/>
      <c r="BC102" s="187" t="b">
        <f t="shared" si="62"/>
        <v>0</v>
      </c>
      <c r="BD102" s="185"/>
      <c r="BE102" s="185"/>
      <c r="BF102" s="185"/>
      <c r="BG102" s="185"/>
      <c r="BH102" s="185" t="b">
        <f t="shared" si="63"/>
        <v>0</v>
      </c>
      <c r="BI102" s="185"/>
      <c r="BJ102" s="185"/>
      <c r="BK102" s="185"/>
      <c r="BL102" s="186"/>
      <c r="BM102" s="95"/>
      <c r="BN102" s="208"/>
      <c r="BO102" s="171"/>
      <c r="BP102" s="183"/>
      <c r="BQ102" s="168"/>
    </row>
    <row r="103" spans="1:69" ht="12" customHeight="1" x14ac:dyDescent="0.25">
      <c r="A103" s="74" t="s">
        <v>81</v>
      </c>
      <c r="B103" s="58">
        <v>11</v>
      </c>
      <c r="C103" s="57">
        <v>41955</v>
      </c>
      <c r="D103" s="80" t="b">
        <f t="shared" si="40"/>
        <v>0</v>
      </c>
      <c r="E103" s="79" t="b">
        <f t="shared" si="72"/>
        <v>0</v>
      </c>
      <c r="F103" s="79" t="b">
        <f t="shared" si="73"/>
        <v>0</v>
      </c>
      <c r="G103" s="79" t="b">
        <f t="shared" si="43"/>
        <v>0</v>
      </c>
      <c r="H103" s="79" t="b">
        <f t="shared" si="44"/>
        <v>0</v>
      </c>
      <c r="I103" s="79" t="b">
        <f t="shared" si="45"/>
        <v>0</v>
      </c>
      <c r="J103" s="79" t="b">
        <f t="shared" si="46"/>
        <v>0</v>
      </c>
      <c r="K103" s="79" t="b">
        <f t="shared" si="47"/>
        <v>0</v>
      </c>
      <c r="L103" s="86" t="b">
        <f t="shared" si="48"/>
        <v>0</v>
      </c>
      <c r="M103" s="79" t="b">
        <f t="shared" si="49"/>
        <v>0</v>
      </c>
      <c r="N103" s="96" t="b">
        <f t="shared" si="50"/>
        <v>0</v>
      </c>
      <c r="O103" s="79" t="b">
        <f t="shared" si="51"/>
        <v>0</v>
      </c>
      <c r="P103" s="79" t="b">
        <f t="shared" si="52"/>
        <v>0</v>
      </c>
      <c r="Q103" s="79" t="b">
        <f t="shared" si="53"/>
        <v>0</v>
      </c>
      <c r="R103" s="79" t="b">
        <f t="shared" si="54"/>
        <v>0</v>
      </c>
      <c r="S103" s="79" t="b">
        <f t="shared" si="55"/>
        <v>0</v>
      </c>
      <c r="T103" s="79" t="b">
        <f t="shared" si="56"/>
        <v>0</v>
      </c>
      <c r="U103" s="79" t="b">
        <f t="shared" si="57"/>
        <v>0</v>
      </c>
      <c r="V103" s="79" t="b">
        <f t="shared" si="58"/>
        <v>0</v>
      </c>
      <c r="W103" s="79" t="b">
        <f t="shared" si="59"/>
        <v>0</v>
      </c>
      <c r="X103" s="79" t="b">
        <f t="shared" si="60"/>
        <v>0</v>
      </c>
      <c r="Y103" s="81" t="b">
        <f t="shared" si="61"/>
        <v>0</v>
      </c>
      <c r="Z103" s="59"/>
      <c r="AA103" s="60"/>
      <c r="AB103" s="60"/>
      <c r="AC103" s="60"/>
      <c r="AD103" s="60"/>
      <c r="AE103" s="60"/>
      <c r="AF103" s="60"/>
      <c r="AG103" s="60"/>
      <c r="AH103" s="60"/>
      <c r="AI103" s="60"/>
      <c r="AJ103" s="60"/>
      <c r="AK103" s="60"/>
      <c r="AL103" s="60"/>
      <c r="AM103" s="60"/>
      <c r="AN103" s="60"/>
      <c r="AO103" s="60"/>
      <c r="AP103" s="60"/>
      <c r="AQ103" s="60"/>
      <c r="AR103" s="60"/>
      <c r="AS103" s="60"/>
      <c r="AT103" s="60"/>
      <c r="AU103" s="60"/>
      <c r="AV103" s="60"/>
      <c r="AW103" s="60"/>
      <c r="AX103" s="60"/>
      <c r="AY103" s="60"/>
      <c r="AZ103" s="60"/>
      <c r="BA103" s="61"/>
      <c r="BC103" s="187" t="b">
        <f t="shared" si="62"/>
        <v>0</v>
      </c>
      <c r="BD103" s="185"/>
      <c r="BE103" s="185"/>
      <c r="BF103" s="185"/>
      <c r="BG103" s="185"/>
      <c r="BH103" s="185" t="b">
        <f t="shared" si="63"/>
        <v>0</v>
      </c>
      <c r="BI103" s="185"/>
      <c r="BJ103" s="185"/>
      <c r="BK103" s="185"/>
      <c r="BL103" s="186"/>
      <c r="BM103" s="95"/>
      <c r="BN103" s="208"/>
      <c r="BO103" s="171"/>
      <c r="BP103" s="183"/>
      <c r="BQ103" s="168"/>
    </row>
    <row r="104" spans="1:69" ht="12" customHeight="1" x14ac:dyDescent="0.25">
      <c r="A104" s="74" t="s">
        <v>1</v>
      </c>
      <c r="B104" s="58">
        <v>11</v>
      </c>
      <c r="C104" s="57">
        <v>41956</v>
      </c>
      <c r="D104" s="80" t="b">
        <f t="shared" si="40"/>
        <v>0</v>
      </c>
      <c r="E104" s="79" t="b">
        <f t="shared" si="72"/>
        <v>0</v>
      </c>
      <c r="F104" s="79" t="b">
        <f t="shared" si="73"/>
        <v>0</v>
      </c>
      <c r="G104" s="79" t="b">
        <f t="shared" si="43"/>
        <v>0</v>
      </c>
      <c r="H104" s="79" t="b">
        <f t="shared" si="44"/>
        <v>0</v>
      </c>
      <c r="I104" s="79" t="b">
        <f t="shared" si="45"/>
        <v>0</v>
      </c>
      <c r="J104" s="79" t="b">
        <f t="shared" si="46"/>
        <v>0</v>
      </c>
      <c r="K104" s="79" t="b">
        <f t="shared" si="47"/>
        <v>0</v>
      </c>
      <c r="L104" s="86" t="b">
        <f t="shared" si="48"/>
        <v>0</v>
      </c>
      <c r="M104" s="79" t="b">
        <f t="shared" si="49"/>
        <v>0</v>
      </c>
      <c r="N104" s="96" t="b">
        <f t="shared" si="50"/>
        <v>0</v>
      </c>
      <c r="O104" s="79" t="b">
        <f t="shared" si="51"/>
        <v>0</v>
      </c>
      <c r="P104" s="79" t="b">
        <f t="shared" si="52"/>
        <v>0</v>
      </c>
      <c r="Q104" s="79" t="b">
        <f t="shared" si="53"/>
        <v>0</v>
      </c>
      <c r="R104" s="79" t="b">
        <f t="shared" si="54"/>
        <v>0</v>
      </c>
      <c r="S104" s="79" t="b">
        <f t="shared" si="55"/>
        <v>0</v>
      </c>
      <c r="T104" s="79" t="b">
        <f t="shared" si="56"/>
        <v>0</v>
      </c>
      <c r="U104" s="79" t="b">
        <f t="shared" si="57"/>
        <v>0</v>
      </c>
      <c r="V104" s="79" t="b">
        <f t="shared" si="58"/>
        <v>0</v>
      </c>
      <c r="W104" s="79" t="b">
        <f t="shared" si="59"/>
        <v>0</v>
      </c>
      <c r="X104" s="79" t="b">
        <f t="shared" si="60"/>
        <v>0</v>
      </c>
      <c r="Y104" s="81" t="b">
        <f t="shared" si="61"/>
        <v>0</v>
      </c>
      <c r="Z104" s="59"/>
      <c r="AA104" s="60"/>
      <c r="AB104" s="60"/>
      <c r="AC104" s="60"/>
      <c r="AD104" s="60"/>
      <c r="AE104" s="60"/>
      <c r="AF104" s="60"/>
      <c r="AG104" s="60"/>
      <c r="AH104" s="60"/>
      <c r="AI104" s="60"/>
      <c r="AJ104" s="60"/>
      <c r="AK104" s="60"/>
      <c r="AL104" s="60"/>
      <c r="AM104" s="60"/>
      <c r="AN104" s="60"/>
      <c r="AO104" s="60"/>
      <c r="AP104" s="60"/>
      <c r="AQ104" s="60"/>
      <c r="AR104" s="60"/>
      <c r="AS104" s="60"/>
      <c r="AT104" s="60"/>
      <c r="AU104" s="60"/>
      <c r="AV104" s="60"/>
      <c r="AW104" s="60"/>
      <c r="AX104" s="60"/>
      <c r="AY104" s="60"/>
      <c r="AZ104" s="60"/>
      <c r="BA104" s="61"/>
      <c r="BC104" s="187" t="b">
        <f t="shared" si="62"/>
        <v>0</v>
      </c>
      <c r="BD104" s="185"/>
      <c r="BE104" s="185"/>
      <c r="BF104" s="185"/>
      <c r="BG104" s="185"/>
      <c r="BH104" s="185" t="b">
        <f t="shared" si="63"/>
        <v>0</v>
      </c>
      <c r="BI104" s="185"/>
      <c r="BJ104" s="185"/>
      <c r="BK104" s="185"/>
      <c r="BL104" s="186"/>
      <c r="BM104" s="95"/>
      <c r="BN104" s="208"/>
      <c r="BO104" s="171"/>
      <c r="BP104" s="183"/>
      <c r="BQ104" s="168"/>
    </row>
    <row r="105" spans="1:69" ht="12" customHeight="1" x14ac:dyDescent="0.25">
      <c r="A105" s="74" t="s">
        <v>2</v>
      </c>
      <c r="B105" s="58">
        <v>11</v>
      </c>
      <c r="C105" s="57">
        <v>41957</v>
      </c>
      <c r="D105" s="80" t="b">
        <f t="shared" si="40"/>
        <v>0</v>
      </c>
      <c r="E105" s="79" t="b">
        <f t="shared" si="72"/>
        <v>0</v>
      </c>
      <c r="F105" s="79" t="b">
        <f t="shared" si="73"/>
        <v>0</v>
      </c>
      <c r="G105" s="79" t="b">
        <f t="shared" si="43"/>
        <v>0</v>
      </c>
      <c r="H105" s="79" t="b">
        <f t="shared" si="44"/>
        <v>0</v>
      </c>
      <c r="I105" s="79" t="b">
        <f t="shared" si="45"/>
        <v>0</v>
      </c>
      <c r="J105" s="79" t="b">
        <f t="shared" si="46"/>
        <v>0</v>
      </c>
      <c r="K105" s="79" t="b">
        <f t="shared" si="47"/>
        <v>0</v>
      </c>
      <c r="L105" s="86" t="b">
        <f t="shared" si="48"/>
        <v>0</v>
      </c>
      <c r="M105" s="79" t="b">
        <f t="shared" si="49"/>
        <v>0</v>
      </c>
      <c r="N105" s="96" t="b">
        <f t="shared" si="50"/>
        <v>0</v>
      </c>
      <c r="O105" s="79" t="b">
        <f t="shared" si="51"/>
        <v>0</v>
      </c>
      <c r="P105" s="79" t="b">
        <f t="shared" si="52"/>
        <v>0</v>
      </c>
      <c r="Q105" s="79" t="b">
        <f t="shared" si="53"/>
        <v>0</v>
      </c>
      <c r="R105" s="79" t="b">
        <f t="shared" si="54"/>
        <v>0</v>
      </c>
      <c r="S105" s="79" t="b">
        <f t="shared" si="55"/>
        <v>0</v>
      </c>
      <c r="T105" s="79" t="b">
        <f t="shared" si="56"/>
        <v>0</v>
      </c>
      <c r="U105" s="79" t="b">
        <f t="shared" si="57"/>
        <v>0</v>
      </c>
      <c r="V105" s="79" t="b">
        <f t="shared" si="58"/>
        <v>0</v>
      </c>
      <c r="W105" s="79" t="b">
        <f t="shared" si="59"/>
        <v>0</v>
      </c>
      <c r="X105" s="79" t="b">
        <f t="shared" si="60"/>
        <v>0</v>
      </c>
      <c r="Y105" s="81" t="b">
        <f t="shared" si="61"/>
        <v>0</v>
      </c>
      <c r="Z105" s="59"/>
      <c r="AA105" s="60"/>
      <c r="AB105" s="60"/>
      <c r="AC105" s="60"/>
      <c r="AD105" s="60"/>
      <c r="AE105" s="60"/>
      <c r="AF105" s="60"/>
      <c r="AG105" s="60"/>
      <c r="AH105" s="60"/>
      <c r="AI105" s="60"/>
      <c r="AJ105" s="60"/>
      <c r="AK105" s="60"/>
      <c r="AL105" s="60"/>
      <c r="AM105" s="60"/>
      <c r="AN105" s="60"/>
      <c r="AO105" s="60"/>
      <c r="AP105" s="60"/>
      <c r="AQ105" s="60"/>
      <c r="AR105" s="60"/>
      <c r="AS105" s="60"/>
      <c r="AT105" s="60"/>
      <c r="AU105" s="60"/>
      <c r="AV105" s="60"/>
      <c r="AW105" s="60"/>
      <c r="AX105" s="60"/>
      <c r="AY105" s="60"/>
      <c r="AZ105" s="60"/>
      <c r="BA105" s="61"/>
      <c r="BC105" s="187" t="b">
        <f t="shared" si="62"/>
        <v>0</v>
      </c>
      <c r="BD105" s="185"/>
      <c r="BE105" s="185"/>
      <c r="BF105" s="185"/>
      <c r="BG105" s="185"/>
      <c r="BH105" s="185" t="b">
        <f t="shared" si="63"/>
        <v>0</v>
      </c>
      <c r="BI105" s="185"/>
      <c r="BJ105" s="185"/>
      <c r="BK105" s="185"/>
      <c r="BL105" s="186"/>
      <c r="BM105" s="95"/>
      <c r="BN105" s="208"/>
      <c r="BO105" s="171"/>
      <c r="BP105" s="183"/>
      <c r="BQ105" s="168"/>
    </row>
    <row r="106" spans="1:69" ht="12" customHeight="1" x14ac:dyDescent="0.25">
      <c r="A106" s="74" t="s">
        <v>3</v>
      </c>
      <c r="B106" s="58">
        <v>11</v>
      </c>
      <c r="C106" s="57">
        <v>41958</v>
      </c>
      <c r="D106" s="80" t="b">
        <f t="shared" si="40"/>
        <v>0</v>
      </c>
      <c r="E106" s="79" t="b">
        <f t="shared" si="72"/>
        <v>0</v>
      </c>
      <c r="F106" s="79" t="b">
        <f t="shared" si="73"/>
        <v>0</v>
      </c>
      <c r="G106" s="79" t="b">
        <f t="shared" si="43"/>
        <v>0</v>
      </c>
      <c r="H106" s="79" t="b">
        <f t="shared" si="44"/>
        <v>0</v>
      </c>
      <c r="I106" s="79" t="b">
        <f t="shared" si="45"/>
        <v>0</v>
      </c>
      <c r="J106" s="79" t="b">
        <f t="shared" si="46"/>
        <v>0</v>
      </c>
      <c r="K106" s="79" t="b">
        <f t="shared" si="47"/>
        <v>0</v>
      </c>
      <c r="L106" s="86" t="b">
        <f t="shared" si="48"/>
        <v>0</v>
      </c>
      <c r="M106" s="79" t="b">
        <f t="shared" si="49"/>
        <v>0</v>
      </c>
      <c r="N106" s="96" t="b">
        <f t="shared" si="50"/>
        <v>0</v>
      </c>
      <c r="O106" s="79" t="b">
        <f t="shared" si="51"/>
        <v>0</v>
      </c>
      <c r="P106" s="79" t="b">
        <f t="shared" si="52"/>
        <v>0</v>
      </c>
      <c r="Q106" s="79" t="b">
        <f t="shared" si="53"/>
        <v>0</v>
      </c>
      <c r="R106" s="79" t="b">
        <f t="shared" si="54"/>
        <v>0</v>
      </c>
      <c r="S106" s="79" t="b">
        <f t="shared" si="55"/>
        <v>0</v>
      </c>
      <c r="T106" s="79" t="b">
        <f t="shared" si="56"/>
        <v>0</v>
      </c>
      <c r="U106" s="79" t="b">
        <f t="shared" si="57"/>
        <v>0</v>
      </c>
      <c r="V106" s="79" t="b">
        <f t="shared" si="58"/>
        <v>0</v>
      </c>
      <c r="W106" s="79" t="b">
        <f t="shared" si="59"/>
        <v>0</v>
      </c>
      <c r="X106" s="79" t="b">
        <f t="shared" si="60"/>
        <v>0</v>
      </c>
      <c r="Y106" s="81" t="b">
        <f t="shared" si="61"/>
        <v>0</v>
      </c>
      <c r="Z106" s="59"/>
      <c r="AA106" s="60"/>
      <c r="AB106" s="60"/>
      <c r="AC106" s="60"/>
      <c r="AD106" s="60"/>
      <c r="AE106" s="60"/>
      <c r="AF106" s="60"/>
      <c r="AG106" s="60"/>
      <c r="AH106" s="60"/>
      <c r="AI106" s="60"/>
      <c r="AJ106" s="60"/>
      <c r="AK106" s="60"/>
      <c r="AL106" s="60"/>
      <c r="AM106" s="60"/>
      <c r="AN106" s="60"/>
      <c r="AO106" s="60"/>
      <c r="AP106" s="60"/>
      <c r="AQ106" s="60"/>
      <c r="AR106" s="60"/>
      <c r="AS106" s="60"/>
      <c r="AT106" s="60"/>
      <c r="AU106" s="60"/>
      <c r="AV106" s="60"/>
      <c r="AW106" s="60"/>
      <c r="AX106" s="60"/>
      <c r="AY106" s="60"/>
      <c r="AZ106" s="60"/>
      <c r="BA106" s="61"/>
      <c r="BC106" s="187" t="b">
        <f t="shared" si="62"/>
        <v>0</v>
      </c>
      <c r="BD106" s="185"/>
      <c r="BE106" s="185"/>
      <c r="BF106" s="185"/>
      <c r="BG106" s="185"/>
      <c r="BH106" s="185" t="b">
        <f t="shared" si="63"/>
        <v>0</v>
      </c>
      <c r="BI106" s="185"/>
      <c r="BJ106" s="185"/>
      <c r="BK106" s="185"/>
      <c r="BL106" s="186"/>
      <c r="BM106" s="95"/>
      <c r="BN106" s="208"/>
      <c r="BO106" s="171"/>
      <c r="BP106" s="183"/>
      <c r="BQ106" s="168"/>
    </row>
    <row r="107" spans="1:69" ht="12" customHeight="1" thickBot="1" x14ac:dyDescent="0.3">
      <c r="A107" s="56" t="s">
        <v>4</v>
      </c>
      <c r="B107" s="63">
        <v>11</v>
      </c>
      <c r="C107" s="62">
        <v>41959</v>
      </c>
      <c r="D107" s="84" t="b">
        <f t="shared" si="40"/>
        <v>0</v>
      </c>
      <c r="E107" s="82" t="b">
        <f t="shared" si="72"/>
        <v>0</v>
      </c>
      <c r="F107" s="82" t="b">
        <f t="shared" si="73"/>
        <v>0</v>
      </c>
      <c r="G107" s="82" t="b">
        <f t="shared" si="43"/>
        <v>0</v>
      </c>
      <c r="H107" s="82" t="b">
        <f t="shared" si="44"/>
        <v>0</v>
      </c>
      <c r="I107" s="82" t="b">
        <f t="shared" si="45"/>
        <v>0</v>
      </c>
      <c r="J107" s="82" t="b">
        <f t="shared" si="46"/>
        <v>0</v>
      </c>
      <c r="K107" s="82" t="b">
        <f t="shared" si="47"/>
        <v>0</v>
      </c>
      <c r="L107" s="87" t="b">
        <f t="shared" si="48"/>
        <v>0</v>
      </c>
      <c r="M107" s="82" t="b">
        <f t="shared" si="49"/>
        <v>0</v>
      </c>
      <c r="N107" s="94" t="b">
        <f t="shared" si="50"/>
        <v>0</v>
      </c>
      <c r="O107" s="82" t="b">
        <f t="shared" si="51"/>
        <v>0</v>
      </c>
      <c r="P107" s="82" t="b">
        <f t="shared" si="52"/>
        <v>0</v>
      </c>
      <c r="Q107" s="82" t="b">
        <f t="shared" si="53"/>
        <v>0</v>
      </c>
      <c r="R107" s="82" t="b">
        <f t="shared" si="54"/>
        <v>0</v>
      </c>
      <c r="S107" s="82" t="b">
        <f t="shared" si="55"/>
        <v>0</v>
      </c>
      <c r="T107" s="82" t="b">
        <f t="shared" si="56"/>
        <v>0</v>
      </c>
      <c r="U107" s="82" t="b">
        <f t="shared" si="57"/>
        <v>0</v>
      </c>
      <c r="V107" s="82" t="b">
        <f t="shared" si="58"/>
        <v>0</v>
      </c>
      <c r="W107" s="82" t="b">
        <f t="shared" si="59"/>
        <v>0</v>
      </c>
      <c r="X107" s="82" t="b">
        <f t="shared" si="60"/>
        <v>0</v>
      </c>
      <c r="Y107" s="83" t="b">
        <f t="shared" si="61"/>
        <v>0</v>
      </c>
      <c r="Z107" s="59"/>
      <c r="AA107" s="60"/>
      <c r="AB107" s="60"/>
      <c r="AC107" s="60"/>
      <c r="AD107" s="60"/>
      <c r="AE107" s="60"/>
      <c r="AF107" s="60"/>
      <c r="AG107" s="60"/>
      <c r="AH107" s="60"/>
      <c r="AI107" s="60"/>
      <c r="AJ107" s="60"/>
      <c r="AK107" s="60"/>
      <c r="AL107" s="60"/>
      <c r="AM107" s="60"/>
      <c r="AN107" s="60"/>
      <c r="AO107" s="60"/>
      <c r="AP107" s="60"/>
      <c r="AQ107" s="60"/>
      <c r="AR107" s="60"/>
      <c r="AS107" s="60"/>
      <c r="AT107" s="60"/>
      <c r="AU107" s="60"/>
      <c r="AV107" s="60"/>
      <c r="AW107" s="60"/>
      <c r="AX107" s="60"/>
      <c r="AY107" s="60"/>
      <c r="AZ107" s="60"/>
      <c r="BA107" s="61"/>
      <c r="BC107" s="193" t="b">
        <f t="shared" si="62"/>
        <v>0</v>
      </c>
      <c r="BD107" s="194"/>
      <c r="BE107" s="194"/>
      <c r="BF107" s="194"/>
      <c r="BG107" s="194"/>
      <c r="BH107" s="194" t="b">
        <f t="shared" si="63"/>
        <v>0</v>
      </c>
      <c r="BI107" s="194"/>
      <c r="BJ107" s="194"/>
      <c r="BK107" s="194"/>
      <c r="BL107" s="195"/>
      <c r="BM107" s="93"/>
      <c r="BN107" s="209"/>
      <c r="BO107" s="171"/>
      <c r="BP107" s="184"/>
      <c r="BQ107" s="169"/>
    </row>
    <row r="108" spans="1:69" ht="12" customHeight="1" x14ac:dyDescent="0.25">
      <c r="A108" s="75" t="s">
        <v>0</v>
      </c>
      <c r="B108" s="51">
        <v>12</v>
      </c>
      <c r="C108" s="50">
        <v>41960</v>
      </c>
      <c r="D108" s="64" t="b">
        <f t="shared" si="40"/>
        <v>0</v>
      </c>
      <c r="E108" s="52" t="b">
        <f>IF(COUNTIF(Z108:BA108,"Cardio1")&gt;0, "Cardio matin")</f>
        <v>0</v>
      </c>
      <c r="F108" s="52" t="b">
        <f>IF(COUNTIF(Z108:BA108,"Cardio2")&gt;0, "Cardio après-midi")</f>
        <v>0</v>
      </c>
      <c r="G108" s="52" t="b">
        <f t="shared" si="43"/>
        <v>0</v>
      </c>
      <c r="H108" s="52" t="b">
        <f t="shared" si="44"/>
        <v>0</v>
      </c>
      <c r="I108" s="52" t="b">
        <f t="shared" si="45"/>
        <v>0</v>
      </c>
      <c r="J108" s="52" t="b">
        <f t="shared" si="46"/>
        <v>0</v>
      </c>
      <c r="K108" s="52" t="b">
        <f t="shared" si="47"/>
        <v>0</v>
      </c>
      <c r="L108" s="85" t="b">
        <f t="shared" si="48"/>
        <v>0</v>
      </c>
      <c r="M108" s="52" t="b">
        <f t="shared" si="49"/>
        <v>0</v>
      </c>
      <c r="N108" s="98" t="b">
        <f t="shared" si="50"/>
        <v>0</v>
      </c>
      <c r="O108" s="52" t="b">
        <f t="shared" si="51"/>
        <v>0</v>
      </c>
      <c r="P108" s="52" t="b">
        <f t="shared" si="52"/>
        <v>0</v>
      </c>
      <c r="Q108" s="52" t="b">
        <f t="shared" si="53"/>
        <v>0</v>
      </c>
      <c r="R108" s="52" t="b">
        <f t="shared" si="54"/>
        <v>0</v>
      </c>
      <c r="S108" s="52" t="b">
        <f t="shared" si="55"/>
        <v>0</v>
      </c>
      <c r="T108" s="52" t="b">
        <f t="shared" si="56"/>
        <v>0</v>
      </c>
      <c r="U108" s="52" t="b">
        <f t="shared" si="57"/>
        <v>0</v>
      </c>
      <c r="V108" s="52" t="b">
        <f t="shared" si="58"/>
        <v>0</v>
      </c>
      <c r="W108" s="52" t="b">
        <f t="shared" si="59"/>
        <v>0</v>
      </c>
      <c r="X108" s="52" t="b">
        <f t="shared" si="60"/>
        <v>0</v>
      </c>
      <c r="Y108" s="53" t="b">
        <f t="shared" si="61"/>
        <v>0</v>
      </c>
      <c r="Z108" s="65"/>
      <c r="AA108" s="54"/>
      <c r="AB108" s="54"/>
      <c r="AC108" s="54"/>
      <c r="AD108" s="54"/>
      <c r="AE108" s="54"/>
      <c r="AF108" s="54"/>
      <c r="AG108" s="54"/>
      <c r="AH108" s="54"/>
      <c r="AI108" s="54"/>
      <c r="AJ108" s="54"/>
      <c r="AK108" s="54"/>
      <c r="AL108" s="54"/>
      <c r="AM108" s="54"/>
      <c r="AN108" s="54"/>
      <c r="AO108" s="54"/>
      <c r="AP108" s="54"/>
      <c r="AQ108" s="54"/>
      <c r="AR108" s="54"/>
      <c r="AS108" s="54"/>
      <c r="AT108" s="54"/>
      <c r="AU108" s="54"/>
      <c r="AV108" s="54"/>
      <c r="AW108" s="54"/>
      <c r="AX108" s="54"/>
      <c r="AY108" s="54"/>
      <c r="AZ108" s="54"/>
      <c r="BA108" s="55"/>
      <c r="BC108" s="188" t="b">
        <f t="shared" si="62"/>
        <v>0</v>
      </c>
      <c r="BD108" s="189"/>
      <c r="BE108" s="189"/>
      <c r="BF108" s="189"/>
      <c r="BG108" s="189"/>
      <c r="BH108" s="189" t="b">
        <f t="shared" si="63"/>
        <v>0</v>
      </c>
      <c r="BI108" s="189"/>
      <c r="BJ108" s="189"/>
      <c r="BK108" s="189"/>
      <c r="BL108" s="190"/>
      <c r="BM108" s="97"/>
      <c r="BN108" s="207">
        <v>16</v>
      </c>
      <c r="BO108" s="171"/>
      <c r="BP108" s="182"/>
      <c r="BQ108" s="167"/>
    </row>
    <row r="109" spans="1:69" ht="12" customHeight="1" x14ac:dyDescent="0.25">
      <c r="A109" s="74" t="s">
        <v>80</v>
      </c>
      <c r="B109" s="58">
        <v>12</v>
      </c>
      <c r="C109" s="57">
        <v>41961</v>
      </c>
      <c r="D109" s="80" t="b">
        <f t="shared" si="40"/>
        <v>0</v>
      </c>
      <c r="E109" s="79" t="b">
        <f t="shared" ref="E109:E114" si="74">IF(COUNTIF(Z109:BA109,"Cardio.")&gt;0, "Cardio1")</f>
        <v>0</v>
      </c>
      <c r="F109" s="79" t="b">
        <f t="shared" ref="F109:F114" si="75">IF(COUNTIF(Z109:BA109,"Cardio")&gt;0, "Cardio2")</f>
        <v>0</v>
      </c>
      <c r="G109" s="79" t="b">
        <f t="shared" si="43"/>
        <v>0</v>
      </c>
      <c r="H109" s="79" t="b">
        <f t="shared" si="44"/>
        <v>0</v>
      </c>
      <c r="I109" s="79" t="b">
        <f t="shared" si="45"/>
        <v>0</v>
      </c>
      <c r="J109" s="79" t="b">
        <f t="shared" si="46"/>
        <v>0</v>
      </c>
      <c r="K109" s="79" t="b">
        <f t="shared" si="47"/>
        <v>0</v>
      </c>
      <c r="L109" s="86" t="b">
        <f t="shared" si="48"/>
        <v>0</v>
      </c>
      <c r="M109" s="79" t="b">
        <f t="shared" si="49"/>
        <v>0</v>
      </c>
      <c r="N109" s="96" t="b">
        <f t="shared" si="50"/>
        <v>0</v>
      </c>
      <c r="O109" s="79" t="b">
        <f t="shared" si="51"/>
        <v>0</v>
      </c>
      <c r="P109" s="79" t="b">
        <f t="shared" si="52"/>
        <v>0</v>
      </c>
      <c r="Q109" s="79" t="b">
        <f t="shared" si="53"/>
        <v>0</v>
      </c>
      <c r="R109" s="79" t="b">
        <f t="shared" si="54"/>
        <v>0</v>
      </c>
      <c r="S109" s="79" t="b">
        <f t="shared" si="55"/>
        <v>0</v>
      </c>
      <c r="T109" s="79" t="b">
        <f t="shared" si="56"/>
        <v>0</v>
      </c>
      <c r="U109" s="79" t="b">
        <f t="shared" si="57"/>
        <v>0</v>
      </c>
      <c r="V109" s="79" t="b">
        <f t="shared" si="58"/>
        <v>0</v>
      </c>
      <c r="W109" s="79" t="b">
        <f t="shared" si="59"/>
        <v>0</v>
      </c>
      <c r="X109" s="79" t="b">
        <f t="shared" si="60"/>
        <v>0</v>
      </c>
      <c r="Y109" s="81" t="b">
        <f t="shared" si="61"/>
        <v>0</v>
      </c>
      <c r="Z109" s="59"/>
      <c r="AA109" s="60"/>
      <c r="AB109" s="60"/>
      <c r="AC109" s="60"/>
      <c r="AD109" s="60"/>
      <c r="AE109" s="60"/>
      <c r="AF109" s="60"/>
      <c r="AG109" s="60"/>
      <c r="AH109" s="60"/>
      <c r="AI109" s="60"/>
      <c r="AJ109" s="60"/>
      <c r="AK109" s="60"/>
      <c r="AL109" s="60"/>
      <c r="AM109" s="60"/>
      <c r="AN109" s="60"/>
      <c r="AO109" s="60"/>
      <c r="AP109" s="60"/>
      <c r="AQ109" s="60"/>
      <c r="AR109" s="60"/>
      <c r="AS109" s="60"/>
      <c r="AT109" s="60"/>
      <c r="AU109" s="60"/>
      <c r="AV109" s="60"/>
      <c r="AW109" s="60"/>
      <c r="AX109" s="60"/>
      <c r="AY109" s="60"/>
      <c r="AZ109" s="60"/>
      <c r="BA109" s="61"/>
      <c r="BC109" s="187" t="b">
        <f t="shared" si="62"/>
        <v>0</v>
      </c>
      <c r="BD109" s="185"/>
      <c r="BE109" s="185"/>
      <c r="BF109" s="185"/>
      <c r="BG109" s="185"/>
      <c r="BH109" s="185" t="b">
        <f t="shared" si="63"/>
        <v>0</v>
      </c>
      <c r="BI109" s="185"/>
      <c r="BJ109" s="185"/>
      <c r="BK109" s="185"/>
      <c r="BL109" s="186"/>
      <c r="BM109" s="95"/>
      <c r="BN109" s="208"/>
      <c r="BO109" s="171"/>
      <c r="BP109" s="183"/>
      <c r="BQ109" s="168"/>
    </row>
    <row r="110" spans="1:69" ht="12" customHeight="1" x14ac:dyDescent="0.25">
      <c r="A110" s="74" t="s">
        <v>81</v>
      </c>
      <c r="B110" s="58">
        <v>12</v>
      </c>
      <c r="C110" s="57">
        <v>41962</v>
      </c>
      <c r="D110" s="80" t="b">
        <f t="shared" si="40"/>
        <v>0</v>
      </c>
      <c r="E110" s="79" t="b">
        <f t="shared" si="74"/>
        <v>0</v>
      </c>
      <c r="F110" s="79" t="b">
        <f t="shared" si="75"/>
        <v>0</v>
      </c>
      <c r="G110" s="79" t="b">
        <f t="shared" si="43"/>
        <v>0</v>
      </c>
      <c r="H110" s="79" t="b">
        <f t="shared" si="44"/>
        <v>0</v>
      </c>
      <c r="I110" s="79" t="b">
        <f t="shared" si="45"/>
        <v>0</v>
      </c>
      <c r="J110" s="79" t="b">
        <f t="shared" si="46"/>
        <v>0</v>
      </c>
      <c r="K110" s="79" t="b">
        <f t="shared" si="47"/>
        <v>0</v>
      </c>
      <c r="L110" s="86" t="b">
        <f t="shared" si="48"/>
        <v>0</v>
      </c>
      <c r="M110" s="79" t="b">
        <f t="shared" si="49"/>
        <v>0</v>
      </c>
      <c r="N110" s="96" t="b">
        <f t="shared" si="50"/>
        <v>0</v>
      </c>
      <c r="O110" s="79" t="b">
        <f t="shared" si="51"/>
        <v>0</v>
      </c>
      <c r="P110" s="79" t="b">
        <f t="shared" si="52"/>
        <v>0</v>
      </c>
      <c r="Q110" s="79" t="b">
        <f t="shared" si="53"/>
        <v>0</v>
      </c>
      <c r="R110" s="79" t="b">
        <f t="shared" si="54"/>
        <v>0</v>
      </c>
      <c r="S110" s="79" t="b">
        <f t="shared" si="55"/>
        <v>0</v>
      </c>
      <c r="T110" s="79" t="b">
        <f t="shared" si="56"/>
        <v>0</v>
      </c>
      <c r="U110" s="79" t="b">
        <f t="shared" si="57"/>
        <v>0</v>
      </c>
      <c r="V110" s="79" t="b">
        <f t="shared" si="58"/>
        <v>0</v>
      </c>
      <c r="W110" s="79" t="b">
        <f t="shared" si="59"/>
        <v>0</v>
      </c>
      <c r="X110" s="79" t="b">
        <f t="shared" si="60"/>
        <v>0</v>
      </c>
      <c r="Y110" s="81" t="b">
        <f t="shared" si="61"/>
        <v>0</v>
      </c>
      <c r="Z110" s="59"/>
      <c r="AA110" s="60"/>
      <c r="AB110" s="60"/>
      <c r="AC110" s="60"/>
      <c r="AD110" s="60"/>
      <c r="AE110" s="60"/>
      <c r="AF110" s="60"/>
      <c r="AG110" s="60"/>
      <c r="AH110" s="60"/>
      <c r="AI110" s="60"/>
      <c r="AJ110" s="60"/>
      <c r="AK110" s="60"/>
      <c r="AL110" s="60"/>
      <c r="AM110" s="60"/>
      <c r="AN110" s="60"/>
      <c r="AO110" s="60"/>
      <c r="AP110" s="60"/>
      <c r="AQ110" s="60"/>
      <c r="AR110" s="60"/>
      <c r="AS110" s="60"/>
      <c r="AT110" s="60"/>
      <c r="AU110" s="60"/>
      <c r="AV110" s="60"/>
      <c r="AW110" s="60"/>
      <c r="AX110" s="60"/>
      <c r="AY110" s="60"/>
      <c r="AZ110" s="60"/>
      <c r="BA110" s="61"/>
      <c r="BC110" s="187" t="b">
        <f t="shared" si="62"/>
        <v>0</v>
      </c>
      <c r="BD110" s="185"/>
      <c r="BE110" s="185"/>
      <c r="BF110" s="185"/>
      <c r="BG110" s="185"/>
      <c r="BH110" s="185" t="b">
        <f t="shared" si="63"/>
        <v>0</v>
      </c>
      <c r="BI110" s="185"/>
      <c r="BJ110" s="185"/>
      <c r="BK110" s="185"/>
      <c r="BL110" s="186"/>
      <c r="BM110" s="95"/>
      <c r="BN110" s="208"/>
      <c r="BO110" s="171"/>
      <c r="BP110" s="183"/>
      <c r="BQ110" s="168"/>
    </row>
    <row r="111" spans="1:69" ht="12" customHeight="1" x14ac:dyDescent="0.25">
      <c r="A111" s="74" t="s">
        <v>1</v>
      </c>
      <c r="B111" s="58">
        <v>12</v>
      </c>
      <c r="C111" s="57">
        <v>41963</v>
      </c>
      <c r="D111" s="80" t="b">
        <f t="shared" si="40"/>
        <v>0</v>
      </c>
      <c r="E111" s="79" t="b">
        <f t="shared" si="74"/>
        <v>0</v>
      </c>
      <c r="F111" s="79" t="b">
        <f t="shared" si="75"/>
        <v>0</v>
      </c>
      <c r="G111" s="79" t="b">
        <f t="shared" si="43"/>
        <v>0</v>
      </c>
      <c r="H111" s="79" t="b">
        <f t="shared" si="44"/>
        <v>0</v>
      </c>
      <c r="I111" s="79" t="b">
        <f t="shared" si="45"/>
        <v>0</v>
      </c>
      <c r="J111" s="79" t="b">
        <f t="shared" si="46"/>
        <v>0</v>
      </c>
      <c r="K111" s="79" t="b">
        <f t="shared" si="47"/>
        <v>0</v>
      </c>
      <c r="L111" s="86" t="b">
        <f t="shared" si="48"/>
        <v>0</v>
      </c>
      <c r="M111" s="79" t="b">
        <f t="shared" si="49"/>
        <v>0</v>
      </c>
      <c r="N111" s="96" t="b">
        <f t="shared" si="50"/>
        <v>0</v>
      </c>
      <c r="O111" s="79" t="b">
        <f t="shared" si="51"/>
        <v>0</v>
      </c>
      <c r="P111" s="79" t="b">
        <f t="shared" si="52"/>
        <v>0</v>
      </c>
      <c r="Q111" s="79" t="b">
        <f t="shared" si="53"/>
        <v>0</v>
      </c>
      <c r="R111" s="79" t="b">
        <f t="shared" si="54"/>
        <v>0</v>
      </c>
      <c r="S111" s="79" t="b">
        <f t="shared" si="55"/>
        <v>0</v>
      </c>
      <c r="T111" s="79" t="b">
        <f t="shared" si="56"/>
        <v>0</v>
      </c>
      <c r="U111" s="79" t="b">
        <f t="shared" si="57"/>
        <v>0</v>
      </c>
      <c r="V111" s="79" t="b">
        <f t="shared" si="58"/>
        <v>0</v>
      </c>
      <c r="W111" s="79" t="b">
        <f t="shared" si="59"/>
        <v>0</v>
      </c>
      <c r="X111" s="79" t="b">
        <f t="shared" si="60"/>
        <v>0</v>
      </c>
      <c r="Y111" s="81" t="b">
        <f t="shared" si="61"/>
        <v>0</v>
      </c>
      <c r="Z111" s="59"/>
      <c r="AA111" s="60"/>
      <c r="AB111" s="60"/>
      <c r="AC111" s="60"/>
      <c r="AD111" s="60"/>
      <c r="AE111" s="60"/>
      <c r="AF111" s="60"/>
      <c r="AG111" s="60"/>
      <c r="AH111" s="60"/>
      <c r="AI111" s="60"/>
      <c r="AJ111" s="60"/>
      <c r="AK111" s="60"/>
      <c r="AL111" s="60"/>
      <c r="AM111" s="60"/>
      <c r="AN111" s="60"/>
      <c r="AO111" s="60"/>
      <c r="AP111" s="60"/>
      <c r="AQ111" s="60"/>
      <c r="AR111" s="60"/>
      <c r="AS111" s="60"/>
      <c r="AT111" s="60"/>
      <c r="AU111" s="60"/>
      <c r="AV111" s="60"/>
      <c r="AW111" s="60"/>
      <c r="AX111" s="60"/>
      <c r="AY111" s="60"/>
      <c r="AZ111" s="60"/>
      <c r="BA111" s="61"/>
      <c r="BC111" s="187" t="b">
        <f t="shared" si="62"/>
        <v>0</v>
      </c>
      <c r="BD111" s="185"/>
      <c r="BE111" s="185"/>
      <c r="BF111" s="185"/>
      <c r="BG111" s="185"/>
      <c r="BH111" s="185" t="b">
        <f t="shared" si="63"/>
        <v>0</v>
      </c>
      <c r="BI111" s="185"/>
      <c r="BJ111" s="185"/>
      <c r="BK111" s="185"/>
      <c r="BL111" s="186"/>
      <c r="BM111" s="95"/>
      <c r="BN111" s="208"/>
      <c r="BO111" s="171"/>
      <c r="BP111" s="183"/>
      <c r="BQ111" s="168"/>
    </row>
    <row r="112" spans="1:69" ht="12" customHeight="1" x14ac:dyDescent="0.25">
      <c r="A112" s="74" t="s">
        <v>2</v>
      </c>
      <c r="B112" s="58">
        <v>12</v>
      </c>
      <c r="C112" s="57">
        <v>41964</v>
      </c>
      <c r="D112" s="80" t="b">
        <f t="shared" si="40"/>
        <v>0</v>
      </c>
      <c r="E112" s="79" t="b">
        <f t="shared" si="74"/>
        <v>0</v>
      </c>
      <c r="F112" s="79" t="b">
        <f t="shared" si="75"/>
        <v>0</v>
      </c>
      <c r="G112" s="79" t="b">
        <f t="shared" si="43"/>
        <v>0</v>
      </c>
      <c r="H112" s="79" t="b">
        <f t="shared" si="44"/>
        <v>0</v>
      </c>
      <c r="I112" s="79" t="b">
        <f t="shared" si="45"/>
        <v>0</v>
      </c>
      <c r="J112" s="79" t="b">
        <f t="shared" si="46"/>
        <v>0</v>
      </c>
      <c r="K112" s="79" t="b">
        <f t="shared" si="47"/>
        <v>0</v>
      </c>
      <c r="L112" s="86" t="b">
        <f t="shared" si="48"/>
        <v>0</v>
      </c>
      <c r="M112" s="79" t="b">
        <f t="shared" si="49"/>
        <v>0</v>
      </c>
      <c r="N112" s="96" t="b">
        <f t="shared" si="50"/>
        <v>0</v>
      </c>
      <c r="O112" s="79" t="b">
        <f t="shared" si="51"/>
        <v>0</v>
      </c>
      <c r="P112" s="79" t="b">
        <f t="shared" si="52"/>
        <v>0</v>
      </c>
      <c r="Q112" s="79" t="b">
        <f t="shared" si="53"/>
        <v>0</v>
      </c>
      <c r="R112" s="79" t="b">
        <f t="shared" si="54"/>
        <v>0</v>
      </c>
      <c r="S112" s="79" t="b">
        <f t="shared" si="55"/>
        <v>0</v>
      </c>
      <c r="T112" s="79" t="b">
        <f t="shared" si="56"/>
        <v>0</v>
      </c>
      <c r="U112" s="79" t="b">
        <f t="shared" si="57"/>
        <v>0</v>
      </c>
      <c r="V112" s="79" t="b">
        <f t="shared" si="58"/>
        <v>0</v>
      </c>
      <c r="W112" s="79" t="b">
        <f t="shared" si="59"/>
        <v>0</v>
      </c>
      <c r="X112" s="79" t="b">
        <f t="shared" si="60"/>
        <v>0</v>
      </c>
      <c r="Y112" s="81" t="b">
        <f t="shared" si="61"/>
        <v>0</v>
      </c>
      <c r="Z112" s="59"/>
      <c r="AA112" s="60"/>
      <c r="AB112" s="60"/>
      <c r="AC112" s="60"/>
      <c r="AD112" s="60"/>
      <c r="AE112" s="60"/>
      <c r="AF112" s="60"/>
      <c r="AG112" s="60"/>
      <c r="AH112" s="60"/>
      <c r="AI112" s="60"/>
      <c r="AJ112" s="60"/>
      <c r="AK112" s="60"/>
      <c r="AL112" s="60"/>
      <c r="AM112" s="60"/>
      <c r="AN112" s="60"/>
      <c r="AO112" s="60"/>
      <c r="AP112" s="60"/>
      <c r="AQ112" s="60"/>
      <c r="AR112" s="60"/>
      <c r="AS112" s="60"/>
      <c r="AT112" s="60"/>
      <c r="AU112" s="60"/>
      <c r="AV112" s="60"/>
      <c r="AW112" s="60"/>
      <c r="AX112" s="60"/>
      <c r="AY112" s="60"/>
      <c r="AZ112" s="60"/>
      <c r="BA112" s="61"/>
      <c r="BC112" s="187" t="b">
        <f t="shared" si="62"/>
        <v>0</v>
      </c>
      <c r="BD112" s="185"/>
      <c r="BE112" s="185"/>
      <c r="BF112" s="185"/>
      <c r="BG112" s="185"/>
      <c r="BH112" s="185" t="b">
        <f t="shared" si="63"/>
        <v>0</v>
      </c>
      <c r="BI112" s="185"/>
      <c r="BJ112" s="185"/>
      <c r="BK112" s="185"/>
      <c r="BL112" s="186"/>
      <c r="BM112" s="95"/>
      <c r="BN112" s="208"/>
      <c r="BO112" s="171"/>
      <c r="BP112" s="183"/>
      <c r="BQ112" s="168"/>
    </row>
    <row r="113" spans="1:69" ht="12" customHeight="1" x14ac:dyDescent="0.25">
      <c r="A113" s="74" t="s">
        <v>3</v>
      </c>
      <c r="B113" s="58">
        <v>12</v>
      </c>
      <c r="C113" s="57">
        <v>41965</v>
      </c>
      <c r="D113" s="80" t="b">
        <f t="shared" si="40"/>
        <v>0</v>
      </c>
      <c r="E113" s="79" t="b">
        <f t="shared" si="74"/>
        <v>0</v>
      </c>
      <c r="F113" s="79" t="b">
        <f t="shared" si="75"/>
        <v>0</v>
      </c>
      <c r="G113" s="79" t="b">
        <f t="shared" si="43"/>
        <v>0</v>
      </c>
      <c r="H113" s="79" t="b">
        <f t="shared" si="44"/>
        <v>0</v>
      </c>
      <c r="I113" s="79" t="b">
        <f t="shared" si="45"/>
        <v>0</v>
      </c>
      <c r="J113" s="79" t="b">
        <f t="shared" si="46"/>
        <v>0</v>
      </c>
      <c r="K113" s="79" t="b">
        <f t="shared" si="47"/>
        <v>0</v>
      </c>
      <c r="L113" s="86" t="b">
        <f t="shared" si="48"/>
        <v>0</v>
      </c>
      <c r="M113" s="79" t="b">
        <f t="shared" si="49"/>
        <v>0</v>
      </c>
      <c r="N113" s="96" t="b">
        <f t="shared" si="50"/>
        <v>0</v>
      </c>
      <c r="O113" s="79" t="b">
        <f t="shared" si="51"/>
        <v>0</v>
      </c>
      <c r="P113" s="79" t="b">
        <f t="shared" si="52"/>
        <v>0</v>
      </c>
      <c r="Q113" s="79" t="b">
        <f t="shared" si="53"/>
        <v>0</v>
      </c>
      <c r="R113" s="79" t="b">
        <f t="shared" si="54"/>
        <v>0</v>
      </c>
      <c r="S113" s="79" t="b">
        <f t="shared" si="55"/>
        <v>0</v>
      </c>
      <c r="T113" s="79" t="b">
        <f t="shared" si="56"/>
        <v>0</v>
      </c>
      <c r="U113" s="79" t="b">
        <f t="shared" si="57"/>
        <v>0</v>
      </c>
      <c r="V113" s="79" t="b">
        <f t="shared" si="58"/>
        <v>0</v>
      </c>
      <c r="W113" s="79" t="b">
        <f t="shared" si="59"/>
        <v>0</v>
      </c>
      <c r="X113" s="79" t="b">
        <f t="shared" si="60"/>
        <v>0</v>
      </c>
      <c r="Y113" s="81" t="b">
        <f t="shared" si="61"/>
        <v>0</v>
      </c>
      <c r="Z113" s="59"/>
      <c r="AA113" s="60"/>
      <c r="AB113" s="60"/>
      <c r="AC113" s="60"/>
      <c r="AD113" s="60"/>
      <c r="AE113" s="60"/>
      <c r="AF113" s="60"/>
      <c r="AG113" s="60"/>
      <c r="AH113" s="60"/>
      <c r="AI113" s="60"/>
      <c r="AJ113" s="60"/>
      <c r="AK113" s="60"/>
      <c r="AL113" s="60"/>
      <c r="AM113" s="60"/>
      <c r="AN113" s="60"/>
      <c r="AO113" s="60"/>
      <c r="AP113" s="60"/>
      <c r="AQ113" s="60"/>
      <c r="AR113" s="60"/>
      <c r="AS113" s="60"/>
      <c r="AT113" s="60"/>
      <c r="AU113" s="60"/>
      <c r="AV113" s="60"/>
      <c r="AW113" s="60"/>
      <c r="AX113" s="60"/>
      <c r="AY113" s="60"/>
      <c r="AZ113" s="60"/>
      <c r="BA113" s="61"/>
      <c r="BC113" s="187" t="b">
        <f t="shared" si="62"/>
        <v>0</v>
      </c>
      <c r="BD113" s="185"/>
      <c r="BE113" s="185"/>
      <c r="BF113" s="185"/>
      <c r="BG113" s="185"/>
      <c r="BH113" s="185" t="b">
        <f t="shared" si="63"/>
        <v>0</v>
      </c>
      <c r="BI113" s="185"/>
      <c r="BJ113" s="185"/>
      <c r="BK113" s="185"/>
      <c r="BL113" s="186"/>
      <c r="BM113" s="95"/>
      <c r="BN113" s="208"/>
      <c r="BO113" s="171"/>
      <c r="BP113" s="183"/>
      <c r="BQ113" s="168"/>
    </row>
    <row r="114" spans="1:69" ht="12" customHeight="1" thickBot="1" x14ac:dyDescent="0.3">
      <c r="A114" s="56" t="s">
        <v>4</v>
      </c>
      <c r="B114" s="63">
        <v>12</v>
      </c>
      <c r="C114" s="62">
        <v>41966</v>
      </c>
      <c r="D114" s="84" t="b">
        <f t="shared" si="40"/>
        <v>0</v>
      </c>
      <c r="E114" s="82" t="b">
        <f t="shared" si="74"/>
        <v>0</v>
      </c>
      <c r="F114" s="82" t="b">
        <f t="shared" si="75"/>
        <v>0</v>
      </c>
      <c r="G114" s="82" t="b">
        <f t="shared" si="43"/>
        <v>0</v>
      </c>
      <c r="H114" s="82" t="b">
        <f t="shared" si="44"/>
        <v>0</v>
      </c>
      <c r="I114" s="82" t="b">
        <f t="shared" si="45"/>
        <v>0</v>
      </c>
      <c r="J114" s="82" t="b">
        <f t="shared" si="46"/>
        <v>0</v>
      </c>
      <c r="K114" s="82" t="b">
        <f t="shared" si="47"/>
        <v>0</v>
      </c>
      <c r="L114" s="87" t="b">
        <f t="shared" si="48"/>
        <v>0</v>
      </c>
      <c r="M114" s="82" t="b">
        <f t="shared" si="49"/>
        <v>0</v>
      </c>
      <c r="N114" s="94" t="b">
        <f t="shared" si="50"/>
        <v>0</v>
      </c>
      <c r="O114" s="82" t="b">
        <f t="shared" si="51"/>
        <v>0</v>
      </c>
      <c r="P114" s="82" t="b">
        <f t="shared" si="52"/>
        <v>0</v>
      </c>
      <c r="Q114" s="82" t="b">
        <f t="shared" si="53"/>
        <v>0</v>
      </c>
      <c r="R114" s="82" t="b">
        <f t="shared" si="54"/>
        <v>0</v>
      </c>
      <c r="S114" s="82" t="b">
        <f t="shared" si="55"/>
        <v>0</v>
      </c>
      <c r="T114" s="82" t="b">
        <f t="shared" si="56"/>
        <v>0</v>
      </c>
      <c r="U114" s="82" t="b">
        <f t="shared" si="57"/>
        <v>0</v>
      </c>
      <c r="V114" s="82" t="b">
        <f t="shared" si="58"/>
        <v>0</v>
      </c>
      <c r="W114" s="82" t="b">
        <f t="shared" si="59"/>
        <v>0</v>
      </c>
      <c r="X114" s="82" t="b">
        <f t="shared" si="60"/>
        <v>0</v>
      </c>
      <c r="Y114" s="83" t="b">
        <f t="shared" si="61"/>
        <v>0</v>
      </c>
      <c r="Z114" s="59"/>
      <c r="AA114" s="60"/>
      <c r="AB114" s="60"/>
      <c r="AC114" s="60"/>
      <c r="AD114" s="60"/>
      <c r="AE114" s="60"/>
      <c r="AF114" s="60"/>
      <c r="AG114" s="60"/>
      <c r="AH114" s="60"/>
      <c r="AI114" s="60"/>
      <c r="AJ114" s="60"/>
      <c r="AK114" s="60"/>
      <c r="AL114" s="60"/>
      <c r="AM114" s="60"/>
      <c r="AN114" s="60"/>
      <c r="AO114" s="60"/>
      <c r="AP114" s="60"/>
      <c r="AQ114" s="60"/>
      <c r="AR114" s="60"/>
      <c r="AS114" s="60"/>
      <c r="AT114" s="60"/>
      <c r="AU114" s="60"/>
      <c r="AV114" s="60"/>
      <c r="AW114" s="60"/>
      <c r="AX114" s="60"/>
      <c r="AY114" s="60"/>
      <c r="AZ114" s="60"/>
      <c r="BA114" s="61"/>
      <c r="BC114" s="193" t="b">
        <f t="shared" si="62"/>
        <v>0</v>
      </c>
      <c r="BD114" s="194"/>
      <c r="BE114" s="194"/>
      <c r="BF114" s="194"/>
      <c r="BG114" s="194"/>
      <c r="BH114" s="194" t="b">
        <f t="shared" si="63"/>
        <v>0</v>
      </c>
      <c r="BI114" s="194"/>
      <c r="BJ114" s="194"/>
      <c r="BK114" s="194"/>
      <c r="BL114" s="195"/>
      <c r="BM114" s="93"/>
      <c r="BN114" s="209"/>
      <c r="BO114" s="171"/>
      <c r="BP114" s="184"/>
      <c r="BQ114" s="169"/>
    </row>
    <row r="115" spans="1:69" ht="12" customHeight="1" x14ac:dyDescent="0.25">
      <c r="A115" s="75" t="s">
        <v>0</v>
      </c>
      <c r="B115" s="51">
        <v>13</v>
      </c>
      <c r="C115" s="50">
        <v>41967</v>
      </c>
      <c r="D115" s="64" t="b">
        <f t="shared" si="40"/>
        <v>0</v>
      </c>
      <c r="E115" s="52" t="b">
        <f>IF(COUNTIF(Z115:BA115,"Cardio1")&gt;0, "Cardio matin")</f>
        <v>0</v>
      </c>
      <c r="F115" s="52" t="b">
        <f>IF(COUNTIF(Z115:BA115,"Cardio2")&gt;0, "Cardio après-midi")</f>
        <v>0</v>
      </c>
      <c r="G115" s="52" t="b">
        <f t="shared" si="43"/>
        <v>0</v>
      </c>
      <c r="H115" s="52" t="b">
        <f t="shared" si="44"/>
        <v>0</v>
      </c>
      <c r="I115" s="52" t="b">
        <f t="shared" si="45"/>
        <v>0</v>
      </c>
      <c r="J115" s="52" t="b">
        <f t="shared" si="46"/>
        <v>0</v>
      </c>
      <c r="K115" s="52" t="b">
        <f t="shared" si="47"/>
        <v>0</v>
      </c>
      <c r="L115" s="85" t="b">
        <f t="shared" si="48"/>
        <v>0</v>
      </c>
      <c r="M115" s="52" t="b">
        <f t="shared" si="49"/>
        <v>0</v>
      </c>
      <c r="N115" s="98" t="b">
        <f t="shared" si="50"/>
        <v>0</v>
      </c>
      <c r="O115" s="52" t="b">
        <f t="shared" si="51"/>
        <v>0</v>
      </c>
      <c r="P115" s="52" t="b">
        <f t="shared" si="52"/>
        <v>0</v>
      </c>
      <c r="Q115" s="52" t="b">
        <f t="shared" si="53"/>
        <v>0</v>
      </c>
      <c r="R115" s="52" t="b">
        <f t="shared" si="54"/>
        <v>0</v>
      </c>
      <c r="S115" s="52" t="b">
        <f t="shared" si="55"/>
        <v>0</v>
      </c>
      <c r="T115" s="52" t="b">
        <f t="shared" si="56"/>
        <v>0</v>
      </c>
      <c r="U115" s="52" t="b">
        <f t="shared" si="57"/>
        <v>0</v>
      </c>
      <c r="V115" s="52" t="b">
        <f t="shared" si="58"/>
        <v>0</v>
      </c>
      <c r="W115" s="52" t="b">
        <f t="shared" si="59"/>
        <v>0</v>
      </c>
      <c r="X115" s="52" t="b">
        <f t="shared" si="60"/>
        <v>0</v>
      </c>
      <c r="Y115" s="53" t="b">
        <f t="shared" si="61"/>
        <v>0</v>
      </c>
      <c r="Z115" s="65"/>
      <c r="AA115" s="54"/>
      <c r="AB115" s="54"/>
      <c r="AC115" s="54"/>
      <c r="AD115" s="54"/>
      <c r="AE115" s="54"/>
      <c r="AF115" s="54"/>
      <c r="AG115" s="54"/>
      <c r="AH115" s="54"/>
      <c r="AI115" s="54"/>
      <c r="AJ115" s="54"/>
      <c r="AK115" s="54"/>
      <c r="AL115" s="54"/>
      <c r="AM115" s="54"/>
      <c r="AN115" s="54"/>
      <c r="AO115" s="54"/>
      <c r="AP115" s="54"/>
      <c r="AQ115" s="54"/>
      <c r="AR115" s="54"/>
      <c r="AS115" s="54"/>
      <c r="AT115" s="54"/>
      <c r="AU115" s="54"/>
      <c r="AV115" s="54"/>
      <c r="AW115" s="54"/>
      <c r="AX115" s="54"/>
      <c r="AY115" s="54"/>
      <c r="AZ115" s="54"/>
      <c r="BA115" s="55"/>
      <c r="BC115" s="188" t="b">
        <f t="shared" si="62"/>
        <v>0</v>
      </c>
      <c r="BD115" s="189"/>
      <c r="BE115" s="189"/>
      <c r="BF115" s="189"/>
      <c r="BG115" s="189"/>
      <c r="BH115" s="189" t="b">
        <f t="shared" si="63"/>
        <v>0</v>
      </c>
      <c r="BI115" s="189"/>
      <c r="BJ115" s="189"/>
      <c r="BK115" s="189"/>
      <c r="BL115" s="190"/>
      <c r="BM115" s="97"/>
      <c r="BN115" s="207">
        <v>17</v>
      </c>
      <c r="BO115" s="171"/>
      <c r="BP115" s="182"/>
      <c r="BQ115" s="167"/>
    </row>
    <row r="116" spans="1:69" ht="12" customHeight="1" x14ac:dyDescent="0.25">
      <c r="A116" s="74" t="s">
        <v>80</v>
      </c>
      <c r="B116" s="58">
        <v>13</v>
      </c>
      <c r="C116" s="57">
        <v>41968</v>
      </c>
      <c r="D116" s="80" t="b">
        <f t="shared" si="40"/>
        <v>0</v>
      </c>
      <c r="E116" s="79" t="b">
        <f t="shared" ref="E116:E121" si="76">IF(COUNTIF(Z116:BA116,"Cardio.")&gt;0, "Cardio1")</f>
        <v>0</v>
      </c>
      <c r="F116" s="79" t="b">
        <f t="shared" ref="F116:F121" si="77">IF(COUNTIF(Z116:BA116,"Cardio")&gt;0, "Cardio2")</f>
        <v>0</v>
      </c>
      <c r="G116" s="79" t="b">
        <f t="shared" si="43"/>
        <v>0</v>
      </c>
      <c r="H116" s="79" t="b">
        <f t="shared" si="44"/>
        <v>0</v>
      </c>
      <c r="I116" s="79" t="b">
        <f t="shared" si="45"/>
        <v>0</v>
      </c>
      <c r="J116" s="79" t="b">
        <f t="shared" si="46"/>
        <v>0</v>
      </c>
      <c r="K116" s="79" t="b">
        <f t="shared" si="47"/>
        <v>0</v>
      </c>
      <c r="L116" s="86" t="b">
        <f t="shared" si="48"/>
        <v>0</v>
      </c>
      <c r="M116" s="79" t="b">
        <f t="shared" si="49"/>
        <v>0</v>
      </c>
      <c r="N116" s="96" t="b">
        <f t="shared" si="50"/>
        <v>0</v>
      </c>
      <c r="O116" s="79" t="b">
        <f t="shared" si="51"/>
        <v>0</v>
      </c>
      <c r="P116" s="79" t="b">
        <f t="shared" si="52"/>
        <v>0</v>
      </c>
      <c r="Q116" s="79" t="b">
        <f t="shared" si="53"/>
        <v>0</v>
      </c>
      <c r="R116" s="79" t="b">
        <f t="shared" si="54"/>
        <v>0</v>
      </c>
      <c r="S116" s="79" t="b">
        <f t="shared" si="55"/>
        <v>0</v>
      </c>
      <c r="T116" s="79" t="b">
        <f t="shared" si="56"/>
        <v>0</v>
      </c>
      <c r="U116" s="79" t="b">
        <f t="shared" si="57"/>
        <v>0</v>
      </c>
      <c r="V116" s="79" t="b">
        <f t="shared" si="58"/>
        <v>0</v>
      </c>
      <c r="W116" s="79" t="b">
        <f t="shared" si="59"/>
        <v>0</v>
      </c>
      <c r="X116" s="79" t="b">
        <f t="shared" si="60"/>
        <v>0</v>
      </c>
      <c r="Y116" s="81" t="b">
        <f t="shared" si="61"/>
        <v>0</v>
      </c>
      <c r="Z116" s="59"/>
      <c r="AA116" s="60"/>
      <c r="AB116" s="60"/>
      <c r="AC116" s="60"/>
      <c r="AD116" s="60"/>
      <c r="AE116" s="60"/>
      <c r="AF116" s="60"/>
      <c r="AG116" s="60"/>
      <c r="AH116" s="60"/>
      <c r="AI116" s="60"/>
      <c r="AJ116" s="60"/>
      <c r="AK116" s="60"/>
      <c r="AL116" s="60"/>
      <c r="AM116" s="60"/>
      <c r="AN116" s="60"/>
      <c r="AO116" s="60"/>
      <c r="AP116" s="60"/>
      <c r="AQ116" s="60"/>
      <c r="AR116" s="60"/>
      <c r="AS116" s="60"/>
      <c r="AT116" s="60"/>
      <c r="AU116" s="60"/>
      <c r="AV116" s="60"/>
      <c r="AW116" s="60"/>
      <c r="AX116" s="60"/>
      <c r="AY116" s="60"/>
      <c r="AZ116" s="60"/>
      <c r="BA116" s="61"/>
      <c r="BC116" s="187" t="b">
        <f t="shared" si="62"/>
        <v>0</v>
      </c>
      <c r="BD116" s="185"/>
      <c r="BE116" s="185"/>
      <c r="BF116" s="185"/>
      <c r="BG116" s="185"/>
      <c r="BH116" s="185" t="b">
        <f t="shared" si="63"/>
        <v>0</v>
      </c>
      <c r="BI116" s="185"/>
      <c r="BJ116" s="185"/>
      <c r="BK116" s="185"/>
      <c r="BL116" s="186"/>
      <c r="BM116" s="95"/>
      <c r="BN116" s="208"/>
      <c r="BO116" s="171"/>
      <c r="BP116" s="183"/>
      <c r="BQ116" s="168"/>
    </row>
    <row r="117" spans="1:69" ht="12" customHeight="1" x14ac:dyDescent="0.25">
      <c r="A117" s="74" t="s">
        <v>81</v>
      </c>
      <c r="B117" s="58">
        <v>13</v>
      </c>
      <c r="C117" s="57">
        <v>41969</v>
      </c>
      <c r="D117" s="80" t="b">
        <f t="shared" si="40"/>
        <v>0</v>
      </c>
      <c r="E117" s="79" t="b">
        <f t="shared" si="76"/>
        <v>0</v>
      </c>
      <c r="F117" s="79" t="b">
        <f t="shared" si="77"/>
        <v>0</v>
      </c>
      <c r="G117" s="79" t="b">
        <f t="shared" si="43"/>
        <v>0</v>
      </c>
      <c r="H117" s="79" t="b">
        <f t="shared" si="44"/>
        <v>0</v>
      </c>
      <c r="I117" s="79" t="b">
        <f t="shared" si="45"/>
        <v>0</v>
      </c>
      <c r="J117" s="79" t="b">
        <f t="shared" si="46"/>
        <v>0</v>
      </c>
      <c r="K117" s="79" t="b">
        <f t="shared" si="47"/>
        <v>0</v>
      </c>
      <c r="L117" s="86" t="b">
        <f t="shared" si="48"/>
        <v>0</v>
      </c>
      <c r="M117" s="79" t="b">
        <f t="shared" si="49"/>
        <v>0</v>
      </c>
      <c r="N117" s="96" t="b">
        <f t="shared" si="50"/>
        <v>0</v>
      </c>
      <c r="O117" s="79" t="b">
        <f t="shared" si="51"/>
        <v>0</v>
      </c>
      <c r="P117" s="79" t="b">
        <f t="shared" si="52"/>
        <v>0</v>
      </c>
      <c r="Q117" s="79" t="b">
        <f t="shared" si="53"/>
        <v>0</v>
      </c>
      <c r="R117" s="79" t="b">
        <f t="shared" si="54"/>
        <v>0</v>
      </c>
      <c r="S117" s="79" t="b">
        <f t="shared" si="55"/>
        <v>0</v>
      </c>
      <c r="T117" s="79" t="b">
        <f t="shared" si="56"/>
        <v>0</v>
      </c>
      <c r="U117" s="79" t="b">
        <f t="shared" si="57"/>
        <v>0</v>
      </c>
      <c r="V117" s="79" t="b">
        <f t="shared" si="58"/>
        <v>0</v>
      </c>
      <c r="W117" s="79" t="b">
        <f t="shared" si="59"/>
        <v>0</v>
      </c>
      <c r="X117" s="79" t="b">
        <f t="shared" si="60"/>
        <v>0</v>
      </c>
      <c r="Y117" s="81" t="b">
        <f t="shared" si="61"/>
        <v>0</v>
      </c>
      <c r="Z117" s="59"/>
      <c r="AA117" s="60"/>
      <c r="AB117" s="60"/>
      <c r="AC117" s="60"/>
      <c r="AD117" s="60"/>
      <c r="AE117" s="60"/>
      <c r="AF117" s="60"/>
      <c r="AG117" s="60"/>
      <c r="AH117" s="60"/>
      <c r="AI117" s="60"/>
      <c r="AJ117" s="60"/>
      <c r="AK117" s="60"/>
      <c r="AL117" s="60"/>
      <c r="AM117" s="60"/>
      <c r="AN117" s="60"/>
      <c r="AO117" s="60"/>
      <c r="AP117" s="60"/>
      <c r="AQ117" s="60"/>
      <c r="AR117" s="60"/>
      <c r="AS117" s="60"/>
      <c r="AT117" s="60"/>
      <c r="AU117" s="60"/>
      <c r="AV117" s="60"/>
      <c r="AW117" s="60"/>
      <c r="AX117" s="60"/>
      <c r="AY117" s="60"/>
      <c r="AZ117" s="60"/>
      <c r="BA117" s="61"/>
      <c r="BC117" s="187" t="b">
        <f t="shared" si="62"/>
        <v>0</v>
      </c>
      <c r="BD117" s="185"/>
      <c r="BE117" s="185"/>
      <c r="BF117" s="185"/>
      <c r="BG117" s="185"/>
      <c r="BH117" s="185" t="b">
        <f t="shared" si="63"/>
        <v>0</v>
      </c>
      <c r="BI117" s="185"/>
      <c r="BJ117" s="185"/>
      <c r="BK117" s="185"/>
      <c r="BL117" s="186"/>
      <c r="BM117" s="95"/>
      <c r="BN117" s="208"/>
      <c r="BO117" s="171"/>
      <c r="BP117" s="183"/>
      <c r="BQ117" s="168"/>
    </row>
    <row r="118" spans="1:69" ht="12" customHeight="1" x14ac:dyDescent="0.25">
      <c r="A118" s="74" t="s">
        <v>1</v>
      </c>
      <c r="B118" s="58">
        <v>13</v>
      </c>
      <c r="C118" s="57">
        <v>41970</v>
      </c>
      <c r="D118" s="80" t="b">
        <f t="shared" si="40"/>
        <v>0</v>
      </c>
      <c r="E118" s="79" t="b">
        <f t="shared" si="76"/>
        <v>0</v>
      </c>
      <c r="F118" s="79" t="b">
        <f t="shared" si="77"/>
        <v>0</v>
      </c>
      <c r="G118" s="79" t="b">
        <f t="shared" si="43"/>
        <v>0</v>
      </c>
      <c r="H118" s="79" t="b">
        <f t="shared" si="44"/>
        <v>0</v>
      </c>
      <c r="I118" s="79" t="b">
        <f t="shared" si="45"/>
        <v>0</v>
      </c>
      <c r="J118" s="79" t="b">
        <f t="shared" si="46"/>
        <v>0</v>
      </c>
      <c r="K118" s="79" t="b">
        <f t="shared" si="47"/>
        <v>0</v>
      </c>
      <c r="L118" s="86" t="b">
        <f t="shared" si="48"/>
        <v>0</v>
      </c>
      <c r="M118" s="79" t="b">
        <f t="shared" si="49"/>
        <v>0</v>
      </c>
      <c r="N118" s="96" t="b">
        <f t="shared" si="50"/>
        <v>0</v>
      </c>
      <c r="O118" s="79" t="b">
        <f t="shared" si="51"/>
        <v>0</v>
      </c>
      <c r="P118" s="79" t="b">
        <f t="shared" si="52"/>
        <v>0</v>
      </c>
      <c r="Q118" s="79" t="b">
        <f t="shared" si="53"/>
        <v>0</v>
      </c>
      <c r="R118" s="79" t="b">
        <f t="shared" si="54"/>
        <v>0</v>
      </c>
      <c r="S118" s="79" t="b">
        <f t="shared" si="55"/>
        <v>0</v>
      </c>
      <c r="T118" s="79" t="b">
        <f t="shared" si="56"/>
        <v>0</v>
      </c>
      <c r="U118" s="79" t="b">
        <f t="shared" si="57"/>
        <v>0</v>
      </c>
      <c r="V118" s="79" t="b">
        <f t="shared" si="58"/>
        <v>0</v>
      </c>
      <c r="W118" s="79" t="b">
        <f t="shared" si="59"/>
        <v>0</v>
      </c>
      <c r="X118" s="79" t="b">
        <f t="shared" si="60"/>
        <v>0</v>
      </c>
      <c r="Y118" s="81" t="b">
        <f t="shared" si="61"/>
        <v>0</v>
      </c>
      <c r="Z118" s="59"/>
      <c r="AA118" s="60"/>
      <c r="AB118" s="60"/>
      <c r="AC118" s="60"/>
      <c r="AD118" s="60"/>
      <c r="AE118" s="60"/>
      <c r="AF118" s="60"/>
      <c r="AG118" s="60"/>
      <c r="AH118" s="60"/>
      <c r="AI118" s="60"/>
      <c r="AJ118" s="60"/>
      <c r="AK118" s="60"/>
      <c r="AL118" s="60"/>
      <c r="AM118" s="60"/>
      <c r="AN118" s="60"/>
      <c r="AO118" s="60"/>
      <c r="AP118" s="60"/>
      <c r="AQ118" s="60"/>
      <c r="AR118" s="60"/>
      <c r="AS118" s="60"/>
      <c r="AT118" s="60"/>
      <c r="AU118" s="60"/>
      <c r="AV118" s="60"/>
      <c r="AW118" s="60"/>
      <c r="AX118" s="60"/>
      <c r="AY118" s="60"/>
      <c r="AZ118" s="60"/>
      <c r="BA118" s="61"/>
      <c r="BC118" s="187" t="b">
        <f t="shared" si="62"/>
        <v>0</v>
      </c>
      <c r="BD118" s="185"/>
      <c r="BE118" s="185"/>
      <c r="BF118" s="185"/>
      <c r="BG118" s="185"/>
      <c r="BH118" s="185" t="b">
        <f t="shared" si="63"/>
        <v>0</v>
      </c>
      <c r="BI118" s="185"/>
      <c r="BJ118" s="185"/>
      <c r="BK118" s="185"/>
      <c r="BL118" s="186"/>
      <c r="BM118" s="95"/>
      <c r="BN118" s="208"/>
      <c r="BO118" s="171"/>
      <c r="BP118" s="183"/>
      <c r="BQ118" s="168"/>
    </row>
    <row r="119" spans="1:69" ht="12" customHeight="1" x14ac:dyDescent="0.25">
      <c r="A119" s="74" t="s">
        <v>2</v>
      </c>
      <c r="B119" s="58">
        <v>13</v>
      </c>
      <c r="C119" s="57">
        <v>41971</v>
      </c>
      <c r="D119" s="80" t="b">
        <f t="shared" si="40"/>
        <v>0</v>
      </c>
      <c r="E119" s="79" t="b">
        <f t="shared" si="76"/>
        <v>0</v>
      </c>
      <c r="F119" s="79" t="b">
        <f t="shared" si="77"/>
        <v>0</v>
      </c>
      <c r="G119" s="79" t="b">
        <f t="shared" si="43"/>
        <v>0</v>
      </c>
      <c r="H119" s="79" t="b">
        <f t="shared" si="44"/>
        <v>0</v>
      </c>
      <c r="I119" s="79" t="b">
        <f t="shared" si="45"/>
        <v>0</v>
      </c>
      <c r="J119" s="79" t="b">
        <f t="shared" si="46"/>
        <v>0</v>
      </c>
      <c r="K119" s="79" t="b">
        <f t="shared" si="47"/>
        <v>0</v>
      </c>
      <c r="L119" s="86" t="b">
        <f t="shared" si="48"/>
        <v>0</v>
      </c>
      <c r="M119" s="79" t="b">
        <f t="shared" si="49"/>
        <v>0</v>
      </c>
      <c r="N119" s="96" t="b">
        <f t="shared" si="50"/>
        <v>0</v>
      </c>
      <c r="O119" s="79" t="b">
        <f t="shared" si="51"/>
        <v>0</v>
      </c>
      <c r="P119" s="79" t="b">
        <f t="shared" si="52"/>
        <v>0</v>
      </c>
      <c r="Q119" s="79" t="b">
        <f t="shared" si="53"/>
        <v>0</v>
      </c>
      <c r="R119" s="79" t="b">
        <f t="shared" si="54"/>
        <v>0</v>
      </c>
      <c r="S119" s="79" t="b">
        <f t="shared" si="55"/>
        <v>0</v>
      </c>
      <c r="T119" s="79" t="b">
        <f t="shared" si="56"/>
        <v>0</v>
      </c>
      <c r="U119" s="79" t="b">
        <f t="shared" si="57"/>
        <v>0</v>
      </c>
      <c r="V119" s="79" t="b">
        <f t="shared" si="58"/>
        <v>0</v>
      </c>
      <c r="W119" s="79" t="b">
        <f t="shared" si="59"/>
        <v>0</v>
      </c>
      <c r="X119" s="79" t="b">
        <f t="shared" si="60"/>
        <v>0</v>
      </c>
      <c r="Y119" s="81" t="b">
        <f t="shared" si="61"/>
        <v>0</v>
      </c>
      <c r="Z119" s="59"/>
      <c r="AA119" s="60"/>
      <c r="AB119" s="60"/>
      <c r="AC119" s="60"/>
      <c r="AD119" s="60"/>
      <c r="AE119" s="60"/>
      <c r="AF119" s="60"/>
      <c r="AG119" s="60"/>
      <c r="AH119" s="60"/>
      <c r="AI119" s="60"/>
      <c r="AJ119" s="60"/>
      <c r="AK119" s="60"/>
      <c r="AL119" s="60"/>
      <c r="AM119" s="60"/>
      <c r="AN119" s="60"/>
      <c r="AO119" s="60"/>
      <c r="AP119" s="60"/>
      <c r="AQ119" s="60"/>
      <c r="AR119" s="60"/>
      <c r="AS119" s="60"/>
      <c r="AT119" s="60"/>
      <c r="AU119" s="60"/>
      <c r="AV119" s="60"/>
      <c r="AW119" s="60"/>
      <c r="AX119" s="60"/>
      <c r="AY119" s="60"/>
      <c r="AZ119" s="60"/>
      <c r="BA119" s="61"/>
      <c r="BC119" s="187" t="b">
        <f t="shared" si="62"/>
        <v>0</v>
      </c>
      <c r="BD119" s="185"/>
      <c r="BE119" s="185"/>
      <c r="BF119" s="185"/>
      <c r="BG119" s="185"/>
      <c r="BH119" s="185" t="b">
        <f t="shared" si="63"/>
        <v>0</v>
      </c>
      <c r="BI119" s="185"/>
      <c r="BJ119" s="185"/>
      <c r="BK119" s="185"/>
      <c r="BL119" s="186"/>
      <c r="BM119" s="95"/>
      <c r="BN119" s="208"/>
      <c r="BO119" s="171"/>
      <c r="BP119" s="183"/>
      <c r="BQ119" s="168"/>
    </row>
    <row r="120" spans="1:69" ht="12" customHeight="1" x14ac:dyDescent="0.25">
      <c r="A120" s="74" t="s">
        <v>3</v>
      </c>
      <c r="B120" s="58">
        <v>13</v>
      </c>
      <c r="C120" s="57">
        <v>41972</v>
      </c>
      <c r="D120" s="80" t="b">
        <f t="shared" si="40"/>
        <v>0</v>
      </c>
      <c r="E120" s="79" t="b">
        <f t="shared" si="76"/>
        <v>0</v>
      </c>
      <c r="F120" s="79" t="b">
        <f t="shared" si="77"/>
        <v>0</v>
      </c>
      <c r="G120" s="79" t="b">
        <f t="shared" si="43"/>
        <v>0</v>
      </c>
      <c r="H120" s="79" t="b">
        <f t="shared" si="44"/>
        <v>0</v>
      </c>
      <c r="I120" s="79" t="b">
        <f t="shared" si="45"/>
        <v>0</v>
      </c>
      <c r="J120" s="79" t="b">
        <f t="shared" si="46"/>
        <v>0</v>
      </c>
      <c r="K120" s="79" t="b">
        <f t="shared" si="47"/>
        <v>0</v>
      </c>
      <c r="L120" s="86" t="b">
        <f t="shared" si="48"/>
        <v>0</v>
      </c>
      <c r="M120" s="79" t="b">
        <f t="shared" si="49"/>
        <v>0</v>
      </c>
      <c r="N120" s="96" t="b">
        <f t="shared" si="50"/>
        <v>0</v>
      </c>
      <c r="O120" s="79" t="b">
        <f t="shared" si="51"/>
        <v>0</v>
      </c>
      <c r="P120" s="79" t="b">
        <f t="shared" si="52"/>
        <v>0</v>
      </c>
      <c r="Q120" s="79" t="b">
        <f t="shared" si="53"/>
        <v>0</v>
      </c>
      <c r="R120" s="79" t="b">
        <f t="shared" si="54"/>
        <v>0</v>
      </c>
      <c r="S120" s="79" t="b">
        <f t="shared" si="55"/>
        <v>0</v>
      </c>
      <c r="T120" s="79" t="b">
        <f t="shared" si="56"/>
        <v>0</v>
      </c>
      <c r="U120" s="79" t="b">
        <f t="shared" si="57"/>
        <v>0</v>
      </c>
      <c r="V120" s="79" t="b">
        <f t="shared" si="58"/>
        <v>0</v>
      </c>
      <c r="W120" s="79" t="b">
        <f t="shared" si="59"/>
        <v>0</v>
      </c>
      <c r="X120" s="79" t="b">
        <f t="shared" si="60"/>
        <v>0</v>
      </c>
      <c r="Y120" s="81" t="b">
        <f t="shared" si="61"/>
        <v>0</v>
      </c>
      <c r="Z120" s="59"/>
      <c r="AA120" s="60"/>
      <c r="AB120" s="60"/>
      <c r="AC120" s="60"/>
      <c r="AD120" s="60"/>
      <c r="AE120" s="60"/>
      <c r="AF120" s="60"/>
      <c r="AG120" s="60"/>
      <c r="AH120" s="60"/>
      <c r="AI120" s="60"/>
      <c r="AJ120" s="60"/>
      <c r="AK120" s="60"/>
      <c r="AL120" s="60"/>
      <c r="AM120" s="60"/>
      <c r="AN120" s="60"/>
      <c r="AO120" s="60"/>
      <c r="AP120" s="60"/>
      <c r="AQ120" s="60"/>
      <c r="AR120" s="60"/>
      <c r="AS120" s="60"/>
      <c r="AT120" s="60"/>
      <c r="AU120" s="60"/>
      <c r="AV120" s="60"/>
      <c r="AW120" s="60"/>
      <c r="AX120" s="60"/>
      <c r="AY120" s="60"/>
      <c r="AZ120" s="60"/>
      <c r="BA120" s="61"/>
      <c r="BC120" s="187" t="b">
        <f t="shared" si="62"/>
        <v>0</v>
      </c>
      <c r="BD120" s="185"/>
      <c r="BE120" s="185"/>
      <c r="BF120" s="185"/>
      <c r="BG120" s="185"/>
      <c r="BH120" s="185" t="b">
        <f t="shared" si="63"/>
        <v>0</v>
      </c>
      <c r="BI120" s="185"/>
      <c r="BJ120" s="185"/>
      <c r="BK120" s="185"/>
      <c r="BL120" s="186"/>
      <c r="BM120" s="95"/>
      <c r="BN120" s="208"/>
      <c r="BO120" s="171"/>
      <c r="BP120" s="183"/>
      <c r="BQ120" s="168"/>
    </row>
    <row r="121" spans="1:69" ht="12" customHeight="1" thickBot="1" x14ac:dyDescent="0.3">
      <c r="A121" s="56" t="s">
        <v>4</v>
      </c>
      <c r="B121" s="63">
        <v>13</v>
      </c>
      <c r="C121" s="62">
        <v>41973</v>
      </c>
      <c r="D121" s="84" t="b">
        <f t="shared" si="40"/>
        <v>0</v>
      </c>
      <c r="E121" s="82" t="b">
        <f t="shared" si="76"/>
        <v>0</v>
      </c>
      <c r="F121" s="82" t="b">
        <f t="shared" si="77"/>
        <v>0</v>
      </c>
      <c r="G121" s="82" t="b">
        <f t="shared" si="43"/>
        <v>0</v>
      </c>
      <c r="H121" s="82" t="b">
        <f t="shared" si="44"/>
        <v>0</v>
      </c>
      <c r="I121" s="82" t="b">
        <f t="shared" si="45"/>
        <v>0</v>
      </c>
      <c r="J121" s="82" t="b">
        <f t="shared" si="46"/>
        <v>0</v>
      </c>
      <c r="K121" s="82" t="b">
        <f t="shared" si="47"/>
        <v>0</v>
      </c>
      <c r="L121" s="87" t="b">
        <f t="shared" si="48"/>
        <v>0</v>
      </c>
      <c r="M121" s="82" t="b">
        <f t="shared" si="49"/>
        <v>0</v>
      </c>
      <c r="N121" s="94" t="b">
        <f t="shared" si="50"/>
        <v>0</v>
      </c>
      <c r="O121" s="82" t="b">
        <f t="shared" si="51"/>
        <v>0</v>
      </c>
      <c r="P121" s="82" t="b">
        <f t="shared" si="52"/>
        <v>0</v>
      </c>
      <c r="Q121" s="82" t="b">
        <f t="shared" si="53"/>
        <v>0</v>
      </c>
      <c r="R121" s="82" t="b">
        <f t="shared" si="54"/>
        <v>0</v>
      </c>
      <c r="S121" s="82" t="b">
        <f t="shared" si="55"/>
        <v>0</v>
      </c>
      <c r="T121" s="82" t="b">
        <f t="shared" si="56"/>
        <v>0</v>
      </c>
      <c r="U121" s="82" t="b">
        <f t="shared" si="57"/>
        <v>0</v>
      </c>
      <c r="V121" s="82" t="b">
        <f t="shared" si="58"/>
        <v>0</v>
      </c>
      <c r="W121" s="82" t="b">
        <f t="shared" si="59"/>
        <v>0</v>
      </c>
      <c r="X121" s="82" t="b">
        <f t="shared" si="60"/>
        <v>0</v>
      </c>
      <c r="Y121" s="83" t="b">
        <f t="shared" si="61"/>
        <v>0</v>
      </c>
      <c r="Z121" s="59"/>
      <c r="AA121" s="60"/>
      <c r="AB121" s="60"/>
      <c r="AC121" s="60"/>
      <c r="AD121" s="60"/>
      <c r="AE121" s="60"/>
      <c r="AF121" s="60"/>
      <c r="AG121" s="60"/>
      <c r="AH121" s="60"/>
      <c r="AI121" s="60"/>
      <c r="AJ121" s="60"/>
      <c r="AK121" s="60"/>
      <c r="AL121" s="60"/>
      <c r="AM121" s="60"/>
      <c r="AN121" s="60"/>
      <c r="AO121" s="60"/>
      <c r="AP121" s="60"/>
      <c r="AQ121" s="60"/>
      <c r="AR121" s="60"/>
      <c r="AS121" s="60"/>
      <c r="AT121" s="60"/>
      <c r="AU121" s="60"/>
      <c r="AV121" s="60"/>
      <c r="AW121" s="60"/>
      <c r="AX121" s="60"/>
      <c r="AY121" s="60"/>
      <c r="AZ121" s="60"/>
      <c r="BA121" s="61"/>
      <c r="BC121" s="193" t="b">
        <f t="shared" si="62"/>
        <v>0</v>
      </c>
      <c r="BD121" s="194"/>
      <c r="BE121" s="194"/>
      <c r="BF121" s="194"/>
      <c r="BG121" s="194"/>
      <c r="BH121" s="194" t="b">
        <f t="shared" si="63"/>
        <v>0</v>
      </c>
      <c r="BI121" s="194"/>
      <c r="BJ121" s="194"/>
      <c r="BK121" s="194"/>
      <c r="BL121" s="195"/>
      <c r="BM121" s="93"/>
      <c r="BN121" s="209"/>
      <c r="BO121" s="172"/>
      <c r="BP121" s="184"/>
      <c r="BQ121" s="169"/>
    </row>
    <row r="122" spans="1:69" ht="12" customHeight="1" x14ac:dyDescent="0.25">
      <c r="A122" s="75" t="s">
        <v>0</v>
      </c>
      <c r="B122" s="51">
        <v>14</v>
      </c>
      <c r="C122" s="50">
        <v>41974</v>
      </c>
      <c r="D122" s="64" t="b">
        <f t="shared" si="40"/>
        <v>0</v>
      </c>
      <c r="E122" s="52" t="b">
        <f>IF(COUNTIF(Z122:BA122,"Cardio1")&gt;0, "Cardio matin")</f>
        <v>0</v>
      </c>
      <c r="F122" s="52" t="b">
        <f>IF(COUNTIF(Z122:BA122,"Cardio2")&gt;0, "Cardio après-midi")</f>
        <v>0</v>
      </c>
      <c r="G122" s="52" t="b">
        <f t="shared" si="43"/>
        <v>0</v>
      </c>
      <c r="H122" s="52" t="b">
        <f t="shared" si="44"/>
        <v>0</v>
      </c>
      <c r="I122" s="52" t="b">
        <f t="shared" si="45"/>
        <v>0</v>
      </c>
      <c r="J122" s="52" t="b">
        <f t="shared" si="46"/>
        <v>0</v>
      </c>
      <c r="K122" s="52" t="b">
        <f t="shared" si="47"/>
        <v>0</v>
      </c>
      <c r="L122" s="85" t="b">
        <f t="shared" si="48"/>
        <v>0</v>
      </c>
      <c r="M122" s="52" t="b">
        <f t="shared" si="49"/>
        <v>0</v>
      </c>
      <c r="N122" s="98" t="b">
        <f t="shared" si="50"/>
        <v>0</v>
      </c>
      <c r="O122" s="52" t="b">
        <f t="shared" si="51"/>
        <v>0</v>
      </c>
      <c r="P122" s="52" t="b">
        <f t="shared" si="52"/>
        <v>0</v>
      </c>
      <c r="Q122" s="52" t="b">
        <f t="shared" si="53"/>
        <v>0</v>
      </c>
      <c r="R122" s="52" t="b">
        <f t="shared" si="54"/>
        <v>0</v>
      </c>
      <c r="S122" s="52" t="b">
        <f t="shared" si="55"/>
        <v>0</v>
      </c>
      <c r="T122" s="52" t="b">
        <f t="shared" si="56"/>
        <v>0</v>
      </c>
      <c r="U122" s="52" t="b">
        <f t="shared" si="57"/>
        <v>0</v>
      </c>
      <c r="V122" s="52" t="b">
        <f t="shared" si="58"/>
        <v>0</v>
      </c>
      <c r="W122" s="52" t="b">
        <f t="shared" si="59"/>
        <v>0</v>
      </c>
      <c r="X122" s="52" t="b">
        <f t="shared" si="60"/>
        <v>0</v>
      </c>
      <c r="Y122" s="53" t="b">
        <f t="shared" si="61"/>
        <v>0</v>
      </c>
      <c r="Z122" s="65"/>
      <c r="AA122" s="54"/>
      <c r="AB122" s="54"/>
      <c r="AC122" s="54"/>
      <c r="AD122" s="54"/>
      <c r="AE122" s="54"/>
      <c r="AF122" s="54"/>
      <c r="AG122" s="54"/>
      <c r="AH122" s="54"/>
      <c r="AI122" s="54"/>
      <c r="AJ122" s="54"/>
      <c r="AK122" s="54"/>
      <c r="AL122" s="54"/>
      <c r="AM122" s="54"/>
      <c r="AN122" s="54"/>
      <c r="AO122" s="54"/>
      <c r="AP122" s="54"/>
      <c r="AQ122" s="54"/>
      <c r="AR122" s="54"/>
      <c r="AS122" s="54"/>
      <c r="AT122" s="54"/>
      <c r="AU122" s="54"/>
      <c r="AV122" s="54"/>
      <c r="AW122" s="54"/>
      <c r="AX122" s="54"/>
      <c r="AY122" s="54"/>
      <c r="AZ122" s="54"/>
      <c r="BA122" s="55"/>
      <c r="BC122" s="188" t="b">
        <f t="shared" si="62"/>
        <v>0</v>
      </c>
      <c r="BD122" s="189"/>
      <c r="BE122" s="189"/>
      <c r="BF122" s="189"/>
      <c r="BG122" s="189"/>
      <c r="BH122" s="189" t="b">
        <f t="shared" si="63"/>
        <v>0</v>
      </c>
      <c r="BI122" s="189"/>
      <c r="BJ122" s="189"/>
      <c r="BK122" s="189"/>
      <c r="BL122" s="190"/>
      <c r="BM122" s="97"/>
      <c r="BN122" s="204">
        <v>18</v>
      </c>
      <c r="BO122" s="161"/>
      <c r="BP122" s="167"/>
      <c r="BQ122" s="167"/>
    </row>
    <row r="123" spans="1:69" ht="12" customHeight="1" x14ac:dyDescent="0.25">
      <c r="A123" s="74" t="s">
        <v>80</v>
      </c>
      <c r="B123" s="58">
        <v>14</v>
      </c>
      <c r="C123" s="57">
        <v>41975</v>
      </c>
      <c r="D123" s="80" t="b">
        <f t="shared" si="40"/>
        <v>0</v>
      </c>
      <c r="E123" s="79" t="b">
        <f t="shared" ref="E123:E128" si="78">IF(COUNTIF(Z123:BA123,"Cardio.")&gt;0, "Cardio1")</f>
        <v>0</v>
      </c>
      <c r="F123" s="79" t="b">
        <f t="shared" ref="F123:F128" si="79">IF(COUNTIF(Z123:BA123,"Cardio")&gt;0, "Cardio2")</f>
        <v>0</v>
      </c>
      <c r="G123" s="79" t="b">
        <f t="shared" si="43"/>
        <v>0</v>
      </c>
      <c r="H123" s="79" t="b">
        <f t="shared" si="44"/>
        <v>0</v>
      </c>
      <c r="I123" s="79" t="b">
        <f t="shared" si="45"/>
        <v>0</v>
      </c>
      <c r="J123" s="79" t="b">
        <f t="shared" si="46"/>
        <v>0</v>
      </c>
      <c r="K123" s="79" t="b">
        <f t="shared" si="47"/>
        <v>0</v>
      </c>
      <c r="L123" s="86" t="b">
        <f t="shared" si="48"/>
        <v>0</v>
      </c>
      <c r="M123" s="79" t="b">
        <f t="shared" si="49"/>
        <v>0</v>
      </c>
      <c r="N123" s="96" t="b">
        <f t="shared" si="50"/>
        <v>0</v>
      </c>
      <c r="O123" s="79" t="b">
        <f t="shared" si="51"/>
        <v>0</v>
      </c>
      <c r="P123" s="79" t="b">
        <f t="shared" si="52"/>
        <v>0</v>
      </c>
      <c r="Q123" s="79" t="b">
        <f t="shared" si="53"/>
        <v>0</v>
      </c>
      <c r="R123" s="79" t="b">
        <f t="shared" si="54"/>
        <v>0</v>
      </c>
      <c r="S123" s="79" t="b">
        <f t="shared" si="55"/>
        <v>0</v>
      </c>
      <c r="T123" s="79" t="b">
        <f t="shared" si="56"/>
        <v>0</v>
      </c>
      <c r="U123" s="79" t="b">
        <f t="shared" si="57"/>
        <v>0</v>
      </c>
      <c r="V123" s="79" t="b">
        <f t="shared" si="58"/>
        <v>0</v>
      </c>
      <c r="W123" s="79" t="b">
        <f t="shared" si="59"/>
        <v>0</v>
      </c>
      <c r="X123" s="79" t="b">
        <f t="shared" si="60"/>
        <v>0</v>
      </c>
      <c r="Y123" s="81" t="b">
        <f t="shared" si="61"/>
        <v>0</v>
      </c>
      <c r="Z123" s="59"/>
      <c r="AA123" s="60"/>
      <c r="AB123" s="60"/>
      <c r="AC123" s="60"/>
      <c r="AD123" s="60"/>
      <c r="AE123" s="60"/>
      <c r="AF123" s="60"/>
      <c r="AG123" s="60"/>
      <c r="AH123" s="60"/>
      <c r="AI123" s="60"/>
      <c r="AJ123" s="60"/>
      <c r="AK123" s="60"/>
      <c r="AL123" s="60"/>
      <c r="AM123" s="60"/>
      <c r="AN123" s="60"/>
      <c r="AO123" s="60"/>
      <c r="AP123" s="60"/>
      <c r="AQ123" s="60"/>
      <c r="AR123" s="60"/>
      <c r="AS123" s="60"/>
      <c r="AT123" s="60"/>
      <c r="AU123" s="60"/>
      <c r="AV123" s="60"/>
      <c r="AW123" s="60"/>
      <c r="AX123" s="60"/>
      <c r="AY123" s="60"/>
      <c r="AZ123" s="60"/>
      <c r="BA123" s="61"/>
      <c r="BC123" s="187" t="b">
        <f t="shared" si="62"/>
        <v>0</v>
      </c>
      <c r="BD123" s="185"/>
      <c r="BE123" s="185"/>
      <c r="BF123" s="185"/>
      <c r="BG123" s="185"/>
      <c r="BH123" s="185" t="b">
        <f t="shared" si="63"/>
        <v>0</v>
      </c>
      <c r="BI123" s="185"/>
      <c r="BJ123" s="185"/>
      <c r="BK123" s="185"/>
      <c r="BL123" s="186"/>
      <c r="BM123" s="95"/>
      <c r="BN123" s="205"/>
      <c r="BO123" s="162"/>
      <c r="BP123" s="168"/>
      <c r="BQ123" s="168"/>
    </row>
    <row r="124" spans="1:69" ht="12" customHeight="1" x14ac:dyDescent="0.25">
      <c r="A124" s="74" t="s">
        <v>81</v>
      </c>
      <c r="B124" s="58">
        <v>14</v>
      </c>
      <c r="C124" s="57">
        <v>41976</v>
      </c>
      <c r="D124" s="80" t="b">
        <f t="shared" si="40"/>
        <v>0</v>
      </c>
      <c r="E124" s="79" t="b">
        <f t="shared" si="78"/>
        <v>0</v>
      </c>
      <c r="F124" s="79" t="b">
        <f t="shared" si="79"/>
        <v>0</v>
      </c>
      <c r="G124" s="79" t="b">
        <f t="shared" si="43"/>
        <v>0</v>
      </c>
      <c r="H124" s="79" t="b">
        <f t="shared" si="44"/>
        <v>0</v>
      </c>
      <c r="I124" s="79" t="b">
        <f t="shared" si="45"/>
        <v>0</v>
      </c>
      <c r="J124" s="79" t="b">
        <f t="shared" si="46"/>
        <v>0</v>
      </c>
      <c r="K124" s="79" t="b">
        <f t="shared" si="47"/>
        <v>0</v>
      </c>
      <c r="L124" s="86" t="b">
        <f t="shared" si="48"/>
        <v>0</v>
      </c>
      <c r="M124" s="79" t="b">
        <f t="shared" si="49"/>
        <v>0</v>
      </c>
      <c r="N124" s="96" t="b">
        <f t="shared" si="50"/>
        <v>0</v>
      </c>
      <c r="O124" s="79" t="b">
        <f t="shared" si="51"/>
        <v>0</v>
      </c>
      <c r="P124" s="79" t="b">
        <f t="shared" si="52"/>
        <v>0</v>
      </c>
      <c r="Q124" s="79" t="b">
        <f t="shared" si="53"/>
        <v>0</v>
      </c>
      <c r="R124" s="79" t="b">
        <f t="shared" si="54"/>
        <v>0</v>
      </c>
      <c r="S124" s="79" t="b">
        <f t="shared" si="55"/>
        <v>0</v>
      </c>
      <c r="T124" s="79" t="b">
        <f t="shared" si="56"/>
        <v>0</v>
      </c>
      <c r="U124" s="79" t="b">
        <f t="shared" si="57"/>
        <v>0</v>
      </c>
      <c r="V124" s="79" t="b">
        <f t="shared" si="58"/>
        <v>0</v>
      </c>
      <c r="W124" s="79" t="b">
        <f t="shared" si="59"/>
        <v>0</v>
      </c>
      <c r="X124" s="79" t="b">
        <f t="shared" si="60"/>
        <v>0</v>
      </c>
      <c r="Y124" s="81" t="b">
        <f t="shared" si="61"/>
        <v>0</v>
      </c>
      <c r="Z124" s="59"/>
      <c r="AA124" s="60"/>
      <c r="AB124" s="60"/>
      <c r="AC124" s="60"/>
      <c r="AD124" s="60"/>
      <c r="AE124" s="60"/>
      <c r="AF124" s="60"/>
      <c r="AG124" s="60"/>
      <c r="AH124" s="60"/>
      <c r="AI124" s="60"/>
      <c r="AJ124" s="60"/>
      <c r="AK124" s="60"/>
      <c r="AL124" s="60"/>
      <c r="AM124" s="60"/>
      <c r="AN124" s="60"/>
      <c r="AO124" s="60"/>
      <c r="AP124" s="60"/>
      <c r="AQ124" s="60"/>
      <c r="AR124" s="60"/>
      <c r="AS124" s="60"/>
      <c r="AT124" s="60"/>
      <c r="AU124" s="60"/>
      <c r="AV124" s="60"/>
      <c r="AW124" s="60"/>
      <c r="AX124" s="60"/>
      <c r="AY124" s="60"/>
      <c r="AZ124" s="60"/>
      <c r="BA124" s="61"/>
      <c r="BC124" s="187" t="b">
        <f t="shared" si="62"/>
        <v>0</v>
      </c>
      <c r="BD124" s="185"/>
      <c r="BE124" s="185"/>
      <c r="BF124" s="185"/>
      <c r="BG124" s="185"/>
      <c r="BH124" s="185" t="b">
        <f t="shared" si="63"/>
        <v>0</v>
      </c>
      <c r="BI124" s="185"/>
      <c r="BJ124" s="185"/>
      <c r="BK124" s="185"/>
      <c r="BL124" s="186"/>
      <c r="BM124" s="95"/>
      <c r="BN124" s="205"/>
      <c r="BO124" s="162"/>
      <c r="BP124" s="168"/>
      <c r="BQ124" s="168"/>
    </row>
    <row r="125" spans="1:69" ht="12" customHeight="1" x14ac:dyDescent="0.25">
      <c r="A125" s="74" t="s">
        <v>1</v>
      </c>
      <c r="B125" s="58">
        <v>14</v>
      </c>
      <c r="C125" s="57">
        <v>41977</v>
      </c>
      <c r="D125" s="80" t="b">
        <f t="shared" si="40"/>
        <v>0</v>
      </c>
      <c r="E125" s="79" t="b">
        <f t="shared" si="78"/>
        <v>0</v>
      </c>
      <c r="F125" s="79" t="b">
        <f t="shared" si="79"/>
        <v>0</v>
      </c>
      <c r="G125" s="79" t="b">
        <f t="shared" si="43"/>
        <v>0</v>
      </c>
      <c r="H125" s="79" t="b">
        <f t="shared" si="44"/>
        <v>0</v>
      </c>
      <c r="I125" s="79" t="b">
        <f t="shared" si="45"/>
        <v>0</v>
      </c>
      <c r="J125" s="79" t="b">
        <f t="shared" si="46"/>
        <v>0</v>
      </c>
      <c r="K125" s="79" t="b">
        <f t="shared" si="47"/>
        <v>0</v>
      </c>
      <c r="L125" s="86" t="b">
        <f t="shared" si="48"/>
        <v>0</v>
      </c>
      <c r="M125" s="79" t="b">
        <f t="shared" si="49"/>
        <v>0</v>
      </c>
      <c r="N125" s="96" t="b">
        <f t="shared" si="50"/>
        <v>0</v>
      </c>
      <c r="O125" s="79" t="b">
        <f t="shared" si="51"/>
        <v>0</v>
      </c>
      <c r="P125" s="79" t="b">
        <f t="shared" si="52"/>
        <v>0</v>
      </c>
      <c r="Q125" s="79" t="b">
        <f t="shared" si="53"/>
        <v>0</v>
      </c>
      <c r="R125" s="79" t="b">
        <f t="shared" si="54"/>
        <v>0</v>
      </c>
      <c r="S125" s="79" t="b">
        <f t="shared" si="55"/>
        <v>0</v>
      </c>
      <c r="T125" s="79" t="b">
        <f t="shared" si="56"/>
        <v>0</v>
      </c>
      <c r="U125" s="79" t="b">
        <f t="shared" si="57"/>
        <v>0</v>
      </c>
      <c r="V125" s="79" t="b">
        <f t="shared" si="58"/>
        <v>0</v>
      </c>
      <c r="W125" s="79" t="b">
        <f t="shared" si="59"/>
        <v>0</v>
      </c>
      <c r="X125" s="79" t="b">
        <f t="shared" si="60"/>
        <v>0</v>
      </c>
      <c r="Y125" s="81" t="b">
        <f t="shared" si="61"/>
        <v>0</v>
      </c>
      <c r="Z125" s="59"/>
      <c r="AA125" s="60"/>
      <c r="AB125" s="60"/>
      <c r="AC125" s="60"/>
      <c r="AD125" s="60"/>
      <c r="AE125" s="60"/>
      <c r="AF125" s="60"/>
      <c r="AG125" s="60"/>
      <c r="AH125" s="60"/>
      <c r="AI125" s="60"/>
      <c r="AJ125" s="60"/>
      <c r="AK125" s="60"/>
      <c r="AL125" s="60"/>
      <c r="AM125" s="60"/>
      <c r="AN125" s="60"/>
      <c r="AO125" s="60"/>
      <c r="AP125" s="60"/>
      <c r="AQ125" s="60"/>
      <c r="AR125" s="60"/>
      <c r="AS125" s="60"/>
      <c r="AT125" s="60"/>
      <c r="AU125" s="60"/>
      <c r="AV125" s="60"/>
      <c r="AW125" s="60"/>
      <c r="AX125" s="60"/>
      <c r="AY125" s="60"/>
      <c r="AZ125" s="60"/>
      <c r="BA125" s="61"/>
      <c r="BC125" s="187" t="b">
        <f t="shared" si="62"/>
        <v>0</v>
      </c>
      <c r="BD125" s="185"/>
      <c r="BE125" s="185"/>
      <c r="BF125" s="185"/>
      <c r="BG125" s="185"/>
      <c r="BH125" s="185" t="b">
        <f t="shared" si="63"/>
        <v>0</v>
      </c>
      <c r="BI125" s="185"/>
      <c r="BJ125" s="185"/>
      <c r="BK125" s="185"/>
      <c r="BL125" s="186"/>
      <c r="BM125" s="95"/>
      <c r="BN125" s="205"/>
      <c r="BO125" s="162"/>
      <c r="BP125" s="168"/>
      <c r="BQ125" s="168"/>
    </row>
    <row r="126" spans="1:69" ht="12" customHeight="1" x14ac:dyDescent="0.25">
      <c r="A126" s="74" t="s">
        <v>2</v>
      </c>
      <c r="B126" s="58">
        <v>14</v>
      </c>
      <c r="C126" s="57">
        <v>41978</v>
      </c>
      <c r="D126" s="80" t="b">
        <f t="shared" si="40"/>
        <v>0</v>
      </c>
      <c r="E126" s="79" t="b">
        <f t="shared" si="78"/>
        <v>0</v>
      </c>
      <c r="F126" s="79" t="b">
        <f t="shared" si="79"/>
        <v>0</v>
      </c>
      <c r="G126" s="79" t="b">
        <f t="shared" si="43"/>
        <v>0</v>
      </c>
      <c r="H126" s="79" t="b">
        <f t="shared" si="44"/>
        <v>0</v>
      </c>
      <c r="I126" s="79" t="b">
        <f t="shared" si="45"/>
        <v>0</v>
      </c>
      <c r="J126" s="79" t="b">
        <f t="shared" si="46"/>
        <v>0</v>
      </c>
      <c r="K126" s="79" t="b">
        <f t="shared" si="47"/>
        <v>0</v>
      </c>
      <c r="L126" s="86" t="b">
        <f t="shared" si="48"/>
        <v>0</v>
      </c>
      <c r="M126" s="79" t="b">
        <f t="shared" si="49"/>
        <v>0</v>
      </c>
      <c r="N126" s="96" t="b">
        <f t="shared" si="50"/>
        <v>0</v>
      </c>
      <c r="O126" s="79" t="b">
        <f t="shared" si="51"/>
        <v>0</v>
      </c>
      <c r="P126" s="79" t="b">
        <f t="shared" si="52"/>
        <v>0</v>
      </c>
      <c r="Q126" s="79" t="b">
        <f t="shared" si="53"/>
        <v>0</v>
      </c>
      <c r="R126" s="79" t="b">
        <f t="shared" si="54"/>
        <v>0</v>
      </c>
      <c r="S126" s="79" t="b">
        <f t="shared" si="55"/>
        <v>0</v>
      </c>
      <c r="T126" s="79" t="b">
        <f t="shared" si="56"/>
        <v>0</v>
      </c>
      <c r="U126" s="79" t="b">
        <f t="shared" si="57"/>
        <v>0</v>
      </c>
      <c r="V126" s="79" t="b">
        <f t="shared" si="58"/>
        <v>0</v>
      </c>
      <c r="W126" s="79" t="b">
        <f t="shared" si="59"/>
        <v>0</v>
      </c>
      <c r="X126" s="79" t="b">
        <f t="shared" si="60"/>
        <v>0</v>
      </c>
      <c r="Y126" s="81" t="b">
        <f t="shared" si="61"/>
        <v>0</v>
      </c>
      <c r="Z126" s="59"/>
      <c r="AA126" s="60"/>
      <c r="AB126" s="60"/>
      <c r="AC126" s="60"/>
      <c r="AD126" s="60"/>
      <c r="AE126" s="60"/>
      <c r="AF126" s="60"/>
      <c r="AG126" s="60"/>
      <c r="AH126" s="60"/>
      <c r="AI126" s="60"/>
      <c r="AJ126" s="60"/>
      <c r="AK126" s="60"/>
      <c r="AL126" s="60"/>
      <c r="AM126" s="60"/>
      <c r="AN126" s="60"/>
      <c r="AO126" s="60"/>
      <c r="AP126" s="60"/>
      <c r="AQ126" s="60"/>
      <c r="AR126" s="60"/>
      <c r="AS126" s="60"/>
      <c r="AT126" s="60"/>
      <c r="AU126" s="60"/>
      <c r="AV126" s="60"/>
      <c r="AW126" s="60"/>
      <c r="AX126" s="60"/>
      <c r="AY126" s="60"/>
      <c r="AZ126" s="60"/>
      <c r="BA126" s="61"/>
      <c r="BC126" s="187" t="b">
        <f t="shared" si="62"/>
        <v>0</v>
      </c>
      <c r="BD126" s="185"/>
      <c r="BE126" s="185"/>
      <c r="BF126" s="185"/>
      <c r="BG126" s="185"/>
      <c r="BH126" s="185" t="b">
        <f t="shared" si="63"/>
        <v>0</v>
      </c>
      <c r="BI126" s="185"/>
      <c r="BJ126" s="185"/>
      <c r="BK126" s="185"/>
      <c r="BL126" s="186"/>
      <c r="BM126" s="95"/>
      <c r="BN126" s="205"/>
      <c r="BO126" s="162"/>
      <c r="BP126" s="168"/>
      <c r="BQ126" s="168"/>
    </row>
    <row r="127" spans="1:69" ht="12" customHeight="1" x14ac:dyDescent="0.25">
      <c r="A127" s="74" t="s">
        <v>3</v>
      </c>
      <c r="B127" s="58">
        <v>14</v>
      </c>
      <c r="C127" s="57">
        <v>41979</v>
      </c>
      <c r="D127" s="80" t="b">
        <f t="shared" si="40"/>
        <v>0</v>
      </c>
      <c r="E127" s="79" t="b">
        <f t="shared" si="78"/>
        <v>0</v>
      </c>
      <c r="F127" s="79" t="b">
        <f t="shared" si="79"/>
        <v>0</v>
      </c>
      <c r="G127" s="79" t="b">
        <f t="shared" si="43"/>
        <v>0</v>
      </c>
      <c r="H127" s="79" t="b">
        <f t="shared" si="44"/>
        <v>0</v>
      </c>
      <c r="I127" s="79" t="b">
        <f t="shared" si="45"/>
        <v>0</v>
      </c>
      <c r="J127" s="79" t="b">
        <f t="shared" si="46"/>
        <v>0</v>
      </c>
      <c r="K127" s="79" t="b">
        <f t="shared" si="47"/>
        <v>0</v>
      </c>
      <c r="L127" s="86" t="b">
        <f t="shared" si="48"/>
        <v>0</v>
      </c>
      <c r="M127" s="79" t="b">
        <f t="shared" si="49"/>
        <v>0</v>
      </c>
      <c r="N127" s="96" t="b">
        <f t="shared" si="50"/>
        <v>0</v>
      </c>
      <c r="O127" s="79" t="b">
        <f t="shared" si="51"/>
        <v>0</v>
      </c>
      <c r="P127" s="79" t="b">
        <f t="shared" si="52"/>
        <v>0</v>
      </c>
      <c r="Q127" s="79" t="b">
        <f t="shared" si="53"/>
        <v>0</v>
      </c>
      <c r="R127" s="79" t="b">
        <f t="shared" si="54"/>
        <v>0</v>
      </c>
      <c r="S127" s="79" t="b">
        <f t="shared" si="55"/>
        <v>0</v>
      </c>
      <c r="T127" s="79" t="b">
        <f t="shared" si="56"/>
        <v>0</v>
      </c>
      <c r="U127" s="79" t="b">
        <f t="shared" si="57"/>
        <v>0</v>
      </c>
      <c r="V127" s="79" t="b">
        <f t="shared" si="58"/>
        <v>0</v>
      </c>
      <c r="W127" s="79" t="b">
        <f t="shared" si="59"/>
        <v>0</v>
      </c>
      <c r="X127" s="79" t="b">
        <f t="shared" si="60"/>
        <v>0</v>
      </c>
      <c r="Y127" s="81" t="b">
        <f t="shared" si="61"/>
        <v>0</v>
      </c>
      <c r="Z127" s="59"/>
      <c r="AA127" s="60"/>
      <c r="AB127" s="60"/>
      <c r="AC127" s="60"/>
      <c r="AD127" s="60"/>
      <c r="AE127" s="60"/>
      <c r="AF127" s="60"/>
      <c r="AG127" s="60"/>
      <c r="AH127" s="60"/>
      <c r="AI127" s="60"/>
      <c r="AJ127" s="60"/>
      <c r="AK127" s="60"/>
      <c r="AL127" s="60"/>
      <c r="AM127" s="60"/>
      <c r="AN127" s="60"/>
      <c r="AO127" s="60"/>
      <c r="AP127" s="60"/>
      <c r="AQ127" s="60"/>
      <c r="AR127" s="60"/>
      <c r="AS127" s="60"/>
      <c r="AT127" s="60"/>
      <c r="AU127" s="60"/>
      <c r="AV127" s="60"/>
      <c r="AW127" s="60"/>
      <c r="AX127" s="60"/>
      <c r="AY127" s="60"/>
      <c r="AZ127" s="60"/>
      <c r="BA127" s="61"/>
      <c r="BC127" s="187" t="b">
        <f t="shared" si="62"/>
        <v>0</v>
      </c>
      <c r="BD127" s="185"/>
      <c r="BE127" s="185"/>
      <c r="BF127" s="185"/>
      <c r="BG127" s="185"/>
      <c r="BH127" s="185" t="b">
        <f t="shared" si="63"/>
        <v>0</v>
      </c>
      <c r="BI127" s="185"/>
      <c r="BJ127" s="185"/>
      <c r="BK127" s="185"/>
      <c r="BL127" s="186"/>
      <c r="BM127" s="95"/>
      <c r="BN127" s="205"/>
      <c r="BO127" s="162"/>
      <c r="BP127" s="168"/>
      <c r="BQ127" s="168"/>
    </row>
    <row r="128" spans="1:69" ht="12" customHeight="1" thickBot="1" x14ac:dyDescent="0.3">
      <c r="A128" s="56" t="s">
        <v>4</v>
      </c>
      <c r="B128" s="63">
        <v>14</v>
      </c>
      <c r="C128" s="62">
        <v>41980</v>
      </c>
      <c r="D128" s="84" t="b">
        <f t="shared" si="40"/>
        <v>0</v>
      </c>
      <c r="E128" s="82" t="b">
        <f t="shared" si="78"/>
        <v>0</v>
      </c>
      <c r="F128" s="82" t="b">
        <f t="shared" si="79"/>
        <v>0</v>
      </c>
      <c r="G128" s="82" t="b">
        <f t="shared" si="43"/>
        <v>0</v>
      </c>
      <c r="H128" s="82" t="b">
        <f t="shared" si="44"/>
        <v>0</v>
      </c>
      <c r="I128" s="82" t="b">
        <f t="shared" si="45"/>
        <v>0</v>
      </c>
      <c r="J128" s="82" t="b">
        <f t="shared" si="46"/>
        <v>0</v>
      </c>
      <c r="K128" s="82" t="b">
        <f t="shared" si="47"/>
        <v>0</v>
      </c>
      <c r="L128" s="87" t="b">
        <f t="shared" si="48"/>
        <v>0</v>
      </c>
      <c r="M128" s="82" t="b">
        <f t="shared" si="49"/>
        <v>0</v>
      </c>
      <c r="N128" s="94" t="b">
        <f t="shared" si="50"/>
        <v>0</v>
      </c>
      <c r="O128" s="82" t="b">
        <f t="shared" si="51"/>
        <v>0</v>
      </c>
      <c r="P128" s="82" t="b">
        <f t="shared" si="52"/>
        <v>0</v>
      </c>
      <c r="Q128" s="82" t="b">
        <f t="shared" si="53"/>
        <v>0</v>
      </c>
      <c r="R128" s="82" t="b">
        <f t="shared" si="54"/>
        <v>0</v>
      </c>
      <c r="S128" s="82" t="b">
        <f t="shared" si="55"/>
        <v>0</v>
      </c>
      <c r="T128" s="82" t="b">
        <f t="shared" si="56"/>
        <v>0</v>
      </c>
      <c r="U128" s="82" t="b">
        <f t="shared" si="57"/>
        <v>0</v>
      </c>
      <c r="V128" s="82" t="b">
        <f t="shared" si="58"/>
        <v>0</v>
      </c>
      <c r="W128" s="82" t="b">
        <f t="shared" si="59"/>
        <v>0</v>
      </c>
      <c r="X128" s="82" t="b">
        <f t="shared" si="60"/>
        <v>0</v>
      </c>
      <c r="Y128" s="83" t="b">
        <f t="shared" si="61"/>
        <v>0</v>
      </c>
      <c r="Z128" s="59"/>
      <c r="AA128" s="60"/>
      <c r="AB128" s="60"/>
      <c r="AC128" s="60"/>
      <c r="AD128" s="60"/>
      <c r="AE128" s="60"/>
      <c r="AF128" s="60"/>
      <c r="AG128" s="60"/>
      <c r="AH128" s="60"/>
      <c r="AI128" s="60"/>
      <c r="AJ128" s="60"/>
      <c r="AK128" s="60"/>
      <c r="AL128" s="60"/>
      <c r="AM128" s="60"/>
      <c r="AN128" s="60"/>
      <c r="AO128" s="60"/>
      <c r="AP128" s="60"/>
      <c r="AQ128" s="60"/>
      <c r="AR128" s="60"/>
      <c r="AS128" s="60"/>
      <c r="AT128" s="60"/>
      <c r="AU128" s="60"/>
      <c r="AV128" s="60"/>
      <c r="AW128" s="60"/>
      <c r="AX128" s="60"/>
      <c r="AY128" s="60"/>
      <c r="AZ128" s="60"/>
      <c r="BA128" s="61"/>
      <c r="BC128" s="193" t="b">
        <f t="shared" si="62"/>
        <v>0</v>
      </c>
      <c r="BD128" s="194"/>
      <c r="BE128" s="194"/>
      <c r="BF128" s="194"/>
      <c r="BG128" s="194"/>
      <c r="BH128" s="194" t="b">
        <f t="shared" si="63"/>
        <v>0</v>
      </c>
      <c r="BI128" s="194"/>
      <c r="BJ128" s="194"/>
      <c r="BK128" s="194"/>
      <c r="BL128" s="195"/>
      <c r="BM128" s="93"/>
      <c r="BN128" s="206"/>
      <c r="BO128" s="163"/>
      <c r="BP128" s="169"/>
      <c r="BQ128" s="169"/>
    </row>
    <row r="129" spans="1:69" ht="12" customHeight="1" x14ac:dyDescent="0.25">
      <c r="A129" s="75" t="s">
        <v>0</v>
      </c>
      <c r="B129" s="51">
        <v>15</v>
      </c>
      <c r="C129" s="50">
        <v>41981</v>
      </c>
      <c r="D129" s="64" t="b">
        <f t="shared" si="40"/>
        <v>0</v>
      </c>
      <c r="E129" s="52" t="b">
        <f>IF(COUNTIF(Z129:BA129,"Cardio1")&gt;0, "Cardio matin")</f>
        <v>0</v>
      </c>
      <c r="F129" s="52" t="b">
        <f>IF(COUNTIF(Z129:BA129,"Cardio2")&gt;0, "Cardio après-midi")</f>
        <v>0</v>
      </c>
      <c r="G129" s="52" t="b">
        <f t="shared" si="43"/>
        <v>0</v>
      </c>
      <c r="H129" s="52" t="b">
        <f t="shared" si="44"/>
        <v>0</v>
      </c>
      <c r="I129" s="52" t="b">
        <f t="shared" si="45"/>
        <v>0</v>
      </c>
      <c r="J129" s="52" t="b">
        <f t="shared" si="46"/>
        <v>0</v>
      </c>
      <c r="K129" s="52" t="b">
        <f t="shared" si="47"/>
        <v>0</v>
      </c>
      <c r="L129" s="85" t="b">
        <f t="shared" si="48"/>
        <v>0</v>
      </c>
      <c r="M129" s="52" t="b">
        <f t="shared" si="49"/>
        <v>0</v>
      </c>
      <c r="N129" s="98" t="b">
        <f t="shared" si="50"/>
        <v>0</v>
      </c>
      <c r="O129" s="52" t="b">
        <f t="shared" si="51"/>
        <v>0</v>
      </c>
      <c r="P129" s="52" t="b">
        <f t="shared" si="52"/>
        <v>0</v>
      </c>
      <c r="Q129" s="52" t="b">
        <f t="shared" si="53"/>
        <v>0</v>
      </c>
      <c r="R129" s="52" t="b">
        <f t="shared" si="54"/>
        <v>0</v>
      </c>
      <c r="S129" s="52" t="b">
        <f t="shared" si="55"/>
        <v>0</v>
      </c>
      <c r="T129" s="52" t="b">
        <f t="shared" si="56"/>
        <v>0</v>
      </c>
      <c r="U129" s="52" t="b">
        <f t="shared" si="57"/>
        <v>0</v>
      </c>
      <c r="V129" s="52" t="b">
        <f t="shared" si="58"/>
        <v>0</v>
      </c>
      <c r="W129" s="52" t="b">
        <f t="shared" si="59"/>
        <v>0</v>
      </c>
      <c r="X129" s="52" t="b">
        <f t="shared" si="60"/>
        <v>0</v>
      </c>
      <c r="Y129" s="53" t="b">
        <f t="shared" si="61"/>
        <v>0</v>
      </c>
      <c r="Z129" s="65"/>
      <c r="AA129" s="54"/>
      <c r="AB129" s="54"/>
      <c r="AC129" s="54"/>
      <c r="AD129" s="54"/>
      <c r="AE129" s="54"/>
      <c r="AF129" s="54"/>
      <c r="AG129" s="54"/>
      <c r="AH129" s="54"/>
      <c r="AI129" s="54"/>
      <c r="AJ129" s="54"/>
      <c r="AK129" s="54"/>
      <c r="AL129" s="54"/>
      <c r="AM129" s="54"/>
      <c r="AN129" s="54"/>
      <c r="AO129" s="54"/>
      <c r="AP129" s="54"/>
      <c r="AQ129" s="54"/>
      <c r="AR129" s="54"/>
      <c r="AS129" s="54"/>
      <c r="AT129" s="54"/>
      <c r="AU129" s="54"/>
      <c r="AV129" s="54"/>
      <c r="AW129" s="54"/>
      <c r="AX129" s="54"/>
      <c r="AY129" s="54"/>
      <c r="AZ129" s="54"/>
      <c r="BA129" s="55"/>
      <c r="BC129" s="188" t="b">
        <f t="shared" si="62"/>
        <v>0</v>
      </c>
      <c r="BD129" s="189"/>
      <c r="BE129" s="189"/>
      <c r="BF129" s="189"/>
      <c r="BG129" s="189"/>
      <c r="BH129" s="189" t="b">
        <f t="shared" si="63"/>
        <v>0</v>
      </c>
      <c r="BI129" s="189"/>
      <c r="BJ129" s="189"/>
      <c r="BK129" s="189"/>
      <c r="BL129" s="190"/>
      <c r="BM129" s="97"/>
      <c r="BN129" s="204">
        <v>19</v>
      </c>
      <c r="BO129" s="161"/>
      <c r="BP129" s="167"/>
      <c r="BQ129" s="167"/>
    </row>
    <row r="130" spans="1:69" ht="12" customHeight="1" x14ac:dyDescent="0.25">
      <c r="A130" s="74" t="s">
        <v>80</v>
      </c>
      <c r="B130" s="58">
        <v>15</v>
      </c>
      <c r="C130" s="57">
        <v>41982</v>
      </c>
      <c r="D130" s="80" t="b">
        <f t="shared" si="40"/>
        <v>0</v>
      </c>
      <c r="E130" s="79" t="b">
        <f t="shared" ref="E130:E135" si="80">IF(COUNTIF(Z130:BA130,"Cardio.")&gt;0, "Cardio1")</f>
        <v>0</v>
      </c>
      <c r="F130" s="79" t="b">
        <f t="shared" ref="F130:F135" si="81">IF(COUNTIF(Z130:BA130,"Cardio")&gt;0, "Cardio2")</f>
        <v>0</v>
      </c>
      <c r="G130" s="79" t="b">
        <f t="shared" si="43"/>
        <v>0</v>
      </c>
      <c r="H130" s="79" t="b">
        <f t="shared" si="44"/>
        <v>0</v>
      </c>
      <c r="I130" s="79" t="b">
        <f t="shared" si="45"/>
        <v>0</v>
      </c>
      <c r="J130" s="79" t="b">
        <f t="shared" si="46"/>
        <v>0</v>
      </c>
      <c r="K130" s="79" t="b">
        <f t="shared" si="47"/>
        <v>0</v>
      </c>
      <c r="L130" s="86" t="b">
        <f t="shared" si="48"/>
        <v>0</v>
      </c>
      <c r="M130" s="79" t="b">
        <f t="shared" si="49"/>
        <v>0</v>
      </c>
      <c r="N130" s="96" t="b">
        <f t="shared" si="50"/>
        <v>0</v>
      </c>
      <c r="O130" s="79" t="b">
        <f t="shared" si="51"/>
        <v>0</v>
      </c>
      <c r="P130" s="79" t="b">
        <f t="shared" si="52"/>
        <v>0</v>
      </c>
      <c r="Q130" s="79" t="b">
        <f t="shared" si="53"/>
        <v>0</v>
      </c>
      <c r="R130" s="79" t="b">
        <f t="shared" si="54"/>
        <v>0</v>
      </c>
      <c r="S130" s="79" t="b">
        <f t="shared" si="55"/>
        <v>0</v>
      </c>
      <c r="T130" s="79" t="b">
        <f t="shared" si="56"/>
        <v>0</v>
      </c>
      <c r="U130" s="79" t="b">
        <f t="shared" si="57"/>
        <v>0</v>
      </c>
      <c r="V130" s="79" t="b">
        <f t="shared" si="58"/>
        <v>0</v>
      </c>
      <c r="W130" s="79" t="b">
        <f t="shared" si="59"/>
        <v>0</v>
      </c>
      <c r="X130" s="79" t="b">
        <f t="shared" si="60"/>
        <v>0</v>
      </c>
      <c r="Y130" s="81" t="b">
        <f t="shared" si="61"/>
        <v>0</v>
      </c>
      <c r="Z130" s="59"/>
      <c r="AA130" s="60"/>
      <c r="AB130" s="60"/>
      <c r="AC130" s="60"/>
      <c r="AD130" s="60"/>
      <c r="AE130" s="60"/>
      <c r="AF130" s="60"/>
      <c r="AG130" s="60"/>
      <c r="AH130" s="60"/>
      <c r="AI130" s="60"/>
      <c r="AJ130" s="60"/>
      <c r="AK130" s="60"/>
      <c r="AL130" s="60"/>
      <c r="AM130" s="60"/>
      <c r="AN130" s="60"/>
      <c r="AO130" s="60"/>
      <c r="AP130" s="60"/>
      <c r="AQ130" s="60"/>
      <c r="AR130" s="60"/>
      <c r="AS130" s="60"/>
      <c r="AT130" s="60"/>
      <c r="AU130" s="60"/>
      <c r="AV130" s="60"/>
      <c r="AW130" s="60"/>
      <c r="AX130" s="60"/>
      <c r="AY130" s="60"/>
      <c r="AZ130" s="60"/>
      <c r="BA130" s="61"/>
      <c r="BC130" s="187" t="b">
        <f t="shared" si="62"/>
        <v>0</v>
      </c>
      <c r="BD130" s="185"/>
      <c r="BE130" s="185"/>
      <c r="BF130" s="185"/>
      <c r="BG130" s="185"/>
      <c r="BH130" s="185" t="b">
        <f t="shared" si="63"/>
        <v>0</v>
      </c>
      <c r="BI130" s="185"/>
      <c r="BJ130" s="185"/>
      <c r="BK130" s="185"/>
      <c r="BL130" s="186"/>
      <c r="BM130" s="95"/>
      <c r="BN130" s="205"/>
      <c r="BO130" s="162"/>
      <c r="BP130" s="168"/>
      <c r="BQ130" s="168"/>
    </row>
    <row r="131" spans="1:69" ht="12" customHeight="1" x14ac:dyDescent="0.25">
      <c r="A131" s="74" t="s">
        <v>81</v>
      </c>
      <c r="B131" s="58">
        <v>15</v>
      </c>
      <c r="C131" s="57">
        <v>41983</v>
      </c>
      <c r="D131" s="80" t="b">
        <f t="shared" ref="D131:D194" si="82">IF(COUNTIF(Z131:BA131,"Balnéo")&gt;0, "Balnéo")</f>
        <v>0</v>
      </c>
      <c r="E131" s="79" t="b">
        <f t="shared" si="80"/>
        <v>0</v>
      </c>
      <c r="F131" s="79" t="b">
        <f t="shared" si="81"/>
        <v>0</v>
      </c>
      <c r="G131" s="79" t="b">
        <f t="shared" ref="G131:G194" si="83">IF(COUNTIF(Z131:BA131,"Décrassage")&gt;0, "Décrassage")</f>
        <v>0</v>
      </c>
      <c r="H131" s="79" t="b">
        <f t="shared" ref="H131:H194" si="84">IF(COUNTIF(Z131:BA131,"Match Amical")&gt;0, "Match amical")</f>
        <v>0</v>
      </c>
      <c r="I131" s="79" t="b">
        <f t="shared" ref="I131:I194" si="85">IF(COUNTIF(Z131:BA131,"Match officiel domicile")&gt;0, "Match officiel domicile")</f>
        <v>0</v>
      </c>
      <c r="J131" s="79" t="b">
        <f t="shared" ref="J131:J194" si="86">IF(COUNTIF(Z131:BA131,"Match officiel extérieur")&gt;0, "Match officiel extérieur")</f>
        <v>0</v>
      </c>
      <c r="K131" s="79" t="b">
        <f t="shared" ref="K131:K194" si="87">IF(COUNTIF(Z131:BA131,"Muscu + Cardio1")&gt;0, "Muscu + Cardio matin")</f>
        <v>0</v>
      </c>
      <c r="L131" s="86" t="b">
        <f t="shared" ref="L131:L194" si="88">IF(COUNTIF(Z131:BA131,"Muscu + Cardio2")&gt;0, "Muscu + Cardio après-midi")</f>
        <v>0</v>
      </c>
      <c r="M131" s="79" t="b">
        <f t="shared" ref="M131:M194" si="89">IF(COUNTIF(Z131:BA131,"Musculation1")&gt;0, "Musculation matin")</f>
        <v>0</v>
      </c>
      <c r="N131" s="96" t="b">
        <f t="shared" ref="N131:N194" si="90">IF(COUNTIF(Z131:BA131,"Musculation2")&gt;0, "Musculation après-midi")</f>
        <v>0</v>
      </c>
      <c r="O131" s="79" t="b">
        <f t="shared" ref="O131:O194" si="91">IF(COUNTIF(Z131:BA131,"Volley / Muscu1")&gt;0, "Volley/Muscu matin")</f>
        <v>0</v>
      </c>
      <c r="P131" s="79" t="b">
        <f t="shared" ref="P131:P194" si="92">IF(COUNTIF(Z131:BA131,"Volley / Muscu2")&gt;0, "Volley/Muscu après-midi")</f>
        <v>0</v>
      </c>
      <c r="Q131" s="79" t="b">
        <f t="shared" ref="Q131:Q194" si="93">IF(COUNTIF(Z131:BA131,"Récupération")&gt;0, "Récupération")</f>
        <v>0</v>
      </c>
      <c r="R131" s="79" t="b">
        <f t="shared" ref="R131:R194" si="94">IF(COUNTIF(Z131:BA131,"Repos matin")&gt;0, "Repos matin")</f>
        <v>0</v>
      </c>
      <c r="S131" s="79" t="b">
        <f t="shared" ref="S131:S194" si="95">IF(COUNTIF(Z131:BA131,"Repos après-midi")&gt;0, "Repos après-midi")</f>
        <v>0</v>
      </c>
      <c r="T131" s="79" t="b">
        <f t="shared" ref="T131:T194" si="96">IF(COUNTIF(Z131:BA131,"Repos journée")&gt;0, "Repos journée")</f>
        <v>0</v>
      </c>
      <c r="U131" s="79" t="b">
        <f t="shared" ref="U131:U194" si="97">IF(COUNTIF(Z131:BA131,"Vacances")&gt;0, "Vacances")</f>
        <v>0</v>
      </c>
      <c r="V131" s="79" t="b">
        <f t="shared" ref="V131:V194" si="98">IF(COUNTIF(Z131:BA131,"Vidéo")&gt;0, "Vidéo")</f>
        <v>0</v>
      </c>
      <c r="W131" s="79" t="b">
        <f t="shared" ref="W131:W194" si="99">IF(COUNTIF(Z131:BA131,"Volley1")&gt;0, "Volley matin")</f>
        <v>0</v>
      </c>
      <c r="X131" s="79" t="b">
        <f t="shared" ref="X131:X194" si="100">IF(COUNTIF(Z131:BA131,"Volley2")&gt;0, "Volley après-midi")</f>
        <v>0</v>
      </c>
      <c r="Y131" s="81" t="b">
        <f t="shared" ref="Y131:Y194" si="101">IF(COUNTIF(Z131:BA131,"Voyage")&gt;0, "Voyage")</f>
        <v>0</v>
      </c>
      <c r="Z131" s="59"/>
      <c r="AA131" s="60"/>
      <c r="AB131" s="60"/>
      <c r="AC131" s="60"/>
      <c r="AD131" s="60"/>
      <c r="AE131" s="60"/>
      <c r="AF131" s="60"/>
      <c r="AG131" s="60"/>
      <c r="AH131" s="60"/>
      <c r="AI131" s="60"/>
      <c r="AJ131" s="60"/>
      <c r="AK131" s="60"/>
      <c r="AL131" s="60"/>
      <c r="AM131" s="60"/>
      <c r="AN131" s="60"/>
      <c r="AO131" s="60"/>
      <c r="AP131" s="60"/>
      <c r="AQ131" s="60"/>
      <c r="AR131" s="60"/>
      <c r="AS131" s="60"/>
      <c r="AT131" s="60"/>
      <c r="AU131" s="60"/>
      <c r="AV131" s="60"/>
      <c r="AW131" s="60"/>
      <c r="AX131" s="60"/>
      <c r="AY131" s="60"/>
      <c r="AZ131" s="60"/>
      <c r="BA131" s="61"/>
      <c r="BC131" s="187" t="b">
        <f t="shared" ref="BC131:BC194" si="102">IF(E131="Cardio matin",("Cardio matin"),IF(G131="Décrassage",("Décrassage"),IF(K131="Muscu + Cardio matin",("Muscu + Cardio matin"),IF(M131="Musculation matin",("Musculation matin"),IF(O131="Volley/Muscu matin",("Volley/Muscu matin"),IF(R131="Repos matin",("Repos matin"),IF(T131="Repos journée",("Repos journée"),IF(U131="Vacances",("Vacances"),IF(W131="Volley matin",("Volley matin"),IF(Y131="Voyage",("Voyage")))))))))))</f>
        <v>0</v>
      </c>
      <c r="BD131" s="185"/>
      <c r="BE131" s="185"/>
      <c r="BF131" s="185"/>
      <c r="BG131" s="185"/>
      <c r="BH131" s="185" t="b">
        <f t="shared" ref="BH131:BH194" si="103">IF(F131="Cardio après-midi",("Cardio après-midi"),IF(H131="Match amical",("Match amical"),IF(I131="Match officiel domicile",("Match officiel domicile"),IF("Match officiel extérieur"=7,("Match officiel extérieur"),IF(L131="Muscu + Cardio après-midi",("Muscu + Cardio après-midi"),IF(N131="Musculation après-midi",("Musculation après-midi"),IF(P131="Volley/Muscu après-midi",("Volley/Muscu après-midi"),IF(S131="Repos après-midi",("Repos après-midi"),IF(T131="Repos journée",("Repos journée"),IF(U131="Vacances",("Vacances"),IF(X131="Volley après-midi",("Volley après-midi"),IF(Y131="Voyage",("Voyage")))))))))))))</f>
        <v>0</v>
      </c>
      <c r="BI131" s="185"/>
      <c r="BJ131" s="185"/>
      <c r="BK131" s="185"/>
      <c r="BL131" s="186"/>
      <c r="BM131" s="95"/>
      <c r="BN131" s="205"/>
      <c r="BO131" s="162"/>
      <c r="BP131" s="168"/>
      <c r="BQ131" s="168"/>
    </row>
    <row r="132" spans="1:69" ht="12" customHeight="1" x14ac:dyDescent="0.25">
      <c r="A132" s="74" t="s">
        <v>1</v>
      </c>
      <c r="B132" s="58">
        <v>15</v>
      </c>
      <c r="C132" s="57">
        <v>41984</v>
      </c>
      <c r="D132" s="80" t="b">
        <f t="shared" si="82"/>
        <v>0</v>
      </c>
      <c r="E132" s="79" t="b">
        <f t="shared" si="80"/>
        <v>0</v>
      </c>
      <c r="F132" s="79" t="b">
        <f t="shared" si="81"/>
        <v>0</v>
      </c>
      <c r="G132" s="79" t="b">
        <f t="shared" si="83"/>
        <v>0</v>
      </c>
      <c r="H132" s="79" t="b">
        <f t="shared" si="84"/>
        <v>0</v>
      </c>
      <c r="I132" s="79" t="b">
        <f t="shared" si="85"/>
        <v>0</v>
      </c>
      <c r="J132" s="79" t="b">
        <f t="shared" si="86"/>
        <v>0</v>
      </c>
      <c r="K132" s="79" t="b">
        <f t="shared" si="87"/>
        <v>0</v>
      </c>
      <c r="L132" s="86" t="b">
        <f t="shared" si="88"/>
        <v>0</v>
      </c>
      <c r="M132" s="79" t="b">
        <f t="shared" si="89"/>
        <v>0</v>
      </c>
      <c r="N132" s="96" t="b">
        <f t="shared" si="90"/>
        <v>0</v>
      </c>
      <c r="O132" s="79" t="b">
        <f t="shared" si="91"/>
        <v>0</v>
      </c>
      <c r="P132" s="79" t="b">
        <f t="shared" si="92"/>
        <v>0</v>
      </c>
      <c r="Q132" s="79" t="b">
        <f t="shared" si="93"/>
        <v>0</v>
      </c>
      <c r="R132" s="79" t="b">
        <f t="shared" si="94"/>
        <v>0</v>
      </c>
      <c r="S132" s="79" t="b">
        <f t="shared" si="95"/>
        <v>0</v>
      </c>
      <c r="T132" s="79" t="b">
        <f t="shared" si="96"/>
        <v>0</v>
      </c>
      <c r="U132" s="79" t="b">
        <f t="shared" si="97"/>
        <v>0</v>
      </c>
      <c r="V132" s="79" t="b">
        <f t="shared" si="98"/>
        <v>0</v>
      </c>
      <c r="W132" s="79" t="b">
        <f t="shared" si="99"/>
        <v>0</v>
      </c>
      <c r="X132" s="79" t="b">
        <f t="shared" si="100"/>
        <v>0</v>
      </c>
      <c r="Y132" s="81" t="b">
        <f t="shared" si="101"/>
        <v>0</v>
      </c>
      <c r="Z132" s="59"/>
      <c r="AA132" s="60"/>
      <c r="AB132" s="60"/>
      <c r="AC132" s="60"/>
      <c r="AD132" s="60"/>
      <c r="AE132" s="60"/>
      <c r="AF132" s="60"/>
      <c r="AG132" s="60"/>
      <c r="AH132" s="60"/>
      <c r="AI132" s="60"/>
      <c r="AJ132" s="60"/>
      <c r="AK132" s="60"/>
      <c r="AL132" s="60"/>
      <c r="AM132" s="60"/>
      <c r="AN132" s="60"/>
      <c r="AO132" s="60"/>
      <c r="AP132" s="60"/>
      <c r="AQ132" s="60"/>
      <c r="AR132" s="60"/>
      <c r="AS132" s="60"/>
      <c r="AT132" s="60"/>
      <c r="AU132" s="60"/>
      <c r="AV132" s="60"/>
      <c r="AW132" s="60"/>
      <c r="AX132" s="60"/>
      <c r="AY132" s="60"/>
      <c r="AZ132" s="60"/>
      <c r="BA132" s="61"/>
      <c r="BC132" s="187" t="b">
        <f t="shared" si="102"/>
        <v>0</v>
      </c>
      <c r="BD132" s="185"/>
      <c r="BE132" s="185"/>
      <c r="BF132" s="185"/>
      <c r="BG132" s="185"/>
      <c r="BH132" s="185" t="b">
        <f t="shared" si="103"/>
        <v>0</v>
      </c>
      <c r="BI132" s="185"/>
      <c r="BJ132" s="185"/>
      <c r="BK132" s="185"/>
      <c r="BL132" s="186"/>
      <c r="BM132" s="95"/>
      <c r="BN132" s="205"/>
      <c r="BO132" s="162"/>
      <c r="BP132" s="168"/>
      <c r="BQ132" s="168"/>
    </row>
    <row r="133" spans="1:69" ht="12" customHeight="1" x14ac:dyDescent="0.25">
      <c r="A133" s="74" t="s">
        <v>2</v>
      </c>
      <c r="B133" s="58">
        <v>15</v>
      </c>
      <c r="C133" s="57">
        <v>41985</v>
      </c>
      <c r="D133" s="80" t="b">
        <f t="shared" si="82"/>
        <v>0</v>
      </c>
      <c r="E133" s="79" t="b">
        <f t="shared" si="80"/>
        <v>0</v>
      </c>
      <c r="F133" s="79" t="b">
        <f t="shared" si="81"/>
        <v>0</v>
      </c>
      <c r="G133" s="79" t="b">
        <f t="shared" si="83"/>
        <v>0</v>
      </c>
      <c r="H133" s="79" t="b">
        <f t="shared" si="84"/>
        <v>0</v>
      </c>
      <c r="I133" s="79" t="b">
        <f t="shared" si="85"/>
        <v>0</v>
      </c>
      <c r="J133" s="79" t="b">
        <f t="shared" si="86"/>
        <v>0</v>
      </c>
      <c r="K133" s="79" t="b">
        <f t="shared" si="87"/>
        <v>0</v>
      </c>
      <c r="L133" s="86" t="b">
        <f t="shared" si="88"/>
        <v>0</v>
      </c>
      <c r="M133" s="79" t="b">
        <f t="shared" si="89"/>
        <v>0</v>
      </c>
      <c r="N133" s="96" t="b">
        <f t="shared" si="90"/>
        <v>0</v>
      </c>
      <c r="O133" s="79" t="b">
        <f t="shared" si="91"/>
        <v>0</v>
      </c>
      <c r="P133" s="79" t="b">
        <f t="shared" si="92"/>
        <v>0</v>
      </c>
      <c r="Q133" s="79" t="b">
        <f t="shared" si="93"/>
        <v>0</v>
      </c>
      <c r="R133" s="79" t="b">
        <f t="shared" si="94"/>
        <v>0</v>
      </c>
      <c r="S133" s="79" t="b">
        <f t="shared" si="95"/>
        <v>0</v>
      </c>
      <c r="T133" s="79" t="b">
        <f t="shared" si="96"/>
        <v>0</v>
      </c>
      <c r="U133" s="79" t="b">
        <f t="shared" si="97"/>
        <v>0</v>
      </c>
      <c r="V133" s="79" t="b">
        <f t="shared" si="98"/>
        <v>0</v>
      </c>
      <c r="W133" s="79" t="b">
        <f t="shared" si="99"/>
        <v>0</v>
      </c>
      <c r="X133" s="79" t="b">
        <f t="shared" si="100"/>
        <v>0</v>
      </c>
      <c r="Y133" s="81" t="b">
        <f t="shared" si="101"/>
        <v>0</v>
      </c>
      <c r="Z133" s="59"/>
      <c r="AA133" s="60"/>
      <c r="AB133" s="60"/>
      <c r="AC133" s="60"/>
      <c r="AD133" s="60"/>
      <c r="AE133" s="60"/>
      <c r="AF133" s="60"/>
      <c r="AG133" s="60"/>
      <c r="AH133" s="60"/>
      <c r="AI133" s="60"/>
      <c r="AJ133" s="60"/>
      <c r="AK133" s="60"/>
      <c r="AL133" s="60"/>
      <c r="AM133" s="60"/>
      <c r="AN133" s="60"/>
      <c r="AO133" s="60"/>
      <c r="AP133" s="60"/>
      <c r="AQ133" s="60"/>
      <c r="AR133" s="60"/>
      <c r="AS133" s="60"/>
      <c r="AT133" s="60"/>
      <c r="AU133" s="60"/>
      <c r="AV133" s="60"/>
      <c r="AW133" s="60"/>
      <c r="AX133" s="60"/>
      <c r="AY133" s="60"/>
      <c r="AZ133" s="60"/>
      <c r="BA133" s="61"/>
      <c r="BC133" s="187" t="b">
        <f t="shared" si="102"/>
        <v>0</v>
      </c>
      <c r="BD133" s="185"/>
      <c r="BE133" s="185"/>
      <c r="BF133" s="185"/>
      <c r="BG133" s="185"/>
      <c r="BH133" s="185" t="b">
        <f t="shared" si="103"/>
        <v>0</v>
      </c>
      <c r="BI133" s="185"/>
      <c r="BJ133" s="185"/>
      <c r="BK133" s="185"/>
      <c r="BL133" s="186"/>
      <c r="BM133" s="95"/>
      <c r="BN133" s="205"/>
      <c r="BO133" s="162"/>
      <c r="BP133" s="168"/>
      <c r="BQ133" s="168"/>
    </row>
    <row r="134" spans="1:69" ht="12" customHeight="1" x14ac:dyDescent="0.25">
      <c r="A134" s="74" t="s">
        <v>3</v>
      </c>
      <c r="B134" s="58">
        <v>15</v>
      </c>
      <c r="C134" s="57">
        <v>41986</v>
      </c>
      <c r="D134" s="80" t="b">
        <f t="shared" si="82"/>
        <v>0</v>
      </c>
      <c r="E134" s="79" t="b">
        <f t="shared" si="80"/>
        <v>0</v>
      </c>
      <c r="F134" s="79" t="b">
        <f t="shared" si="81"/>
        <v>0</v>
      </c>
      <c r="G134" s="79" t="b">
        <f t="shared" si="83"/>
        <v>0</v>
      </c>
      <c r="H134" s="79" t="b">
        <f t="shared" si="84"/>
        <v>0</v>
      </c>
      <c r="I134" s="79" t="b">
        <f t="shared" si="85"/>
        <v>0</v>
      </c>
      <c r="J134" s="79" t="b">
        <f t="shared" si="86"/>
        <v>0</v>
      </c>
      <c r="K134" s="79" t="b">
        <f t="shared" si="87"/>
        <v>0</v>
      </c>
      <c r="L134" s="86" t="b">
        <f t="shared" si="88"/>
        <v>0</v>
      </c>
      <c r="M134" s="79" t="b">
        <f t="shared" si="89"/>
        <v>0</v>
      </c>
      <c r="N134" s="96" t="b">
        <f t="shared" si="90"/>
        <v>0</v>
      </c>
      <c r="O134" s="79" t="b">
        <f t="shared" si="91"/>
        <v>0</v>
      </c>
      <c r="P134" s="79" t="b">
        <f t="shared" si="92"/>
        <v>0</v>
      </c>
      <c r="Q134" s="79" t="b">
        <f t="shared" si="93"/>
        <v>0</v>
      </c>
      <c r="R134" s="79" t="b">
        <f t="shared" si="94"/>
        <v>0</v>
      </c>
      <c r="S134" s="79" t="b">
        <f t="shared" si="95"/>
        <v>0</v>
      </c>
      <c r="T134" s="79" t="b">
        <f t="shared" si="96"/>
        <v>0</v>
      </c>
      <c r="U134" s="79" t="b">
        <f t="shared" si="97"/>
        <v>0</v>
      </c>
      <c r="V134" s="79" t="b">
        <f t="shared" si="98"/>
        <v>0</v>
      </c>
      <c r="W134" s="79" t="b">
        <f t="shared" si="99"/>
        <v>0</v>
      </c>
      <c r="X134" s="79" t="b">
        <f t="shared" si="100"/>
        <v>0</v>
      </c>
      <c r="Y134" s="81" t="b">
        <f t="shared" si="101"/>
        <v>0</v>
      </c>
      <c r="Z134" s="59"/>
      <c r="AA134" s="60"/>
      <c r="AB134" s="60"/>
      <c r="AC134" s="60"/>
      <c r="AD134" s="60"/>
      <c r="AE134" s="60"/>
      <c r="AF134" s="60"/>
      <c r="AG134" s="60"/>
      <c r="AH134" s="60"/>
      <c r="AI134" s="60"/>
      <c r="AJ134" s="60"/>
      <c r="AK134" s="60"/>
      <c r="AL134" s="60"/>
      <c r="AM134" s="60"/>
      <c r="AN134" s="60"/>
      <c r="AO134" s="60"/>
      <c r="AP134" s="60"/>
      <c r="AQ134" s="60"/>
      <c r="AR134" s="60"/>
      <c r="AS134" s="60"/>
      <c r="AT134" s="60"/>
      <c r="AU134" s="60"/>
      <c r="AV134" s="60"/>
      <c r="AW134" s="60"/>
      <c r="AX134" s="60"/>
      <c r="AY134" s="60"/>
      <c r="AZ134" s="60"/>
      <c r="BA134" s="61"/>
      <c r="BC134" s="187" t="b">
        <f t="shared" si="102"/>
        <v>0</v>
      </c>
      <c r="BD134" s="185"/>
      <c r="BE134" s="185"/>
      <c r="BF134" s="185"/>
      <c r="BG134" s="185"/>
      <c r="BH134" s="185" t="b">
        <f t="shared" si="103"/>
        <v>0</v>
      </c>
      <c r="BI134" s="185"/>
      <c r="BJ134" s="185"/>
      <c r="BK134" s="185"/>
      <c r="BL134" s="186"/>
      <c r="BM134" s="95"/>
      <c r="BN134" s="205"/>
      <c r="BO134" s="162"/>
      <c r="BP134" s="168"/>
      <c r="BQ134" s="168"/>
    </row>
    <row r="135" spans="1:69" ht="12" customHeight="1" thickBot="1" x14ac:dyDescent="0.3">
      <c r="A135" s="56" t="s">
        <v>4</v>
      </c>
      <c r="B135" s="63">
        <v>15</v>
      </c>
      <c r="C135" s="62">
        <v>41987</v>
      </c>
      <c r="D135" s="84" t="b">
        <f t="shared" si="82"/>
        <v>0</v>
      </c>
      <c r="E135" s="82" t="b">
        <f t="shared" si="80"/>
        <v>0</v>
      </c>
      <c r="F135" s="82" t="b">
        <f t="shared" si="81"/>
        <v>0</v>
      </c>
      <c r="G135" s="82" t="b">
        <f t="shared" si="83"/>
        <v>0</v>
      </c>
      <c r="H135" s="82" t="b">
        <f t="shared" si="84"/>
        <v>0</v>
      </c>
      <c r="I135" s="82" t="b">
        <f t="shared" si="85"/>
        <v>0</v>
      </c>
      <c r="J135" s="82" t="b">
        <f t="shared" si="86"/>
        <v>0</v>
      </c>
      <c r="K135" s="82" t="b">
        <f t="shared" si="87"/>
        <v>0</v>
      </c>
      <c r="L135" s="87" t="b">
        <f t="shared" si="88"/>
        <v>0</v>
      </c>
      <c r="M135" s="82" t="b">
        <f t="shared" si="89"/>
        <v>0</v>
      </c>
      <c r="N135" s="94" t="b">
        <f t="shared" si="90"/>
        <v>0</v>
      </c>
      <c r="O135" s="82" t="b">
        <f t="shared" si="91"/>
        <v>0</v>
      </c>
      <c r="P135" s="82" t="b">
        <f t="shared" si="92"/>
        <v>0</v>
      </c>
      <c r="Q135" s="82" t="b">
        <f t="shared" si="93"/>
        <v>0</v>
      </c>
      <c r="R135" s="82" t="b">
        <f t="shared" si="94"/>
        <v>0</v>
      </c>
      <c r="S135" s="82" t="b">
        <f t="shared" si="95"/>
        <v>0</v>
      </c>
      <c r="T135" s="82" t="b">
        <f t="shared" si="96"/>
        <v>0</v>
      </c>
      <c r="U135" s="82" t="b">
        <f t="shared" si="97"/>
        <v>0</v>
      </c>
      <c r="V135" s="82" t="b">
        <f t="shared" si="98"/>
        <v>0</v>
      </c>
      <c r="W135" s="82" t="b">
        <f t="shared" si="99"/>
        <v>0</v>
      </c>
      <c r="X135" s="82" t="b">
        <f t="shared" si="100"/>
        <v>0</v>
      </c>
      <c r="Y135" s="83" t="b">
        <f t="shared" si="101"/>
        <v>0</v>
      </c>
      <c r="Z135" s="59"/>
      <c r="AA135" s="60"/>
      <c r="AB135" s="60"/>
      <c r="AC135" s="60"/>
      <c r="AD135" s="60"/>
      <c r="AE135" s="60"/>
      <c r="AF135" s="60"/>
      <c r="AG135" s="60"/>
      <c r="AH135" s="60"/>
      <c r="AI135" s="60"/>
      <c r="AJ135" s="60"/>
      <c r="AK135" s="60"/>
      <c r="AL135" s="60"/>
      <c r="AM135" s="60"/>
      <c r="AN135" s="60"/>
      <c r="AO135" s="60"/>
      <c r="AP135" s="60"/>
      <c r="AQ135" s="60"/>
      <c r="AR135" s="60"/>
      <c r="AS135" s="60"/>
      <c r="AT135" s="60"/>
      <c r="AU135" s="60"/>
      <c r="AV135" s="60"/>
      <c r="AW135" s="60"/>
      <c r="AX135" s="60"/>
      <c r="AY135" s="60"/>
      <c r="AZ135" s="60"/>
      <c r="BA135" s="61"/>
      <c r="BC135" s="193" t="b">
        <f t="shared" si="102"/>
        <v>0</v>
      </c>
      <c r="BD135" s="194"/>
      <c r="BE135" s="194"/>
      <c r="BF135" s="194"/>
      <c r="BG135" s="194"/>
      <c r="BH135" s="194" t="b">
        <f t="shared" si="103"/>
        <v>0</v>
      </c>
      <c r="BI135" s="194"/>
      <c r="BJ135" s="194"/>
      <c r="BK135" s="194"/>
      <c r="BL135" s="195"/>
      <c r="BM135" s="93"/>
      <c r="BN135" s="206"/>
      <c r="BO135" s="163"/>
      <c r="BP135" s="169"/>
      <c r="BQ135" s="169"/>
    </row>
    <row r="136" spans="1:69" ht="12" customHeight="1" x14ac:dyDescent="0.25">
      <c r="A136" s="75" t="s">
        <v>0</v>
      </c>
      <c r="B136" s="51">
        <v>16</v>
      </c>
      <c r="C136" s="50">
        <v>41988</v>
      </c>
      <c r="D136" s="64" t="b">
        <f t="shared" si="82"/>
        <v>0</v>
      </c>
      <c r="E136" s="52" t="b">
        <f>IF(COUNTIF(Z136:BA136,"Cardio1")&gt;0, "Cardio matin")</f>
        <v>0</v>
      </c>
      <c r="F136" s="52" t="b">
        <f>IF(COUNTIF(Z136:BA136,"Cardio2")&gt;0, "Cardio après-midi")</f>
        <v>0</v>
      </c>
      <c r="G136" s="52" t="b">
        <f t="shared" si="83"/>
        <v>0</v>
      </c>
      <c r="H136" s="52" t="b">
        <f t="shared" si="84"/>
        <v>0</v>
      </c>
      <c r="I136" s="52" t="b">
        <f t="shared" si="85"/>
        <v>0</v>
      </c>
      <c r="J136" s="52" t="b">
        <f t="shared" si="86"/>
        <v>0</v>
      </c>
      <c r="K136" s="52" t="b">
        <f t="shared" si="87"/>
        <v>0</v>
      </c>
      <c r="L136" s="85" t="b">
        <f t="shared" si="88"/>
        <v>0</v>
      </c>
      <c r="M136" s="52" t="b">
        <f t="shared" si="89"/>
        <v>0</v>
      </c>
      <c r="N136" s="98" t="b">
        <f t="shared" si="90"/>
        <v>0</v>
      </c>
      <c r="O136" s="52" t="b">
        <f t="shared" si="91"/>
        <v>0</v>
      </c>
      <c r="P136" s="52" t="b">
        <f t="shared" si="92"/>
        <v>0</v>
      </c>
      <c r="Q136" s="52" t="b">
        <f t="shared" si="93"/>
        <v>0</v>
      </c>
      <c r="R136" s="52" t="b">
        <f t="shared" si="94"/>
        <v>0</v>
      </c>
      <c r="S136" s="52" t="b">
        <f t="shared" si="95"/>
        <v>0</v>
      </c>
      <c r="T136" s="52" t="b">
        <f t="shared" si="96"/>
        <v>0</v>
      </c>
      <c r="U136" s="52" t="b">
        <f t="shared" si="97"/>
        <v>0</v>
      </c>
      <c r="V136" s="52" t="b">
        <f t="shared" si="98"/>
        <v>0</v>
      </c>
      <c r="W136" s="52" t="b">
        <f t="shared" si="99"/>
        <v>0</v>
      </c>
      <c r="X136" s="52" t="b">
        <f t="shared" si="100"/>
        <v>0</v>
      </c>
      <c r="Y136" s="53" t="b">
        <f t="shared" si="101"/>
        <v>0</v>
      </c>
      <c r="Z136" s="65"/>
      <c r="AA136" s="54"/>
      <c r="AB136" s="54"/>
      <c r="AC136" s="54"/>
      <c r="AD136" s="54"/>
      <c r="AE136" s="54"/>
      <c r="AF136" s="54"/>
      <c r="AG136" s="54"/>
      <c r="AH136" s="54"/>
      <c r="AI136" s="54"/>
      <c r="AJ136" s="54"/>
      <c r="AK136" s="54"/>
      <c r="AL136" s="54"/>
      <c r="AM136" s="54"/>
      <c r="AN136" s="54"/>
      <c r="AO136" s="54"/>
      <c r="AP136" s="54"/>
      <c r="AQ136" s="54"/>
      <c r="AR136" s="54"/>
      <c r="AS136" s="54"/>
      <c r="AT136" s="54"/>
      <c r="AU136" s="54"/>
      <c r="AV136" s="54"/>
      <c r="AW136" s="54"/>
      <c r="AX136" s="54"/>
      <c r="AY136" s="54"/>
      <c r="AZ136" s="54"/>
      <c r="BA136" s="55"/>
      <c r="BC136" s="188" t="b">
        <f t="shared" si="102"/>
        <v>0</v>
      </c>
      <c r="BD136" s="189"/>
      <c r="BE136" s="189"/>
      <c r="BF136" s="189"/>
      <c r="BG136" s="189"/>
      <c r="BH136" s="189" t="b">
        <f t="shared" si="103"/>
        <v>0</v>
      </c>
      <c r="BI136" s="189"/>
      <c r="BJ136" s="189"/>
      <c r="BK136" s="189"/>
      <c r="BL136" s="190"/>
      <c r="BM136" s="97"/>
      <c r="BN136" s="204">
        <v>20</v>
      </c>
      <c r="BO136" s="161"/>
      <c r="BP136" s="167"/>
      <c r="BQ136" s="167"/>
    </row>
    <row r="137" spans="1:69" ht="12" customHeight="1" x14ac:dyDescent="0.25">
      <c r="A137" s="74" t="s">
        <v>80</v>
      </c>
      <c r="B137" s="58">
        <v>16</v>
      </c>
      <c r="C137" s="57">
        <v>41989</v>
      </c>
      <c r="D137" s="80" t="b">
        <f t="shared" si="82"/>
        <v>0</v>
      </c>
      <c r="E137" s="79" t="b">
        <f t="shared" ref="E137:E142" si="104">IF(COUNTIF(Z137:BA137,"Cardio.")&gt;0, "Cardio1")</f>
        <v>0</v>
      </c>
      <c r="F137" s="79" t="b">
        <f t="shared" ref="F137:F142" si="105">IF(COUNTIF(Z137:BA137,"Cardio")&gt;0, "Cardio2")</f>
        <v>0</v>
      </c>
      <c r="G137" s="79" t="b">
        <f t="shared" si="83"/>
        <v>0</v>
      </c>
      <c r="H137" s="79" t="b">
        <f t="shared" si="84"/>
        <v>0</v>
      </c>
      <c r="I137" s="79" t="b">
        <f t="shared" si="85"/>
        <v>0</v>
      </c>
      <c r="J137" s="79" t="b">
        <f t="shared" si="86"/>
        <v>0</v>
      </c>
      <c r="K137" s="79" t="b">
        <f t="shared" si="87"/>
        <v>0</v>
      </c>
      <c r="L137" s="86" t="b">
        <f t="shared" si="88"/>
        <v>0</v>
      </c>
      <c r="M137" s="79" t="b">
        <f t="shared" si="89"/>
        <v>0</v>
      </c>
      <c r="N137" s="96" t="b">
        <f t="shared" si="90"/>
        <v>0</v>
      </c>
      <c r="O137" s="79" t="b">
        <f t="shared" si="91"/>
        <v>0</v>
      </c>
      <c r="P137" s="79" t="b">
        <f t="shared" si="92"/>
        <v>0</v>
      </c>
      <c r="Q137" s="79" t="b">
        <f t="shared" si="93"/>
        <v>0</v>
      </c>
      <c r="R137" s="79" t="b">
        <f t="shared" si="94"/>
        <v>0</v>
      </c>
      <c r="S137" s="79" t="b">
        <f t="shared" si="95"/>
        <v>0</v>
      </c>
      <c r="T137" s="79" t="b">
        <f t="shared" si="96"/>
        <v>0</v>
      </c>
      <c r="U137" s="79" t="b">
        <f t="shared" si="97"/>
        <v>0</v>
      </c>
      <c r="V137" s="79" t="b">
        <f t="shared" si="98"/>
        <v>0</v>
      </c>
      <c r="W137" s="79" t="b">
        <f t="shared" si="99"/>
        <v>0</v>
      </c>
      <c r="X137" s="79" t="b">
        <f t="shared" si="100"/>
        <v>0</v>
      </c>
      <c r="Y137" s="81" t="b">
        <f t="shared" si="101"/>
        <v>0</v>
      </c>
      <c r="Z137" s="59"/>
      <c r="AA137" s="60"/>
      <c r="AB137" s="60"/>
      <c r="AC137" s="60"/>
      <c r="AD137" s="60"/>
      <c r="AE137" s="60"/>
      <c r="AF137" s="60"/>
      <c r="AG137" s="60"/>
      <c r="AH137" s="60"/>
      <c r="AI137" s="60"/>
      <c r="AJ137" s="60"/>
      <c r="AK137" s="60"/>
      <c r="AL137" s="60"/>
      <c r="AM137" s="60"/>
      <c r="AN137" s="60"/>
      <c r="AO137" s="60"/>
      <c r="AP137" s="60"/>
      <c r="AQ137" s="60"/>
      <c r="AR137" s="60"/>
      <c r="AS137" s="60"/>
      <c r="AT137" s="60"/>
      <c r="AU137" s="60"/>
      <c r="AV137" s="60"/>
      <c r="AW137" s="60"/>
      <c r="AX137" s="60"/>
      <c r="AY137" s="60"/>
      <c r="AZ137" s="60"/>
      <c r="BA137" s="61"/>
      <c r="BC137" s="187" t="b">
        <f t="shared" si="102"/>
        <v>0</v>
      </c>
      <c r="BD137" s="185"/>
      <c r="BE137" s="185"/>
      <c r="BF137" s="185"/>
      <c r="BG137" s="185"/>
      <c r="BH137" s="185" t="b">
        <f t="shared" si="103"/>
        <v>0</v>
      </c>
      <c r="BI137" s="185"/>
      <c r="BJ137" s="185"/>
      <c r="BK137" s="185"/>
      <c r="BL137" s="186"/>
      <c r="BM137" s="95"/>
      <c r="BN137" s="205"/>
      <c r="BO137" s="162"/>
      <c r="BP137" s="168"/>
      <c r="BQ137" s="168"/>
    </row>
    <row r="138" spans="1:69" ht="12" customHeight="1" x14ac:dyDescent="0.25">
      <c r="A138" s="74" t="s">
        <v>81</v>
      </c>
      <c r="B138" s="58">
        <v>16</v>
      </c>
      <c r="C138" s="57">
        <v>41990</v>
      </c>
      <c r="D138" s="80" t="b">
        <f t="shared" si="82"/>
        <v>0</v>
      </c>
      <c r="E138" s="79" t="b">
        <f t="shared" si="104"/>
        <v>0</v>
      </c>
      <c r="F138" s="79" t="b">
        <f t="shared" si="105"/>
        <v>0</v>
      </c>
      <c r="G138" s="79" t="b">
        <f t="shared" si="83"/>
        <v>0</v>
      </c>
      <c r="H138" s="79" t="b">
        <f t="shared" si="84"/>
        <v>0</v>
      </c>
      <c r="I138" s="79" t="b">
        <f t="shared" si="85"/>
        <v>0</v>
      </c>
      <c r="J138" s="79" t="b">
        <f t="shared" si="86"/>
        <v>0</v>
      </c>
      <c r="K138" s="79" t="b">
        <f t="shared" si="87"/>
        <v>0</v>
      </c>
      <c r="L138" s="86" t="b">
        <f t="shared" si="88"/>
        <v>0</v>
      </c>
      <c r="M138" s="79" t="b">
        <f t="shared" si="89"/>
        <v>0</v>
      </c>
      <c r="N138" s="96" t="b">
        <f t="shared" si="90"/>
        <v>0</v>
      </c>
      <c r="O138" s="79" t="b">
        <f t="shared" si="91"/>
        <v>0</v>
      </c>
      <c r="P138" s="79" t="b">
        <f t="shared" si="92"/>
        <v>0</v>
      </c>
      <c r="Q138" s="79" t="b">
        <f t="shared" si="93"/>
        <v>0</v>
      </c>
      <c r="R138" s="79" t="b">
        <f t="shared" si="94"/>
        <v>0</v>
      </c>
      <c r="S138" s="79" t="b">
        <f t="shared" si="95"/>
        <v>0</v>
      </c>
      <c r="T138" s="79" t="b">
        <f t="shared" si="96"/>
        <v>0</v>
      </c>
      <c r="U138" s="79" t="b">
        <f t="shared" si="97"/>
        <v>0</v>
      </c>
      <c r="V138" s="79" t="b">
        <f t="shared" si="98"/>
        <v>0</v>
      </c>
      <c r="W138" s="79" t="b">
        <f t="shared" si="99"/>
        <v>0</v>
      </c>
      <c r="X138" s="79" t="b">
        <f t="shared" si="100"/>
        <v>0</v>
      </c>
      <c r="Y138" s="81" t="b">
        <f t="shared" si="101"/>
        <v>0</v>
      </c>
      <c r="Z138" s="59"/>
      <c r="AA138" s="60"/>
      <c r="AB138" s="60"/>
      <c r="AC138" s="60"/>
      <c r="AD138" s="60"/>
      <c r="AE138" s="60"/>
      <c r="AF138" s="60"/>
      <c r="AG138" s="60"/>
      <c r="AH138" s="60"/>
      <c r="AI138" s="60"/>
      <c r="AJ138" s="60"/>
      <c r="AK138" s="60"/>
      <c r="AL138" s="60"/>
      <c r="AM138" s="60"/>
      <c r="AN138" s="60"/>
      <c r="AO138" s="60"/>
      <c r="AP138" s="60"/>
      <c r="AQ138" s="60"/>
      <c r="AR138" s="60"/>
      <c r="AS138" s="60"/>
      <c r="AT138" s="60"/>
      <c r="AU138" s="60"/>
      <c r="AV138" s="60"/>
      <c r="AW138" s="60"/>
      <c r="AX138" s="60"/>
      <c r="AY138" s="60"/>
      <c r="AZ138" s="60"/>
      <c r="BA138" s="61"/>
      <c r="BC138" s="187" t="b">
        <f t="shared" si="102"/>
        <v>0</v>
      </c>
      <c r="BD138" s="185"/>
      <c r="BE138" s="185"/>
      <c r="BF138" s="185"/>
      <c r="BG138" s="185"/>
      <c r="BH138" s="185" t="b">
        <f t="shared" si="103"/>
        <v>0</v>
      </c>
      <c r="BI138" s="185"/>
      <c r="BJ138" s="185"/>
      <c r="BK138" s="185"/>
      <c r="BL138" s="186"/>
      <c r="BM138" s="95"/>
      <c r="BN138" s="205"/>
      <c r="BO138" s="162"/>
      <c r="BP138" s="168"/>
      <c r="BQ138" s="168"/>
    </row>
    <row r="139" spans="1:69" ht="12" customHeight="1" x14ac:dyDescent="0.25">
      <c r="A139" s="74" t="s">
        <v>1</v>
      </c>
      <c r="B139" s="58">
        <v>16</v>
      </c>
      <c r="C139" s="57">
        <v>41991</v>
      </c>
      <c r="D139" s="80" t="b">
        <f t="shared" si="82"/>
        <v>0</v>
      </c>
      <c r="E139" s="79" t="b">
        <f t="shared" si="104"/>
        <v>0</v>
      </c>
      <c r="F139" s="79" t="b">
        <f t="shared" si="105"/>
        <v>0</v>
      </c>
      <c r="G139" s="79" t="b">
        <f t="shared" si="83"/>
        <v>0</v>
      </c>
      <c r="H139" s="79" t="b">
        <f t="shared" si="84"/>
        <v>0</v>
      </c>
      <c r="I139" s="79" t="b">
        <f t="shared" si="85"/>
        <v>0</v>
      </c>
      <c r="J139" s="79" t="b">
        <f t="shared" si="86"/>
        <v>0</v>
      </c>
      <c r="K139" s="79" t="b">
        <f t="shared" si="87"/>
        <v>0</v>
      </c>
      <c r="L139" s="86" t="b">
        <f t="shared" si="88"/>
        <v>0</v>
      </c>
      <c r="M139" s="79" t="b">
        <f t="shared" si="89"/>
        <v>0</v>
      </c>
      <c r="N139" s="96" t="b">
        <f t="shared" si="90"/>
        <v>0</v>
      </c>
      <c r="O139" s="79" t="b">
        <f t="shared" si="91"/>
        <v>0</v>
      </c>
      <c r="P139" s="79" t="b">
        <f t="shared" si="92"/>
        <v>0</v>
      </c>
      <c r="Q139" s="79" t="b">
        <f t="shared" si="93"/>
        <v>0</v>
      </c>
      <c r="R139" s="79" t="b">
        <f t="shared" si="94"/>
        <v>0</v>
      </c>
      <c r="S139" s="79" t="b">
        <f t="shared" si="95"/>
        <v>0</v>
      </c>
      <c r="T139" s="79" t="b">
        <f t="shared" si="96"/>
        <v>0</v>
      </c>
      <c r="U139" s="79" t="b">
        <f t="shared" si="97"/>
        <v>0</v>
      </c>
      <c r="V139" s="79" t="b">
        <f t="shared" si="98"/>
        <v>0</v>
      </c>
      <c r="W139" s="79" t="b">
        <f t="shared" si="99"/>
        <v>0</v>
      </c>
      <c r="X139" s="79" t="b">
        <f t="shared" si="100"/>
        <v>0</v>
      </c>
      <c r="Y139" s="81" t="b">
        <f t="shared" si="101"/>
        <v>0</v>
      </c>
      <c r="Z139" s="59"/>
      <c r="AA139" s="60"/>
      <c r="AB139" s="60"/>
      <c r="AC139" s="60"/>
      <c r="AD139" s="60"/>
      <c r="AE139" s="60"/>
      <c r="AF139" s="60"/>
      <c r="AG139" s="60"/>
      <c r="AH139" s="60"/>
      <c r="AI139" s="60"/>
      <c r="AJ139" s="60"/>
      <c r="AK139" s="60"/>
      <c r="AL139" s="60"/>
      <c r="AM139" s="60"/>
      <c r="AN139" s="60"/>
      <c r="AO139" s="60"/>
      <c r="AP139" s="60"/>
      <c r="AQ139" s="60"/>
      <c r="AR139" s="60"/>
      <c r="AS139" s="60"/>
      <c r="AT139" s="60"/>
      <c r="AU139" s="60"/>
      <c r="AV139" s="60"/>
      <c r="AW139" s="60"/>
      <c r="AX139" s="60"/>
      <c r="AY139" s="60"/>
      <c r="AZ139" s="60"/>
      <c r="BA139" s="61"/>
      <c r="BC139" s="187" t="b">
        <f t="shared" si="102"/>
        <v>0</v>
      </c>
      <c r="BD139" s="185"/>
      <c r="BE139" s="185"/>
      <c r="BF139" s="185"/>
      <c r="BG139" s="185"/>
      <c r="BH139" s="185" t="b">
        <f t="shared" si="103"/>
        <v>0</v>
      </c>
      <c r="BI139" s="185"/>
      <c r="BJ139" s="185"/>
      <c r="BK139" s="185"/>
      <c r="BL139" s="186"/>
      <c r="BM139" s="95"/>
      <c r="BN139" s="205"/>
      <c r="BO139" s="162"/>
      <c r="BP139" s="168"/>
      <c r="BQ139" s="168"/>
    </row>
    <row r="140" spans="1:69" ht="12" customHeight="1" x14ac:dyDescent="0.25">
      <c r="A140" s="74" t="s">
        <v>2</v>
      </c>
      <c r="B140" s="58">
        <v>16</v>
      </c>
      <c r="C140" s="57">
        <v>41992</v>
      </c>
      <c r="D140" s="80" t="b">
        <f t="shared" si="82"/>
        <v>0</v>
      </c>
      <c r="E140" s="79" t="b">
        <f t="shared" si="104"/>
        <v>0</v>
      </c>
      <c r="F140" s="79" t="b">
        <f t="shared" si="105"/>
        <v>0</v>
      </c>
      <c r="G140" s="79" t="b">
        <f t="shared" si="83"/>
        <v>0</v>
      </c>
      <c r="H140" s="79" t="b">
        <f t="shared" si="84"/>
        <v>0</v>
      </c>
      <c r="I140" s="79" t="b">
        <f t="shared" si="85"/>
        <v>0</v>
      </c>
      <c r="J140" s="79" t="b">
        <f t="shared" si="86"/>
        <v>0</v>
      </c>
      <c r="K140" s="79" t="b">
        <f t="shared" si="87"/>
        <v>0</v>
      </c>
      <c r="L140" s="86" t="b">
        <f t="shared" si="88"/>
        <v>0</v>
      </c>
      <c r="M140" s="79" t="b">
        <f t="shared" si="89"/>
        <v>0</v>
      </c>
      <c r="N140" s="96" t="b">
        <f t="shared" si="90"/>
        <v>0</v>
      </c>
      <c r="O140" s="79" t="b">
        <f t="shared" si="91"/>
        <v>0</v>
      </c>
      <c r="P140" s="79" t="b">
        <f t="shared" si="92"/>
        <v>0</v>
      </c>
      <c r="Q140" s="79" t="b">
        <f t="shared" si="93"/>
        <v>0</v>
      </c>
      <c r="R140" s="79" t="b">
        <f t="shared" si="94"/>
        <v>0</v>
      </c>
      <c r="S140" s="79" t="b">
        <f t="shared" si="95"/>
        <v>0</v>
      </c>
      <c r="T140" s="79" t="b">
        <f t="shared" si="96"/>
        <v>0</v>
      </c>
      <c r="U140" s="79" t="b">
        <f t="shared" si="97"/>
        <v>0</v>
      </c>
      <c r="V140" s="79" t="b">
        <f t="shared" si="98"/>
        <v>0</v>
      </c>
      <c r="W140" s="79" t="b">
        <f t="shared" si="99"/>
        <v>0</v>
      </c>
      <c r="X140" s="79" t="b">
        <f t="shared" si="100"/>
        <v>0</v>
      </c>
      <c r="Y140" s="81" t="b">
        <f t="shared" si="101"/>
        <v>0</v>
      </c>
      <c r="Z140" s="59"/>
      <c r="AA140" s="60"/>
      <c r="AB140" s="60"/>
      <c r="AC140" s="60"/>
      <c r="AD140" s="60"/>
      <c r="AE140" s="60"/>
      <c r="AF140" s="60"/>
      <c r="AG140" s="60"/>
      <c r="AH140" s="60"/>
      <c r="AI140" s="60"/>
      <c r="AJ140" s="60"/>
      <c r="AK140" s="60"/>
      <c r="AL140" s="60"/>
      <c r="AM140" s="60"/>
      <c r="AN140" s="60"/>
      <c r="AO140" s="60"/>
      <c r="AP140" s="60"/>
      <c r="AQ140" s="60"/>
      <c r="AR140" s="60"/>
      <c r="AS140" s="60"/>
      <c r="AT140" s="60"/>
      <c r="AU140" s="60"/>
      <c r="AV140" s="60"/>
      <c r="AW140" s="60"/>
      <c r="AX140" s="60"/>
      <c r="AY140" s="60"/>
      <c r="AZ140" s="60"/>
      <c r="BA140" s="61"/>
      <c r="BC140" s="187" t="b">
        <f t="shared" si="102"/>
        <v>0</v>
      </c>
      <c r="BD140" s="185"/>
      <c r="BE140" s="185"/>
      <c r="BF140" s="185"/>
      <c r="BG140" s="185"/>
      <c r="BH140" s="185" t="b">
        <f t="shared" si="103"/>
        <v>0</v>
      </c>
      <c r="BI140" s="185"/>
      <c r="BJ140" s="185"/>
      <c r="BK140" s="185"/>
      <c r="BL140" s="186"/>
      <c r="BM140" s="95"/>
      <c r="BN140" s="205"/>
      <c r="BO140" s="162"/>
      <c r="BP140" s="168"/>
      <c r="BQ140" s="168"/>
    </row>
    <row r="141" spans="1:69" ht="12" customHeight="1" x14ac:dyDescent="0.25">
      <c r="A141" s="56" t="s">
        <v>3</v>
      </c>
      <c r="B141" s="58">
        <v>16</v>
      </c>
      <c r="C141" s="57">
        <v>41993</v>
      </c>
      <c r="D141" s="80" t="b">
        <f t="shared" si="82"/>
        <v>0</v>
      </c>
      <c r="E141" s="79" t="b">
        <f t="shared" si="104"/>
        <v>0</v>
      </c>
      <c r="F141" s="79" t="b">
        <f t="shared" si="105"/>
        <v>0</v>
      </c>
      <c r="G141" s="79" t="b">
        <f t="shared" si="83"/>
        <v>0</v>
      </c>
      <c r="H141" s="79" t="b">
        <f t="shared" si="84"/>
        <v>0</v>
      </c>
      <c r="I141" s="79" t="b">
        <f t="shared" si="85"/>
        <v>0</v>
      </c>
      <c r="J141" s="79" t="b">
        <f t="shared" si="86"/>
        <v>0</v>
      </c>
      <c r="K141" s="79" t="b">
        <f t="shared" si="87"/>
        <v>0</v>
      </c>
      <c r="L141" s="86" t="b">
        <f t="shared" si="88"/>
        <v>0</v>
      </c>
      <c r="M141" s="79" t="b">
        <f t="shared" si="89"/>
        <v>0</v>
      </c>
      <c r="N141" s="96" t="b">
        <f t="shared" si="90"/>
        <v>0</v>
      </c>
      <c r="O141" s="79" t="b">
        <f t="shared" si="91"/>
        <v>0</v>
      </c>
      <c r="P141" s="79" t="b">
        <f t="shared" si="92"/>
        <v>0</v>
      </c>
      <c r="Q141" s="79" t="b">
        <f t="shared" si="93"/>
        <v>0</v>
      </c>
      <c r="R141" s="79" t="b">
        <f t="shared" si="94"/>
        <v>0</v>
      </c>
      <c r="S141" s="79" t="b">
        <f t="shared" si="95"/>
        <v>0</v>
      </c>
      <c r="T141" s="79" t="b">
        <f t="shared" si="96"/>
        <v>0</v>
      </c>
      <c r="U141" s="79" t="b">
        <f t="shared" si="97"/>
        <v>0</v>
      </c>
      <c r="V141" s="79" t="b">
        <f t="shared" si="98"/>
        <v>0</v>
      </c>
      <c r="W141" s="79" t="b">
        <f t="shared" si="99"/>
        <v>0</v>
      </c>
      <c r="X141" s="79" t="b">
        <f t="shared" si="100"/>
        <v>0</v>
      </c>
      <c r="Y141" s="81" t="b">
        <f t="shared" si="101"/>
        <v>0</v>
      </c>
      <c r="Z141" s="59"/>
      <c r="AA141" s="60"/>
      <c r="AB141" s="60"/>
      <c r="AC141" s="60"/>
      <c r="AD141" s="60"/>
      <c r="AE141" s="60"/>
      <c r="AF141" s="60"/>
      <c r="AG141" s="60"/>
      <c r="AH141" s="60"/>
      <c r="AI141" s="60"/>
      <c r="AJ141" s="60"/>
      <c r="AK141" s="60"/>
      <c r="AL141" s="60"/>
      <c r="AM141" s="60"/>
      <c r="AN141" s="60"/>
      <c r="AO141" s="60"/>
      <c r="AP141" s="60"/>
      <c r="AQ141" s="60"/>
      <c r="AR141" s="60"/>
      <c r="AS141" s="60"/>
      <c r="AT141" s="60"/>
      <c r="AU141" s="60"/>
      <c r="AV141" s="60"/>
      <c r="AW141" s="60"/>
      <c r="AX141" s="60"/>
      <c r="AY141" s="60"/>
      <c r="AZ141" s="60"/>
      <c r="BA141" s="61"/>
      <c r="BC141" s="187" t="b">
        <f t="shared" si="102"/>
        <v>0</v>
      </c>
      <c r="BD141" s="185"/>
      <c r="BE141" s="185"/>
      <c r="BF141" s="185"/>
      <c r="BG141" s="185"/>
      <c r="BH141" s="185" t="b">
        <f t="shared" si="103"/>
        <v>0</v>
      </c>
      <c r="BI141" s="185"/>
      <c r="BJ141" s="185"/>
      <c r="BK141" s="185"/>
      <c r="BL141" s="186"/>
      <c r="BM141" s="95"/>
      <c r="BN141" s="205"/>
      <c r="BO141" s="162"/>
      <c r="BP141" s="168"/>
      <c r="BQ141" s="168"/>
    </row>
    <row r="142" spans="1:69" ht="12" customHeight="1" thickBot="1" x14ac:dyDescent="0.3">
      <c r="A142" s="56" t="s">
        <v>4</v>
      </c>
      <c r="B142" s="63">
        <v>16</v>
      </c>
      <c r="C142" s="62">
        <v>41994</v>
      </c>
      <c r="D142" s="84" t="b">
        <f t="shared" si="82"/>
        <v>0</v>
      </c>
      <c r="E142" s="82" t="b">
        <f t="shared" si="104"/>
        <v>0</v>
      </c>
      <c r="F142" s="82" t="b">
        <f t="shared" si="105"/>
        <v>0</v>
      </c>
      <c r="G142" s="82" t="b">
        <f t="shared" si="83"/>
        <v>0</v>
      </c>
      <c r="H142" s="82" t="b">
        <f t="shared" si="84"/>
        <v>0</v>
      </c>
      <c r="I142" s="82" t="b">
        <f t="shared" si="85"/>
        <v>0</v>
      </c>
      <c r="J142" s="82" t="b">
        <f t="shared" si="86"/>
        <v>0</v>
      </c>
      <c r="K142" s="82" t="b">
        <f t="shared" si="87"/>
        <v>0</v>
      </c>
      <c r="L142" s="87" t="b">
        <f t="shared" si="88"/>
        <v>0</v>
      </c>
      <c r="M142" s="82" t="b">
        <f t="shared" si="89"/>
        <v>0</v>
      </c>
      <c r="N142" s="94" t="b">
        <f t="shared" si="90"/>
        <v>0</v>
      </c>
      <c r="O142" s="82" t="b">
        <f t="shared" si="91"/>
        <v>0</v>
      </c>
      <c r="P142" s="82" t="b">
        <f t="shared" si="92"/>
        <v>0</v>
      </c>
      <c r="Q142" s="82" t="b">
        <f t="shared" si="93"/>
        <v>0</v>
      </c>
      <c r="R142" s="82" t="b">
        <f t="shared" si="94"/>
        <v>0</v>
      </c>
      <c r="S142" s="82" t="b">
        <f t="shared" si="95"/>
        <v>0</v>
      </c>
      <c r="T142" s="82" t="b">
        <f t="shared" si="96"/>
        <v>0</v>
      </c>
      <c r="U142" s="82" t="b">
        <f t="shared" si="97"/>
        <v>0</v>
      </c>
      <c r="V142" s="82" t="b">
        <f t="shared" si="98"/>
        <v>0</v>
      </c>
      <c r="W142" s="82" t="b">
        <f t="shared" si="99"/>
        <v>0</v>
      </c>
      <c r="X142" s="82" t="b">
        <f t="shared" si="100"/>
        <v>0</v>
      </c>
      <c r="Y142" s="83" t="b">
        <f t="shared" si="101"/>
        <v>0</v>
      </c>
      <c r="Z142" s="59"/>
      <c r="AA142" s="60"/>
      <c r="AB142" s="60"/>
      <c r="AC142" s="60"/>
      <c r="AD142" s="60"/>
      <c r="AE142" s="60"/>
      <c r="AF142" s="60"/>
      <c r="AG142" s="60"/>
      <c r="AH142" s="60"/>
      <c r="AI142" s="60"/>
      <c r="AJ142" s="60"/>
      <c r="AK142" s="60"/>
      <c r="AL142" s="60"/>
      <c r="AM142" s="60"/>
      <c r="AN142" s="60"/>
      <c r="AO142" s="60"/>
      <c r="AP142" s="60"/>
      <c r="AQ142" s="60"/>
      <c r="AR142" s="60"/>
      <c r="AS142" s="60"/>
      <c r="AT142" s="60"/>
      <c r="AU142" s="60"/>
      <c r="AV142" s="60"/>
      <c r="AW142" s="60"/>
      <c r="AX142" s="60"/>
      <c r="AY142" s="60"/>
      <c r="AZ142" s="60"/>
      <c r="BA142" s="61"/>
      <c r="BC142" s="193" t="b">
        <f t="shared" si="102"/>
        <v>0</v>
      </c>
      <c r="BD142" s="194"/>
      <c r="BE142" s="194"/>
      <c r="BF142" s="194"/>
      <c r="BG142" s="194"/>
      <c r="BH142" s="194" t="b">
        <f t="shared" si="103"/>
        <v>0</v>
      </c>
      <c r="BI142" s="194"/>
      <c r="BJ142" s="194"/>
      <c r="BK142" s="194"/>
      <c r="BL142" s="195"/>
      <c r="BM142" s="93"/>
      <c r="BN142" s="206"/>
      <c r="BO142" s="163"/>
      <c r="BP142" s="169"/>
      <c r="BQ142" s="169"/>
    </row>
    <row r="143" spans="1:69" ht="12" customHeight="1" x14ac:dyDescent="0.25">
      <c r="A143" s="49" t="s">
        <v>0</v>
      </c>
      <c r="B143" s="51">
        <v>17</v>
      </c>
      <c r="C143" s="50">
        <v>41995</v>
      </c>
      <c r="D143" s="64" t="b">
        <f t="shared" si="82"/>
        <v>0</v>
      </c>
      <c r="E143" s="52" t="b">
        <f>IF(COUNTIF(Z143:BA143,"Cardio1")&gt;0, "Cardio matin")</f>
        <v>0</v>
      </c>
      <c r="F143" s="52" t="b">
        <f>IF(COUNTIF(Z143:BA143,"Cardio2")&gt;0, "Cardio après-midi")</f>
        <v>0</v>
      </c>
      <c r="G143" s="52" t="b">
        <f t="shared" si="83"/>
        <v>0</v>
      </c>
      <c r="H143" s="52" t="b">
        <f t="shared" si="84"/>
        <v>0</v>
      </c>
      <c r="I143" s="52" t="b">
        <f t="shared" si="85"/>
        <v>0</v>
      </c>
      <c r="J143" s="52" t="b">
        <f t="shared" si="86"/>
        <v>0</v>
      </c>
      <c r="K143" s="52" t="b">
        <f t="shared" si="87"/>
        <v>0</v>
      </c>
      <c r="L143" s="85" t="b">
        <f t="shared" si="88"/>
        <v>0</v>
      </c>
      <c r="M143" s="52" t="b">
        <f t="shared" si="89"/>
        <v>0</v>
      </c>
      <c r="N143" s="98" t="b">
        <f t="shared" si="90"/>
        <v>0</v>
      </c>
      <c r="O143" s="52" t="b">
        <f t="shared" si="91"/>
        <v>0</v>
      </c>
      <c r="P143" s="52" t="b">
        <f t="shared" si="92"/>
        <v>0</v>
      </c>
      <c r="Q143" s="52" t="b">
        <f t="shared" si="93"/>
        <v>0</v>
      </c>
      <c r="R143" s="52" t="b">
        <f t="shared" si="94"/>
        <v>0</v>
      </c>
      <c r="S143" s="52" t="b">
        <f t="shared" si="95"/>
        <v>0</v>
      </c>
      <c r="T143" s="52" t="b">
        <f t="shared" si="96"/>
        <v>0</v>
      </c>
      <c r="U143" s="52" t="b">
        <f t="shared" si="97"/>
        <v>0</v>
      </c>
      <c r="V143" s="52" t="b">
        <f t="shared" si="98"/>
        <v>0</v>
      </c>
      <c r="W143" s="52" t="b">
        <f t="shared" si="99"/>
        <v>0</v>
      </c>
      <c r="X143" s="52" t="b">
        <f t="shared" si="100"/>
        <v>0</v>
      </c>
      <c r="Y143" s="53" t="b">
        <f t="shared" si="101"/>
        <v>0</v>
      </c>
      <c r="Z143" s="65"/>
      <c r="AA143" s="54"/>
      <c r="AB143" s="54"/>
      <c r="AC143" s="54"/>
      <c r="AD143" s="54"/>
      <c r="AE143" s="54"/>
      <c r="AF143" s="54"/>
      <c r="AG143" s="54"/>
      <c r="AH143" s="54"/>
      <c r="AI143" s="54"/>
      <c r="AJ143" s="54"/>
      <c r="AK143" s="54"/>
      <c r="AL143" s="54"/>
      <c r="AM143" s="54"/>
      <c r="AN143" s="54"/>
      <c r="AO143" s="54"/>
      <c r="AP143" s="54"/>
      <c r="AQ143" s="54"/>
      <c r="AR143" s="54"/>
      <c r="AS143" s="54"/>
      <c r="AT143" s="54"/>
      <c r="AU143" s="54"/>
      <c r="AV143" s="54"/>
      <c r="AW143" s="54"/>
      <c r="AX143" s="54"/>
      <c r="AY143" s="54"/>
      <c r="AZ143" s="54"/>
      <c r="BA143" s="55"/>
      <c r="BC143" s="188" t="b">
        <f t="shared" si="102"/>
        <v>0</v>
      </c>
      <c r="BD143" s="189"/>
      <c r="BE143" s="189"/>
      <c r="BF143" s="189"/>
      <c r="BG143" s="189"/>
      <c r="BH143" s="189" t="b">
        <f t="shared" si="103"/>
        <v>0</v>
      </c>
      <c r="BI143" s="189"/>
      <c r="BJ143" s="189"/>
      <c r="BK143" s="189"/>
      <c r="BL143" s="190"/>
      <c r="BM143" s="97"/>
      <c r="BN143" s="204">
        <v>21</v>
      </c>
      <c r="BO143" s="161"/>
      <c r="BP143" s="167"/>
      <c r="BQ143" s="167"/>
    </row>
    <row r="144" spans="1:69" ht="12" customHeight="1" x14ac:dyDescent="0.25">
      <c r="A144" s="56" t="s">
        <v>80</v>
      </c>
      <c r="B144" s="58">
        <v>17</v>
      </c>
      <c r="C144" s="57">
        <v>41996</v>
      </c>
      <c r="D144" s="80" t="b">
        <f t="shared" si="82"/>
        <v>0</v>
      </c>
      <c r="E144" s="79" t="b">
        <f t="shared" ref="E144:E149" si="106">IF(COUNTIF(Z144:BA144,"Cardio.")&gt;0, "Cardio1")</f>
        <v>0</v>
      </c>
      <c r="F144" s="79" t="b">
        <f t="shared" ref="F144:F149" si="107">IF(COUNTIF(Z144:BA144,"Cardio")&gt;0, "Cardio2")</f>
        <v>0</v>
      </c>
      <c r="G144" s="79" t="b">
        <f t="shared" si="83"/>
        <v>0</v>
      </c>
      <c r="H144" s="79" t="b">
        <f t="shared" si="84"/>
        <v>0</v>
      </c>
      <c r="I144" s="79" t="b">
        <f t="shared" si="85"/>
        <v>0</v>
      </c>
      <c r="J144" s="79" t="b">
        <f t="shared" si="86"/>
        <v>0</v>
      </c>
      <c r="K144" s="79" t="b">
        <f t="shared" si="87"/>
        <v>0</v>
      </c>
      <c r="L144" s="86" t="b">
        <f t="shared" si="88"/>
        <v>0</v>
      </c>
      <c r="M144" s="79" t="b">
        <f t="shared" si="89"/>
        <v>0</v>
      </c>
      <c r="N144" s="96" t="b">
        <f t="shared" si="90"/>
        <v>0</v>
      </c>
      <c r="O144" s="79" t="b">
        <f t="shared" si="91"/>
        <v>0</v>
      </c>
      <c r="P144" s="79" t="b">
        <f t="shared" si="92"/>
        <v>0</v>
      </c>
      <c r="Q144" s="79" t="b">
        <f t="shared" si="93"/>
        <v>0</v>
      </c>
      <c r="R144" s="79" t="b">
        <f t="shared" si="94"/>
        <v>0</v>
      </c>
      <c r="S144" s="79" t="b">
        <f t="shared" si="95"/>
        <v>0</v>
      </c>
      <c r="T144" s="79" t="b">
        <f t="shared" si="96"/>
        <v>0</v>
      </c>
      <c r="U144" s="79" t="b">
        <f t="shared" si="97"/>
        <v>0</v>
      </c>
      <c r="V144" s="79" t="b">
        <f t="shared" si="98"/>
        <v>0</v>
      </c>
      <c r="W144" s="79" t="b">
        <f t="shared" si="99"/>
        <v>0</v>
      </c>
      <c r="X144" s="79" t="b">
        <f t="shared" si="100"/>
        <v>0</v>
      </c>
      <c r="Y144" s="81" t="b">
        <f t="shared" si="101"/>
        <v>0</v>
      </c>
      <c r="Z144" s="59"/>
      <c r="AA144" s="60"/>
      <c r="AB144" s="60"/>
      <c r="AC144" s="60"/>
      <c r="AD144" s="60"/>
      <c r="AE144" s="60"/>
      <c r="AF144" s="60"/>
      <c r="AG144" s="60"/>
      <c r="AH144" s="60"/>
      <c r="AI144" s="60"/>
      <c r="AJ144" s="60"/>
      <c r="AK144" s="60"/>
      <c r="AL144" s="60"/>
      <c r="AM144" s="60"/>
      <c r="AN144" s="60"/>
      <c r="AO144" s="60"/>
      <c r="AP144" s="60"/>
      <c r="AQ144" s="60"/>
      <c r="AR144" s="60"/>
      <c r="AS144" s="60"/>
      <c r="AT144" s="60"/>
      <c r="AU144" s="60"/>
      <c r="AV144" s="60"/>
      <c r="AW144" s="60"/>
      <c r="AX144" s="60"/>
      <c r="AY144" s="60"/>
      <c r="AZ144" s="60"/>
      <c r="BA144" s="61"/>
      <c r="BC144" s="187" t="b">
        <f t="shared" si="102"/>
        <v>0</v>
      </c>
      <c r="BD144" s="185"/>
      <c r="BE144" s="185"/>
      <c r="BF144" s="185"/>
      <c r="BG144" s="185"/>
      <c r="BH144" s="185" t="b">
        <f t="shared" si="103"/>
        <v>0</v>
      </c>
      <c r="BI144" s="185"/>
      <c r="BJ144" s="185"/>
      <c r="BK144" s="185"/>
      <c r="BL144" s="186"/>
      <c r="BM144" s="95"/>
      <c r="BN144" s="205"/>
      <c r="BO144" s="162"/>
      <c r="BP144" s="168"/>
      <c r="BQ144" s="168"/>
    </row>
    <row r="145" spans="1:69" ht="12" customHeight="1" x14ac:dyDescent="0.25">
      <c r="A145" s="56" t="s">
        <v>81</v>
      </c>
      <c r="B145" s="58">
        <v>17</v>
      </c>
      <c r="C145" s="57">
        <v>41997</v>
      </c>
      <c r="D145" s="80" t="b">
        <f t="shared" si="82"/>
        <v>0</v>
      </c>
      <c r="E145" s="79" t="b">
        <f t="shared" si="106"/>
        <v>0</v>
      </c>
      <c r="F145" s="79" t="b">
        <f t="shared" si="107"/>
        <v>0</v>
      </c>
      <c r="G145" s="79" t="b">
        <f t="shared" si="83"/>
        <v>0</v>
      </c>
      <c r="H145" s="79" t="b">
        <f t="shared" si="84"/>
        <v>0</v>
      </c>
      <c r="I145" s="79" t="b">
        <f t="shared" si="85"/>
        <v>0</v>
      </c>
      <c r="J145" s="79" t="b">
        <f t="shared" si="86"/>
        <v>0</v>
      </c>
      <c r="K145" s="79" t="b">
        <f t="shared" si="87"/>
        <v>0</v>
      </c>
      <c r="L145" s="86" t="b">
        <f t="shared" si="88"/>
        <v>0</v>
      </c>
      <c r="M145" s="79" t="b">
        <f t="shared" si="89"/>
        <v>0</v>
      </c>
      <c r="N145" s="96" t="b">
        <f t="shared" si="90"/>
        <v>0</v>
      </c>
      <c r="O145" s="79" t="b">
        <f t="shared" si="91"/>
        <v>0</v>
      </c>
      <c r="P145" s="79" t="b">
        <f t="shared" si="92"/>
        <v>0</v>
      </c>
      <c r="Q145" s="79" t="b">
        <f t="shared" si="93"/>
        <v>0</v>
      </c>
      <c r="R145" s="79" t="b">
        <f t="shared" si="94"/>
        <v>0</v>
      </c>
      <c r="S145" s="79" t="b">
        <f t="shared" si="95"/>
        <v>0</v>
      </c>
      <c r="T145" s="79" t="b">
        <f t="shared" si="96"/>
        <v>0</v>
      </c>
      <c r="U145" s="79" t="b">
        <f t="shared" si="97"/>
        <v>0</v>
      </c>
      <c r="V145" s="79" t="b">
        <f t="shared" si="98"/>
        <v>0</v>
      </c>
      <c r="W145" s="79" t="b">
        <f t="shared" si="99"/>
        <v>0</v>
      </c>
      <c r="X145" s="79" t="b">
        <f t="shared" si="100"/>
        <v>0</v>
      </c>
      <c r="Y145" s="81" t="b">
        <f t="shared" si="101"/>
        <v>0</v>
      </c>
      <c r="Z145" s="59"/>
      <c r="AA145" s="60"/>
      <c r="AB145" s="60"/>
      <c r="AC145" s="60"/>
      <c r="AD145" s="60"/>
      <c r="AE145" s="60"/>
      <c r="AF145" s="60"/>
      <c r="AG145" s="60"/>
      <c r="AH145" s="60"/>
      <c r="AI145" s="60"/>
      <c r="AJ145" s="60"/>
      <c r="AK145" s="60"/>
      <c r="AL145" s="60"/>
      <c r="AM145" s="60"/>
      <c r="AN145" s="60"/>
      <c r="AO145" s="60"/>
      <c r="AP145" s="60"/>
      <c r="AQ145" s="60"/>
      <c r="AR145" s="60"/>
      <c r="AS145" s="60"/>
      <c r="AT145" s="60"/>
      <c r="AU145" s="60"/>
      <c r="AV145" s="60"/>
      <c r="AW145" s="60"/>
      <c r="AX145" s="60"/>
      <c r="AY145" s="60"/>
      <c r="AZ145" s="60"/>
      <c r="BA145" s="61"/>
      <c r="BC145" s="187" t="b">
        <f t="shared" si="102"/>
        <v>0</v>
      </c>
      <c r="BD145" s="185"/>
      <c r="BE145" s="185"/>
      <c r="BF145" s="185"/>
      <c r="BG145" s="185"/>
      <c r="BH145" s="185" t="b">
        <f t="shared" si="103"/>
        <v>0</v>
      </c>
      <c r="BI145" s="185"/>
      <c r="BJ145" s="185"/>
      <c r="BK145" s="185"/>
      <c r="BL145" s="186"/>
      <c r="BM145" s="95"/>
      <c r="BN145" s="205"/>
      <c r="BO145" s="162"/>
      <c r="BP145" s="168"/>
      <c r="BQ145" s="168"/>
    </row>
    <row r="146" spans="1:69" ht="12" customHeight="1" x14ac:dyDescent="0.25">
      <c r="A146" s="56" t="s">
        <v>1</v>
      </c>
      <c r="B146" s="58">
        <v>17</v>
      </c>
      <c r="C146" s="66">
        <v>41998</v>
      </c>
      <c r="D146" s="80" t="b">
        <f t="shared" si="82"/>
        <v>0</v>
      </c>
      <c r="E146" s="79" t="b">
        <f t="shared" si="106"/>
        <v>0</v>
      </c>
      <c r="F146" s="79" t="b">
        <f t="shared" si="107"/>
        <v>0</v>
      </c>
      <c r="G146" s="79" t="b">
        <f t="shared" si="83"/>
        <v>0</v>
      </c>
      <c r="H146" s="79" t="b">
        <f t="shared" si="84"/>
        <v>0</v>
      </c>
      <c r="I146" s="79" t="b">
        <f t="shared" si="85"/>
        <v>0</v>
      </c>
      <c r="J146" s="79" t="b">
        <f t="shared" si="86"/>
        <v>0</v>
      </c>
      <c r="K146" s="79" t="b">
        <f t="shared" si="87"/>
        <v>0</v>
      </c>
      <c r="L146" s="86" t="b">
        <f t="shared" si="88"/>
        <v>0</v>
      </c>
      <c r="M146" s="79" t="b">
        <f t="shared" si="89"/>
        <v>0</v>
      </c>
      <c r="N146" s="96" t="b">
        <f t="shared" si="90"/>
        <v>0</v>
      </c>
      <c r="O146" s="79" t="b">
        <f t="shared" si="91"/>
        <v>0</v>
      </c>
      <c r="P146" s="79" t="b">
        <f t="shared" si="92"/>
        <v>0</v>
      </c>
      <c r="Q146" s="79" t="b">
        <f t="shared" si="93"/>
        <v>0</v>
      </c>
      <c r="R146" s="79" t="b">
        <f t="shared" si="94"/>
        <v>0</v>
      </c>
      <c r="S146" s="79" t="b">
        <f t="shared" si="95"/>
        <v>0</v>
      </c>
      <c r="T146" s="79" t="b">
        <f t="shared" si="96"/>
        <v>0</v>
      </c>
      <c r="U146" s="79" t="b">
        <f t="shared" si="97"/>
        <v>0</v>
      </c>
      <c r="V146" s="79" t="b">
        <f t="shared" si="98"/>
        <v>0</v>
      </c>
      <c r="W146" s="79" t="b">
        <f t="shared" si="99"/>
        <v>0</v>
      </c>
      <c r="X146" s="79" t="b">
        <f t="shared" si="100"/>
        <v>0</v>
      </c>
      <c r="Y146" s="81" t="b">
        <f t="shared" si="101"/>
        <v>0</v>
      </c>
      <c r="Z146" s="59"/>
      <c r="AA146" s="60"/>
      <c r="AB146" s="60"/>
      <c r="AC146" s="60"/>
      <c r="AD146" s="60"/>
      <c r="AE146" s="60"/>
      <c r="AF146" s="60"/>
      <c r="AG146" s="60"/>
      <c r="AH146" s="60"/>
      <c r="AI146" s="60"/>
      <c r="AJ146" s="60"/>
      <c r="AK146" s="60"/>
      <c r="AL146" s="60"/>
      <c r="AM146" s="60"/>
      <c r="AN146" s="60"/>
      <c r="AO146" s="60"/>
      <c r="AP146" s="60"/>
      <c r="AQ146" s="60"/>
      <c r="AR146" s="60"/>
      <c r="AS146" s="60"/>
      <c r="AT146" s="60"/>
      <c r="AU146" s="60"/>
      <c r="AV146" s="60"/>
      <c r="AW146" s="60"/>
      <c r="AX146" s="60"/>
      <c r="AY146" s="60"/>
      <c r="AZ146" s="60"/>
      <c r="BA146" s="61"/>
      <c r="BC146" s="187" t="b">
        <f t="shared" si="102"/>
        <v>0</v>
      </c>
      <c r="BD146" s="185"/>
      <c r="BE146" s="185"/>
      <c r="BF146" s="185"/>
      <c r="BG146" s="185"/>
      <c r="BH146" s="185" t="b">
        <f t="shared" si="103"/>
        <v>0</v>
      </c>
      <c r="BI146" s="185"/>
      <c r="BJ146" s="185"/>
      <c r="BK146" s="185"/>
      <c r="BL146" s="186"/>
      <c r="BM146" s="95"/>
      <c r="BN146" s="205"/>
      <c r="BO146" s="162"/>
      <c r="BP146" s="168"/>
      <c r="BQ146" s="168"/>
    </row>
    <row r="147" spans="1:69" ht="12" customHeight="1" x14ac:dyDescent="0.25">
      <c r="A147" s="56" t="s">
        <v>2</v>
      </c>
      <c r="B147" s="58">
        <v>17</v>
      </c>
      <c r="C147" s="57">
        <v>41999</v>
      </c>
      <c r="D147" s="80" t="b">
        <f t="shared" si="82"/>
        <v>0</v>
      </c>
      <c r="E147" s="79" t="b">
        <f t="shared" si="106"/>
        <v>0</v>
      </c>
      <c r="F147" s="79" t="b">
        <f t="shared" si="107"/>
        <v>0</v>
      </c>
      <c r="G147" s="79" t="b">
        <f t="shared" si="83"/>
        <v>0</v>
      </c>
      <c r="H147" s="79" t="b">
        <f t="shared" si="84"/>
        <v>0</v>
      </c>
      <c r="I147" s="79" t="b">
        <f t="shared" si="85"/>
        <v>0</v>
      </c>
      <c r="J147" s="79" t="b">
        <f t="shared" si="86"/>
        <v>0</v>
      </c>
      <c r="K147" s="79" t="b">
        <f t="shared" si="87"/>
        <v>0</v>
      </c>
      <c r="L147" s="86" t="b">
        <f t="shared" si="88"/>
        <v>0</v>
      </c>
      <c r="M147" s="79" t="b">
        <f t="shared" si="89"/>
        <v>0</v>
      </c>
      <c r="N147" s="96" t="b">
        <f t="shared" si="90"/>
        <v>0</v>
      </c>
      <c r="O147" s="79" t="b">
        <f t="shared" si="91"/>
        <v>0</v>
      </c>
      <c r="P147" s="79" t="b">
        <f t="shared" si="92"/>
        <v>0</v>
      </c>
      <c r="Q147" s="79" t="b">
        <f t="shared" si="93"/>
        <v>0</v>
      </c>
      <c r="R147" s="79" t="b">
        <f t="shared" si="94"/>
        <v>0</v>
      </c>
      <c r="S147" s="79" t="b">
        <f t="shared" si="95"/>
        <v>0</v>
      </c>
      <c r="T147" s="79" t="b">
        <f t="shared" si="96"/>
        <v>0</v>
      </c>
      <c r="U147" s="79" t="b">
        <f t="shared" si="97"/>
        <v>0</v>
      </c>
      <c r="V147" s="79" t="b">
        <f t="shared" si="98"/>
        <v>0</v>
      </c>
      <c r="W147" s="79" t="b">
        <f t="shared" si="99"/>
        <v>0</v>
      </c>
      <c r="X147" s="79" t="b">
        <f t="shared" si="100"/>
        <v>0</v>
      </c>
      <c r="Y147" s="81" t="b">
        <f t="shared" si="101"/>
        <v>0</v>
      </c>
      <c r="Z147" s="59"/>
      <c r="AA147" s="60"/>
      <c r="AB147" s="60"/>
      <c r="AC147" s="60"/>
      <c r="AD147" s="60"/>
      <c r="AE147" s="60"/>
      <c r="AF147" s="60"/>
      <c r="AG147" s="60"/>
      <c r="AH147" s="60"/>
      <c r="AI147" s="60"/>
      <c r="AJ147" s="60"/>
      <c r="AK147" s="60"/>
      <c r="AL147" s="60"/>
      <c r="AM147" s="60"/>
      <c r="AN147" s="60"/>
      <c r="AO147" s="60"/>
      <c r="AP147" s="60"/>
      <c r="AQ147" s="60"/>
      <c r="AR147" s="60"/>
      <c r="AS147" s="60"/>
      <c r="AT147" s="60"/>
      <c r="AU147" s="60"/>
      <c r="AV147" s="60"/>
      <c r="AW147" s="60"/>
      <c r="AX147" s="60"/>
      <c r="AY147" s="60"/>
      <c r="AZ147" s="60"/>
      <c r="BA147" s="61"/>
      <c r="BC147" s="187" t="b">
        <f t="shared" si="102"/>
        <v>0</v>
      </c>
      <c r="BD147" s="185"/>
      <c r="BE147" s="185"/>
      <c r="BF147" s="185"/>
      <c r="BG147" s="185"/>
      <c r="BH147" s="185" t="b">
        <f t="shared" si="103"/>
        <v>0</v>
      </c>
      <c r="BI147" s="185"/>
      <c r="BJ147" s="185"/>
      <c r="BK147" s="185"/>
      <c r="BL147" s="186"/>
      <c r="BM147" s="95"/>
      <c r="BN147" s="205"/>
      <c r="BO147" s="162"/>
      <c r="BP147" s="168"/>
      <c r="BQ147" s="168"/>
    </row>
    <row r="148" spans="1:69" ht="12" customHeight="1" x14ac:dyDescent="0.25">
      <c r="A148" s="56" t="s">
        <v>3</v>
      </c>
      <c r="B148" s="58">
        <v>17</v>
      </c>
      <c r="C148" s="57">
        <v>42000</v>
      </c>
      <c r="D148" s="80" t="b">
        <f t="shared" si="82"/>
        <v>0</v>
      </c>
      <c r="E148" s="79" t="b">
        <f t="shared" si="106"/>
        <v>0</v>
      </c>
      <c r="F148" s="79" t="b">
        <f t="shared" si="107"/>
        <v>0</v>
      </c>
      <c r="G148" s="79" t="b">
        <f t="shared" si="83"/>
        <v>0</v>
      </c>
      <c r="H148" s="79" t="b">
        <f t="shared" si="84"/>
        <v>0</v>
      </c>
      <c r="I148" s="79" t="b">
        <f t="shared" si="85"/>
        <v>0</v>
      </c>
      <c r="J148" s="79" t="b">
        <f t="shared" si="86"/>
        <v>0</v>
      </c>
      <c r="K148" s="79" t="b">
        <f t="shared" si="87"/>
        <v>0</v>
      </c>
      <c r="L148" s="86" t="b">
        <f t="shared" si="88"/>
        <v>0</v>
      </c>
      <c r="M148" s="79" t="b">
        <f t="shared" si="89"/>
        <v>0</v>
      </c>
      <c r="N148" s="96" t="b">
        <f t="shared" si="90"/>
        <v>0</v>
      </c>
      <c r="O148" s="79" t="b">
        <f t="shared" si="91"/>
        <v>0</v>
      </c>
      <c r="P148" s="79" t="b">
        <f t="shared" si="92"/>
        <v>0</v>
      </c>
      <c r="Q148" s="79" t="b">
        <f t="shared" si="93"/>
        <v>0</v>
      </c>
      <c r="R148" s="79" t="b">
        <f t="shared" si="94"/>
        <v>0</v>
      </c>
      <c r="S148" s="79" t="b">
        <f t="shared" si="95"/>
        <v>0</v>
      </c>
      <c r="T148" s="79" t="b">
        <f t="shared" si="96"/>
        <v>0</v>
      </c>
      <c r="U148" s="79" t="b">
        <f t="shared" si="97"/>
        <v>0</v>
      </c>
      <c r="V148" s="79" t="b">
        <f t="shared" si="98"/>
        <v>0</v>
      </c>
      <c r="W148" s="79" t="b">
        <f t="shared" si="99"/>
        <v>0</v>
      </c>
      <c r="X148" s="79" t="b">
        <f t="shared" si="100"/>
        <v>0</v>
      </c>
      <c r="Y148" s="81" t="b">
        <f t="shared" si="101"/>
        <v>0</v>
      </c>
      <c r="Z148" s="59"/>
      <c r="AA148" s="60"/>
      <c r="AB148" s="60"/>
      <c r="AC148" s="60"/>
      <c r="AD148" s="60"/>
      <c r="AE148" s="60"/>
      <c r="AF148" s="60"/>
      <c r="AG148" s="60"/>
      <c r="AH148" s="60"/>
      <c r="AI148" s="60"/>
      <c r="AJ148" s="60"/>
      <c r="AK148" s="60"/>
      <c r="AL148" s="60"/>
      <c r="AM148" s="60"/>
      <c r="AN148" s="60"/>
      <c r="AO148" s="60"/>
      <c r="AP148" s="60"/>
      <c r="AQ148" s="60"/>
      <c r="AR148" s="60"/>
      <c r="AS148" s="60"/>
      <c r="AT148" s="60"/>
      <c r="AU148" s="60"/>
      <c r="AV148" s="60"/>
      <c r="AW148" s="60"/>
      <c r="AX148" s="60"/>
      <c r="AY148" s="60"/>
      <c r="AZ148" s="60"/>
      <c r="BA148" s="61"/>
      <c r="BC148" s="187" t="b">
        <f t="shared" si="102"/>
        <v>0</v>
      </c>
      <c r="BD148" s="185"/>
      <c r="BE148" s="185"/>
      <c r="BF148" s="185"/>
      <c r="BG148" s="185"/>
      <c r="BH148" s="185" t="b">
        <f t="shared" si="103"/>
        <v>0</v>
      </c>
      <c r="BI148" s="185"/>
      <c r="BJ148" s="185"/>
      <c r="BK148" s="185"/>
      <c r="BL148" s="186"/>
      <c r="BM148" s="95"/>
      <c r="BN148" s="205"/>
      <c r="BO148" s="162"/>
      <c r="BP148" s="168"/>
      <c r="BQ148" s="168"/>
    </row>
    <row r="149" spans="1:69" ht="12" customHeight="1" thickBot="1" x14ac:dyDescent="0.3">
      <c r="A149" s="56" t="s">
        <v>4</v>
      </c>
      <c r="B149" s="63">
        <v>17</v>
      </c>
      <c r="C149" s="62">
        <v>42001</v>
      </c>
      <c r="D149" s="84" t="b">
        <f t="shared" si="82"/>
        <v>0</v>
      </c>
      <c r="E149" s="82" t="b">
        <f t="shared" si="106"/>
        <v>0</v>
      </c>
      <c r="F149" s="82" t="b">
        <f t="shared" si="107"/>
        <v>0</v>
      </c>
      <c r="G149" s="82" t="b">
        <f t="shared" si="83"/>
        <v>0</v>
      </c>
      <c r="H149" s="82" t="b">
        <f t="shared" si="84"/>
        <v>0</v>
      </c>
      <c r="I149" s="82" t="b">
        <f t="shared" si="85"/>
        <v>0</v>
      </c>
      <c r="J149" s="82" t="b">
        <f t="shared" si="86"/>
        <v>0</v>
      </c>
      <c r="K149" s="82" t="b">
        <f t="shared" si="87"/>
        <v>0</v>
      </c>
      <c r="L149" s="87" t="b">
        <f t="shared" si="88"/>
        <v>0</v>
      </c>
      <c r="M149" s="82" t="b">
        <f t="shared" si="89"/>
        <v>0</v>
      </c>
      <c r="N149" s="94" t="b">
        <f t="shared" si="90"/>
        <v>0</v>
      </c>
      <c r="O149" s="82" t="b">
        <f t="shared" si="91"/>
        <v>0</v>
      </c>
      <c r="P149" s="82" t="b">
        <f t="shared" si="92"/>
        <v>0</v>
      </c>
      <c r="Q149" s="82" t="b">
        <f t="shared" si="93"/>
        <v>0</v>
      </c>
      <c r="R149" s="82" t="b">
        <f t="shared" si="94"/>
        <v>0</v>
      </c>
      <c r="S149" s="82" t="b">
        <f t="shared" si="95"/>
        <v>0</v>
      </c>
      <c r="T149" s="82" t="b">
        <f t="shared" si="96"/>
        <v>0</v>
      </c>
      <c r="U149" s="82" t="b">
        <f t="shared" si="97"/>
        <v>0</v>
      </c>
      <c r="V149" s="82" t="b">
        <f t="shared" si="98"/>
        <v>0</v>
      </c>
      <c r="W149" s="82" t="b">
        <f t="shared" si="99"/>
        <v>0</v>
      </c>
      <c r="X149" s="82" t="b">
        <f t="shared" si="100"/>
        <v>0</v>
      </c>
      <c r="Y149" s="83" t="b">
        <f t="shared" si="101"/>
        <v>0</v>
      </c>
      <c r="Z149" s="59"/>
      <c r="AA149" s="60"/>
      <c r="AB149" s="60"/>
      <c r="AC149" s="60"/>
      <c r="AD149" s="60"/>
      <c r="AE149" s="60"/>
      <c r="AF149" s="60"/>
      <c r="AG149" s="60"/>
      <c r="AH149" s="60"/>
      <c r="AI149" s="60"/>
      <c r="AJ149" s="60"/>
      <c r="AK149" s="60"/>
      <c r="AL149" s="60"/>
      <c r="AM149" s="60"/>
      <c r="AN149" s="60"/>
      <c r="AO149" s="60"/>
      <c r="AP149" s="60"/>
      <c r="AQ149" s="60"/>
      <c r="AR149" s="60"/>
      <c r="AS149" s="60"/>
      <c r="AT149" s="60"/>
      <c r="AU149" s="60"/>
      <c r="AV149" s="60"/>
      <c r="AW149" s="60"/>
      <c r="AX149" s="60"/>
      <c r="AY149" s="60"/>
      <c r="AZ149" s="60"/>
      <c r="BA149" s="61"/>
      <c r="BC149" s="193" t="b">
        <f t="shared" si="102"/>
        <v>0</v>
      </c>
      <c r="BD149" s="194"/>
      <c r="BE149" s="194"/>
      <c r="BF149" s="194"/>
      <c r="BG149" s="194"/>
      <c r="BH149" s="194" t="b">
        <f t="shared" si="103"/>
        <v>0</v>
      </c>
      <c r="BI149" s="194"/>
      <c r="BJ149" s="194"/>
      <c r="BK149" s="194"/>
      <c r="BL149" s="195"/>
      <c r="BM149" s="93"/>
      <c r="BN149" s="206"/>
      <c r="BO149" s="163"/>
      <c r="BP149" s="169"/>
      <c r="BQ149" s="169"/>
    </row>
    <row r="150" spans="1:69" ht="12" customHeight="1" x14ac:dyDescent="0.25">
      <c r="A150" s="49" t="s">
        <v>0</v>
      </c>
      <c r="B150" s="51">
        <v>18</v>
      </c>
      <c r="C150" s="50">
        <v>42002</v>
      </c>
      <c r="D150" s="64" t="b">
        <f t="shared" si="82"/>
        <v>0</v>
      </c>
      <c r="E150" s="52" t="b">
        <f>IF(COUNTIF(Z150:BA150,"Cardio1")&gt;0, "Cardio matin")</f>
        <v>0</v>
      </c>
      <c r="F150" s="52" t="b">
        <f>IF(COUNTIF(Z150:BA150,"Cardio2")&gt;0, "Cardio après-midi")</f>
        <v>0</v>
      </c>
      <c r="G150" s="52" t="b">
        <f t="shared" si="83"/>
        <v>0</v>
      </c>
      <c r="H150" s="52" t="b">
        <f t="shared" si="84"/>
        <v>0</v>
      </c>
      <c r="I150" s="52" t="b">
        <f t="shared" si="85"/>
        <v>0</v>
      </c>
      <c r="J150" s="52" t="b">
        <f t="shared" si="86"/>
        <v>0</v>
      </c>
      <c r="K150" s="52" t="b">
        <f t="shared" si="87"/>
        <v>0</v>
      </c>
      <c r="L150" s="85" t="b">
        <f t="shared" si="88"/>
        <v>0</v>
      </c>
      <c r="M150" s="52" t="b">
        <f t="shared" si="89"/>
        <v>0</v>
      </c>
      <c r="N150" s="98" t="b">
        <f t="shared" si="90"/>
        <v>0</v>
      </c>
      <c r="O150" s="52" t="b">
        <f t="shared" si="91"/>
        <v>0</v>
      </c>
      <c r="P150" s="52" t="b">
        <f t="shared" si="92"/>
        <v>0</v>
      </c>
      <c r="Q150" s="52" t="b">
        <f t="shared" si="93"/>
        <v>0</v>
      </c>
      <c r="R150" s="52" t="b">
        <f t="shared" si="94"/>
        <v>0</v>
      </c>
      <c r="S150" s="52" t="b">
        <f t="shared" si="95"/>
        <v>0</v>
      </c>
      <c r="T150" s="52" t="b">
        <f t="shared" si="96"/>
        <v>0</v>
      </c>
      <c r="U150" s="52" t="b">
        <f t="shared" si="97"/>
        <v>0</v>
      </c>
      <c r="V150" s="52" t="b">
        <f t="shared" si="98"/>
        <v>0</v>
      </c>
      <c r="W150" s="52" t="b">
        <f t="shared" si="99"/>
        <v>0</v>
      </c>
      <c r="X150" s="52" t="b">
        <f t="shared" si="100"/>
        <v>0</v>
      </c>
      <c r="Y150" s="53" t="b">
        <f t="shared" si="101"/>
        <v>0</v>
      </c>
      <c r="Z150" s="65"/>
      <c r="AA150" s="54"/>
      <c r="AB150" s="54"/>
      <c r="AC150" s="54"/>
      <c r="AD150" s="54"/>
      <c r="AE150" s="54"/>
      <c r="AF150" s="54"/>
      <c r="AG150" s="54"/>
      <c r="AH150" s="54"/>
      <c r="AI150" s="54"/>
      <c r="AJ150" s="54"/>
      <c r="AK150" s="54"/>
      <c r="AL150" s="54"/>
      <c r="AM150" s="54"/>
      <c r="AN150" s="54"/>
      <c r="AO150" s="54"/>
      <c r="AP150" s="54"/>
      <c r="AQ150" s="54"/>
      <c r="AR150" s="54"/>
      <c r="AS150" s="54"/>
      <c r="AT150" s="54"/>
      <c r="AU150" s="54"/>
      <c r="AV150" s="54"/>
      <c r="AW150" s="54"/>
      <c r="AX150" s="54"/>
      <c r="AY150" s="54"/>
      <c r="AZ150" s="54"/>
      <c r="BA150" s="55"/>
      <c r="BC150" s="188" t="b">
        <f t="shared" si="102"/>
        <v>0</v>
      </c>
      <c r="BD150" s="189"/>
      <c r="BE150" s="189"/>
      <c r="BF150" s="189"/>
      <c r="BG150" s="189"/>
      <c r="BH150" s="189" t="b">
        <f t="shared" si="103"/>
        <v>0</v>
      </c>
      <c r="BI150" s="189"/>
      <c r="BJ150" s="189"/>
      <c r="BK150" s="189"/>
      <c r="BL150" s="190"/>
      <c r="BM150" s="97"/>
      <c r="BN150" s="204">
        <v>22</v>
      </c>
      <c r="BO150" s="161"/>
      <c r="BP150" s="167"/>
      <c r="BQ150" s="167"/>
    </row>
    <row r="151" spans="1:69" ht="12" customHeight="1" x14ac:dyDescent="0.25">
      <c r="A151" s="56" t="s">
        <v>80</v>
      </c>
      <c r="B151" s="58">
        <v>18</v>
      </c>
      <c r="C151" s="57">
        <v>42003</v>
      </c>
      <c r="D151" s="80" t="b">
        <f t="shared" si="82"/>
        <v>0</v>
      </c>
      <c r="E151" s="79" t="b">
        <f t="shared" ref="E151:E156" si="108">IF(COUNTIF(Z151:BA151,"Cardio.")&gt;0, "Cardio1")</f>
        <v>0</v>
      </c>
      <c r="F151" s="79" t="b">
        <f t="shared" ref="F151:F156" si="109">IF(COUNTIF(Z151:BA151,"Cardio")&gt;0, "Cardio2")</f>
        <v>0</v>
      </c>
      <c r="G151" s="79" t="b">
        <f t="shared" si="83"/>
        <v>0</v>
      </c>
      <c r="H151" s="79" t="b">
        <f t="shared" si="84"/>
        <v>0</v>
      </c>
      <c r="I151" s="79" t="b">
        <f t="shared" si="85"/>
        <v>0</v>
      </c>
      <c r="J151" s="79" t="b">
        <f t="shared" si="86"/>
        <v>0</v>
      </c>
      <c r="K151" s="79" t="b">
        <f t="shared" si="87"/>
        <v>0</v>
      </c>
      <c r="L151" s="86" t="b">
        <f t="shared" si="88"/>
        <v>0</v>
      </c>
      <c r="M151" s="79" t="b">
        <f t="shared" si="89"/>
        <v>0</v>
      </c>
      <c r="N151" s="96" t="b">
        <f t="shared" si="90"/>
        <v>0</v>
      </c>
      <c r="O151" s="79" t="b">
        <f t="shared" si="91"/>
        <v>0</v>
      </c>
      <c r="P151" s="79" t="b">
        <f t="shared" si="92"/>
        <v>0</v>
      </c>
      <c r="Q151" s="79" t="b">
        <f t="shared" si="93"/>
        <v>0</v>
      </c>
      <c r="R151" s="79" t="b">
        <f t="shared" si="94"/>
        <v>0</v>
      </c>
      <c r="S151" s="79" t="b">
        <f t="shared" si="95"/>
        <v>0</v>
      </c>
      <c r="T151" s="79" t="b">
        <f t="shared" si="96"/>
        <v>0</v>
      </c>
      <c r="U151" s="79" t="b">
        <f t="shared" si="97"/>
        <v>0</v>
      </c>
      <c r="V151" s="79" t="b">
        <f t="shared" si="98"/>
        <v>0</v>
      </c>
      <c r="W151" s="79" t="b">
        <f t="shared" si="99"/>
        <v>0</v>
      </c>
      <c r="X151" s="79" t="b">
        <f t="shared" si="100"/>
        <v>0</v>
      </c>
      <c r="Y151" s="81" t="b">
        <f t="shared" si="101"/>
        <v>0</v>
      </c>
      <c r="Z151" s="59"/>
      <c r="AA151" s="60"/>
      <c r="AB151" s="60"/>
      <c r="AC151" s="60"/>
      <c r="AD151" s="60"/>
      <c r="AE151" s="60"/>
      <c r="AF151" s="60"/>
      <c r="AG151" s="60"/>
      <c r="AH151" s="60"/>
      <c r="AI151" s="60"/>
      <c r="AJ151" s="60"/>
      <c r="AK151" s="60"/>
      <c r="AL151" s="60"/>
      <c r="AM151" s="60"/>
      <c r="AN151" s="60"/>
      <c r="AO151" s="60"/>
      <c r="AP151" s="60"/>
      <c r="AQ151" s="60"/>
      <c r="AR151" s="60"/>
      <c r="AS151" s="60"/>
      <c r="AT151" s="60"/>
      <c r="AU151" s="60"/>
      <c r="AV151" s="60"/>
      <c r="AW151" s="60"/>
      <c r="AX151" s="60"/>
      <c r="AY151" s="60"/>
      <c r="AZ151" s="60"/>
      <c r="BA151" s="61"/>
      <c r="BC151" s="187" t="b">
        <f t="shared" si="102"/>
        <v>0</v>
      </c>
      <c r="BD151" s="185"/>
      <c r="BE151" s="185"/>
      <c r="BF151" s="185"/>
      <c r="BG151" s="185"/>
      <c r="BH151" s="185" t="b">
        <f t="shared" si="103"/>
        <v>0</v>
      </c>
      <c r="BI151" s="185"/>
      <c r="BJ151" s="185"/>
      <c r="BK151" s="185"/>
      <c r="BL151" s="186"/>
      <c r="BM151" s="95"/>
      <c r="BN151" s="205"/>
      <c r="BO151" s="162"/>
      <c r="BP151" s="168"/>
      <c r="BQ151" s="168"/>
    </row>
    <row r="152" spans="1:69" ht="12" customHeight="1" x14ac:dyDescent="0.25">
      <c r="A152" s="56" t="s">
        <v>81</v>
      </c>
      <c r="B152" s="58">
        <v>18</v>
      </c>
      <c r="C152" s="57">
        <v>42004</v>
      </c>
      <c r="D152" s="80" t="b">
        <f t="shared" si="82"/>
        <v>0</v>
      </c>
      <c r="E152" s="79" t="b">
        <f t="shared" si="108"/>
        <v>0</v>
      </c>
      <c r="F152" s="79" t="b">
        <f t="shared" si="109"/>
        <v>0</v>
      </c>
      <c r="G152" s="79" t="b">
        <f t="shared" si="83"/>
        <v>0</v>
      </c>
      <c r="H152" s="79" t="b">
        <f t="shared" si="84"/>
        <v>0</v>
      </c>
      <c r="I152" s="79" t="b">
        <f t="shared" si="85"/>
        <v>0</v>
      </c>
      <c r="J152" s="79" t="b">
        <f t="shared" si="86"/>
        <v>0</v>
      </c>
      <c r="K152" s="79" t="b">
        <f t="shared" si="87"/>
        <v>0</v>
      </c>
      <c r="L152" s="86" t="b">
        <f t="shared" si="88"/>
        <v>0</v>
      </c>
      <c r="M152" s="79" t="b">
        <f t="shared" si="89"/>
        <v>0</v>
      </c>
      <c r="N152" s="96" t="b">
        <f t="shared" si="90"/>
        <v>0</v>
      </c>
      <c r="O152" s="79" t="b">
        <f t="shared" si="91"/>
        <v>0</v>
      </c>
      <c r="P152" s="79" t="b">
        <f t="shared" si="92"/>
        <v>0</v>
      </c>
      <c r="Q152" s="79" t="b">
        <f t="shared" si="93"/>
        <v>0</v>
      </c>
      <c r="R152" s="79" t="b">
        <f t="shared" si="94"/>
        <v>0</v>
      </c>
      <c r="S152" s="79" t="b">
        <f t="shared" si="95"/>
        <v>0</v>
      </c>
      <c r="T152" s="79" t="b">
        <f t="shared" si="96"/>
        <v>0</v>
      </c>
      <c r="U152" s="79" t="b">
        <f t="shared" si="97"/>
        <v>0</v>
      </c>
      <c r="V152" s="79" t="b">
        <f t="shared" si="98"/>
        <v>0</v>
      </c>
      <c r="W152" s="79" t="b">
        <f t="shared" si="99"/>
        <v>0</v>
      </c>
      <c r="X152" s="79" t="b">
        <f t="shared" si="100"/>
        <v>0</v>
      </c>
      <c r="Y152" s="81" t="b">
        <f t="shared" si="101"/>
        <v>0</v>
      </c>
      <c r="Z152" s="59"/>
      <c r="AA152" s="60"/>
      <c r="AB152" s="60"/>
      <c r="AC152" s="60"/>
      <c r="AD152" s="60"/>
      <c r="AE152" s="60"/>
      <c r="AF152" s="60"/>
      <c r="AG152" s="60"/>
      <c r="AH152" s="60"/>
      <c r="AI152" s="60"/>
      <c r="AJ152" s="60"/>
      <c r="AK152" s="60"/>
      <c r="AL152" s="60"/>
      <c r="AM152" s="60"/>
      <c r="AN152" s="60"/>
      <c r="AO152" s="60"/>
      <c r="AP152" s="60"/>
      <c r="AQ152" s="60"/>
      <c r="AR152" s="60"/>
      <c r="AS152" s="60"/>
      <c r="AT152" s="60"/>
      <c r="AU152" s="60"/>
      <c r="AV152" s="60"/>
      <c r="AW152" s="60"/>
      <c r="AX152" s="60"/>
      <c r="AY152" s="60"/>
      <c r="AZ152" s="60"/>
      <c r="BA152" s="61"/>
      <c r="BC152" s="187" t="b">
        <f t="shared" si="102"/>
        <v>0</v>
      </c>
      <c r="BD152" s="185"/>
      <c r="BE152" s="185"/>
      <c r="BF152" s="185"/>
      <c r="BG152" s="185"/>
      <c r="BH152" s="185" t="b">
        <f t="shared" si="103"/>
        <v>0</v>
      </c>
      <c r="BI152" s="185"/>
      <c r="BJ152" s="185"/>
      <c r="BK152" s="185"/>
      <c r="BL152" s="186"/>
      <c r="BM152" s="95"/>
      <c r="BN152" s="205"/>
      <c r="BO152" s="162"/>
      <c r="BP152" s="168"/>
      <c r="BQ152" s="168"/>
    </row>
    <row r="153" spans="1:69" ht="12" customHeight="1" x14ac:dyDescent="0.25">
      <c r="A153" s="56" t="s">
        <v>1</v>
      </c>
      <c r="B153" s="58">
        <v>18</v>
      </c>
      <c r="C153" s="66">
        <v>42005</v>
      </c>
      <c r="D153" s="80" t="b">
        <f t="shared" si="82"/>
        <v>0</v>
      </c>
      <c r="E153" s="79" t="b">
        <f t="shared" si="108"/>
        <v>0</v>
      </c>
      <c r="F153" s="79" t="b">
        <f t="shared" si="109"/>
        <v>0</v>
      </c>
      <c r="G153" s="79" t="b">
        <f t="shared" si="83"/>
        <v>0</v>
      </c>
      <c r="H153" s="79" t="b">
        <f t="shared" si="84"/>
        <v>0</v>
      </c>
      <c r="I153" s="79" t="b">
        <f t="shared" si="85"/>
        <v>0</v>
      </c>
      <c r="J153" s="79" t="b">
        <f t="shared" si="86"/>
        <v>0</v>
      </c>
      <c r="K153" s="79" t="b">
        <f t="shared" si="87"/>
        <v>0</v>
      </c>
      <c r="L153" s="86" t="b">
        <f t="shared" si="88"/>
        <v>0</v>
      </c>
      <c r="M153" s="79" t="b">
        <f t="shared" si="89"/>
        <v>0</v>
      </c>
      <c r="N153" s="96" t="b">
        <f t="shared" si="90"/>
        <v>0</v>
      </c>
      <c r="O153" s="79" t="b">
        <f t="shared" si="91"/>
        <v>0</v>
      </c>
      <c r="P153" s="79" t="b">
        <f t="shared" si="92"/>
        <v>0</v>
      </c>
      <c r="Q153" s="79" t="b">
        <f t="shared" si="93"/>
        <v>0</v>
      </c>
      <c r="R153" s="79" t="b">
        <f t="shared" si="94"/>
        <v>0</v>
      </c>
      <c r="S153" s="79" t="b">
        <f t="shared" si="95"/>
        <v>0</v>
      </c>
      <c r="T153" s="79" t="b">
        <f t="shared" si="96"/>
        <v>0</v>
      </c>
      <c r="U153" s="79" t="b">
        <f t="shared" si="97"/>
        <v>0</v>
      </c>
      <c r="V153" s="79" t="b">
        <f t="shared" si="98"/>
        <v>0</v>
      </c>
      <c r="W153" s="79" t="b">
        <f t="shared" si="99"/>
        <v>0</v>
      </c>
      <c r="X153" s="79" t="b">
        <f t="shared" si="100"/>
        <v>0</v>
      </c>
      <c r="Y153" s="81" t="b">
        <f t="shared" si="101"/>
        <v>0</v>
      </c>
      <c r="Z153" s="59"/>
      <c r="AA153" s="60"/>
      <c r="AB153" s="60"/>
      <c r="AC153" s="60"/>
      <c r="AD153" s="60"/>
      <c r="AE153" s="60"/>
      <c r="AF153" s="60"/>
      <c r="AG153" s="60"/>
      <c r="AH153" s="60"/>
      <c r="AI153" s="60"/>
      <c r="AJ153" s="60"/>
      <c r="AK153" s="60"/>
      <c r="AL153" s="60"/>
      <c r="AM153" s="60"/>
      <c r="AN153" s="60"/>
      <c r="AO153" s="60"/>
      <c r="AP153" s="60"/>
      <c r="AQ153" s="60"/>
      <c r="AR153" s="60"/>
      <c r="AS153" s="60"/>
      <c r="AT153" s="60"/>
      <c r="AU153" s="60"/>
      <c r="AV153" s="60"/>
      <c r="AW153" s="60"/>
      <c r="AX153" s="60"/>
      <c r="AY153" s="60"/>
      <c r="AZ153" s="60"/>
      <c r="BA153" s="61"/>
      <c r="BC153" s="187" t="b">
        <f t="shared" si="102"/>
        <v>0</v>
      </c>
      <c r="BD153" s="185"/>
      <c r="BE153" s="185"/>
      <c r="BF153" s="185"/>
      <c r="BG153" s="185"/>
      <c r="BH153" s="185" t="b">
        <f t="shared" si="103"/>
        <v>0</v>
      </c>
      <c r="BI153" s="185"/>
      <c r="BJ153" s="185"/>
      <c r="BK153" s="185"/>
      <c r="BL153" s="186"/>
      <c r="BM153" s="95"/>
      <c r="BN153" s="205"/>
      <c r="BO153" s="162"/>
      <c r="BP153" s="168"/>
      <c r="BQ153" s="168"/>
    </row>
    <row r="154" spans="1:69" ht="12" customHeight="1" x14ac:dyDescent="0.25">
      <c r="A154" s="56" t="s">
        <v>2</v>
      </c>
      <c r="B154" s="58">
        <v>18</v>
      </c>
      <c r="C154" s="57">
        <v>42006</v>
      </c>
      <c r="D154" s="80" t="b">
        <f t="shared" si="82"/>
        <v>0</v>
      </c>
      <c r="E154" s="79" t="b">
        <f t="shared" si="108"/>
        <v>0</v>
      </c>
      <c r="F154" s="79" t="b">
        <f t="shared" si="109"/>
        <v>0</v>
      </c>
      <c r="G154" s="79" t="b">
        <f t="shared" si="83"/>
        <v>0</v>
      </c>
      <c r="H154" s="79" t="b">
        <f t="shared" si="84"/>
        <v>0</v>
      </c>
      <c r="I154" s="79" t="b">
        <f t="shared" si="85"/>
        <v>0</v>
      </c>
      <c r="J154" s="79" t="b">
        <f t="shared" si="86"/>
        <v>0</v>
      </c>
      <c r="K154" s="79" t="b">
        <f t="shared" si="87"/>
        <v>0</v>
      </c>
      <c r="L154" s="86" t="b">
        <f t="shared" si="88"/>
        <v>0</v>
      </c>
      <c r="M154" s="79" t="b">
        <f t="shared" si="89"/>
        <v>0</v>
      </c>
      <c r="N154" s="96" t="b">
        <f t="shared" si="90"/>
        <v>0</v>
      </c>
      <c r="O154" s="79" t="b">
        <f t="shared" si="91"/>
        <v>0</v>
      </c>
      <c r="P154" s="79" t="b">
        <f t="shared" si="92"/>
        <v>0</v>
      </c>
      <c r="Q154" s="79" t="b">
        <f t="shared" si="93"/>
        <v>0</v>
      </c>
      <c r="R154" s="79" t="b">
        <f t="shared" si="94"/>
        <v>0</v>
      </c>
      <c r="S154" s="79" t="b">
        <f t="shared" si="95"/>
        <v>0</v>
      </c>
      <c r="T154" s="79" t="b">
        <f t="shared" si="96"/>
        <v>0</v>
      </c>
      <c r="U154" s="79" t="b">
        <f t="shared" si="97"/>
        <v>0</v>
      </c>
      <c r="V154" s="79" t="b">
        <f t="shared" si="98"/>
        <v>0</v>
      </c>
      <c r="W154" s="79" t="b">
        <f t="shared" si="99"/>
        <v>0</v>
      </c>
      <c r="X154" s="79" t="b">
        <f t="shared" si="100"/>
        <v>0</v>
      </c>
      <c r="Y154" s="81" t="b">
        <f t="shared" si="101"/>
        <v>0</v>
      </c>
      <c r="Z154" s="59"/>
      <c r="AA154" s="60"/>
      <c r="AB154" s="60"/>
      <c r="AC154" s="60"/>
      <c r="AD154" s="60"/>
      <c r="AE154" s="60"/>
      <c r="AF154" s="60"/>
      <c r="AG154" s="60"/>
      <c r="AH154" s="60"/>
      <c r="AI154" s="60"/>
      <c r="AJ154" s="60"/>
      <c r="AK154" s="60"/>
      <c r="AL154" s="60"/>
      <c r="AM154" s="60"/>
      <c r="AN154" s="60"/>
      <c r="AO154" s="60"/>
      <c r="AP154" s="60"/>
      <c r="AQ154" s="60"/>
      <c r="AR154" s="60"/>
      <c r="AS154" s="60"/>
      <c r="AT154" s="60"/>
      <c r="AU154" s="60"/>
      <c r="AV154" s="60"/>
      <c r="AW154" s="60"/>
      <c r="AX154" s="60"/>
      <c r="AY154" s="60"/>
      <c r="AZ154" s="60"/>
      <c r="BA154" s="61"/>
      <c r="BC154" s="187" t="b">
        <f t="shared" si="102"/>
        <v>0</v>
      </c>
      <c r="BD154" s="185"/>
      <c r="BE154" s="185"/>
      <c r="BF154" s="185"/>
      <c r="BG154" s="185"/>
      <c r="BH154" s="185" t="b">
        <f t="shared" si="103"/>
        <v>0</v>
      </c>
      <c r="BI154" s="185"/>
      <c r="BJ154" s="185"/>
      <c r="BK154" s="185"/>
      <c r="BL154" s="186"/>
      <c r="BM154" s="95"/>
      <c r="BN154" s="205"/>
      <c r="BO154" s="162"/>
      <c r="BP154" s="168"/>
      <c r="BQ154" s="168"/>
    </row>
    <row r="155" spans="1:69" ht="12" customHeight="1" x14ac:dyDescent="0.25">
      <c r="A155" s="56" t="s">
        <v>3</v>
      </c>
      <c r="B155" s="58">
        <v>18</v>
      </c>
      <c r="C155" s="57">
        <v>42007</v>
      </c>
      <c r="D155" s="80" t="b">
        <f t="shared" si="82"/>
        <v>0</v>
      </c>
      <c r="E155" s="79" t="b">
        <f t="shared" si="108"/>
        <v>0</v>
      </c>
      <c r="F155" s="79" t="b">
        <f t="shared" si="109"/>
        <v>0</v>
      </c>
      <c r="G155" s="79" t="b">
        <f t="shared" si="83"/>
        <v>0</v>
      </c>
      <c r="H155" s="79" t="b">
        <f t="shared" si="84"/>
        <v>0</v>
      </c>
      <c r="I155" s="79" t="b">
        <f t="shared" si="85"/>
        <v>0</v>
      </c>
      <c r="J155" s="79" t="b">
        <f t="shared" si="86"/>
        <v>0</v>
      </c>
      <c r="K155" s="79" t="b">
        <f t="shared" si="87"/>
        <v>0</v>
      </c>
      <c r="L155" s="86" t="b">
        <f t="shared" si="88"/>
        <v>0</v>
      </c>
      <c r="M155" s="79" t="b">
        <f t="shared" si="89"/>
        <v>0</v>
      </c>
      <c r="N155" s="96" t="b">
        <f t="shared" si="90"/>
        <v>0</v>
      </c>
      <c r="O155" s="79" t="b">
        <f t="shared" si="91"/>
        <v>0</v>
      </c>
      <c r="P155" s="79" t="b">
        <f t="shared" si="92"/>
        <v>0</v>
      </c>
      <c r="Q155" s="79" t="b">
        <f t="shared" si="93"/>
        <v>0</v>
      </c>
      <c r="R155" s="79" t="b">
        <f t="shared" si="94"/>
        <v>0</v>
      </c>
      <c r="S155" s="79" t="b">
        <f t="shared" si="95"/>
        <v>0</v>
      </c>
      <c r="T155" s="79" t="b">
        <f t="shared" si="96"/>
        <v>0</v>
      </c>
      <c r="U155" s="79" t="b">
        <f t="shared" si="97"/>
        <v>0</v>
      </c>
      <c r="V155" s="79" t="b">
        <f t="shared" si="98"/>
        <v>0</v>
      </c>
      <c r="W155" s="79" t="b">
        <f t="shared" si="99"/>
        <v>0</v>
      </c>
      <c r="X155" s="79" t="b">
        <f t="shared" si="100"/>
        <v>0</v>
      </c>
      <c r="Y155" s="81" t="b">
        <f t="shared" si="101"/>
        <v>0</v>
      </c>
      <c r="Z155" s="59"/>
      <c r="AA155" s="60"/>
      <c r="AB155" s="60"/>
      <c r="AC155" s="60"/>
      <c r="AD155" s="60"/>
      <c r="AE155" s="60"/>
      <c r="AF155" s="60"/>
      <c r="AG155" s="60"/>
      <c r="AH155" s="60"/>
      <c r="AI155" s="60"/>
      <c r="AJ155" s="60"/>
      <c r="AK155" s="60"/>
      <c r="AL155" s="60"/>
      <c r="AM155" s="60"/>
      <c r="AN155" s="60"/>
      <c r="AO155" s="60"/>
      <c r="AP155" s="60"/>
      <c r="AQ155" s="60"/>
      <c r="AR155" s="60"/>
      <c r="AS155" s="60"/>
      <c r="AT155" s="60"/>
      <c r="AU155" s="60"/>
      <c r="AV155" s="60"/>
      <c r="AW155" s="60"/>
      <c r="AX155" s="60"/>
      <c r="AY155" s="60"/>
      <c r="AZ155" s="60"/>
      <c r="BA155" s="61"/>
      <c r="BC155" s="187" t="b">
        <f t="shared" si="102"/>
        <v>0</v>
      </c>
      <c r="BD155" s="185"/>
      <c r="BE155" s="185"/>
      <c r="BF155" s="185"/>
      <c r="BG155" s="185"/>
      <c r="BH155" s="185" t="b">
        <f t="shared" si="103"/>
        <v>0</v>
      </c>
      <c r="BI155" s="185"/>
      <c r="BJ155" s="185"/>
      <c r="BK155" s="185"/>
      <c r="BL155" s="186"/>
      <c r="BM155" s="95"/>
      <c r="BN155" s="205"/>
      <c r="BO155" s="162"/>
      <c r="BP155" s="168"/>
      <c r="BQ155" s="168"/>
    </row>
    <row r="156" spans="1:69" ht="12" customHeight="1" thickBot="1" x14ac:dyDescent="0.3">
      <c r="A156" s="56" t="s">
        <v>4</v>
      </c>
      <c r="B156" s="63">
        <v>18</v>
      </c>
      <c r="C156" s="62">
        <v>42008</v>
      </c>
      <c r="D156" s="84" t="b">
        <f t="shared" si="82"/>
        <v>0</v>
      </c>
      <c r="E156" s="82" t="b">
        <f t="shared" si="108"/>
        <v>0</v>
      </c>
      <c r="F156" s="82" t="b">
        <f t="shared" si="109"/>
        <v>0</v>
      </c>
      <c r="G156" s="82" t="b">
        <f t="shared" si="83"/>
        <v>0</v>
      </c>
      <c r="H156" s="82" t="b">
        <f t="shared" si="84"/>
        <v>0</v>
      </c>
      <c r="I156" s="82" t="b">
        <f t="shared" si="85"/>
        <v>0</v>
      </c>
      <c r="J156" s="82" t="b">
        <f t="shared" si="86"/>
        <v>0</v>
      </c>
      <c r="K156" s="82" t="b">
        <f t="shared" si="87"/>
        <v>0</v>
      </c>
      <c r="L156" s="87" t="b">
        <f t="shared" si="88"/>
        <v>0</v>
      </c>
      <c r="M156" s="82" t="b">
        <f t="shared" si="89"/>
        <v>0</v>
      </c>
      <c r="N156" s="94" t="b">
        <f t="shared" si="90"/>
        <v>0</v>
      </c>
      <c r="O156" s="82" t="b">
        <f t="shared" si="91"/>
        <v>0</v>
      </c>
      <c r="P156" s="82" t="b">
        <f t="shared" si="92"/>
        <v>0</v>
      </c>
      <c r="Q156" s="82" t="b">
        <f t="shared" si="93"/>
        <v>0</v>
      </c>
      <c r="R156" s="82" t="b">
        <f t="shared" si="94"/>
        <v>0</v>
      </c>
      <c r="S156" s="82" t="b">
        <f t="shared" si="95"/>
        <v>0</v>
      </c>
      <c r="T156" s="82" t="b">
        <f t="shared" si="96"/>
        <v>0</v>
      </c>
      <c r="U156" s="82" t="b">
        <f t="shared" si="97"/>
        <v>0</v>
      </c>
      <c r="V156" s="82" t="b">
        <f t="shared" si="98"/>
        <v>0</v>
      </c>
      <c r="W156" s="82" t="b">
        <f t="shared" si="99"/>
        <v>0</v>
      </c>
      <c r="X156" s="82" t="b">
        <f t="shared" si="100"/>
        <v>0</v>
      </c>
      <c r="Y156" s="83" t="b">
        <f t="shared" si="101"/>
        <v>0</v>
      </c>
      <c r="Z156" s="59"/>
      <c r="AA156" s="60"/>
      <c r="AB156" s="60"/>
      <c r="AC156" s="60"/>
      <c r="AD156" s="60"/>
      <c r="AE156" s="60"/>
      <c r="AF156" s="60"/>
      <c r="AG156" s="60"/>
      <c r="AH156" s="60"/>
      <c r="AI156" s="60"/>
      <c r="AJ156" s="60"/>
      <c r="AK156" s="60"/>
      <c r="AL156" s="60"/>
      <c r="AM156" s="60"/>
      <c r="AN156" s="60"/>
      <c r="AO156" s="60"/>
      <c r="AP156" s="60"/>
      <c r="AQ156" s="60"/>
      <c r="AR156" s="60"/>
      <c r="AS156" s="60"/>
      <c r="AT156" s="60"/>
      <c r="AU156" s="60"/>
      <c r="AV156" s="60"/>
      <c r="AW156" s="60"/>
      <c r="AX156" s="60"/>
      <c r="AY156" s="60"/>
      <c r="AZ156" s="60"/>
      <c r="BA156" s="61"/>
      <c r="BC156" s="193" t="b">
        <f t="shared" si="102"/>
        <v>0</v>
      </c>
      <c r="BD156" s="194"/>
      <c r="BE156" s="194"/>
      <c r="BF156" s="194"/>
      <c r="BG156" s="194"/>
      <c r="BH156" s="194" t="b">
        <f t="shared" si="103"/>
        <v>0</v>
      </c>
      <c r="BI156" s="194"/>
      <c r="BJ156" s="194"/>
      <c r="BK156" s="194"/>
      <c r="BL156" s="195"/>
      <c r="BM156" s="93"/>
      <c r="BN156" s="206"/>
      <c r="BO156" s="163"/>
      <c r="BP156" s="169"/>
      <c r="BQ156" s="169"/>
    </row>
    <row r="157" spans="1:69" ht="12" customHeight="1" x14ac:dyDescent="0.25">
      <c r="A157" s="75" t="s">
        <v>0</v>
      </c>
      <c r="B157" s="51">
        <v>19</v>
      </c>
      <c r="C157" s="50">
        <v>42009</v>
      </c>
      <c r="D157" s="64" t="b">
        <f t="shared" si="82"/>
        <v>0</v>
      </c>
      <c r="E157" s="52" t="b">
        <f>IF(COUNTIF(Z157:BA157,"Cardio1")&gt;0, "Cardio matin")</f>
        <v>0</v>
      </c>
      <c r="F157" s="52" t="b">
        <f>IF(COUNTIF(Z157:BA157,"Cardio2")&gt;0, "Cardio après-midi")</f>
        <v>0</v>
      </c>
      <c r="G157" s="52" t="b">
        <f t="shared" si="83"/>
        <v>0</v>
      </c>
      <c r="H157" s="52" t="b">
        <f t="shared" si="84"/>
        <v>0</v>
      </c>
      <c r="I157" s="52" t="b">
        <f t="shared" si="85"/>
        <v>0</v>
      </c>
      <c r="J157" s="52" t="b">
        <f t="shared" si="86"/>
        <v>0</v>
      </c>
      <c r="K157" s="52" t="b">
        <f t="shared" si="87"/>
        <v>0</v>
      </c>
      <c r="L157" s="85" t="b">
        <f t="shared" si="88"/>
        <v>0</v>
      </c>
      <c r="M157" s="52" t="b">
        <f t="shared" si="89"/>
        <v>0</v>
      </c>
      <c r="N157" s="98" t="b">
        <f t="shared" si="90"/>
        <v>0</v>
      </c>
      <c r="O157" s="52" t="b">
        <f t="shared" si="91"/>
        <v>0</v>
      </c>
      <c r="P157" s="52" t="b">
        <f t="shared" si="92"/>
        <v>0</v>
      </c>
      <c r="Q157" s="52" t="b">
        <f t="shared" si="93"/>
        <v>0</v>
      </c>
      <c r="R157" s="52" t="b">
        <f t="shared" si="94"/>
        <v>0</v>
      </c>
      <c r="S157" s="52" t="b">
        <f t="shared" si="95"/>
        <v>0</v>
      </c>
      <c r="T157" s="52" t="b">
        <f t="shared" si="96"/>
        <v>0</v>
      </c>
      <c r="U157" s="52" t="b">
        <f t="shared" si="97"/>
        <v>0</v>
      </c>
      <c r="V157" s="52" t="b">
        <f t="shared" si="98"/>
        <v>0</v>
      </c>
      <c r="W157" s="52" t="b">
        <f t="shared" si="99"/>
        <v>0</v>
      </c>
      <c r="X157" s="52" t="b">
        <f t="shared" si="100"/>
        <v>0</v>
      </c>
      <c r="Y157" s="53" t="b">
        <f t="shared" si="101"/>
        <v>0</v>
      </c>
      <c r="Z157" s="65"/>
      <c r="AA157" s="54"/>
      <c r="AB157" s="54"/>
      <c r="AC157" s="54"/>
      <c r="AD157" s="54"/>
      <c r="AE157" s="54"/>
      <c r="AF157" s="54"/>
      <c r="AG157" s="54"/>
      <c r="AH157" s="54"/>
      <c r="AI157" s="54"/>
      <c r="AJ157" s="54"/>
      <c r="AK157" s="54"/>
      <c r="AL157" s="54"/>
      <c r="AM157" s="54"/>
      <c r="AN157" s="54"/>
      <c r="AO157" s="54"/>
      <c r="AP157" s="54"/>
      <c r="AQ157" s="54"/>
      <c r="AR157" s="54"/>
      <c r="AS157" s="54"/>
      <c r="AT157" s="54"/>
      <c r="AU157" s="54"/>
      <c r="AV157" s="54"/>
      <c r="AW157" s="54"/>
      <c r="AX157" s="54"/>
      <c r="AY157" s="54"/>
      <c r="AZ157" s="54"/>
      <c r="BA157" s="55"/>
      <c r="BC157" s="188" t="b">
        <f t="shared" si="102"/>
        <v>0</v>
      </c>
      <c r="BD157" s="189"/>
      <c r="BE157" s="189"/>
      <c r="BF157" s="189"/>
      <c r="BG157" s="189"/>
      <c r="BH157" s="189" t="b">
        <f t="shared" si="103"/>
        <v>0</v>
      </c>
      <c r="BI157" s="189"/>
      <c r="BJ157" s="189"/>
      <c r="BK157" s="189"/>
      <c r="BL157" s="190"/>
      <c r="BM157" s="97"/>
      <c r="BN157" s="204">
        <v>23</v>
      </c>
      <c r="BO157" s="161"/>
      <c r="BP157" s="167"/>
      <c r="BQ157" s="167"/>
    </row>
    <row r="158" spans="1:69" ht="12" customHeight="1" x14ac:dyDescent="0.25">
      <c r="A158" s="74" t="s">
        <v>80</v>
      </c>
      <c r="B158" s="58">
        <v>19</v>
      </c>
      <c r="C158" s="57">
        <v>42010</v>
      </c>
      <c r="D158" s="80" t="b">
        <f t="shared" si="82"/>
        <v>0</v>
      </c>
      <c r="E158" s="79" t="b">
        <f t="shared" ref="E158:E163" si="110">IF(COUNTIF(Z158:BA158,"Cardio.")&gt;0, "Cardio1")</f>
        <v>0</v>
      </c>
      <c r="F158" s="79" t="b">
        <f t="shared" ref="F158:F163" si="111">IF(COUNTIF(Z158:BA158,"Cardio")&gt;0, "Cardio2")</f>
        <v>0</v>
      </c>
      <c r="G158" s="79" t="b">
        <f t="shared" si="83"/>
        <v>0</v>
      </c>
      <c r="H158" s="79" t="b">
        <f t="shared" si="84"/>
        <v>0</v>
      </c>
      <c r="I158" s="79" t="b">
        <f t="shared" si="85"/>
        <v>0</v>
      </c>
      <c r="J158" s="79" t="b">
        <f t="shared" si="86"/>
        <v>0</v>
      </c>
      <c r="K158" s="79" t="b">
        <f t="shared" si="87"/>
        <v>0</v>
      </c>
      <c r="L158" s="86" t="b">
        <f t="shared" si="88"/>
        <v>0</v>
      </c>
      <c r="M158" s="79" t="b">
        <f t="shared" si="89"/>
        <v>0</v>
      </c>
      <c r="N158" s="96" t="b">
        <f t="shared" si="90"/>
        <v>0</v>
      </c>
      <c r="O158" s="79" t="b">
        <f t="shared" si="91"/>
        <v>0</v>
      </c>
      <c r="P158" s="79" t="b">
        <f t="shared" si="92"/>
        <v>0</v>
      </c>
      <c r="Q158" s="79" t="b">
        <f t="shared" si="93"/>
        <v>0</v>
      </c>
      <c r="R158" s="79" t="b">
        <f t="shared" si="94"/>
        <v>0</v>
      </c>
      <c r="S158" s="79" t="b">
        <f t="shared" si="95"/>
        <v>0</v>
      </c>
      <c r="T158" s="79" t="b">
        <f t="shared" si="96"/>
        <v>0</v>
      </c>
      <c r="U158" s="79" t="b">
        <f t="shared" si="97"/>
        <v>0</v>
      </c>
      <c r="V158" s="79" t="b">
        <f t="shared" si="98"/>
        <v>0</v>
      </c>
      <c r="W158" s="79" t="b">
        <f t="shared" si="99"/>
        <v>0</v>
      </c>
      <c r="X158" s="79" t="b">
        <f t="shared" si="100"/>
        <v>0</v>
      </c>
      <c r="Y158" s="81" t="b">
        <f t="shared" si="101"/>
        <v>0</v>
      </c>
      <c r="Z158" s="59"/>
      <c r="AA158" s="60"/>
      <c r="AB158" s="60"/>
      <c r="AC158" s="60"/>
      <c r="AD158" s="60"/>
      <c r="AE158" s="60"/>
      <c r="AF158" s="60"/>
      <c r="AG158" s="60"/>
      <c r="AH158" s="60"/>
      <c r="AI158" s="60"/>
      <c r="AJ158" s="60"/>
      <c r="AK158" s="60"/>
      <c r="AL158" s="60"/>
      <c r="AM158" s="60"/>
      <c r="AN158" s="60"/>
      <c r="AO158" s="60"/>
      <c r="AP158" s="60"/>
      <c r="AQ158" s="60"/>
      <c r="AR158" s="60"/>
      <c r="AS158" s="60"/>
      <c r="AT158" s="60"/>
      <c r="AU158" s="60"/>
      <c r="AV158" s="60"/>
      <c r="AW158" s="60"/>
      <c r="AX158" s="60"/>
      <c r="AY158" s="60"/>
      <c r="AZ158" s="60"/>
      <c r="BA158" s="61"/>
      <c r="BC158" s="187" t="b">
        <f t="shared" si="102"/>
        <v>0</v>
      </c>
      <c r="BD158" s="185"/>
      <c r="BE158" s="185"/>
      <c r="BF158" s="185"/>
      <c r="BG158" s="185"/>
      <c r="BH158" s="185" t="b">
        <f t="shared" si="103"/>
        <v>0</v>
      </c>
      <c r="BI158" s="185"/>
      <c r="BJ158" s="185"/>
      <c r="BK158" s="185"/>
      <c r="BL158" s="186"/>
      <c r="BM158" s="95"/>
      <c r="BN158" s="205"/>
      <c r="BO158" s="162"/>
      <c r="BP158" s="168"/>
      <c r="BQ158" s="168"/>
    </row>
    <row r="159" spans="1:69" ht="12" customHeight="1" x14ac:dyDescent="0.25">
      <c r="A159" s="74" t="s">
        <v>81</v>
      </c>
      <c r="B159" s="58">
        <v>19</v>
      </c>
      <c r="C159" s="57">
        <v>42011</v>
      </c>
      <c r="D159" s="80" t="b">
        <f t="shared" si="82"/>
        <v>0</v>
      </c>
      <c r="E159" s="79" t="b">
        <f t="shared" si="110"/>
        <v>0</v>
      </c>
      <c r="F159" s="79" t="b">
        <f t="shared" si="111"/>
        <v>0</v>
      </c>
      <c r="G159" s="79" t="b">
        <f t="shared" si="83"/>
        <v>0</v>
      </c>
      <c r="H159" s="79" t="b">
        <f t="shared" si="84"/>
        <v>0</v>
      </c>
      <c r="I159" s="79" t="b">
        <f t="shared" si="85"/>
        <v>0</v>
      </c>
      <c r="J159" s="79" t="b">
        <f t="shared" si="86"/>
        <v>0</v>
      </c>
      <c r="K159" s="79" t="b">
        <f t="shared" si="87"/>
        <v>0</v>
      </c>
      <c r="L159" s="86" t="b">
        <f t="shared" si="88"/>
        <v>0</v>
      </c>
      <c r="M159" s="79" t="b">
        <f t="shared" si="89"/>
        <v>0</v>
      </c>
      <c r="N159" s="96" t="b">
        <f t="shared" si="90"/>
        <v>0</v>
      </c>
      <c r="O159" s="79" t="b">
        <f t="shared" si="91"/>
        <v>0</v>
      </c>
      <c r="P159" s="79" t="b">
        <f t="shared" si="92"/>
        <v>0</v>
      </c>
      <c r="Q159" s="79" t="b">
        <f t="shared" si="93"/>
        <v>0</v>
      </c>
      <c r="R159" s="79" t="b">
        <f t="shared" si="94"/>
        <v>0</v>
      </c>
      <c r="S159" s="79" t="b">
        <f t="shared" si="95"/>
        <v>0</v>
      </c>
      <c r="T159" s="79" t="b">
        <f t="shared" si="96"/>
        <v>0</v>
      </c>
      <c r="U159" s="79" t="b">
        <f t="shared" si="97"/>
        <v>0</v>
      </c>
      <c r="V159" s="79" t="b">
        <f t="shared" si="98"/>
        <v>0</v>
      </c>
      <c r="W159" s="79" t="b">
        <f t="shared" si="99"/>
        <v>0</v>
      </c>
      <c r="X159" s="79" t="b">
        <f t="shared" si="100"/>
        <v>0</v>
      </c>
      <c r="Y159" s="81" t="b">
        <f t="shared" si="101"/>
        <v>0</v>
      </c>
      <c r="Z159" s="59"/>
      <c r="AA159" s="60"/>
      <c r="AB159" s="60"/>
      <c r="AC159" s="60"/>
      <c r="AD159" s="60"/>
      <c r="AE159" s="60"/>
      <c r="AF159" s="60"/>
      <c r="AG159" s="60"/>
      <c r="AH159" s="60"/>
      <c r="AI159" s="60"/>
      <c r="AJ159" s="60"/>
      <c r="AK159" s="60"/>
      <c r="AL159" s="60"/>
      <c r="AM159" s="60"/>
      <c r="AN159" s="60"/>
      <c r="AO159" s="60"/>
      <c r="AP159" s="60"/>
      <c r="AQ159" s="60"/>
      <c r="AR159" s="60"/>
      <c r="AS159" s="60"/>
      <c r="AT159" s="60"/>
      <c r="AU159" s="60"/>
      <c r="AV159" s="60"/>
      <c r="AW159" s="60"/>
      <c r="AX159" s="60"/>
      <c r="AY159" s="60"/>
      <c r="AZ159" s="60"/>
      <c r="BA159" s="61"/>
      <c r="BC159" s="187" t="b">
        <f t="shared" si="102"/>
        <v>0</v>
      </c>
      <c r="BD159" s="185"/>
      <c r="BE159" s="185"/>
      <c r="BF159" s="185"/>
      <c r="BG159" s="185"/>
      <c r="BH159" s="185" t="b">
        <f t="shared" si="103"/>
        <v>0</v>
      </c>
      <c r="BI159" s="185"/>
      <c r="BJ159" s="185"/>
      <c r="BK159" s="185"/>
      <c r="BL159" s="186"/>
      <c r="BM159" s="95"/>
      <c r="BN159" s="205"/>
      <c r="BO159" s="162"/>
      <c r="BP159" s="168"/>
      <c r="BQ159" s="168"/>
    </row>
    <row r="160" spans="1:69" ht="12" customHeight="1" x14ac:dyDescent="0.25">
      <c r="A160" s="74" t="s">
        <v>1</v>
      </c>
      <c r="B160" s="58">
        <v>19</v>
      </c>
      <c r="C160" s="57">
        <v>42012</v>
      </c>
      <c r="D160" s="80" t="b">
        <f t="shared" si="82"/>
        <v>0</v>
      </c>
      <c r="E160" s="79" t="b">
        <f t="shared" si="110"/>
        <v>0</v>
      </c>
      <c r="F160" s="79" t="b">
        <f t="shared" si="111"/>
        <v>0</v>
      </c>
      <c r="G160" s="79" t="b">
        <f t="shared" si="83"/>
        <v>0</v>
      </c>
      <c r="H160" s="79" t="b">
        <f t="shared" si="84"/>
        <v>0</v>
      </c>
      <c r="I160" s="79" t="b">
        <f t="shared" si="85"/>
        <v>0</v>
      </c>
      <c r="J160" s="79" t="b">
        <f t="shared" si="86"/>
        <v>0</v>
      </c>
      <c r="K160" s="79" t="b">
        <f t="shared" si="87"/>
        <v>0</v>
      </c>
      <c r="L160" s="86" t="b">
        <f t="shared" si="88"/>
        <v>0</v>
      </c>
      <c r="M160" s="79" t="b">
        <f t="shared" si="89"/>
        <v>0</v>
      </c>
      <c r="N160" s="96" t="b">
        <f t="shared" si="90"/>
        <v>0</v>
      </c>
      <c r="O160" s="79" t="b">
        <f t="shared" si="91"/>
        <v>0</v>
      </c>
      <c r="P160" s="79" t="b">
        <f t="shared" si="92"/>
        <v>0</v>
      </c>
      <c r="Q160" s="79" t="b">
        <f t="shared" si="93"/>
        <v>0</v>
      </c>
      <c r="R160" s="79" t="b">
        <f t="shared" si="94"/>
        <v>0</v>
      </c>
      <c r="S160" s="79" t="b">
        <f t="shared" si="95"/>
        <v>0</v>
      </c>
      <c r="T160" s="79" t="b">
        <f t="shared" si="96"/>
        <v>0</v>
      </c>
      <c r="U160" s="79" t="b">
        <f t="shared" si="97"/>
        <v>0</v>
      </c>
      <c r="V160" s="79" t="b">
        <f t="shared" si="98"/>
        <v>0</v>
      </c>
      <c r="W160" s="79" t="b">
        <f t="shared" si="99"/>
        <v>0</v>
      </c>
      <c r="X160" s="79" t="b">
        <f t="shared" si="100"/>
        <v>0</v>
      </c>
      <c r="Y160" s="81" t="b">
        <f t="shared" si="101"/>
        <v>0</v>
      </c>
      <c r="Z160" s="59"/>
      <c r="AA160" s="60"/>
      <c r="AB160" s="60"/>
      <c r="AC160" s="60"/>
      <c r="AD160" s="60"/>
      <c r="AE160" s="60"/>
      <c r="AF160" s="60"/>
      <c r="AG160" s="60"/>
      <c r="AH160" s="60"/>
      <c r="AI160" s="60"/>
      <c r="AJ160" s="60"/>
      <c r="AK160" s="60"/>
      <c r="AL160" s="60"/>
      <c r="AM160" s="60"/>
      <c r="AN160" s="60"/>
      <c r="AO160" s="60"/>
      <c r="AP160" s="60"/>
      <c r="AQ160" s="60"/>
      <c r="AR160" s="60"/>
      <c r="AS160" s="60"/>
      <c r="AT160" s="60"/>
      <c r="AU160" s="60"/>
      <c r="AV160" s="60"/>
      <c r="AW160" s="60"/>
      <c r="AX160" s="60"/>
      <c r="AY160" s="60"/>
      <c r="AZ160" s="60"/>
      <c r="BA160" s="61"/>
      <c r="BC160" s="187" t="b">
        <f t="shared" si="102"/>
        <v>0</v>
      </c>
      <c r="BD160" s="185"/>
      <c r="BE160" s="185"/>
      <c r="BF160" s="185"/>
      <c r="BG160" s="185"/>
      <c r="BH160" s="185" t="b">
        <f t="shared" si="103"/>
        <v>0</v>
      </c>
      <c r="BI160" s="185"/>
      <c r="BJ160" s="185"/>
      <c r="BK160" s="185"/>
      <c r="BL160" s="186"/>
      <c r="BM160" s="95"/>
      <c r="BN160" s="205"/>
      <c r="BO160" s="162"/>
      <c r="BP160" s="168"/>
      <c r="BQ160" s="168"/>
    </row>
    <row r="161" spans="1:69" ht="12" customHeight="1" x14ac:dyDescent="0.25">
      <c r="A161" s="74" t="s">
        <v>2</v>
      </c>
      <c r="B161" s="58">
        <v>19</v>
      </c>
      <c r="C161" s="57">
        <v>42013</v>
      </c>
      <c r="D161" s="80" t="b">
        <f t="shared" si="82"/>
        <v>0</v>
      </c>
      <c r="E161" s="79" t="b">
        <f t="shared" si="110"/>
        <v>0</v>
      </c>
      <c r="F161" s="79" t="b">
        <f t="shared" si="111"/>
        <v>0</v>
      </c>
      <c r="G161" s="79" t="b">
        <f t="shared" si="83"/>
        <v>0</v>
      </c>
      <c r="H161" s="79" t="b">
        <f t="shared" si="84"/>
        <v>0</v>
      </c>
      <c r="I161" s="79" t="b">
        <f t="shared" si="85"/>
        <v>0</v>
      </c>
      <c r="J161" s="79" t="b">
        <f t="shared" si="86"/>
        <v>0</v>
      </c>
      <c r="K161" s="79" t="b">
        <f t="shared" si="87"/>
        <v>0</v>
      </c>
      <c r="L161" s="86" t="b">
        <f t="shared" si="88"/>
        <v>0</v>
      </c>
      <c r="M161" s="79" t="b">
        <f t="shared" si="89"/>
        <v>0</v>
      </c>
      <c r="N161" s="96" t="b">
        <f t="shared" si="90"/>
        <v>0</v>
      </c>
      <c r="O161" s="79" t="b">
        <f t="shared" si="91"/>
        <v>0</v>
      </c>
      <c r="P161" s="79" t="b">
        <f t="shared" si="92"/>
        <v>0</v>
      </c>
      <c r="Q161" s="79" t="b">
        <f t="shared" si="93"/>
        <v>0</v>
      </c>
      <c r="R161" s="79" t="b">
        <f t="shared" si="94"/>
        <v>0</v>
      </c>
      <c r="S161" s="79" t="b">
        <f t="shared" si="95"/>
        <v>0</v>
      </c>
      <c r="T161" s="79" t="b">
        <f t="shared" si="96"/>
        <v>0</v>
      </c>
      <c r="U161" s="79" t="b">
        <f t="shared" si="97"/>
        <v>0</v>
      </c>
      <c r="V161" s="79" t="b">
        <f t="shared" si="98"/>
        <v>0</v>
      </c>
      <c r="W161" s="79" t="b">
        <f t="shared" si="99"/>
        <v>0</v>
      </c>
      <c r="X161" s="79" t="b">
        <f t="shared" si="100"/>
        <v>0</v>
      </c>
      <c r="Y161" s="81" t="b">
        <f t="shared" si="101"/>
        <v>0</v>
      </c>
      <c r="Z161" s="59"/>
      <c r="AA161" s="60"/>
      <c r="AB161" s="60"/>
      <c r="AC161" s="60"/>
      <c r="AD161" s="60"/>
      <c r="AE161" s="60"/>
      <c r="AF161" s="60"/>
      <c r="AG161" s="60"/>
      <c r="AH161" s="60"/>
      <c r="AI161" s="60"/>
      <c r="AJ161" s="60"/>
      <c r="AK161" s="60"/>
      <c r="AL161" s="60"/>
      <c r="AM161" s="60"/>
      <c r="AN161" s="60"/>
      <c r="AO161" s="60"/>
      <c r="AP161" s="60"/>
      <c r="AQ161" s="60"/>
      <c r="AR161" s="60"/>
      <c r="AS161" s="60"/>
      <c r="AT161" s="60"/>
      <c r="AU161" s="60"/>
      <c r="AV161" s="60"/>
      <c r="AW161" s="60"/>
      <c r="AX161" s="60"/>
      <c r="AY161" s="60"/>
      <c r="AZ161" s="60"/>
      <c r="BA161" s="61"/>
      <c r="BC161" s="187" t="b">
        <f t="shared" si="102"/>
        <v>0</v>
      </c>
      <c r="BD161" s="185"/>
      <c r="BE161" s="185"/>
      <c r="BF161" s="185"/>
      <c r="BG161" s="185"/>
      <c r="BH161" s="185" t="b">
        <f t="shared" si="103"/>
        <v>0</v>
      </c>
      <c r="BI161" s="185"/>
      <c r="BJ161" s="185"/>
      <c r="BK161" s="185"/>
      <c r="BL161" s="186"/>
      <c r="BM161" s="95"/>
      <c r="BN161" s="205"/>
      <c r="BO161" s="162"/>
      <c r="BP161" s="168"/>
      <c r="BQ161" s="168"/>
    </row>
    <row r="162" spans="1:69" ht="12" customHeight="1" x14ac:dyDescent="0.25">
      <c r="A162" s="74" t="s">
        <v>3</v>
      </c>
      <c r="B162" s="58">
        <v>19</v>
      </c>
      <c r="C162" s="57">
        <v>42014</v>
      </c>
      <c r="D162" s="80" t="b">
        <f t="shared" si="82"/>
        <v>0</v>
      </c>
      <c r="E162" s="79" t="b">
        <f t="shared" si="110"/>
        <v>0</v>
      </c>
      <c r="F162" s="79" t="b">
        <f t="shared" si="111"/>
        <v>0</v>
      </c>
      <c r="G162" s="79" t="b">
        <f t="shared" si="83"/>
        <v>0</v>
      </c>
      <c r="H162" s="79" t="b">
        <f t="shared" si="84"/>
        <v>0</v>
      </c>
      <c r="I162" s="79" t="b">
        <f t="shared" si="85"/>
        <v>0</v>
      </c>
      <c r="J162" s="79" t="b">
        <f t="shared" si="86"/>
        <v>0</v>
      </c>
      <c r="K162" s="79" t="b">
        <f t="shared" si="87"/>
        <v>0</v>
      </c>
      <c r="L162" s="86" t="b">
        <f t="shared" si="88"/>
        <v>0</v>
      </c>
      <c r="M162" s="79" t="b">
        <f t="shared" si="89"/>
        <v>0</v>
      </c>
      <c r="N162" s="96" t="b">
        <f t="shared" si="90"/>
        <v>0</v>
      </c>
      <c r="O162" s="79" t="b">
        <f t="shared" si="91"/>
        <v>0</v>
      </c>
      <c r="P162" s="79" t="b">
        <f t="shared" si="92"/>
        <v>0</v>
      </c>
      <c r="Q162" s="79" t="b">
        <f t="shared" si="93"/>
        <v>0</v>
      </c>
      <c r="R162" s="79" t="b">
        <f t="shared" si="94"/>
        <v>0</v>
      </c>
      <c r="S162" s="79" t="b">
        <f t="shared" si="95"/>
        <v>0</v>
      </c>
      <c r="T162" s="79" t="b">
        <f t="shared" si="96"/>
        <v>0</v>
      </c>
      <c r="U162" s="79" t="b">
        <f t="shared" si="97"/>
        <v>0</v>
      </c>
      <c r="V162" s="79" t="b">
        <f t="shared" si="98"/>
        <v>0</v>
      </c>
      <c r="W162" s="79" t="b">
        <f t="shared" si="99"/>
        <v>0</v>
      </c>
      <c r="X162" s="79" t="b">
        <f t="shared" si="100"/>
        <v>0</v>
      </c>
      <c r="Y162" s="81" t="b">
        <f t="shared" si="101"/>
        <v>0</v>
      </c>
      <c r="Z162" s="59"/>
      <c r="AA162" s="60"/>
      <c r="AB162" s="60"/>
      <c r="AC162" s="60"/>
      <c r="AD162" s="60"/>
      <c r="AE162" s="60"/>
      <c r="AF162" s="60"/>
      <c r="AG162" s="60"/>
      <c r="AH162" s="60"/>
      <c r="AI162" s="60"/>
      <c r="AJ162" s="60"/>
      <c r="AK162" s="60"/>
      <c r="AL162" s="60"/>
      <c r="AM162" s="60"/>
      <c r="AN162" s="60"/>
      <c r="AO162" s="60"/>
      <c r="AP162" s="60"/>
      <c r="AQ162" s="60"/>
      <c r="AR162" s="60"/>
      <c r="AS162" s="60"/>
      <c r="AT162" s="60"/>
      <c r="AU162" s="60"/>
      <c r="AV162" s="60"/>
      <c r="AW162" s="60"/>
      <c r="AX162" s="60"/>
      <c r="AY162" s="60"/>
      <c r="AZ162" s="60"/>
      <c r="BA162" s="61"/>
      <c r="BC162" s="187" t="b">
        <f t="shared" si="102"/>
        <v>0</v>
      </c>
      <c r="BD162" s="185"/>
      <c r="BE162" s="185"/>
      <c r="BF162" s="185"/>
      <c r="BG162" s="185"/>
      <c r="BH162" s="185" t="b">
        <f t="shared" si="103"/>
        <v>0</v>
      </c>
      <c r="BI162" s="185"/>
      <c r="BJ162" s="185"/>
      <c r="BK162" s="185"/>
      <c r="BL162" s="186"/>
      <c r="BM162" s="95"/>
      <c r="BN162" s="205"/>
      <c r="BO162" s="162"/>
      <c r="BP162" s="168"/>
      <c r="BQ162" s="168"/>
    </row>
    <row r="163" spans="1:69" ht="12" customHeight="1" thickBot="1" x14ac:dyDescent="0.3">
      <c r="A163" s="56" t="s">
        <v>4</v>
      </c>
      <c r="B163" s="63">
        <v>19</v>
      </c>
      <c r="C163" s="62">
        <v>42015</v>
      </c>
      <c r="D163" s="84" t="b">
        <f t="shared" si="82"/>
        <v>0</v>
      </c>
      <c r="E163" s="82" t="b">
        <f t="shared" si="110"/>
        <v>0</v>
      </c>
      <c r="F163" s="82" t="b">
        <f t="shared" si="111"/>
        <v>0</v>
      </c>
      <c r="G163" s="82" t="b">
        <f t="shared" si="83"/>
        <v>0</v>
      </c>
      <c r="H163" s="82" t="b">
        <f t="shared" si="84"/>
        <v>0</v>
      </c>
      <c r="I163" s="82" t="b">
        <f t="shared" si="85"/>
        <v>0</v>
      </c>
      <c r="J163" s="82" t="b">
        <f t="shared" si="86"/>
        <v>0</v>
      </c>
      <c r="K163" s="82" t="b">
        <f t="shared" si="87"/>
        <v>0</v>
      </c>
      <c r="L163" s="87" t="b">
        <f t="shared" si="88"/>
        <v>0</v>
      </c>
      <c r="M163" s="82" t="b">
        <f t="shared" si="89"/>
        <v>0</v>
      </c>
      <c r="N163" s="94" t="b">
        <f t="shared" si="90"/>
        <v>0</v>
      </c>
      <c r="O163" s="82" t="b">
        <f t="shared" si="91"/>
        <v>0</v>
      </c>
      <c r="P163" s="82" t="b">
        <f t="shared" si="92"/>
        <v>0</v>
      </c>
      <c r="Q163" s="82" t="b">
        <f t="shared" si="93"/>
        <v>0</v>
      </c>
      <c r="R163" s="82" t="b">
        <f t="shared" si="94"/>
        <v>0</v>
      </c>
      <c r="S163" s="82" t="b">
        <f t="shared" si="95"/>
        <v>0</v>
      </c>
      <c r="T163" s="82" t="b">
        <f t="shared" si="96"/>
        <v>0</v>
      </c>
      <c r="U163" s="82" t="b">
        <f t="shared" si="97"/>
        <v>0</v>
      </c>
      <c r="V163" s="82" t="b">
        <f t="shared" si="98"/>
        <v>0</v>
      </c>
      <c r="W163" s="82" t="b">
        <f t="shared" si="99"/>
        <v>0</v>
      </c>
      <c r="X163" s="82" t="b">
        <f t="shared" si="100"/>
        <v>0</v>
      </c>
      <c r="Y163" s="83" t="b">
        <f t="shared" si="101"/>
        <v>0</v>
      </c>
      <c r="Z163" s="59"/>
      <c r="AA163" s="60"/>
      <c r="AB163" s="60"/>
      <c r="AC163" s="60"/>
      <c r="AD163" s="60"/>
      <c r="AE163" s="60"/>
      <c r="AF163" s="60"/>
      <c r="AG163" s="60"/>
      <c r="AH163" s="60"/>
      <c r="AI163" s="60"/>
      <c r="AJ163" s="60"/>
      <c r="AK163" s="60"/>
      <c r="AL163" s="60"/>
      <c r="AM163" s="60"/>
      <c r="AN163" s="60"/>
      <c r="AO163" s="60"/>
      <c r="AP163" s="60"/>
      <c r="AQ163" s="60"/>
      <c r="AR163" s="60"/>
      <c r="AS163" s="60"/>
      <c r="AT163" s="60"/>
      <c r="AU163" s="60"/>
      <c r="AV163" s="60"/>
      <c r="AW163" s="60"/>
      <c r="AX163" s="60"/>
      <c r="AY163" s="60"/>
      <c r="AZ163" s="60"/>
      <c r="BA163" s="61"/>
      <c r="BC163" s="193" t="b">
        <f t="shared" si="102"/>
        <v>0</v>
      </c>
      <c r="BD163" s="194"/>
      <c r="BE163" s="194"/>
      <c r="BF163" s="194"/>
      <c r="BG163" s="194"/>
      <c r="BH163" s="194" t="b">
        <f t="shared" si="103"/>
        <v>0</v>
      </c>
      <c r="BI163" s="194"/>
      <c r="BJ163" s="194"/>
      <c r="BK163" s="194"/>
      <c r="BL163" s="195"/>
      <c r="BM163" s="93"/>
      <c r="BN163" s="206"/>
      <c r="BO163" s="163"/>
      <c r="BP163" s="169"/>
      <c r="BQ163" s="169"/>
    </row>
    <row r="164" spans="1:69" ht="12" customHeight="1" x14ac:dyDescent="0.25">
      <c r="A164" s="75" t="s">
        <v>0</v>
      </c>
      <c r="B164" s="51">
        <v>20</v>
      </c>
      <c r="C164" s="50">
        <v>42016</v>
      </c>
      <c r="D164" s="64" t="b">
        <f t="shared" si="82"/>
        <v>0</v>
      </c>
      <c r="E164" s="52" t="b">
        <f>IF(COUNTIF(Z164:BA164,"Cardio1")&gt;0, "Cardio matin")</f>
        <v>0</v>
      </c>
      <c r="F164" s="52" t="b">
        <f>IF(COUNTIF(Z164:BA164,"Cardio2")&gt;0, "Cardio après-midi")</f>
        <v>0</v>
      </c>
      <c r="G164" s="52" t="b">
        <f t="shared" si="83"/>
        <v>0</v>
      </c>
      <c r="H164" s="52" t="b">
        <f t="shared" si="84"/>
        <v>0</v>
      </c>
      <c r="I164" s="52" t="b">
        <f t="shared" si="85"/>
        <v>0</v>
      </c>
      <c r="J164" s="52" t="b">
        <f t="shared" si="86"/>
        <v>0</v>
      </c>
      <c r="K164" s="52" t="b">
        <f t="shared" si="87"/>
        <v>0</v>
      </c>
      <c r="L164" s="85" t="b">
        <f t="shared" si="88"/>
        <v>0</v>
      </c>
      <c r="M164" s="52" t="b">
        <f t="shared" si="89"/>
        <v>0</v>
      </c>
      <c r="N164" s="98" t="b">
        <f t="shared" si="90"/>
        <v>0</v>
      </c>
      <c r="O164" s="52" t="b">
        <f t="shared" si="91"/>
        <v>0</v>
      </c>
      <c r="P164" s="52" t="b">
        <f t="shared" si="92"/>
        <v>0</v>
      </c>
      <c r="Q164" s="52" t="b">
        <f t="shared" si="93"/>
        <v>0</v>
      </c>
      <c r="R164" s="52" t="b">
        <f t="shared" si="94"/>
        <v>0</v>
      </c>
      <c r="S164" s="52" t="b">
        <f t="shared" si="95"/>
        <v>0</v>
      </c>
      <c r="T164" s="52" t="b">
        <f t="shared" si="96"/>
        <v>0</v>
      </c>
      <c r="U164" s="52" t="b">
        <f t="shared" si="97"/>
        <v>0</v>
      </c>
      <c r="V164" s="52" t="b">
        <f t="shared" si="98"/>
        <v>0</v>
      </c>
      <c r="W164" s="52" t="b">
        <f t="shared" si="99"/>
        <v>0</v>
      </c>
      <c r="X164" s="52" t="b">
        <f t="shared" si="100"/>
        <v>0</v>
      </c>
      <c r="Y164" s="53" t="b">
        <f t="shared" si="101"/>
        <v>0</v>
      </c>
      <c r="Z164" s="65"/>
      <c r="AA164" s="54"/>
      <c r="AB164" s="54"/>
      <c r="AC164" s="54"/>
      <c r="AD164" s="54"/>
      <c r="AE164" s="54"/>
      <c r="AF164" s="54"/>
      <c r="AG164" s="54"/>
      <c r="AH164" s="54"/>
      <c r="AI164" s="54"/>
      <c r="AJ164" s="54"/>
      <c r="AK164" s="54"/>
      <c r="AL164" s="54"/>
      <c r="AM164" s="54"/>
      <c r="AN164" s="54"/>
      <c r="AO164" s="54"/>
      <c r="AP164" s="54"/>
      <c r="AQ164" s="54"/>
      <c r="AR164" s="54"/>
      <c r="AS164" s="54"/>
      <c r="AT164" s="54"/>
      <c r="AU164" s="54"/>
      <c r="AV164" s="54"/>
      <c r="AW164" s="54"/>
      <c r="AX164" s="54"/>
      <c r="AY164" s="54"/>
      <c r="AZ164" s="54"/>
      <c r="BA164" s="55"/>
      <c r="BC164" s="188" t="b">
        <f t="shared" si="102"/>
        <v>0</v>
      </c>
      <c r="BD164" s="189"/>
      <c r="BE164" s="189"/>
      <c r="BF164" s="189"/>
      <c r="BG164" s="189"/>
      <c r="BH164" s="189" t="b">
        <f t="shared" si="103"/>
        <v>0</v>
      </c>
      <c r="BI164" s="189"/>
      <c r="BJ164" s="189"/>
      <c r="BK164" s="189"/>
      <c r="BL164" s="190"/>
      <c r="BM164" s="97"/>
      <c r="BN164" s="204">
        <v>24</v>
      </c>
      <c r="BO164" s="161"/>
      <c r="BP164" s="167"/>
      <c r="BQ164" s="167"/>
    </row>
    <row r="165" spans="1:69" ht="12" customHeight="1" x14ac:dyDescent="0.25">
      <c r="A165" s="74" t="s">
        <v>80</v>
      </c>
      <c r="B165" s="58">
        <v>20</v>
      </c>
      <c r="C165" s="57">
        <v>42017</v>
      </c>
      <c r="D165" s="80" t="b">
        <f t="shared" si="82"/>
        <v>0</v>
      </c>
      <c r="E165" s="79" t="b">
        <f t="shared" ref="E165:E170" si="112">IF(COUNTIF(Z165:BA165,"Cardio.")&gt;0, "Cardio1")</f>
        <v>0</v>
      </c>
      <c r="F165" s="79" t="b">
        <f t="shared" ref="F165:F170" si="113">IF(COUNTIF(Z165:BA165,"Cardio")&gt;0, "Cardio2")</f>
        <v>0</v>
      </c>
      <c r="G165" s="79" t="b">
        <f t="shared" si="83"/>
        <v>0</v>
      </c>
      <c r="H165" s="79" t="b">
        <f t="shared" si="84"/>
        <v>0</v>
      </c>
      <c r="I165" s="79" t="b">
        <f t="shared" si="85"/>
        <v>0</v>
      </c>
      <c r="J165" s="79" t="b">
        <f t="shared" si="86"/>
        <v>0</v>
      </c>
      <c r="K165" s="79" t="b">
        <f t="shared" si="87"/>
        <v>0</v>
      </c>
      <c r="L165" s="86" t="b">
        <f t="shared" si="88"/>
        <v>0</v>
      </c>
      <c r="M165" s="79" t="b">
        <f t="shared" si="89"/>
        <v>0</v>
      </c>
      <c r="N165" s="96" t="b">
        <f t="shared" si="90"/>
        <v>0</v>
      </c>
      <c r="O165" s="79" t="b">
        <f t="shared" si="91"/>
        <v>0</v>
      </c>
      <c r="P165" s="79" t="b">
        <f t="shared" si="92"/>
        <v>0</v>
      </c>
      <c r="Q165" s="79" t="b">
        <f t="shared" si="93"/>
        <v>0</v>
      </c>
      <c r="R165" s="79" t="b">
        <f t="shared" si="94"/>
        <v>0</v>
      </c>
      <c r="S165" s="79" t="b">
        <f t="shared" si="95"/>
        <v>0</v>
      </c>
      <c r="T165" s="79" t="b">
        <f t="shared" si="96"/>
        <v>0</v>
      </c>
      <c r="U165" s="79" t="b">
        <f t="shared" si="97"/>
        <v>0</v>
      </c>
      <c r="V165" s="79" t="b">
        <f t="shared" si="98"/>
        <v>0</v>
      </c>
      <c r="W165" s="79" t="b">
        <f t="shared" si="99"/>
        <v>0</v>
      </c>
      <c r="X165" s="79" t="b">
        <f t="shared" si="100"/>
        <v>0</v>
      </c>
      <c r="Y165" s="81" t="b">
        <f t="shared" si="101"/>
        <v>0</v>
      </c>
      <c r="Z165" s="59"/>
      <c r="AA165" s="60"/>
      <c r="AB165" s="60"/>
      <c r="AC165" s="60"/>
      <c r="AD165" s="60"/>
      <c r="AE165" s="60"/>
      <c r="AF165" s="60"/>
      <c r="AG165" s="60"/>
      <c r="AH165" s="60"/>
      <c r="AI165" s="60"/>
      <c r="AJ165" s="60"/>
      <c r="AK165" s="60"/>
      <c r="AL165" s="60"/>
      <c r="AM165" s="60"/>
      <c r="AN165" s="60"/>
      <c r="AO165" s="60"/>
      <c r="AP165" s="60"/>
      <c r="AQ165" s="60"/>
      <c r="AR165" s="60"/>
      <c r="AS165" s="60"/>
      <c r="AT165" s="60"/>
      <c r="AU165" s="60"/>
      <c r="AV165" s="60"/>
      <c r="AW165" s="60"/>
      <c r="AX165" s="60"/>
      <c r="AY165" s="60"/>
      <c r="AZ165" s="60"/>
      <c r="BA165" s="61"/>
      <c r="BC165" s="187" t="b">
        <f t="shared" si="102"/>
        <v>0</v>
      </c>
      <c r="BD165" s="185"/>
      <c r="BE165" s="185"/>
      <c r="BF165" s="185"/>
      <c r="BG165" s="185"/>
      <c r="BH165" s="185" t="b">
        <f t="shared" si="103"/>
        <v>0</v>
      </c>
      <c r="BI165" s="185"/>
      <c r="BJ165" s="185"/>
      <c r="BK165" s="185"/>
      <c r="BL165" s="186"/>
      <c r="BM165" s="95"/>
      <c r="BN165" s="205"/>
      <c r="BO165" s="162"/>
      <c r="BP165" s="168"/>
      <c r="BQ165" s="168"/>
    </row>
    <row r="166" spans="1:69" ht="12" customHeight="1" x14ac:dyDescent="0.25">
      <c r="A166" s="74" t="s">
        <v>81</v>
      </c>
      <c r="B166" s="58">
        <v>20</v>
      </c>
      <c r="C166" s="57">
        <v>42018</v>
      </c>
      <c r="D166" s="80" t="b">
        <f t="shared" si="82"/>
        <v>0</v>
      </c>
      <c r="E166" s="79" t="b">
        <f t="shared" si="112"/>
        <v>0</v>
      </c>
      <c r="F166" s="79" t="b">
        <f t="shared" si="113"/>
        <v>0</v>
      </c>
      <c r="G166" s="79" t="b">
        <f t="shared" si="83"/>
        <v>0</v>
      </c>
      <c r="H166" s="79" t="b">
        <f t="shared" si="84"/>
        <v>0</v>
      </c>
      <c r="I166" s="79" t="b">
        <f t="shared" si="85"/>
        <v>0</v>
      </c>
      <c r="J166" s="79" t="b">
        <f t="shared" si="86"/>
        <v>0</v>
      </c>
      <c r="K166" s="79" t="b">
        <f t="shared" si="87"/>
        <v>0</v>
      </c>
      <c r="L166" s="86" t="b">
        <f t="shared" si="88"/>
        <v>0</v>
      </c>
      <c r="M166" s="79" t="b">
        <f t="shared" si="89"/>
        <v>0</v>
      </c>
      <c r="N166" s="96" t="b">
        <f t="shared" si="90"/>
        <v>0</v>
      </c>
      <c r="O166" s="79" t="b">
        <f t="shared" si="91"/>
        <v>0</v>
      </c>
      <c r="P166" s="79" t="b">
        <f t="shared" si="92"/>
        <v>0</v>
      </c>
      <c r="Q166" s="79" t="b">
        <f t="shared" si="93"/>
        <v>0</v>
      </c>
      <c r="R166" s="79" t="b">
        <f t="shared" si="94"/>
        <v>0</v>
      </c>
      <c r="S166" s="79" t="b">
        <f t="shared" si="95"/>
        <v>0</v>
      </c>
      <c r="T166" s="79" t="b">
        <f t="shared" si="96"/>
        <v>0</v>
      </c>
      <c r="U166" s="79" t="b">
        <f t="shared" si="97"/>
        <v>0</v>
      </c>
      <c r="V166" s="79" t="b">
        <f t="shared" si="98"/>
        <v>0</v>
      </c>
      <c r="W166" s="79" t="b">
        <f t="shared" si="99"/>
        <v>0</v>
      </c>
      <c r="X166" s="79" t="b">
        <f t="shared" si="100"/>
        <v>0</v>
      </c>
      <c r="Y166" s="81" t="b">
        <f t="shared" si="101"/>
        <v>0</v>
      </c>
      <c r="Z166" s="59"/>
      <c r="AA166" s="60"/>
      <c r="AB166" s="60"/>
      <c r="AC166" s="60"/>
      <c r="AD166" s="60"/>
      <c r="AE166" s="60"/>
      <c r="AF166" s="60"/>
      <c r="AG166" s="60"/>
      <c r="AH166" s="60"/>
      <c r="AI166" s="60"/>
      <c r="AJ166" s="60"/>
      <c r="AK166" s="60"/>
      <c r="AL166" s="60"/>
      <c r="AM166" s="60"/>
      <c r="AN166" s="60"/>
      <c r="AO166" s="60"/>
      <c r="AP166" s="60"/>
      <c r="AQ166" s="60"/>
      <c r="AR166" s="60"/>
      <c r="AS166" s="60"/>
      <c r="AT166" s="60"/>
      <c r="AU166" s="60"/>
      <c r="AV166" s="60"/>
      <c r="AW166" s="60"/>
      <c r="AX166" s="60"/>
      <c r="AY166" s="60"/>
      <c r="AZ166" s="60"/>
      <c r="BA166" s="61"/>
      <c r="BC166" s="187" t="b">
        <f t="shared" si="102"/>
        <v>0</v>
      </c>
      <c r="BD166" s="185"/>
      <c r="BE166" s="185"/>
      <c r="BF166" s="185"/>
      <c r="BG166" s="185"/>
      <c r="BH166" s="185" t="b">
        <f t="shared" si="103"/>
        <v>0</v>
      </c>
      <c r="BI166" s="185"/>
      <c r="BJ166" s="185"/>
      <c r="BK166" s="185"/>
      <c r="BL166" s="186"/>
      <c r="BM166" s="95"/>
      <c r="BN166" s="205"/>
      <c r="BO166" s="162"/>
      <c r="BP166" s="168"/>
      <c r="BQ166" s="168"/>
    </row>
    <row r="167" spans="1:69" ht="12" customHeight="1" x14ac:dyDescent="0.25">
      <c r="A167" s="74" t="s">
        <v>1</v>
      </c>
      <c r="B167" s="58">
        <v>20</v>
      </c>
      <c r="C167" s="57">
        <v>42019</v>
      </c>
      <c r="D167" s="80" t="b">
        <f t="shared" si="82"/>
        <v>0</v>
      </c>
      <c r="E167" s="79" t="b">
        <f t="shared" si="112"/>
        <v>0</v>
      </c>
      <c r="F167" s="79" t="b">
        <f t="shared" si="113"/>
        <v>0</v>
      </c>
      <c r="G167" s="79" t="b">
        <f t="shared" si="83"/>
        <v>0</v>
      </c>
      <c r="H167" s="79" t="b">
        <f t="shared" si="84"/>
        <v>0</v>
      </c>
      <c r="I167" s="79" t="b">
        <f t="shared" si="85"/>
        <v>0</v>
      </c>
      <c r="J167" s="79" t="b">
        <f t="shared" si="86"/>
        <v>0</v>
      </c>
      <c r="K167" s="79" t="b">
        <f t="shared" si="87"/>
        <v>0</v>
      </c>
      <c r="L167" s="86" t="b">
        <f t="shared" si="88"/>
        <v>0</v>
      </c>
      <c r="M167" s="79" t="b">
        <f t="shared" si="89"/>
        <v>0</v>
      </c>
      <c r="N167" s="96" t="b">
        <f t="shared" si="90"/>
        <v>0</v>
      </c>
      <c r="O167" s="79" t="b">
        <f t="shared" si="91"/>
        <v>0</v>
      </c>
      <c r="P167" s="79" t="b">
        <f t="shared" si="92"/>
        <v>0</v>
      </c>
      <c r="Q167" s="79" t="b">
        <f t="shared" si="93"/>
        <v>0</v>
      </c>
      <c r="R167" s="79" t="b">
        <f t="shared" si="94"/>
        <v>0</v>
      </c>
      <c r="S167" s="79" t="b">
        <f t="shared" si="95"/>
        <v>0</v>
      </c>
      <c r="T167" s="79" t="b">
        <f t="shared" si="96"/>
        <v>0</v>
      </c>
      <c r="U167" s="79" t="b">
        <f t="shared" si="97"/>
        <v>0</v>
      </c>
      <c r="V167" s="79" t="b">
        <f t="shared" si="98"/>
        <v>0</v>
      </c>
      <c r="W167" s="79" t="b">
        <f t="shared" si="99"/>
        <v>0</v>
      </c>
      <c r="X167" s="79" t="b">
        <f t="shared" si="100"/>
        <v>0</v>
      </c>
      <c r="Y167" s="81" t="b">
        <f t="shared" si="101"/>
        <v>0</v>
      </c>
      <c r="Z167" s="59"/>
      <c r="AA167" s="60"/>
      <c r="AB167" s="60"/>
      <c r="AC167" s="60"/>
      <c r="AD167" s="60"/>
      <c r="AE167" s="60"/>
      <c r="AF167" s="60"/>
      <c r="AG167" s="60"/>
      <c r="AH167" s="60"/>
      <c r="AI167" s="60"/>
      <c r="AJ167" s="60"/>
      <c r="AK167" s="60"/>
      <c r="AL167" s="60"/>
      <c r="AM167" s="60"/>
      <c r="AN167" s="60"/>
      <c r="AO167" s="60"/>
      <c r="AP167" s="60"/>
      <c r="AQ167" s="60"/>
      <c r="AR167" s="60"/>
      <c r="AS167" s="60"/>
      <c r="AT167" s="60"/>
      <c r="AU167" s="60"/>
      <c r="AV167" s="60"/>
      <c r="AW167" s="60"/>
      <c r="AX167" s="60"/>
      <c r="AY167" s="60"/>
      <c r="AZ167" s="60"/>
      <c r="BA167" s="61"/>
      <c r="BC167" s="187" t="b">
        <f t="shared" si="102"/>
        <v>0</v>
      </c>
      <c r="BD167" s="185"/>
      <c r="BE167" s="185"/>
      <c r="BF167" s="185"/>
      <c r="BG167" s="185"/>
      <c r="BH167" s="185" t="b">
        <f t="shared" si="103"/>
        <v>0</v>
      </c>
      <c r="BI167" s="185"/>
      <c r="BJ167" s="185"/>
      <c r="BK167" s="185"/>
      <c r="BL167" s="186"/>
      <c r="BM167" s="95"/>
      <c r="BN167" s="205"/>
      <c r="BO167" s="162"/>
      <c r="BP167" s="168"/>
      <c r="BQ167" s="168"/>
    </row>
    <row r="168" spans="1:69" ht="12" customHeight="1" x14ac:dyDescent="0.25">
      <c r="A168" s="74" t="s">
        <v>2</v>
      </c>
      <c r="B168" s="58">
        <v>20</v>
      </c>
      <c r="C168" s="57">
        <v>42020</v>
      </c>
      <c r="D168" s="80" t="b">
        <f t="shared" si="82"/>
        <v>0</v>
      </c>
      <c r="E168" s="79" t="b">
        <f t="shared" si="112"/>
        <v>0</v>
      </c>
      <c r="F168" s="79" t="b">
        <f t="shared" si="113"/>
        <v>0</v>
      </c>
      <c r="G168" s="79" t="b">
        <f t="shared" si="83"/>
        <v>0</v>
      </c>
      <c r="H168" s="79" t="b">
        <f t="shared" si="84"/>
        <v>0</v>
      </c>
      <c r="I168" s="79" t="b">
        <f t="shared" si="85"/>
        <v>0</v>
      </c>
      <c r="J168" s="79" t="b">
        <f t="shared" si="86"/>
        <v>0</v>
      </c>
      <c r="K168" s="79" t="b">
        <f t="shared" si="87"/>
        <v>0</v>
      </c>
      <c r="L168" s="86" t="b">
        <f t="shared" si="88"/>
        <v>0</v>
      </c>
      <c r="M168" s="79" t="b">
        <f t="shared" si="89"/>
        <v>0</v>
      </c>
      <c r="N168" s="96" t="b">
        <f t="shared" si="90"/>
        <v>0</v>
      </c>
      <c r="O168" s="79" t="b">
        <f t="shared" si="91"/>
        <v>0</v>
      </c>
      <c r="P168" s="79" t="b">
        <f t="shared" si="92"/>
        <v>0</v>
      </c>
      <c r="Q168" s="79" t="b">
        <f t="shared" si="93"/>
        <v>0</v>
      </c>
      <c r="R168" s="79" t="b">
        <f t="shared" si="94"/>
        <v>0</v>
      </c>
      <c r="S168" s="79" t="b">
        <f t="shared" si="95"/>
        <v>0</v>
      </c>
      <c r="T168" s="79" t="b">
        <f t="shared" si="96"/>
        <v>0</v>
      </c>
      <c r="U168" s="79" t="b">
        <f t="shared" si="97"/>
        <v>0</v>
      </c>
      <c r="V168" s="79" t="b">
        <f t="shared" si="98"/>
        <v>0</v>
      </c>
      <c r="W168" s="79" t="b">
        <f t="shared" si="99"/>
        <v>0</v>
      </c>
      <c r="X168" s="79" t="b">
        <f t="shared" si="100"/>
        <v>0</v>
      </c>
      <c r="Y168" s="81" t="b">
        <f t="shared" si="101"/>
        <v>0</v>
      </c>
      <c r="Z168" s="59"/>
      <c r="AA168" s="60"/>
      <c r="AB168" s="60"/>
      <c r="AC168" s="60"/>
      <c r="AD168" s="60"/>
      <c r="AE168" s="60"/>
      <c r="AF168" s="60"/>
      <c r="AG168" s="60"/>
      <c r="AH168" s="60"/>
      <c r="AI168" s="60"/>
      <c r="AJ168" s="60"/>
      <c r="AK168" s="60"/>
      <c r="AL168" s="60"/>
      <c r="AM168" s="60"/>
      <c r="AN168" s="60"/>
      <c r="AO168" s="60"/>
      <c r="AP168" s="60"/>
      <c r="AQ168" s="60"/>
      <c r="AR168" s="60"/>
      <c r="AS168" s="60"/>
      <c r="AT168" s="60"/>
      <c r="AU168" s="60"/>
      <c r="AV168" s="60"/>
      <c r="AW168" s="60"/>
      <c r="AX168" s="60"/>
      <c r="AY168" s="60"/>
      <c r="AZ168" s="60"/>
      <c r="BA168" s="61"/>
      <c r="BC168" s="187" t="b">
        <f t="shared" si="102"/>
        <v>0</v>
      </c>
      <c r="BD168" s="185"/>
      <c r="BE168" s="185"/>
      <c r="BF168" s="185"/>
      <c r="BG168" s="185"/>
      <c r="BH168" s="185" t="b">
        <f t="shared" si="103"/>
        <v>0</v>
      </c>
      <c r="BI168" s="185"/>
      <c r="BJ168" s="185"/>
      <c r="BK168" s="185"/>
      <c r="BL168" s="186"/>
      <c r="BM168" s="95"/>
      <c r="BN168" s="205"/>
      <c r="BO168" s="162"/>
      <c r="BP168" s="168"/>
      <c r="BQ168" s="168"/>
    </row>
    <row r="169" spans="1:69" ht="12" customHeight="1" x14ac:dyDescent="0.25">
      <c r="A169" s="74" t="s">
        <v>3</v>
      </c>
      <c r="B169" s="58">
        <v>20</v>
      </c>
      <c r="C169" s="57">
        <v>42021</v>
      </c>
      <c r="D169" s="80" t="b">
        <f t="shared" si="82"/>
        <v>0</v>
      </c>
      <c r="E169" s="79" t="b">
        <f t="shared" si="112"/>
        <v>0</v>
      </c>
      <c r="F169" s="79" t="b">
        <f t="shared" si="113"/>
        <v>0</v>
      </c>
      <c r="G169" s="79" t="b">
        <f t="shared" si="83"/>
        <v>0</v>
      </c>
      <c r="H169" s="79" t="b">
        <f t="shared" si="84"/>
        <v>0</v>
      </c>
      <c r="I169" s="79" t="b">
        <f t="shared" si="85"/>
        <v>0</v>
      </c>
      <c r="J169" s="79" t="b">
        <f t="shared" si="86"/>
        <v>0</v>
      </c>
      <c r="K169" s="79" t="b">
        <f t="shared" si="87"/>
        <v>0</v>
      </c>
      <c r="L169" s="86" t="b">
        <f t="shared" si="88"/>
        <v>0</v>
      </c>
      <c r="M169" s="79" t="b">
        <f t="shared" si="89"/>
        <v>0</v>
      </c>
      <c r="N169" s="96" t="b">
        <f t="shared" si="90"/>
        <v>0</v>
      </c>
      <c r="O169" s="79" t="b">
        <f t="shared" si="91"/>
        <v>0</v>
      </c>
      <c r="P169" s="79" t="b">
        <f t="shared" si="92"/>
        <v>0</v>
      </c>
      <c r="Q169" s="79" t="b">
        <f t="shared" si="93"/>
        <v>0</v>
      </c>
      <c r="R169" s="79" t="b">
        <f t="shared" si="94"/>
        <v>0</v>
      </c>
      <c r="S169" s="79" t="b">
        <f t="shared" si="95"/>
        <v>0</v>
      </c>
      <c r="T169" s="79" t="b">
        <f t="shared" si="96"/>
        <v>0</v>
      </c>
      <c r="U169" s="79" t="b">
        <f t="shared" si="97"/>
        <v>0</v>
      </c>
      <c r="V169" s="79" t="b">
        <f t="shared" si="98"/>
        <v>0</v>
      </c>
      <c r="W169" s="79" t="b">
        <f t="shared" si="99"/>
        <v>0</v>
      </c>
      <c r="X169" s="79" t="b">
        <f t="shared" si="100"/>
        <v>0</v>
      </c>
      <c r="Y169" s="81" t="b">
        <f t="shared" si="101"/>
        <v>0</v>
      </c>
      <c r="Z169" s="59"/>
      <c r="AA169" s="60"/>
      <c r="AB169" s="60"/>
      <c r="AC169" s="60"/>
      <c r="AD169" s="60"/>
      <c r="AE169" s="60"/>
      <c r="AF169" s="60"/>
      <c r="AG169" s="60"/>
      <c r="AH169" s="60"/>
      <c r="AI169" s="60"/>
      <c r="AJ169" s="60"/>
      <c r="AK169" s="60"/>
      <c r="AL169" s="60"/>
      <c r="AM169" s="60"/>
      <c r="AN169" s="60"/>
      <c r="AO169" s="60"/>
      <c r="AP169" s="60"/>
      <c r="AQ169" s="60"/>
      <c r="AR169" s="60"/>
      <c r="AS169" s="60"/>
      <c r="AT169" s="60"/>
      <c r="AU169" s="60"/>
      <c r="AV169" s="60"/>
      <c r="AW169" s="60"/>
      <c r="AX169" s="60"/>
      <c r="AY169" s="60"/>
      <c r="AZ169" s="60"/>
      <c r="BA169" s="61"/>
      <c r="BC169" s="187" t="b">
        <f t="shared" si="102"/>
        <v>0</v>
      </c>
      <c r="BD169" s="185"/>
      <c r="BE169" s="185"/>
      <c r="BF169" s="185"/>
      <c r="BG169" s="185"/>
      <c r="BH169" s="185" t="b">
        <f t="shared" si="103"/>
        <v>0</v>
      </c>
      <c r="BI169" s="185"/>
      <c r="BJ169" s="185"/>
      <c r="BK169" s="185"/>
      <c r="BL169" s="186"/>
      <c r="BM169" s="95"/>
      <c r="BN169" s="205"/>
      <c r="BO169" s="162"/>
      <c r="BP169" s="168"/>
      <c r="BQ169" s="168"/>
    </row>
    <row r="170" spans="1:69" ht="12" customHeight="1" thickBot="1" x14ac:dyDescent="0.3">
      <c r="A170" s="56" t="s">
        <v>4</v>
      </c>
      <c r="B170" s="63">
        <v>20</v>
      </c>
      <c r="C170" s="62">
        <v>42022</v>
      </c>
      <c r="D170" s="84" t="b">
        <f t="shared" si="82"/>
        <v>0</v>
      </c>
      <c r="E170" s="82" t="b">
        <f t="shared" si="112"/>
        <v>0</v>
      </c>
      <c r="F170" s="82" t="b">
        <f t="shared" si="113"/>
        <v>0</v>
      </c>
      <c r="G170" s="82" t="b">
        <f t="shared" si="83"/>
        <v>0</v>
      </c>
      <c r="H170" s="82" t="b">
        <f t="shared" si="84"/>
        <v>0</v>
      </c>
      <c r="I170" s="82" t="b">
        <f t="shared" si="85"/>
        <v>0</v>
      </c>
      <c r="J170" s="82" t="b">
        <f t="shared" si="86"/>
        <v>0</v>
      </c>
      <c r="K170" s="82" t="b">
        <f t="shared" si="87"/>
        <v>0</v>
      </c>
      <c r="L170" s="87" t="b">
        <f t="shared" si="88"/>
        <v>0</v>
      </c>
      <c r="M170" s="82" t="b">
        <f t="shared" si="89"/>
        <v>0</v>
      </c>
      <c r="N170" s="94" t="b">
        <f t="shared" si="90"/>
        <v>0</v>
      </c>
      <c r="O170" s="82" t="b">
        <f t="shared" si="91"/>
        <v>0</v>
      </c>
      <c r="P170" s="82" t="b">
        <f t="shared" si="92"/>
        <v>0</v>
      </c>
      <c r="Q170" s="82" t="b">
        <f t="shared" si="93"/>
        <v>0</v>
      </c>
      <c r="R170" s="82" t="b">
        <f t="shared" si="94"/>
        <v>0</v>
      </c>
      <c r="S170" s="82" t="b">
        <f t="shared" si="95"/>
        <v>0</v>
      </c>
      <c r="T170" s="82" t="b">
        <f t="shared" si="96"/>
        <v>0</v>
      </c>
      <c r="U170" s="82" t="b">
        <f t="shared" si="97"/>
        <v>0</v>
      </c>
      <c r="V170" s="82" t="b">
        <f t="shared" si="98"/>
        <v>0</v>
      </c>
      <c r="W170" s="82" t="b">
        <f t="shared" si="99"/>
        <v>0</v>
      </c>
      <c r="X170" s="82" t="b">
        <f t="shared" si="100"/>
        <v>0</v>
      </c>
      <c r="Y170" s="83" t="b">
        <f t="shared" si="101"/>
        <v>0</v>
      </c>
      <c r="Z170" s="59"/>
      <c r="AA170" s="60"/>
      <c r="AB170" s="60"/>
      <c r="AC170" s="60"/>
      <c r="AD170" s="60"/>
      <c r="AE170" s="60"/>
      <c r="AF170" s="60"/>
      <c r="AG170" s="60"/>
      <c r="AH170" s="60"/>
      <c r="AI170" s="60"/>
      <c r="AJ170" s="60"/>
      <c r="AK170" s="60"/>
      <c r="AL170" s="60"/>
      <c r="AM170" s="60"/>
      <c r="AN170" s="60"/>
      <c r="AO170" s="60"/>
      <c r="AP170" s="60"/>
      <c r="AQ170" s="60"/>
      <c r="AR170" s="60"/>
      <c r="AS170" s="60"/>
      <c r="AT170" s="60"/>
      <c r="AU170" s="60"/>
      <c r="AV170" s="60"/>
      <c r="AW170" s="60"/>
      <c r="AX170" s="60"/>
      <c r="AY170" s="60"/>
      <c r="AZ170" s="60"/>
      <c r="BA170" s="61"/>
      <c r="BC170" s="193" t="b">
        <f t="shared" si="102"/>
        <v>0</v>
      </c>
      <c r="BD170" s="194"/>
      <c r="BE170" s="194"/>
      <c r="BF170" s="194"/>
      <c r="BG170" s="194"/>
      <c r="BH170" s="194" t="b">
        <f t="shared" si="103"/>
        <v>0</v>
      </c>
      <c r="BI170" s="194"/>
      <c r="BJ170" s="194"/>
      <c r="BK170" s="194"/>
      <c r="BL170" s="195"/>
      <c r="BM170" s="93"/>
      <c r="BN170" s="206"/>
      <c r="BO170" s="163"/>
      <c r="BP170" s="169"/>
      <c r="BQ170" s="169"/>
    </row>
    <row r="171" spans="1:69" ht="12" customHeight="1" x14ac:dyDescent="0.25">
      <c r="A171" s="75" t="s">
        <v>0</v>
      </c>
      <c r="B171" s="51">
        <v>21</v>
      </c>
      <c r="C171" s="50">
        <v>42023</v>
      </c>
      <c r="D171" s="64" t="b">
        <f t="shared" si="82"/>
        <v>0</v>
      </c>
      <c r="E171" s="52" t="b">
        <f>IF(COUNTIF(Z171:BA171,"Cardio1")&gt;0, "Cardio matin")</f>
        <v>0</v>
      </c>
      <c r="F171" s="52" t="b">
        <f>IF(COUNTIF(Z171:BA171,"Cardio2")&gt;0, "Cardio après-midi")</f>
        <v>0</v>
      </c>
      <c r="G171" s="52" t="b">
        <f t="shared" si="83"/>
        <v>0</v>
      </c>
      <c r="H171" s="52" t="b">
        <f t="shared" si="84"/>
        <v>0</v>
      </c>
      <c r="I171" s="52" t="b">
        <f t="shared" si="85"/>
        <v>0</v>
      </c>
      <c r="J171" s="52" t="b">
        <f t="shared" si="86"/>
        <v>0</v>
      </c>
      <c r="K171" s="52" t="b">
        <f t="shared" si="87"/>
        <v>0</v>
      </c>
      <c r="L171" s="85" t="b">
        <f t="shared" si="88"/>
        <v>0</v>
      </c>
      <c r="M171" s="52" t="b">
        <f t="shared" si="89"/>
        <v>0</v>
      </c>
      <c r="N171" s="98" t="b">
        <f t="shared" si="90"/>
        <v>0</v>
      </c>
      <c r="O171" s="52" t="b">
        <f t="shared" si="91"/>
        <v>0</v>
      </c>
      <c r="P171" s="52" t="b">
        <f t="shared" si="92"/>
        <v>0</v>
      </c>
      <c r="Q171" s="52" t="b">
        <f t="shared" si="93"/>
        <v>0</v>
      </c>
      <c r="R171" s="52" t="b">
        <f t="shared" si="94"/>
        <v>0</v>
      </c>
      <c r="S171" s="52" t="b">
        <f t="shared" si="95"/>
        <v>0</v>
      </c>
      <c r="T171" s="52" t="b">
        <f t="shared" si="96"/>
        <v>0</v>
      </c>
      <c r="U171" s="52" t="b">
        <f t="shared" si="97"/>
        <v>0</v>
      </c>
      <c r="V171" s="52" t="b">
        <f t="shared" si="98"/>
        <v>0</v>
      </c>
      <c r="W171" s="52" t="b">
        <f t="shared" si="99"/>
        <v>0</v>
      </c>
      <c r="X171" s="52" t="b">
        <f t="shared" si="100"/>
        <v>0</v>
      </c>
      <c r="Y171" s="53" t="b">
        <f t="shared" si="101"/>
        <v>0</v>
      </c>
      <c r="Z171" s="65"/>
      <c r="AA171" s="54"/>
      <c r="AB171" s="54"/>
      <c r="AC171" s="54"/>
      <c r="AD171" s="54"/>
      <c r="AE171" s="54"/>
      <c r="AF171" s="54"/>
      <c r="AG171" s="54"/>
      <c r="AH171" s="54"/>
      <c r="AI171" s="54"/>
      <c r="AJ171" s="54"/>
      <c r="AK171" s="54"/>
      <c r="AL171" s="54"/>
      <c r="AM171" s="54"/>
      <c r="AN171" s="54"/>
      <c r="AO171" s="54"/>
      <c r="AP171" s="54"/>
      <c r="AQ171" s="54"/>
      <c r="AR171" s="54"/>
      <c r="AS171" s="54"/>
      <c r="AT171" s="54"/>
      <c r="AU171" s="54"/>
      <c r="AV171" s="54"/>
      <c r="AW171" s="54"/>
      <c r="AX171" s="54"/>
      <c r="AY171" s="54"/>
      <c r="AZ171" s="54"/>
      <c r="BA171" s="55"/>
      <c r="BC171" s="188" t="b">
        <f t="shared" si="102"/>
        <v>0</v>
      </c>
      <c r="BD171" s="189"/>
      <c r="BE171" s="189"/>
      <c r="BF171" s="189"/>
      <c r="BG171" s="189"/>
      <c r="BH171" s="189" t="b">
        <f t="shared" si="103"/>
        <v>0</v>
      </c>
      <c r="BI171" s="189"/>
      <c r="BJ171" s="189"/>
      <c r="BK171" s="189"/>
      <c r="BL171" s="190"/>
      <c r="BM171" s="97"/>
      <c r="BN171" s="204">
        <v>25</v>
      </c>
      <c r="BO171" s="161"/>
      <c r="BP171" s="167"/>
      <c r="BQ171" s="167"/>
    </row>
    <row r="172" spans="1:69" ht="12" customHeight="1" x14ac:dyDescent="0.25">
      <c r="A172" s="74" t="s">
        <v>80</v>
      </c>
      <c r="B172" s="58">
        <v>21</v>
      </c>
      <c r="C172" s="57">
        <v>42024</v>
      </c>
      <c r="D172" s="80" t="b">
        <f t="shared" si="82"/>
        <v>0</v>
      </c>
      <c r="E172" s="79" t="b">
        <f t="shared" ref="E172:E177" si="114">IF(COUNTIF(Z172:BA172,"Cardio.")&gt;0, "Cardio1")</f>
        <v>0</v>
      </c>
      <c r="F172" s="79" t="b">
        <f t="shared" ref="F172:F177" si="115">IF(COUNTIF(Z172:BA172,"Cardio")&gt;0, "Cardio2")</f>
        <v>0</v>
      </c>
      <c r="G172" s="79" t="b">
        <f t="shared" si="83"/>
        <v>0</v>
      </c>
      <c r="H172" s="79" t="b">
        <f t="shared" si="84"/>
        <v>0</v>
      </c>
      <c r="I172" s="79" t="b">
        <f t="shared" si="85"/>
        <v>0</v>
      </c>
      <c r="J172" s="79" t="b">
        <f t="shared" si="86"/>
        <v>0</v>
      </c>
      <c r="K172" s="79" t="b">
        <f t="shared" si="87"/>
        <v>0</v>
      </c>
      <c r="L172" s="86" t="b">
        <f t="shared" si="88"/>
        <v>0</v>
      </c>
      <c r="M172" s="79" t="b">
        <f t="shared" si="89"/>
        <v>0</v>
      </c>
      <c r="N172" s="96" t="b">
        <f t="shared" si="90"/>
        <v>0</v>
      </c>
      <c r="O172" s="79" t="b">
        <f t="shared" si="91"/>
        <v>0</v>
      </c>
      <c r="P172" s="79" t="b">
        <f t="shared" si="92"/>
        <v>0</v>
      </c>
      <c r="Q172" s="79" t="b">
        <f t="shared" si="93"/>
        <v>0</v>
      </c>
      <c r="R172" s="79" t="b">
        <f t="shared" si="94"/>
        <v>0</v>
      </c>
      <c r="S172" s="79" t="b">
        <f t="shared" si="95"/>
        <v>0</v>
      </c>
      <c r="T172" s="79" t="b">
        <f t="shared" si="96"/>
        <v>0</v>
      </c>
      <c r="U172" s="79" t="b">
        <f t="shared" si="97"/>
        <v>0</v>
      </c>
      <c r="V172" s="79" t="b">
        <f t="shared" si="98"/>
        <v>0</v>
      </c>
      <c r="W172" s="79" t="b">
        <f t="shared" si="99"/>
        <v>0</v>
      </c>
      <c r="X172" s="79" t="b">
        <f t="shared" si="100"/>
        <v>0</v>
      </c>
      <c r="Y172" s="81" t="b">
        <f t="shared" si="101"/>
        <v>0</v>
      </c>
      <c r="Z172" s="59"/>
      <c r="AA172" s="60"/>
      <c r="AB172" s="60"/>
      <c r="AC172" s="60"/>
      <c r="AD172" s="60"/>
      <c r="AE172" s="60"/>
      <c r="AF172" s="60"/>
      <c r="AG172" s="60"/>
      <c r="AH172" s="60"/>
      <c r="AI172" s="60"/>
      <c r="AJ172" s="60"/>
      <c r="AK172" s="60"/>
      <c r="AL172" s="60"/>
      <c r="AM172" s="60"/>
      <c r="AN172" s="60"/>
      <c r="AO172" s="60"/>
      <c r="AP172" s="60"/>
      <c r="AQ172" s="60"/>
      <c r="AR172" s="60"/>
      <c r="AS172" s="60"/>
      <c r="AT172" s="60"/>
      <c r="AU172" s="60"/>
      <c r="AV172" s="60"/>
      <c r="AW172" s="60"/>
      <c r="AX172" s="60"/>
      <c r="AY172" s="60"/>
      <c r="AZ172" s="60"/>
      <c r="BA172" s="61"/>
      <c r="BC172" s="187" t="b">
        <f t="shared" si="102"/>
        <v>0</v>
      </c>
      <c r="BD172" s="185"/>
      <c r="BE172" s="185"/>
      <c r="BF172" s="185"/>
      <c r="BG172" s="185"/>
      <c r="BH172" s="185" t="b">
        <f t="shared" si="103"/>
        <v>0</v>
      </c>
      <c r="BI172" s="185"/>
      <c r="BJ172" s="185"/>
      <c r="BK172" s="185"/>
      <c r="BL172" s="186"/>
      <c r="BM172" s="95"/>
      <c r="BN172" s="205"/>
      <c r="BO172" s="162"/>
      <c r="BP172" s="168"/>
      <c r="BQ172" s="168"/>
    </row>
    <row r="173" spans="1:69" ht="12" customHeight="1" x14ac:dyDescent="0.25">
      <c r="A173" s="74" t="s">
        <v>81</v>
      </c>
      <c r="B173" s="58">
        <v>21</v>
      </c>
      <c r="C173" s="57">
        <v>42025</v>
      </c>
      <c r="D173" s="80" t="b">
        <f t="shared" si="82"/>
        <v>0</v>
      </c>
      <c r="E173" s="79" t="b">
        <f t="shared" si="114"/>
        <v>0</v>
      </c>
      <c r="F173" s="79" t="b">
        <f t="shared" si="115"/>
        <v>0</v>
      </c>
      <c r="G173" s="79" t="b">
        <f t="shared" si="83"/>
        <v>0</v>
      </c>
      <c r="H173" s="79" t="b">
        <f t="shared" si="84"/>
        <v>0</v>
      </c>
      <c r="I173" s="79" t="b">
        <f t="shared" si="85"/>
        <v>0</v>
      </c>
      <c r="J173" s="79" t="b">
        <f t="shared" si="86"/>
        <v>0</v>
      </c>
      <c r="K173" s="79" t="b">
        <f t="shared" si="87"/>
        <v>0</v>
      </c>
      <c r="L173" s="86" t="b">
        <f t="shared" si="88"/>
        <v>0</v>
      </c>
      <c r="M173" s="79" t="b">
        <f t="shared" si="89"/>
        <v>0</v>
      </c>
      <c r="N173" s="96" t="b">
        <f t="shared" si="90"/>
        <v>0</v>
      </c>
      <c r="O173" s="79" t="b">
        <f t="shared" si="91"/>
        <v>0</v>
      </c>
      <c r="P173" s="79" t="b">
        <f t="shared" si="92"/>
        <v>0</v>
      </c>
      <c r="Q173" s="79" t="b">
        <f t="shared" si="93"/>
        <v>0</v>
      </c>
      <c r="R173" s="79" t="b">
        <f t="shared" si="94"/>
        <v>0</v>
      </c>
      <c r="S173" s="79" t="b">
        <f t="shared" si="95"/>
        <v>0</v>
      </c>
      <c r="T173" s="79" t="b">
        <f t="shared" si="96"/>
        <v>0</v>
      </c>
      <c r="U173" s="79" t="b">
        <f t="shared" si="97"/>
        <v>0</v>
      </c>
      <c r="V173" s="79" t="b">
        <f t="shared" si="98"/>
        <v>0</v>
      </c>
      <c r="W173" s="79" t="b">
        <f t="shared" si="99"/>
        <v>0</v>
      </c>
      <c r="X173" s="79" t="b">
        <f t="shared" si="100"/>
        <v>0</v>
      </c>
      <c r="Y173" s="81" t="b">
        <f t="shared" si="101"/>
        <v>0</v>
      </c>
      <c r="Z173" s="59"/>
      <c r="AA173" s="60"/>
      <c r="AB173" s="60"/>
      <c r="AC173" s="60"/>
      <c r="AD173" s="60"/>
      <c r="AE173" s="60"/>
      <c r="AF173" s="60"/>
      <c r="AG173" s="60"/>
      <c r="AH173" s="60"/>
      <c r="AI173" s="60"/>
      <c r="AJ173" s="60"/>
      <c r="AK173" s="60"/>
      <c r="AL173" s="60"/>
      <c r="AM173" s="60"/>
      <c r="AN173" s="60"/>
      <c r="AO173" s="60"/>
      <c r="AP173" s="60"/>
      <c r="AQ173" s="60"/>
      <c r="AR173" s="60"/>
      <c r="AS173" s="60"/>
      <c r="AT173" s="60"/>
      <c r="AU173" s="60"/>
      <c r="AV173" s="60"/>
      <c r="AW173" s="60"/>
      <c r="AX173" s="60"/>
      <c r="AY173" s="60"/>
      <c r="AZ173" s="60"/>
      <c r="BA173" s="61"/>
      <c r="BC173" s="187" t="b">
        <f t="shared" si="102"/>
        <v>0</v>
      </c>
      <c r="BD173" s="185"/>
      <c r="BE173" s="185"/>
      <c r="BF173" s="185"/>
      <c r="BG173" s="185"/>
      <c r="BH173" s="185" t="b">
        <f t="shared" si="103"/>
        <v>0</v>
      </c>
      <c r="BI173" s="185"/>
      <c r="BJ173" s="185"/>
      <c r="BK173" s="185"/>
      <c r="BL173" s="186"/>
      <c r="BM173" s="95"/>
      <c r="BN173" s="205"/>
      <c r="BO173" s="162"/>
      <c r="BP173" s="168"/>
      <c r="BQ173" s="168"/>
    </row>
    <row r="174" spans="1:69" ht="12" customHeight="1" x14ac:dyDescent="0.25">
      <c r="A174" s="74" t="s">
        <v>1</v>
      </c>
      <c r="B174" s="58">
        <v>21</v>
      </c>
      <c r="C174" s="57">
        <v>42026</v>
      </c>
      <c r="D174" s="80" t="b">
        <f t="shared" si="82"/>
        <v>0</v>
      </c>
      <c r="E174" s="79" t="b">
        <f t="shared" si="114"/>
        <v>0</v>
      </c>
      <c r="F174" s="79" t="b">
        <f t="shared" si="115"/>
        <v>0</v>
      </c>
      <c r="G174" s="79" t="b">
        <f t="shared" si="83"/>
        <v>0</v>
      </c>
      <c r="H174" s="79" t="b">
        <f t="shared" si="84"/>
        <v>0</v>
      </c>
      <c r="I174" s="79" t="b">
        <f t="shared" si="85"/>
        <v>0</v>
      </c>
      <c r="J174" s="79" t="b">
        <f t="shared" si="86"/>
        <v>0</v>
      </c>
      <c r="K174" s="79" t="b">
        <f t="shared" si="87"/>
        <v>0</v>
      </c>
      <c r="L174" s="86" t="b">
        <f t="shared" si="88"/>
        <v>0</v>
      </c>
      <c r="M174" s="79" t="b">
        <f t="shared" si="89"/>
        <v>0</v>
      </c>
      <c r="N174" s="96" t="b">
        <f t="shared" si="90"/>
        <v>0</v>
      </c>
      <c r="O174" s="79" t="b">
        <f t="shared" si="91"/>
        <v>0</v>
      </c>
      <c r="P174" s="79" t="b">
        <f t="shared" si="92"/>
        <v>0</v>
      </c>
      <c r="Q174" s="79" t="b">
        <f t="shared" si="93"/>
        <v>0</v>
      </c>
      <c r="R174" s="79" t="b">
        <f t="shared" si="94"/>
        <v>0</v>
      </c>
      <c r="S174" s="79" t="b">
        <f t="shared" si="95"/>
        <v>0</v>
      </c>
      <c r="T174" s="79" t="b">
        <f t="shared" si="96"/>
        <v>0</v>
      </c>
      <c r="U174" s="79" t="b">
        <f t="shared" si="97"/>
        <v>0</v>
      </c>
      <c r="V174" s="79" t="b">
        <f t="shared" si="98"/>
        <v>0</v>
      </c>
      <c r="W174" s="79" t="b">
        <f t="shared" si="99"/>
        <v>0</v>
      </c>
      <c r="X174" s="79" t="b">
        <f t="shared" si="100"/>
        <v>0</v>
      </c>
      <c r="Y174" s="81" t="b">
        <f t="shared" si="101"/>
        <v>0</v>
      </c>
      <c r="Z174" s="59"/>
      <c r="AA174" s="60"/>
      <c r="AB174" s="60"/>
      <c r="AC174" s="60"/>
      <c r="AD174" s="60"/>
      <c r="AE174" s="60"/>
      <c r="AF174" s="60"/>
      <c r="AG174" s="60"/>
      <c r="AH174" s="60"/>
      <c r="AI174" s="60"/>
      <c r="AJ174" s="60"/>
      <c r="AK174" s="60"/>
      <c r="AL174" s="60"/>
      <c r="AM174" s="60"/>
      <c r="AN174" s="60"/>
      <c r="AO174" s="60"/>
      <c r="AP174" s="60"/>
      <c r="AQ174" s="60"/>
      <c r="AR174" s="60"/>
      <c r="AS174" s="60"/>
      <c r="AT174" s="60"/>
      <c r="AU174" s="60"/>
      <c r="AV174" s="60"/>
      <c r="AW174" s="60"/>
      <c r="AX174" s="60"/>
      <c r="AY174" s="60"/>
      <c r="AZ174" s="60"/>
      <c r="BA174" s="61"/>
      <c r="BC174" s="187" t="b">
        <f t="shared" si="102"/>
        <v>0</v>
      </c>
      <c r="BD174" s="185"/>
      <c r="BE174" s="185"/>
      <c r="BF174" s="185"/>
      <c r="BG174" s="185"/>
      <c r="BH174" s="185" t="b">
        <f t="shared" si="103"/>
        <v>0</v>
      </c>
      <c r="BI174" s="185"/>
      <c r="BJ174" s="185"/>
      <c r="BK174" s="185"/>
      <c r="BL174" s="186"/>
      <c r="BM174" s="95"/>
      <c r="BN174" s="205"/>
      <c r="BO174" s="162"/>
      <c r="BP174" s="168"/>
      <c r="BQ174" s="168"/>
    </row>
    <row r="175" spans="1:69" ht="12" customHeight="1" x14ac:dyDescent="0.25">
      <c r="A175" s="74" t="s">
        <v>2</v>
      </c>
      <c r="B175" s="58">
        <v>21</v>
      </c>
      <c r="C175" s="57">
        <v>42027</v>
      </c>
      <c r="D175" s="80" t="b">
        <f t="shared" si="82"/>
        <v>0</v>
      </c>
      <c r="E175" s="79" t="b">
        <f t="shared" si="114"/>
        <v>0</v>
      </c>
      <c r="F175" s="79" t="b">
        <f t="shared" si="115"/>
        <v>0</v>
      </c>
      <c r="G175" s="79" t="b">
        <f t="shared" si="83"/>
        <v>0</v>
      </c>
      <c r="H175" s="79" t="b">
        <f t="shared" si="84"/>
        <v>0</v>
      </c>
      <c r="I175" s="79" t="b">
        <f t="shared" si="85"/>
        <v>0</v>
      </c>
      <c r="J175" s="79" t="b">
        <f t="shared" si="86"/>
        <v>0</v>
      </c>
      <c r="K175" s="79" t="b">
        <f t="shared" si="87"/>
        <v>0</v>
      </c>
      <c r="L175" s="86" t="b">
        <f t="shared" si="88"/>
        <v>0</v>
      </c>
      <c r="M175" s="79" t="b">
        <f t="shared" si="89"/>
        <v>0</v>
      </c>
      <c r="N175" s="96" t="b">
        <f t="shared" si="90"/>
        <v>0</v>
      </c>
      <c r="O175" s="79" t="b">
        <f t="shared" si="91"/>
        <v>0</v>
      </c>
      <c r="P175" s="79" t="b">
        <f t="shared" si="92"/>
        <v>0</v>
      </c>
      <c r="Q175" s="79" t="b">
        <f t="shared" si="93"/>
        <v>0</v>
      </c>
      <c r="R175" s="79" t="b">
        <f t="shared" si="94"/>
        <v>0</v>
      </c>
      <c r="S175" s="79" t="b">
        <f t="shared" si="95"/>
        <v>0</v>
      </c>
      <c r="T175" s="79" t="b">
        <f t="shared" si="96"/>
        <v>0</v>
      </c>
      <c r="U175" s="79" t="b">
        <f t="shared" si="97"/>
        <v>0</v>
      </c>
      <c r="V175" s="79" t="b">
        <f t="shared" si="98"/>
        <v>0</v>
      </c>
      <c r="W175" s="79" t="b">
        <f t="shared" si="99"/>
        <v>0</v>
      </c>
      <c r="X175" s="79" t="b">
        <f t="shared" si="100"/>
        <v>0</v>
      </c>
      <c r="Y175" s="81" t="b">
        <f t="shared" si="101"/>
        <v>0</v>
      </c>
      <c r="Z175" s="59"/>
      <c r="AA175" s="60"/>
      <c r="AB175" s="60"/>
      <c r="AC175" s="60"/>
      <c r="AD175" s="60"/>
      <c r="AE175" s="60"/>
      <c r="AF175" s="60"/>
      <c r="AG175" s="60"/>
      <c r="AH175" s="60"/>
      <c r="AI175" s="60"/>
      <c r="AJ175" s="60"/>
      <c r="AK175" s="60"/>
      <c r="AL175" s="60"/>
      <c r="AM175" s="60"/>
      <c r="AN175" s="60"/>
      <c r="AO175" s="60"/>
      <c r="AP175" s="60"/>
      <c r="AQ175" s="60"/>
      <c r="AR175" s="60"/>
      <c r="AS175" s="60"/>
      <c r="AT175" s="60"/>
      <c r="AU175" s="60"/>
      <c r="AV175" s="60"/>
      <c r="AW175" s="60"/>
      <c r="AX175" s="60"/>
      <c r="AY175" s="60"/>
      <c r="AZ175" s="60"/>
      <c r="BA175" s="61"/>
      <c r="BC175" s="187" t="b">
        <f t="shared" si="102"/>
        <v>0</v>
      </c>
      <c r="BD175" s="185"/>
      <c r="BE175" s="185"/>
      <c r="BF175" s="185"/>
      <c r="BG175" s="185"/>
      <c r="BH175" s="185" t="b">
        <f t="shared" si="103"/>
        <v>0</v>
      </c>
      <c r="BI175" s="185"/>
      <c r="BJ175" s="185"/>
      <c r="BK175" s="185"/>
      <c r="BL175" s="186"/>
      <c r="BM175" s="95"/>
      <c r="BN175" s="205"/>
      <c r="BO175" s="162"/>
      <c r="BP175" s="168"/>
      <c r="BQ175" s="168"/>
    </row>
    <row r="176" spans="1:69" ht="12" customHeight="1" x14ac:dyDescent="0.25">
      <c r="A176" s="74" t="s">
        <v>3</v>
      </c>
      <c r="B176" s="58">
        <v>21</v>
      </c>
      <c r="C176" s="57">
        <v>42028</v>
      </c>
      <c r="D176" s="80" t="b">
        <f t="shared" si="82"/>
        <v>0</v>
      </c>
      <c r="E176" s="79" t="b">
        <f t="shared" si="114"/>
        <v>0</v>
      </c>
      <c r="F176" s="79" t="b">
        <f t="shared" si="115"/>
        <v>0</v>
      </c>
      <c r="G176" s="79" t="b">
        <f t="shared" si="83"/>
        <v>0</v>
      </c>
      <c r="H176" s="79" t="b">
        <f t="shared" si="84"/>
        <v>0</v>
      </c>
      <c r="I176" s="79" t="b">
        <f t="shared" si="85"/>
        <v>0</v>
      </c>
      <c r="J176" s="79" t="b">
        <f t="shared" si="86"/>
        <v>0</v>
      </c>
      <c r="K176" s="79" t="b">
        <f t="shared" si="87"/>
        <v>0</v>
      </c>
      <c r="L176" s="86" t="b">
        <f t="shared" si="88"/>
        <v>0</v>
      </c>
      <c r="M176" s="79" t="b">
        <f t="shared" si="89"/>
        <v>0</v>
      </c>
      <c r="N176" s="96" t="b">
        <f t="shared" si="90"/>
        <v>0</v>
      </c>
      <c r="O176" s="79" t="b">
        <f t="shared" si="91"/>
        <v>0</v>
      </c>
      <c r="P176" s="79" t="b">
        <f t="shared" si="92"/>
        <v>0</v>
      </c>
      <c r="Q176" s="79" t="b">
        <f t="shared" si="93"/>
        <v>0</v>
      </c>
      <c r="R176" s="79" t="b">
        <f t="shared" si="94"/>
        <v>0</v>
      </c>
      <c r="S176" s="79" t="b">
        <f t="shared" si="95"/>
        <v>0</v>
      </c>
      <c r="T176" s="79" t="b">
        <f t="shared" si="96"/>
        <v>0</v>
      </c>
      <c r="U176" s="79" t="b">
        <f t="shared" si="97"/>
        <v>0</v>
      </c>
      <c r="V176" s="79" t="b">
        <f t="shared" si="98"/>
        <v>0</v>
      </c>
      <c r="W176" s="79" t="b">
        <f t="shared" si="99"/>
        <v>0</v>
      </c>
      <c r="X176" s="79" t="b">
        <f t="shared" si="100"/>
        <v>0</v>
      </c>
      <c r="Y176" s="81" t="b">
        <f t="shared" si="101"/>
        <v>0</v>
      </c>
      <c r="Z176" s="59"/>
      <c r="AA176" s="60"/>
      <c r="AB176" s="60"/>
      <c r="AC176" s="60"/>
      <c r="AD176" s="60"/>
      <c r="AE176" s="60"/>
      <c r="AF176" s="60"/>
      <c r="AG176" s="60"/>
      <c r="AH176" s="60"/>
      <c r="AI176" s="60"/>
      <c r="AJ176" s="60"/>
      <c r="AK176" s="60"/>
      <c r="AL176" s="60"/>
      <c r="AM176" s="60"/>
      <c r="AN176" s="60"/>
      <c r="AO176" s="60"/>
      <c r="AP176" s="60"/>
      <c r="AQ176" s="60"/>
      <c r="AR176" s="60"/>
      <c r="AS176" s="60"/>
      <c r="AT176" s="60"/>
      <c r="AU176" s="60"/>
      <c r="AV176" s="60"/>
      <c r="AW176" s="60"/>
      <c r="AX176" s="60"/>
      <c r="AY176" s="60"/>
      <c r="AZ176" s="60"/>
      <c r="BA176" s="61"/>
      <c r="BC176" s="187" t="b">
        <f t="shared" si="102"/>
        <v>0</v>
      </c>
      <c r="BD176" s="185"/>
      <c r="BE176" s="185"/>
      <c r="BF176" s="185"/>
      <c r="BG176" s="185"/>
      <c r="BH176" s="185" t="b">
        <f t="shared" si="103"/>
        <v>0</v>
      </c>
      <c r="BI176" s="185"/>
      <c r="BJ176" s="185"/>
      <c r="BK176" s="185"/>
      <c r="BL176" s="186"/>
      <c r="BM176" s="95"/>
      <c r="BN176" s="205"/>
      <c r="BO176" s="162"/>
      <c r="BP176" s="168"/>
      <c r="BQ176" s="168"/>
    </row>
    <row r="177" spans="1:69" ht="12" customHeight="1" thickBot="1" x14ac:dyDescent="0.3">
      <c r="A177" s="56" t="s">
        <v>4</v>
      </c>
      <c r="B177" s="63">
        <v>21</v>
      </c>
      <c r="C177" s="62">
        <v>42029</v>
      </c>
      <c r="D177" s="84" t="b">
        <f t="shared" si="82"/>
        <v>0</v>
      </c>
      <c r="E177" s="82" t="b">
        <f t="shared" si="114"/>
        <v>0</v>
      </c>
      <c r="F177" s="82" t="b">
        <f t="shared" si="115"/>
        <v>0</v>
      </c>
      <c r="G177" s="82" t="b">
        <f t="shared" si="83"/>
        <v>0</v>
      </c>
      <c r="H177" s="82" t="b">
        <f t="shared" si="84"/>
        <v>0</v>
      </c>
      <c r="I177" s="82" t="b">
        <f t="shared" si="85"/>
        <v>0</v>
      </c>
      <c r="J177" s="82" t="b">
        <f t="shared" si="86"/>
        <v>0</v>
      </c>
      <c r="K177" s="82" t="b">
        <f t="shared" si="87"/>
        <v>0</v>
      </c>
      <c r="L177" s="87" t="b">
        <f t="shared" si="88"/>
        <v>0</v>
      </c>
      <c r="M177" s="82" t="b">
        <f t="shared" si="89"/>
        <v>0</v>
      </c>
      <c r="N177" s="94" t="b">
        <f t="shared" si="90"/>
        <v>0</v>
      </c>
      <c r="O177" s="82" t="b">
        <f t="shared" si="91"/>
        <v>0</v>
      </c>
      <c r="P177" s="82" t="b">
        <f t="shared" si="92"/>
        <v>0</v>
      </c>
      <c r="Q177" s="82" t="b">
        <f t="shared" si="93"/>
        <v>0</v>
      </c>
      <c r="R177" s="82" t="b">
        <f t="shared" si="94"/>
        <v>0</v>
      </c>
      <c r="S177" s="82" t="b">
        <f t="shared" si="95"/>
        <v>0</v>
      </c>
      <c r="T177" s="82" t="b">
        <f t="shared" si="96"/>
        <v>0</v>
      </c>
      <c r="U177" s="82" t="b">
        <f t="shared" si="97"/>
        <v>0</v>
      </c>
      <c r="V177" s="82" t="b">
        <f t="shared" si="98"/>
        <v>0</v>
      </c>
      <c r="W177" s="82" t="b">
        <f t="shared" si="99"/>
        <v>0</v>
      </c>
      <c r="X177" s="82" t="b">
        <f t="shared" si="100"/>
        <v>0</v>
      </c>
      <c r="Y177" s="83" t="b">
        <f t="shared" si="101"/>
        <v>0</v>
      </c>
      <c r="Z177" s="59"/>
      <c r="AA177" s="60"/>
      <c r="AB177" s="60"/>
      <c r="AC177" s="60"/>
      <c r="AD177" s="60"/>
      <c r="AE177" s="60"/>
      <c r="AF177" s="60"/>
      <c r="AG177" s="60"/>
      <c r="AH177" s="60"/>
      <c r="AI177" s="60"/>
      <c r="AJ177" s="60"/>
      <c r="AK177" s="60"/>
      <c r="AL177" s="60"/>
      <c r="AM177" s="60"/>
      <c r="AN177" s="60"/>
      <c r="AO177" s="60"/>
      <c r="AP177" s="60"/>
      <c r="AQ177" s="60"/>
      <c r="AR177" s="60"/>
      <c r="AS177" s="60"/>
      <c r="AT177" s="60"/>
      <c r="AU177" s="60"/>
      <c r="AV177" s="60"/>
      <c r="AW177" s="60"/>
      <c r="AX177" s="60"/>
      <c r="AY177" s="60"/>
      <c r="AZ177" s="60"/>
      <c r="BA177" s="61"/>
      <c r="BC177" s="193" t="b">
        <f t="shared" si="102"/>
        <v>0</v>
      </c>
      <c r="BD177" s="194"/>
      <c r="BE177" s="194"/>
      <c r="BF177" s="194"/>
      <c r="BG177" s="194"/>
      <c r="BH177" s="194" t="b">
        <f t="shared" si="103"/>
        <v>0</v>
      </c>
      <c r="BI177" s="194"/>
      <c r="BJ177" s="194"/>
      <c r="BK177" s="194"/>
      <c r="BL177" s="195"/>
      <c r="BM177" s="93"/>
      <c r="BN177" s="206"/>
      <c r="BO177" s="163"/>
      <c r="BP177" s="169"/>
      <c r="BQ177" s="169"/>
    </row>
    <row r="178" spans="1:69" ht="12" customHeight="1" x14ac:dyDescent="0.25">
      <c r="A178" s="75" t="s">
        <v>0</v>
      </c>
      <c r="B178" s="51">
        <v>22</v>
      </c>
      <c r="C178" s="50">
        <v>42030</v>
      </c>
      <c r="D178" s="64" t="b">
        <f t="shared" si="82"/>
        <v>0</v>
      </c>
      <c r="E178" s="52" t="b">
        <f>IF(COUNTIF(Z178:BA178,"Cardio1")&gt;0, "Cardio matin")</f>
        <v>0</v>
      </c>
      <c r="F178" s="52" t="b">
        <f>IF(COUNTIF(Z178:BA178,"Cardio2")&gt;0, "Cardio après-midi")</f>
        <v>0</v>
      </c>
      <c r="G178" s="52" t="b">
        <f t="shared" si="83"/>
        <v>0</v>
      </c>
      <c r="H178" s="52" t="b">
        <f t="shared" si="84"/>
        <v>0</v>
      </c>
      <c r="I178" s="52" t="b">
        <f t="shared" si="85"/>
        <v>0</v>
      </c>
      <c r="J178" s="52" t="b">
        <f t="shared" si="86"/>
        <v>0</v>
      </c>
      <c r="K178" s="52" t="b">
        <f t="shared" si="87"/>
        <v>0</v>
      </c>
      <c r="L178" s="85" t="b">
        <f t="shared" si="88"/>
        <v>0</v>
      </c>
      <c r="M178" s="52" t="b">
        <f t="shared" si="89"/>
        <v>0</v>
      </c>
      <c r="N178" s="98" t="b">
        <f t="shared" si="90"/>
        <v>0</v>
      </c>
      <c r="O178" s="52" t="b">
        <f t="shared" si="91"/>
        <v>0</v>
      </c>
      <c r="P178" s="52" t="b">
        <f t="shared" si="92"/>
        <v>0</v>
      </c>
      <c r="Q178" s="52" t="b">
        <f t="shared" si="93"/>
        <v>0</v>
      </c>
      <c r="R178" s="52" t="b">
        <f t="shared" si="94"/>
        <v>0</v>
      </c>
      <c r="S178" s="52" t="b">
        <f t="shared" si="95"/>
        <v>0</v>
      </c>
      <c r="T178" s="52" t="b">
        <f t="shared" si="96"/>
        <v>0</v>
      </c>
      <c r="U178" s="52" t="b">
        <f t="shared" si="97"/>
        <v>0</v>
      </c>
      <c r="V178" s="52" t="b">
        <f t="shared" si="98"/>
        <v>0</v>
      </c>
      <c r="W178" s="52" t="b">
        <f t="shared" si="99"/>
        <v>0</v>
      </c>
      <c r="X178" s="52" t="b">
        <f t="shared" si="100"/>
        <v>0</v>
      </c>
      <c r="Y178" s="53" t="b">
        <f t="shared" si="101"/>
        <v>0</v>
      </c>
      <c r="Z178" s="65"/>
      <c r="AA178" s="54"/>
      <c r="AB178" s="54"/>
      <c r="AC178" s="54"/>
      <c r="AD178" s="54"/>
      <c r="AE178" s="54"/>
      <c r="AF178" s="54"/>
      <c r="AG178" s="54"/>
      <c r="AH178" s="54"/>
      <c r="AI178" s="54"/>
      <c r="AJ178" s="54"/>
      <c r="AK178" s="54"/>
      <c r="AL178" s="54"/>
      <c r="AM178" s="54"/>
      <c r="AN178" s="54"/>
      <c r="AO178" s="54"/>
      <c r="AP178" s="54"/>
      <c r="AQ178" s="54"/>
      <c r="AR178" s="54"/>
      <c r="AS178" s="54"/>
      <c r="AT178" s="54"/>
      <c r="AU178" s="54"/>
      <c r="AV178" s="54"/>
      <c r="AW178" s="54"/>
      <c r="AX178" s="54"/>
      <c r="AY178" s="54"/>
      <c r="AZ178" s="54"/>
      <c r="BA178" s="55"/>
      <c r="BC178" s="188" t="b">
        <f t="shared" si="102"/>
        <v>0</v>
      </c>
      <c r="BD178" s="189"/>
      <c r="BE178" s="189"/>
      <c r="BF178" s="189"/>
      <c r="BG178" s="189"/>
      <c r="BH178" s="189" t="b">
        <f t="shared" si="103"/>
        <v>0</v>
      </c>
      <c r="BI178" s="189"/>
      <c r="BJ178" s="189"/>
      <c r="BK178" s="189"/>
      <c r="BL178" s="190"/>
      <c r="BM178" s="97"/>
      <c r="BN178" s="204">
        <v>26</v>
      </c>
      <c r="BO178" s="161"/>
      <c r="BP178" s="167"/>
      <c r="BQ178" s="167"/>
    </row>
    <row r="179" spans="1:69" ht="12" customHeight="1" x14ac:dyDescent="0.25">
      <c r="A179" s="74" t="s">
        <v>80</v>
      </c>
      <c r="B179" s="58">
        <v>22</v>
      </c>
      <c r="C179" s="57">
        <v>42031</v>
      </c>
      <c r="D179" s="80" t="b">
        <f t="shared" si="82"/>
        <v>0</v>
      </c>
      <c r="E179" s="79" t="b">
        <f t="shared" ref="E179:E184" si="116">IF(COUNTIF(Z179:BA179,"Cardio.")&gt;0, "Cardio1")</f>
        <v>0</v>
      </c>
      <c r="F179" s="79" t="b">
        <f t="shared" ref="F179:F184" si="117">IF(COUNTIF(Z179:BA179,"Cardio")&gt;0, "Cardio2")</f>
        <v>0</v>
      </c>
      <c r="G179" s="79" t="b">
        <f t="shared" si="83"/>
        <v>0</v>
      </c>
      <c r="H179" s="79" t="b">
        <f t="shared" si="84"/>
        <v>0</v>
      </c>
      <c r="I179" s="79" t="b">
        <f t="shared" si="85"/>
        <v>0</v>
      </c>
      <c r="J179" s="79" t="b">
        <f t="shared" si="86"/>
        <v>0</v>
      </c>
      <c r="K179" s="79" t="b">
        <f t="shared" si="87"/>
        <v>0</v>
      </c>
      <c r="L179" s="86" t="b">
        <f t="shared" si="88"/>
        <v>0</v>
      </c>
      <c r="M179" s="79" t="b">
        <f t="shared" si="89"/>
        <v>0</v>
      </c>
      <c r="N179" s="96" t="b">
        <f t="shared" si="90"/>
        <v>0</v>
      </c>
      <c r="O179" s="79" t="b">
        <f t="shared" si="91"/>
        <v>0</v>
      </c>
      <c r="P179" s="79" t="b">
        <f t="shared" si="92"/>
        <v>0</v>
      </c>
      <c r="Q179" s="79" t="b">
        <f t="shared" si="93"/>
        <v>0</v>
      </c>
      <c r="R179" s="79" t="b">
        <f t="shared" si="94"/>
        <v>0</v>
      </c>
      <c r="S179" s="79" t="b">
        <f t="shared" si="95"/>
        <v>0</v>
      </c>
      <c r="T179" s="79" t="b">
        <f t="shared" si="96"/>
        <v>0</v>
      </c>
      <c r="U179" s="79" t="b">
        <f t="shared" si="97"/>
        <v>0</v>
      </c>
      <c r="V179" s="79" t="b">
        <f t="shared" si="98"/>
        <v>0</v>
      </c>
      <c r="W179" s="79" t="b">
        <f t="shared" si="99"/>
        <v>0</v>
      </c>
      <c r="X179" s="79" t="b">
        <f t="shared" si="100"/>
        <v>0</v>
      </c>
      <c r="Y179" s="81" t="b">
        <f t="shared" si="101"/>
        <v>0</v>
      </c>
      <c r="Z179" s="59"/>
      <c r="AA179" s="60"/>
      <c r="AB179" s="60"/>
      <c r="AC179" s="60"/>
      <c r="AD179" s="60"/>
      <c r="AE179" s="60"/>
      <c r="AF179" s="60"/>
      <c r="AG179" s="60"/>
      <c r="AH179" s="60"/>
      <c r="AI179" s="60"/>
      <c r="AJ179" s="60"/>
      <c r="AK179" s="60"/>
      <c r="AL179" s="60"/>
      <c r="AM179" s="60"/>
      <c r="AN179" s="60"/>
      <c r="AO179" s="60"/>
      <c r="AP179" s="60"/>
      <c r="AQ179" s="60"/>
      <c r="AR179" s="60"/>
      <c r="AS179" s="60"/>
      <c r="AT179" s="60"/>
      <c r="AU179" s="60"/>
      <c r="AV179" s="60"/>
      <c r="AW179" s="60"/>
      <c r="AX179" s="60"/>
      <c r="AY179" s="60"/>
      <c r="AZ179" s="60"/>
      <c r="BA179" s="61"/>
      <c r="BC179" s="187" t="b">
        <f t="shared" si="102"/>
        <v>0</v>
      </c>
      <c r="BD179" s="185"/>
      <c r="BE179" s="185"/>
      <c r="BF179" s="185"/>
      <c r="BG179" s="185"/>
      <c r="BH179" s="185" t="b">
        <f t="shared" si="103"/>
        <v>0</v>
      </c>
      <c r="BI179" s="185"/>
      <c r="BJ179" s="185"/>
      <c r="BK179" s="185"/>
      <c r="BL179" s="186"/>
      <c r="BM179" s="95"/>
      <c r="BN179" s="205"/>
      <c r="BO179" s="162"/>
      <c r="BP179" s="168"/>
      <c r="BQ179" s="168"/>
    </row>
    <row r="180" spans="1:69" ht="12" customHeight="1" x14ac:dyDescent="0.25">
      <c r="A180" s="74" t="s">
        <v>81</v>
      </c>
      <c r="B180" s="58">
        <v>22</v>
      </c>
      <c r="C180" s="57">
        <v>42032</v>
      </c>
      <c r="D180" s="80" t="b">
        <f t="shared" si="82"/>
        <v>0</v>
      </c>
      <c r="E180" s="79" t="b">
        <f t="shared" si="116"/>
        <v>0</v>
      </c>
      <c r="F180" s="79" t="b">
        <f t="shared" si="117"/>
        <v>0</v>
      </c>
      <c r="G180" s="79" t="b">
        <f t="shared" si="83"/>
        <v>0</v>
      </c>
      <c r="H180" s="79" t="b">
        <f t="shared" si="84"/>
        <v>0</v>
      </c>
      <c r="I180" s="79" t="b">
        <f t="shared" si="85"/>
        <v>0</v>
      </c>
      <c r="J180" s="79" t="b">
        <f t="shared" si="86"/>
        <v>0</v>
      </c>
      <c r="K180" s="79" t="b">
        <f t="shared" si="87"/>
        <v>0</v>
      </c>
      <c r="L180" s="86" t="b">
        <f t="shared" si="88"/>
        <v>0</v>
      </c>
      <c r="M180" s="79" t="b">
        <f t="shared" si="89"/>
        <v>0</v>
      </c>
      <c r="N180" s="96" t="b">
        <f t="shared" si="90"/>
        <v>0</v>
      </c>
      <c r="O180" s="79" t="b">
        <f t="shared" si="91"/>
        <v>0</v>
      </c>
      <c r="P180" s="79" t="b">
        <f t="shared" si="92"/>
        <v>0</v>
      </c>
      <c r="Q180" s="79" t="b">
        <f t="shared" si="93"/>
        <v>0</v>
      </c>
      <c r="R180" s="79" t="b">
        <f t="shared" si="94"/>
        <v>0</v>
      </c>
      <c r="S180" s="79" t="b">
        <f t="shared" si="95"/>
        <v>0</v>
      </c>
      <c r="T180" s="79" t="b">
        <f t="shared" si="96"/>
        <v>0</v>
      </c>
      <c r="U180" s="79" t="b">
        <f t="shared" si="97"/>
        <v>0</v>
      </c>
      <c r="V180" s="79" t="b">
        <f t="shared" si="98"/>
        <v>0</v>
      </c>
      <c r="W180" s="79" t="b">
        <f t="shared" si="99"/>
        <v>0</v>
      </c>
      <c r="X180" s="79" t="b">
        <f t="shared" si="100"/>
        <v>0</v>
      </c>
      <c r="Y180" s="81" t="b">
        <f t="shared" si="101"/>
        <v>0</v>
      </c>
      <c r="Z180" s="59"/>
      <c r="AA180" s="60"/>
      <c r="AB180" s="60"/>
      <c r="AC180" s="60"/>
      <c r="AD180" s="60"/>
      <c r="AE180" s="60"/>
      <c r="AF180" s="60"/>
      <c r="AG180" s="60"/>
      <c r="AH180" s="60"/>
      <c r="AI180" s="60"/>
      <c r="AJ180" s="60"/>
      <c r="AK180" s="60"/>
      <c r="AL180" s="60"/>
      <c r="AM180" s="60"/>
      <c r="AN180" s="60"/>
      <c r="AO180" s="60"/>
      <c r="AP180" s="60"/>
      <c r="AQ180" s="60"/>
      <c r="AR180" s="60"/>
      <c r="AS180" s="60"/>
      <c r="AT180" s="60"/>
      <c r="AU180" s="60"/>
      <c r="AV180" s="60"/>
      <c r="AW180" s="60"/>
      <c r="AX180" s="60"/>
      <c r="AY180" s="60"/>
      <c r="AZ180" s="60"/>
      <c r="BA180" s="61"/>
      <c r="BC180" s="187" t="b">
        <f t="shared" si="102"/>
        <v>0</v>
      </c>
      <c r="BD180" s="185"/>
      <c r="BE180" s="185"/>
      <c r="BF180" s="185"/>
      <c r="BG180" s="185"/>
      <c r="BH180" s="185" t="b">
        <f t="shared" si="103"/>
        <v>0</v>
      </c>
      <c r="BI180" s="185"/>
      <c r="BJ180" s="185"/>
      <c r="BK180" s="185"/>
      <c r="BL180" s="186"/>
      <c r="BM180" s="95"/>
      <c r="BN180" s="205"/>
      <c r="BO180" s="162"/>
      <c r="BP180" s="168"/>
      <c r="BQ180" s="168"/>
    </row>
    <row r="181" spans="1:69" ht="12" customHeight="1" x14ac:dyDescent="0.25">
      <c r="A181" s="74" t="s">
        <v>1</v>
      </c>
      <c r="B181" s="58">
        <v>22</v>
      </c>
      <c r="C181" s="57">
        <v>42033</v>
      </c>
      <c r="D181" s="80" t="b">
        <f t="shared" si="82"/>
        <v>0</v>
      </c>
      <c r="E181" s="79" t="b">
        <f t="shared" si="116"/>
        <v>0</v>
      </c>
      <c r="F181" s="79" t="b">
        <f t="shared" si="117"/>
        <v>0</v>
      </c>
      <c r="G181" s="79" t="b">
        <f t="shared" si="83"/>
        <v>0</v>
      </c>
      <c r="H181" s="79" t="b">
        <f t="shared" si="84"/>
        <v>0</v>
      </c>
      <c r="I181" s="79" t="b">
        <f t="shared" si="85"/>
        <v>0</v>
      </c>
      <c r="J181" s="79" t="b">
        <f t="shared" si="86"/>
        <v>0</v>
      </c>
      <c r="K181" s="79" t="b">
        <f t="shared" si="87"/>
        <v>0</v>
      </c>
      <c r="L181" s="86" t="b">
        <f t="shared" si="88"/>
        <v>0</v>
      </c>
      <c r="M181" s="79" t="b">
        <f t="shared" si="89"/>
        <v>0</v>
      </c>
      <c r="N181" s="96" t="b">
        <f t="shared" si="90"/>
        <v>0</v>
      </c>
      <c r="O181" s="79" t="b">
        <f t="shared" si="91"/>
        <v>0</v>
      </c>
      <c r="P181" s="79" t="b">
        <f t="shared" si="92"/>
        <v>0</v>
      </c>
      <c r="Q181" s="79" t="b">
        <f t="shared" si="93"/>
        <v>0</v>
      </c>
      <c r="R181" s="79" t="b">
        <f t="shared" si="94"/>
        <v>0</v>
      </c>
      <c r="S181" s="79" t="b">
        <f t="shared" si="95"/>
        <v>0</v>
      </c>
      <c r="T181" s="79" t="b">
        <f t="shared" si="96"/>
        <v>0</v>
      </c>
      <c r="U181" s="79" t="b">
        <f t="shared" si="97"/>
        <v>0</v>
      </c>
      <c r="V181" s="79" t="b">
        <f t="shared" si="98"/>
        <v>0</v>
      </c>
      <c r="W181" s="79" t="b">
        <f t="shared" si="99"/>
        <v>0</v>
      </c>
      <c r="X181" s="79" t="b">
        <f t="shared" si="100"/>
        <v>0</v>
      </c>
      <c r="Y181" s="81" t="b">
        <f t="shared" si="101"/>
        <v>0</v>
      </c>
      <c r="Z181" s="59"/>
      <c r="AA181" s="60"/>
      <c r="AB181" s="60"/>
      <c r="AC181" s="60"/>
      <c r="AD181" s="60"/>
      <c r="AE181" s="60"/>
      <c r="AF181" s="60"/>
      <c r="AG181" s="60"/>
      <c r="AH181" s="60"/>
      <c r="AI181" s="60"/>
      <c r="AJ181" s="60"/>
      <c r="AK181" s="60"/>
      <c r="AL181" s="60"/>
      <c r="AM181" s="60"/>
      <c r="AN181" s="60"/>
      <c r="AO181" s="60"/>
      <c r="AP181" s="60"/>
      <c r="AQ181" s="60"/>
      <c r="AR181" s="60"/>
      <c r="AS181" s="60"/>
      <c r="AT181" s="60"/>
      <c r="AU181" s="60"/>
      <c r="AV181" s="60"/>
      <c r="AW181" s="60"/>
      <c r="AX181" s="60"/>
      <c r="AY181" s="60"/>
      <c r="AZ181" s="60"/>
      <c r="BA181" s="61"/>
      <c r="BC181" s="187" t="b">
        <f t="shared" si="102"/>
        <v>0</v>
      </c>
      <c r="BD181" s="185"/>
      <c r="BE181" s="185"/>
      <c r="BF181" s="185"/>
      <c r="BG181" s="185"/>
      <c r="BH181" s="185" t="b">
        <f t="shared" si="103"/>
        <v>0</v>
      </c>
      <c r="BI181" s="185"/>
      <c r="BJ181" s="185"/>
      <c r="BK181" s="185"/>
      <c r="BL181" s="186"/>
      <c r="BM181" s="95"/>
      <c r="BN181" s="205"/>
      <c r="BO181" s="162"/>
      <c r="BP181" s="168"/>
      <c r="BQ181" s="168"/>
    </row>
    <row r="182" spans="1:69" ht="12" customHeight="1" x14ac:dyDescent="0.25">
      <c r="A182" s="74" t="s">
        <v>2</v>
      </c>
      <c r="B182" s="58">
        <v>22</v>
      </c>
      <c r="C182" s="57">
        <v>42034</v>
      </c>
      <c r="D182" s="80" t="b">
        <f t="shared" si="82"/>
        <v>0</v>
      </c>
      <c r="E182" s="79" t="b">
        <f t="shared" si="116"/>
        <v>0</v>
      </c>
      <c r="F182" s="79" t="b">
        <f t="shared" si="117"/>
        <v>0</v>
      </c>
      <c r="G182" s="79" t="b">
        <f t="shared" si="83"/>
        <v>0</v>
      </c>
      <c r="H182" s="79" t="b">
        <f t="shared" si="84"/>
        <v>0</v>
      </c>
      <c r="I182" s="79" t="b">
        <f t="shared" si="85"/>
        <v>0</v>
      </c>
      <c r="J182" s="79" t="b">
        <f t="shared" si="86"/>
        <v>0</v>
      </c>
      <c r="K182" s="79" t="b">
        <f t="shared" si="87"/>
        <v>0</v>
      </c>
      <c r="L182" s="86" t="b">
        <f t="shared" si="88"/>
        <v>0</v>
      </c>
      <c r="M182" s="79" t="b">
        <f t="shared" si="89"/>
        <v>0</v>
      </c>
      <c r="N182" s="96" t="b">
        <f t="shared" si="90"/>
        <v>0</v>
      </c>
      <c r="O182" s="79" t="b">
        <f t="shared" si="91"/>
        <v>0</v>
      </c>
      <c r="P182" s="79" t="b">
        <f t="shared" si="92"/>
        <v>0</v>
      </c>
      <c r="Q182" s="79" t="b">
        <f t="shared" si="93"/>
        <v>0</v>
      </c>
      <c r="R182" s="79" t="b">
        <f t="shared" si="94"/>
        <v>0</v>
      </c>
      <c r="S182" s="79" t="b">
        <f t="shared" si="95"/>
        <v>0</v>
      </c>
      <c r="T182" s="79" t="b">
        <f t="shared" si="96"/>
        <v>0</v>
      </c>
      <c r="U182" s="79" t="b">
        <f t="shared" si="97"/>
        <v>0</v>
      </c>
      <c r="V182" s="79" t="b">
        <f t="shared" si="98"/>
        <v>0</v>
      </c>
      <c r="W182" s="79" t="b">
        <f t="shared" si="99"/>
        <v>0</v>
      </c>
      <c r="X182" s="79" t="b">
        <f t="shared" si="100"/>
        <v>0</v>
      </c>
      <c r="Y182" s="81" t="b">
        <f t="shared" si="101"/>
        <v>0</v>
      </c>
      <c r="Z182" s="59"/>
      <c r="AA182" s="60"/>
      <c r="AB182" s="60"/>
      <c r="AC182" s="60"/>
      <c r="AD182" s="60"/>
      <c r="AE182" s="60"/>
      <c r="AF182" s="60"/>
      <c r="AG182" s="60"/>
      <c r="AH182" s="60"/>
      <c r="AI182" s="60"/>
      <c r="AJ182" s="60"/>
      <c r="AK182" s="60"/>
      <c r="AL182" s="60"/>
      <c r="AM182" s="60"/>
      <c r="AN182" s="60"/>
      <c r="AO182" s="60"/>
      <c r="AP182" s="60"/>
      <c r="AQ182" s="60"/>
      <c r="AR182" s="60"/>
      <c r="AS182" s="60"/>
      <c r="AT182" s="60"/>
      <c r="AU182" s="60"/>
      <c r="AV182" s="60"/>
      <c r="AW182" s="60"/>
      <c r="AX182" s="60"/>
      <c r="AY182" s="60"/>
      <c r="AZ182" s="60"/>
      <c r="BA182" s="61"/>
      <c r="BC182" s="187" t="b">
        <f t="shared" si="102"/>
        <v>0</v>
      </c>
      <c r="BD182" s="185"/>
      <c r="BE182" s="185"/>
      <c r="BF182" s="185"/>
      <c r="BG182" s="185"/>
      <c r="BH182" s="185" t="b">
        <f t="shared" si="103"/>
        <v>0</v>
      </c>
      <c r="BI182" s="185"/>
      <c r="BJ182" s="185"/>
      <c r="BK182" s="185"/>
      <c r="BL182" s="186"/>
      <c r="BM182" s="95"/>
      <c r="BN182" s="205"/>
      <c r="BO182" s="162"/>
      <c r="BP182" s="168"/>
      <c r="BQ182" s="168"/>
    </row>
    <row r="183" spans="1:69" ht="12" customHeight="1" x14ac:dyDescent="0.25">
      <c r="A183" s="74" t="s">
        <v>3</v>
      </c>
      <c r="B183" s="58">
        <v>22</v>
      </c>
      <c r="C183" s="57">
        <v>42035</v>
      </c>
      <c r="D183" s="80" t="b">
        <f t="shared" si="82"/>
        <v>0</v>
      </c>
      <c r="E183" s="79" t="b">
        <f t="shared" si="116"/>
        <v>0</v>
      </c>
      <c r="F183" s="79" t="b">
        <f t="shared" si="117"/>
        <v>0</v>
      </c>
      <c r="G183" s="79" t="b">
        <f t="shared" si="83"/>
        <v>0</v>
      </c>
      <c r="H183" s="79" t="b">
        <f t="shared" si="84"/>
        <v>0</v>
      </c>
      <c r="I183" s="79" t="b">
        <f t="shared" si="85"/>
        <v>0</v>
      </c>
      <c r="J183" s="79" t="b">
        <f t="shared" si="86"/>
        <v>0</v>
      </c>
      <c r="K183" s="79" t="b">
        <f t="shared" si="87"/>
        <v>0</v>
      </c>
      <c r="L183" s="86" t="b">
        <f t="shared" si="88"/>
        <v>0</v>
      </c>
      <c r="M183" s="79" t="b">
        <f t="shared" si="89"/>
        <v>0</v>
      </c>
      <c r="N183" s="96" t="b">
        <f t="shared" si="90"/>
        <v>0</v>
      </c>
      <c r="O183" s="79" t="b">
        <f t="shared" si="91"/>
        <v>0</v>
      </c>
      <c r="P183" s="79" t="b">
        <f t="shared" si="92"/>
        <v>0</v>
      </c>
      <c r="Q183" s="79" t="b">
        <f t="shared" si="93"/>
        <v>0</v>
      </c>
      <c r="R183" s="79" t="b">
        <f t="shared" si="94"/>
        <v>0</v>
      </c>
      <c r="S183" s="79" t="b">
        <f t="shared" si="95"/>
        <v>0</v>
      </c>
      <c r="T183" s="79" t="b">
        <f t="shared" si="96"/>
        <v>0</v>
      </c>
      <c r="U183" s="79" t="b">
        <f t="shared" si="97"/>
        <v>0</v>
      </c>
      <c r="V183" s="79" t="b">
        <f t="shared" si="98"/>
        <v>0</v>
      </c>
      <c r="W183" s="79" t="b">
        <f t="shared" si="99"/>
        <v>0</v>
      </c>
      <c r="X183" s="79" t="b">
        <f t="shared" si="100"/>
        <v>0</v>
      </c>
      <c r="Y183" s="81" t="b">
        <f t="shared" si="101"/>
        <v>0</v>
      </c>
      <c r="Z183" s="59"/>
      <c r="AA183" s="60"/>
      <c r="AB183" s="60"/>
      <c r="AC183" s="60"/>
      <c r="AD183" s="60"/>
      <c r="AE183" s="60"/>
      <c r="AF183" s="60"/>
      <c r="AG183" s="60"/>
      <c r="AH183" s="60"/>
      <c r="AI183" s="60"/>
      <c r="AJ183" s="60"/>
      <c r="AK183" s="60"/>
      <c r="AL183" s="60"/>
      <c r="AM183" s="60"/>
      <c r="AN183" s="60"/>
      <c r="AO183" s="60"/>
      <c r="AP183" s="60"/>
      <c r="AQ183" s="60"/>
      <c r="AR183" s="60"/>
      <c r="AS183" s="60"/>
      <c r="AT183" s="60"/>
      <c r="AU183" s="60"/>
      <c r="AV183" s="60"/>
      <c r="AW183" s="60"/>
      <c r="AX183" s="60"/>
      <c r="AY183" s="60"/>
      <c r="AZ183" s="60"/>
      <c r="BA183" s="61"/>
      <c r="BC183" s="187" t="b">
        <f t="shared" si="102"/>
        <v>0</v>
      </c>
      <c r="BD183" s="185"/>
      <c r="BE183" s="185"/>
      <c r="BF183" s="185"/>
      <c r="BG183" s="185"/>
      <c r="BH183" s="185" t="b">
        <f t="shared" si="103"/>
        <v>0</v>
      </c>
      <c r="BI183" s="185"/>
      <c r="BJ183" s="185"/>
      <c r="BK183" s="185"/>
      <c r="BL183" s="186"/>
      <c r="BM183" s="95"/>
      <c r="BN183" s="205"/>
      <c r="BO183" s="162"/>
      <c r="BP183" s="168"/>
      <c r="BQ183" s="168"/>
    </row>
    <row r="184" spans="1:69" ht="12" customHeight="1" thickBot="1" x14ac:dyDescent="0.3">
      <c r="A184" s="56" t="s">
        <v>4</v>
      </c>
      <c r="B184" s="63">
        <v>22</v>
      </c>
      <c r="C184" s="62">
        <v>42036</v>
      </c>
      <c r="D184" s="84" t="b">
        <f t="shared" si="82"/>
        <v>0</v>
      </c>
      <c r="E184" s="82" t="b">
        <f t="shared" si="116"/>
        <v>0</v>
      </c>
      <c r="F184" s="82" t="b">
        <f t="shared" si="117"/>
        <v>0</v>
      </c>
      <c r="G184" s="82" t="b">
        <f t="shared" si="83"/>
        <v>0</v>
      </c>
      <c r="H184" s="82" t="b">
        <f t="shared" si="84"/>
        <v>0</v>
      </c>
      <c r="I184" s="82" t="b">
        <f t="shared" si="85"/>
        <v>0</v>
      </c>
      <c r="J184" s="82" t="b">
        <f t="shared" si="86"/>
        <v>0</v>
      </c>
      <c r="K184" s="82" t="b">
        <f t="shared" si="87"/>
        <v>0</v>
      </c>
      <c r="L184" s="87" t="b">
        <f t="shared" si="88"/>
        <v>0</v>
      </c>
      <c r="M184" s="82" t="b">
        <f t="shared" si="89"/>
        <v>0</v>
      </c>
      <c r="N184" s="94" t="b">
        <f t="shared" si="90"/>
        <v>0</v>
      </c>
      <c r="O184" s="82" t="b">
        <f t="shared" si="91"/>
        <v>0</v>
      </c>
      <c r="P184" s="82" t="b">
        <f t="shared" si="92"/>
        <v>0</v>
      </c>
      <c r="Q184" s="82" t="b">
        <f t="shared" si="93"/>
        <v>0</v>
      </c>
      <c r="R184" s="82" t="b">
        <f t="shared" si="94"/>
        <v>0</v>
      </c>
      <c r="S184" s="82" t="b">
        <f t="shared" si="95"/>
        <v>0</v>
      </c>
      <c r="T184" s="82" t="b">
        <f t="shared" si="96"/>
        <v>0</v>
      </c>
      <c r="U184" s="82" t="b">
        <f t="shared" si="97"/>
        <v>0</v>
      </c>
      <c r="V184" s="82" t="b">
        <f t="shared" si="98"/>
        <v>0</v>
      </c>
      <c r="W184" s="82" t="b">
        <f t="shared" si="99"/>
        <v>0</v>
      </c>
      <c r="X184" s="82" t="b">
        <f t="shared" si="100"/>
        <v>0</v>
      </c>
      <c r="Y184" s="83" t="b">
        <f t="shared" si="101"/>
        <v>0</v>
      </c>
      <c r="Z184" s="59"/>
      <c r="AA184" s="60"/>
      <c r="AB184" s="60"/>
      <c r="AC184" s="60"/>
      <c r="AD184" s="60"/>
      <c r="AE184" s="60"/>
      <c r="AF184" s="60"/>
      <c r="AG184" s="60"/>
      <c r="AH184" s="60"/>
      <c r="AI184" s="60"/>
      <c r="AJ184" s="60"/>
      <c r="AK184" s="60"/>
      <c r="AL184" s="60"/>
      <c r="AM184" s="60"/>
      <c r="AN184" s="60"/>
      <c r="AO184" s="60"/>
      <c r="AP184" s="60"/>
      <c r="AQ184" s="60"/>
      <c r="AR184" s="60"/>
      <c r="AS184" s="60"/>
      <c r="AT184" s="60"/>
      <c r="AU184" s="60"/>
      <c r="AV184" s="60"/>
      <c r="AW184" s="60"/>
      <c r="AX184" s="60"/>
      <c r="AY184" s="60"/>
      <c r="AZ184" s="60"/>
      <c r="BA184" s="61"/>
      <c r="BC184" s="193" t="b">
        <f t="shared" si="102"/>
        <v>0</v>
      </c>
      <c r="BD184" s="194"/>
      <c r="BE184" s="194"/>
      <c r="BF184" s="194"/>
      <c r="BG184" s="194"/>
      <c r="BH184" s="194" t="b">
        <f t="shared" si="103"/>
        <v>0</v>
      </c>
      <c r="BI184" s="194"/>
      <c r="BJ184" s="194"/>
      <c r="BK184" s="194"/>
      <c r="BL184" s="195"/>
      <c r="BM184" s="93"/>
      <c r="BN184" s="206"/>
      <c r="BO184" s="163"/>
      <c r="BP184" s="169"/>
      <c r="BQ184" s="169"/>
    </row>
    <row r="185" spans="1:69" ht="12" customHeight="1" x14ac:dyDescent="0.25">
      <c r="A185" s="75" t="s">
        <v>0</v>
      </c>
      <c r="B185" s="51">
        <v>23</v>
      </c>
      <c r="C185" s="50">
        <v>42037</v>
      </c>
      <c r="D185" s="64" t="b">
        <f t="shared" si="82"/>
        <v>0</v>
      </c>
      <c r="E185" s="52" t="b">
        <f>IF(COUNTIF(Z185:BA185,"Cardio1")&gt;0, "Cardio matin")</f>
        <v>0</v>
      </c>
      <c r="F185" s="52" t="b">
        <f>IF(COUNTIF(Z185:BA185,"Cardio2")&gt;0, "Cardio après-midi")</f>
        <v>0</v>
      </c>
      <c r="G185" s="52" t="b">
        <f t="shared" si="83"/>
        <v>0</v>
      </c>
      <c r="H185" s="52" t="b">
        <f t="shared" si="84"/>
        <v>0</v>
      </c>
      <c r="I185" s="52" t="b">
        <f t="shared" si="85"/>
        <v>0</v>
      </c>
      <c r="J185" s="52" t="b">
        <f t="shared" si="86"/>
        <v>0</v>
      </c>
      <c r="K185" s="52" t="b">
        <f t="shared" si="87"/>
        <v>0</v>
      </c>
      <c r="L185" s="85" t="b">
        <f t="shared" si="88"/>
        <v>0</v>
      </c>
      <c r="M185" s="52" t="b">
        <f t="shared" si="89"/>
        <v>0</v>
      </c>
      <c r="N185" s="98" t="b">
        <f t="shared" si="90"/>
        <v>0</v>
      </c>
      <c r="O185" s="52" t="b">
        <f t="shared" si="91"/>
        <v>0</v>
      </c>
      <c r="P185" s="52" t="b">
        <f t="shared" si="92"/>
        <v>0</v>
      </c>
      <c r="Q185" s="52" t="b">
        <f t="shared" si="93"/>
        <v>0</v>
      </c>
      <c r="R185" s="52" t="b">
        <f t="shared" si="94"/>
        <v>0</v>
      </c>
      <c r="S185" s="52" t="b">
        <f t="shared" si="95"/>
        <v>0</v>
      </c>
      <c r="T185" s="52" t="b">
        <f t="shared" si="96"/>
        <v>0</v>
      </c>
      <c r="U185" s="52" t="b">
        <f t="shared" si="97"/>
        <v>0</v>
      </c>
      <c r="V185" s="52" t="b">
        <f t="shared" si="98"/>
        <v>0</v>
      </c>
      <c r="W185" s="52" t="b">
        <f t="shared" si="99"/>
        <v>0</v>
      </c>
      <c r="X185" s="52" t="b">
        <f t="shared" si="100"/>
        <v>0</v>
      </c>
      <c r="Y185" s="53" t="b">
        <f t="shared" si="101"/>
        <v>0</v>
      </c>
      <c r="Z185" s="65"/>
      <c r="AA185" s="54"/>
      <c r="AB185" s="54"/>
      <c r="AC185" s="54"/>
      <c r="AD185" s="54"/>
      <c r="AE185" s="54"/>
      <c r="AF185" s="54"/>
      <c r="AG185" s="54"/>
      <c r="AH185" s="54"/>
      <c r="AI185" s="54"/>
      <c r="AJ185" s="54"/>
      <c r="AK185" s="54"/>
      <c r="AL185" s="54"/>
      <c r="AM185" s="54"/>
      <c r="AN185" s="54"/>
      <c r="AO185" s="54"/>
      <c r="AP185" s="54"/>
      <c r="AQ185" s="54"/>
      <c r="AR185" s="54"/>
      <c r="AS185" s="54"/>
      <c r="AT185" s="54"/>
      <c r="AU185" s="54"/>
      <c r="AV185" s="54"/>
      <c r="AW185" s="54"/>
      <c r="AX185" s="54"/>
      <c r="AY185" s="54"/>
      <c r="AZ185" s="54"/>
      <c r="BA185" s="55"/>
      <c r="BC185" s="188" t="b">
        <f t="shared" si="102"/>
        <v>0</v>
      </c>
      <c r="BD185" s="189"/>
      <c r="BE185" s="189"/>
      <c r="BF185" s="189"/>
      <c r="BG185" s="189"/>
      <c r="BH185" s="189" t="b">
        <f t="shared" si="103"/>
        <v>0</v>
      </c>
      <c r="BI185" s="189"/>
      <c r="BJ185" s="189"/>
      <c r="BK185" s="189"/>
      <c r="BL185" s="190"/>
      <c r="BM185" s="97"/>
      <c r="BN185" s="204">
        <v>27</v>
      </c>
      <c r="BO185" s="161"/>
      <c r="BP185" s="167"/>
      <c r="BQ185" s="167"/>
    </row>
    <row r="186" spans="1:69" ht="12" customHeight="1" x14ac:dyDescent="0.25">
      <c r="A186" s="74" t="s">
        <v>80</v>
      </c>
      <c r="B186" s="58">
        <v>23</v>
      </c>
      <c r="C186" s="57">
        <v>42038</v>
      </c>
      <c r="D186" s="80" t="b">
        <f t="shared" si="82"/>
        <v>0</v>
      </c>
      <c r="E186" s="79" t="b">
        <f t="shared" ref="E186:E191" si="118">IF(COUNTIF(Z186:BA186,"Cardio.")&gt;0, "Cardio1")</f>
        <v>0</v>
      </c>
      <c r="F186" s="79" t="b">
        <f t="shared" ref="F186:F191" si="119">IF(COUNTIF(Z186:BA186,"Cardio")&gt;0, "Cardio2")</f>
        <v>0</v>
      </c>
      <c r="G186" s="79" t="b">
        <f t="shared" si="83"/>
        <v>0</v>
      </c>
      <c r="H186" s="79" t="b">
        <f t="shared" si="84"/>
        <v>0</v>
      </c>
      <c r="I186" s="79" t="b">
        <f t="shared" si="85"/>
        <v>0</v>
      </c>
      <c r="J186" s="79" t="b">
        <f t="shared" si="86"/>
        <v>0</v>
      </c>
      <c r="K186" s="79" t="b">
        <f t="shared" si="87"/>
        <v>0</v>
      </c>
      <c r="L186" s="86" t="b">
        <f t="shared" si="88"/>
        <v>0</v>
      </c>
      <c r="M186" s="79" t="b">
        <f t="shared" si="89"/>
        <v>0</v>
      </c>
      <c r="N186" s="96" t="b">
        <f t="shared" si="90"/>
        <v>0</v>
      </c>
      <c r="O186" s="79" t="b">
        <f t="shared" si="91"/>
        <v>0</v>
      </c>
      <c r="P186" s="79" t="b">
        <f t="shared" si="92"/>
        <v>0</v>
      </c>
      <c r="Q186" s="79" t="b">
        <f t="shared" si="93"/>
        <v>0</v>
      </c>
      <c r="R186" s="79" t="b">
        <f t="shared" si="94"/>
        <v>0</v>
      </c>
      <c r="S186" s="79" t="b">
        <f t="shared" si="95"/>
        <v>0</v>
      </c>
      <c r="T186" s="79" t="b">
        <f t="shared" si="96"/>
        <v>0</v>
      </c>
      <c r="U186" s="79" t="b">
        <f t="shared" si="97"/>
        <v>0</v>
      </c>
      <c r="V186" s="79" t="b">
        <f t="shared" si="98"/>
        <v>0</v>
      </c>
      <c r="W186" s="79" t="b">
        <f t="shared" si="99"/>
        <v>0</v>
      </c>
      <c r="X186" s="79" t="b">
        <f t="shared" si="100"/>
        <v>0</v>
      </c>
      <c r="Y186" s="81" t="b">
        <f t="shared" si="101"/>
        <v>0</v>
      </c>
      <c r="Z186" s="59"/>
      <c r="AA186" s="60"/>
      <c r="AB186" s="60"/>
      <c r="AC186" s="60"/>
      <c r="AD186" s="60"/>
      <c r="AE186" s="60"/>
      <c r="AF186" s="60"/>
      <c r="AG186" s="60"/>
      <c r="AH186" s="60"/>
      <c r="AI186" s="60"/>
      <c r="AJ186" s="60"/>
      <c r="AK186" s="60"/>
      <c r="AL186" s="60"/>
      <c r="AM186" s="60"/>
      <c r="AN186" s="60"/>
      <c r="AO186" s="60"/>
      <c r="AP186" s="60"/>
      <c r="AQ186" s="60"/>
      <c r="AR186" s="60"/>
      <c r="AS186" s="60"/>
      <c r="AT186" s="60"/>
      <c r="AU186" s="60"/>
      <c r="AV186" s="60"/>
      <c r="AW186" s="60"/>
      <c r="AX186" s="60"/>
      <c r="AY186" s="60"/>
      <c r="AZ186" s="60"/>
      <c r="BA186" s="61"/>
      <c r="BC186" s="187" t="b">
        <f t="shared" si="102"/>
        <v>0</v>
      </c>
      <c r="BD186" s="185"/>
      <c r="BE186" s="185"/>
      <c r="BF186" s="185"/>
      <c r="BG186" s="185"/>
      <c r="BH186" s="185" t="b">
        <f t="shared" si="103"/>
        <v>0</v>
      </c>
      <c r="BI186" s="185"/>
      <c r="BJ186" s="185"/>
      <c r="BK186" s="185"/>
      <c r="BL186" s="186"/>
      <c r="BM186" s="95"/>
      <c r="BN186" s="205"/>
      <c r="BO186" s="162"/>
      <c r="BP186" s="168"/>
      <c r="BQ186" s="168"/>
    </row>
    <row r="187" spans="1:69" ht="12" customHeight="1" x14ac:dyDescent="0.25">
      <c r="A187" s="74" t="s">
        <v>81</v>
      </c>
      <c r="B187" s="58">
        <v>23</v>
      </c>
      <c r="C187" s="57">
        <v>42039</v>
      </c>
      <c r="D187" s="80" t="b">
        <f t="shared" si="82"/>
        <v>0</v>
      </c>
      <c r="E187" s="79" t="b">
        <f t="shared" si="118"/>
        <v>0</v>
      </c>
      <c r="F187" s="79" t="b">
        <f t="shared" si="119"/>
        <v>0</v>
      </c>
      <c r="G187" s="79" t="b">
        <f t="shared" si="83"/>
        <v>0</v>
      </c>
      <c r="H187" s="79" t="b">
        <f t="shared" si="84"/>
        <v>0</v>
      </c>
      <c r="I187" s="79" t="b">
        <f t="shared" si="85"/>
        <v>0</v>
      </c>
      <c r="J187" s="79" t="b">
        <f t="shared" si="86"/>
        <v>0</v>
      </c>
      <c r="K187" s="79" t="b">
        <f t="shared" si="87"/>
        <v>0</v>
      </c>
      <c r="L187" s="86" t="b">
        <f t="shared" si="88"/>
        <v>0</v>
      </c>
      <c r="M187" s="79" t="b">
        <f t="shared" si="89"/>
        <v>0</v>
      </c>
      <c r="N187" s="96" t="b">
        <f t="shared" si="90"/>
        <v>0</v>
      </c>
      <c r="O187" s="79" t="b">
        <f t="shared" si="91"/>
        <v>0</v>
      </c>
      <c r="P187" s="79" t="b">
        <f t="shared" si="92"/>
        <v>0</v>
      </c>
      <c r="Q187" s="79" t="b">
        <f t="shared" si="93"/>
        <v>0</v>
      </c>
      <c r="R187" s="79" t="b">
        <f t="shared" si="94"/>
        <v>0</v>
      </c>
      <c r="S187" s="79" t="b">
        <f t="shared" si="95"/>
        <v>0</v>
      </c>
      <c r="T187" s="79" t="b">
        <f t="shared" si="96"/>
        <v>0</v>
      </c>
      <c r="U187" s="79" t="b">
        <f t="shared" si="97"/>
        <v>0</v>
      </c>
      <c r="V187" s="79" t="b">
        <f t="shared" si="98"/>
        <v>0</v>
      </c>
      <c r="W187" s="79" t="b">
        <f t="shared" si="99"/>
        <v>0</v>
      </c>
      <c r="X187" s="79" t="b">
        <f t="shared" si="100"/>
        <v>0</v>
      </c>
      <c r="Y187" s="81" t="b">
        <f t="shared" si="101"/>
        <v>0</v>
      </c>
      <c r="Z187" s="59"/>
      <c r="AA187" s="60"/>
      <c r="AB187" s="60"/>
      <c r="AC187" s="60"/>
      <c r="AD187" s="60"/>
      <c r="AE187" s="60"/>
      <c r="AF187" s="60"/>
      <c r="AG187" s="60"/>
      <c r="AH187" s="60"/>
      <c r="AI187" s="60"/>
      <c r="AJ187" s="60"/>
      <c r="AK187" s="60"/>
      <c r="AL187" s="60"/>
      <c r="AM187" s="60"/>
      <c r="AN187" s="60"/>
      <c r="AO187" s="60"/>
      <c r="AP187" s="60"/>
      <c r="AQ187" s="60"/>
      <c r="AR187" s="60"/>
      <c r="AS187" s="60"/>
      <c r="AT187" s="60"/>
      <c r="AU187" s="60"/>
      <c r="AV187" s="60"/>
      <c r="AW187" s="60"/>
      <c r="AX187" s="60"/>
      <c r="AY187" s="60"/>
      <c r="AZ187" s="60"/>
      <c r="BA187" s="61"/>
      <c r="BC187" s="187" t="b">
        <f t="shared" si="102"/>
        <v>0</v>
      </c>
      <c r="BD187" s="185"/>
      <c r="BE187" s="185"/>
      <c r="BF187" s="185"/>
      <c r="BG187" s="185"/>
      <c r="BH187" s="185" t="b">
        <f t="shared" si="103"/>
        <v>0</v>
      </c>
      <c r="BI187" s="185"/>
      <c r="BJ187" s="185"/>
      <c r="BK187" s="185"/>
      <c r="BL187" s="186"/>
      <c r="BM187" s="95"/>
      <c r="BN187" s="205"/>
      <c r="BO187" s="162"/>
      <c r="BP187" s="168"/>
      <c r="BQ187" s="168"/>
    </row>
    <row r="188" spans="1:69" ht="12" customHeight="1" x14ac:dyDescent="0.25">
      <c r="A188" s="74" t="s">
        <v>1</v>
      </c>
      <c r="B188" s="58">
        <v>23</v>
      </c>
      <c r="C188" s="57">
        <v>42040</v>
      </c>
      <c r="D188" s="80" t="b">
        <f t="shared" si="82"/>
        <v>0</v>
      </c>
      <c r="E188" s="79" t="b">
        <f t="shared" si="118"/>
        <v>0</v>
      </c>
      <c r="F188" s="79" t="b">
        <f t="shared" si="119"/>
        <v>0</v>
      </c>
      <c r="G188" s="79" t="b">
        <f t="shared" si="83"/>
        <v>0</v>
      </c>
      <c r="H188" s="79" t="b">
        <f t="shared" si="84"/>
        <v>0</v>
      </c>
      <c r="I188" s="79" t="b">
        <f t="shared" si="85"/>
        <v>0</v>
      </c>
      <c r="J188" s="79" t="b">
        <f t="shared" si="86"/>
        <v>0</v>
      </c>
      <c r="K188" s="79" t="b">
        <f t="shared" si="87"/>
        <v>0</v>
      </c>
      <c r="L188" s="86" t="b">
        <f t="shared" si="88"/>
        <v>0</v>
      </c>
      <c r="M188" s="79" t="b">
        <f t="shared" si="89"/>
        <v>0</v>
      </c>
      <c r="N188" s="96" t="b">
        <f t="shared" si="90"/>
        <v>0</v>
      </c>
      <c r="O188" s="79" t="b">
        <f t="shared" si="91"/>
        <v>0</v>
      </c>
      <c r="P188" s="79" t="b">
        <f t="shared" si="92"/>
        <v>0</v>
      </c>
      <c r="Q188" s="79" t="b">
        <f t="shared" si="93"/>
        <v>0</v>
      </c>
      <c r="R188" s="79" t="b">
        <f t="shared" si="94"/>
        <v>0</v>
      </c>
      <c r="S188" s="79" t="b">
        <f t="shared" si="95"/>
        <v>0</v>
      </c>
      <c r="T188" s="79" t="b">
        <f t="shared" si="96"/>
        <v>0</v>
      </c>
      <c r="U188" s="79" t="b">
        <f t="shared" si="97"/>
        <v>0</v>
      </c>
      <c r="V188" s="79" t="b">
        <f t="shared" si="98"/>
        <v>0</v>
      </c>
      <c r="W188" s="79" t="b">
        <f t="shared" si="99"/>
        <v>0</v>
      </c>
      <c r="X188" s="79" t="b">
        <f t="shared" si="100"/>
        <v>0</v>
      </c>
      <c r="Y188" s="81" t="b">
        <f t="shared" si="101"/>
        <v>0</v>
      </c>
      <c r="Z188" s="59"/>
      <c r="AA188" s="60"/>
      <c r="AB188" s="60"/>
      <c r="AC188" s="60"/>
      <c r="AD188" s="60"/>
      <c r="AE188" s="60"/>
      <c r="AF188" s="60"/>
      <c r="AG188" s="60"/>
      <c r="AH188" s="60"/>
      <c r="AI188" s="60"/>
      <c r="AJ188" s="60"/>
      <c r="AK188" s="60"/>
      <c r="AL188" s="60"/>
      <c r="AM188" s="60"/>
      <c r="AN188" s="60"/>
      <c r="AO188" s="60"/>
      <c r="AP188" s="60"/>
      <c r="AQ188" s="60"/>
      <c r="AR188" s="60"/>
      <c r="AS188" s="60"/>
      <c r="AT188" s="60"/>
      <c r="AU188" s="60"/>
      <c r="AV188" s="60"/>
      <c r="AW188" s="60"/>
      <c r="AX188" s="60"/>
      <c r="AY188" s="60"/>
      <c r="AZ188" s="60"/>
      <c r="BA188" s="61"/>
      <c r="BC188" s="187" t="b">
        <f t="shared" si="102"/>
        <v>0</v>
      </c>
      <c r="BD188" s="185"/>
      <c r="BE188" s="185"/>
      <c r="BF188" s="185"/>
      <c r="BG188" s="185"/>
      <c r="BH188" s="185" t="b">
        <f t="shared" si="103"/>
        <v>0</v>
      </c>
      <c r="BI188" s="185"/>
      <c r="BJ188" s="185"/>
      <c r="BK188" s="185"/>
      <c r="BL188" s="186"/>
      <c r="BM188" s="95"/>
      <c r="BN188" s="205"/>
      <c r="BO188" s="162"/>
      <c r="BP188" s="168"/>
      <c r="BQ188" s="168"/>
    </row>
    <row r="189" spans="1:69" ht="12" customHeight="1" x14ac:dyDescent="0.25">
      <c r="A189" s="74" t="s">
        <v>2</v>
      </c>
      <c r="B189" s="58">
        <v>23</v>
      </c>
      <c r="C189" s="57">
        <v>42041</v>
      </c>
      <c r="D189" s="80" t="b">
        <f t="shared" si="82"/>
        <v>0</v>
      </c>
      <c r="E189" s="79" t="b">
        <f t="shared" si="118"/>
        <v>0</v>
      </c>
      <c r="F189" s="79" t="b">
        <f t="shared" si="119"/>
        <v>0</v>
      </c>
      <c r="G189" s="79" t="b">
        <f t="shared" si="83"/>
        <v>0</v>
      </c>
      <c r="H189" s="79" t="b">
        <f t="shared" si="84"/>
        <v>0</v>
      </c>
      <c r="I189" s="79" t="b">
        <f t="shared" si="85"/>
        <v>0</v>
      </c>
      <c r="J189" s="79" t="b">
        <f t="shared" si="86"/>
        <v>0</v>
      </c>
      <c r="K189" s="79" t="b">
        <f t="shared" si="87"/>
        <v>0</v>
      </c>
      <c r="L189" s="86" t="b">
        <f t="shared" si="88"/>
        <v>0</v>
      </c>
      <c r="M189" s="79" t="b">
        <f t="shared" si="89"/>
        <v>0</v>
      </c>
      <c r="N189" s="96" t="b">
        <f t="shared" si="90"/>
        <v>0</v>
      </c>
      <c r="O189" s="79" t="b">
        <f t="shared" si="91"/>
        <v>0</v>
      </c>
      <c r="P189" s="79" t="b">
        <f t="shared" si="92"/>
        <v>0</v>
      </c>
      <c r="Q189" s="79" t="b">
        <f t="shared" si="93"/>
        <v>0</v>
      </c>
      <c r="R189" s="79" t="b">
        <f t="shared" si="94"/>
        <v>0</v>
      </c>
      <c r="S189" s="79" t="b">
        <f t="shared" si="95"/>
        <v>0</v>
      </c>
      <c r="T189" s="79" t="b">
        <f t="shared" si="96"/>
        <v>0</v>
      </c>
      <c r="U189" s="79" t="b">
        <f t="shared" si="97"/>
        <v>0</v>
      </c>
      <c r="V189" s="79" t="b">
        <f t="shared" si="98"/>
        <v>0</v>
      </c>
      <c r="W189" s="79" t="b">
        <f t="shared" si="99"/>
        <v>0</v>
      </c>
      <c r="X189" s="79" t="b">
        <f t="shared" si="100"/>
        <v>0</v>
      </c>
      <c r="Y189" s="81" t="b">
        <f t="shared" si="101"/>
        <v>0</v>
      </c>
      <c r="Z189" s="59"/>
      <c r="AA189" s="60"/>
      <c r="AB189" s="60"/>
      <c r="AC189" s="60"/>
      <c r="AD189" s="60"/>
      <c r="AE189" s="60"/>
      <c r="AF189" s="60"/>
      <c r="AG189" s="60"/>
      <c r="AH189" s="60"/>
      <c r="AI189" s="60"/>
      <c r="AJ189" s="60"/>
      <c r="AK189" s="60"/>
      <c r="AL189" s="60"/>
      <c r="AM189" s="60"/>
      <c r="AN189" s="60"/>
      <c r="AO189" s="60"/>
      <c r="AP189" s="60"/>
      <c r="AQ189" s="60"/>
      <c r="AR189" s="60"/>
      <c r="AS189" s="60"/>
      <c r="AT189" s="60"/>
      <c r="AU189" s="60"/>
      <c r="AV189" s="60"/>
      <c r="AW189" s="60"/>
      <c r="AX189" s="60"/>
      <c r="AY189" s="60"/>
      <c r="AZ189" s="60"/>
      <c r="BA189" s="61"/>
      <c r="BC189" s="187" t="b">
        <f t="shared" si="102"/>
        <v>0</v>
      </c>
      <c r="BD189" s="185"/>
      <c r="BE189" s="185"/>
      <c r="BF189" s="185"/>
      <c r="BG189" s="185"/>
      <c r="BH189" s="185" t="b">
        <f t="shared" si="103"/>
        <v>0</v>
      </c>
      <c r="BI189" s="185"/>
      <c r="BJ189" s="185"/>
      <c r="BK189" s="185"/>
      <c r="BL189" s="186"/>
      <c r="BM189" s="95"/>
      <c r="BN189" s="205"/>
      <c r="BO189" s="162"/>
      <c r="BP189" s="168"/>
      <c r="BQ189" s="168"/>
    </row>
    <row r="190" spans="1:69" ht="12" customHeight="1" x14ac:dyDescent="0.25">
      <c r="A190" s="74" t="s">
        <v>3</v>
      </c>
      <c r="B190" s="58">
        <v>23</v>
      </c>
      <c r="C190" s="57">
        <v>42042</v>
      </c>
      <c r="D190" s="80" t="b">
        <f t="shared" si="82"/>
        <v>0</v>
      </c>
      <c r="E190" s="79" t="b">
        <f t="shared" si="118"/>
        <v>0</v>
      </c>
      <c r="F190" s="79" t="b">
        <f t="shared" si="119"/>
        <v>0</v>
      </c>
      <c r="G190" s="79" t="b">
        <f t="shared" si="83"/>
        <v>0</v>
      </c>
      <c r="H190" s="79" t="b">
        <f t="shared" si="84"/>
        <v>0</v>
      </c>
      <c r="I190" s="79" t="b">
        <f t="shared" si="85"/>
        <v>0</v>
      </c>
      <c r="J190" s="79" t="b">
        <f t="shared" si="86"/>
        <v>0</v>
      </c>
      <c r="K190" s="79" t="b">
        <f t="shared" si="87"/>
        <v>0</v>
      </c>
      <c r="L190" s="86" t="b">
        <f t="shared" si="88"/>
        <v>0</v>
      </c>
      <c r="M190" s="79" t="b">
        <f t="shared" si="89"/>
        <v>0</v>
      </c>
      <c r="N190" s="96" t="b">
        <f t="shared" si="90"/>
        <v>0</v>
      </c>
      <c r="O190" s="79" t="b">
        <f t="shared" si="91"/>
        <v>0</v>
      </c>
      <c r="P190" s="79" t="b">
        <f t="shared" si="92"/>
        <v>0</v>
      </c>
      <c r="Q190" s="79" t="b">
        <f t="shared" si="93"/>
        <v>0</v>
      </c>
      <c r="R190" s="79" t="b">
        <f t="shared" si="94"/>
        <v>0</v>
      </c>
      <c r="S190" s="79" t="b">
        <f t="shared" si="95"/>
        <v>0</v>
      </c>
      <c r="T190" s="79" t="b">
        <f t="shared" si="96"/>
        <v>0</v>
      </c>
      <c r="U190" s="79" t="b">
        <f t="shared" si="97"/>
        <v>0</v>
      </c>
      <c r="V190" s="79" t="b">
        <f t="shared" si="98"/>
        <v>0</v>
      </c>
      <c r="W190" s="79" t="b">
        <f t="shared" si="99"/>
        <v>0</v>
      </c>
      <c r="X190" s="79" t="b">
        <f t="shared" si="100"/>
        <v>0</v>
      </c>
      <c r="Y190" s="81" t="b">
        <f t="shared" si="101"/>
        <v>0</v>
      </c>
      <c r="Z190" s="59"/>
      <c r="AA190" s="60"/>
      <c r="AB190" s="60"/>
      <c r="AC190" s="60"/>
      <c r="AD190" s="60"/>
      <c r="AE190" s="60"/>
      <c r="AF190" s="60"/>
      <c r="AG190" s="60"/>
      <c r="AH190" s="60"/>
      <c r="AI190" s="60"/>
      <c r="AJ190" s="60"/>
      <c r="AK190" s="60"/>
      <c r="AL190" s="60"/>
      <c r="AM190" s="60"/>
      <c r="AN190" s="60"/>
      <c r="AO190" s="60"/>
      <c r="AP190" s="60"/>
      <c r="AQ190" s="60"/>
      <c r="AR190" s="60"/>
      <c r="AS190" s="60"/>
      <c r="AT190" s="60"/>
      <c r="AU190" s="60"/>
      <c r="AV190" s="60"/>
      <c r="AW190" s="60"/>
      <c r="AX190" s="60"/>
      <c r="AY190" s="60"/>
      <c r="AZ190" s="60"/>
      <c r="BA190" s="61"/>
      <c r="BC190" s="187" t="b">
        <f t="shared" si="102"/>
        <v>0</v>
      </c>
      <c r="BD190" s="185"/>
      <c r="BE190" s="185"/>
      <c r="BF190" s="185"/>
      <c r="BG190" s="185"/>
      <c r="BH190" s="185" t="b">
        <f t="shared" si="103"/>
        <v>0</v>
      </c>
      <c r="BI190" s="185"/>
      <c r="BJ190" s="185"/>
      <c r="BK190" s="185"/>
      <c r="BL190" s="186"/>
      <c r="BM190" s="95"/>
      <c r="BN190" s="205"/>
      <c r="BO190" s="162"/>
      <c r="BP190" s="168"/>
      <c r="BQ190" s="168"/>
    </row>
    <row r="191" spans="1:69" ht="12" customHeight="1" thickBot="1" x14ac:dyDescent="0.3">
      <c r="A191" s="56" t="s">
        <v>4</v>
      </c>
      <c r="B191" s="63">
        <v>23</v>
      </c>
      <c r="C191" s="62">
        <v>42043</v>
      </c>
      <c r="D191" s="84" t="b">
        <f t="shared" si="82"/>
        <v>0</v>
      </c>
      <c r="E191" s="82" t="b">
        <f t="shared" si="118"/>
        <v>0</v>
      </c>
      <c r="F191" s="82" t="b">
        <f t="shared" si="119"/>
        <v>0</v>
      </c>
      <c r="G191" s="82" t="b">
        <f t="shared" si="83"/>
        <v>0</v>
      </c>
      <c r="H191" s="82" t="b">
        <f t="shared" si="84"/>
        <v>0</v>
      </c>
      <c r="I191" s="82" t="b">
        <f t="shared" si="85"/>
        <v>0</v>
      </c>
      <c r="J191" s="82" t="b">
        <f t="shared" si="86"/>
        <v>0</v>
      </c>
      <c r="K191" s="82" t="b">
        <f t="shared" si="87"/>
        <v>0</v>
      </c>
      <c r="L191" s="87" t="b">
        <f t="shared" si="88"/>
        <v>0</v>
      </c>
      <c r="M191" s="82" t="b">
        <f t="shared" si="89"/>
        <v>0</v>
      </c>
      <c r="N191" s="94" t="b">
        <f t="shared" si="90"/>
        <v>0</v>
      </c>
      <c r="O191" s="82" t="b">
        <f t="shared" si="91"/>
        <v>0</v>
      </c>
      <c r="P191" s="82" t="b">
        <f t="shared" si="92"/>
        <v>0</v>
      </c>
      <c r="Q191" s="82" t="b">
        <f t="shared" si="93"/>
        <v>0</v>
      </c>
      <c r="R191" s="82" t="b">
        <f t="shared" si="94"/>
        <v>0</v>
      </c>
      <c r="S191" s="82" t="b">
        <f t="shared" si="95"/>
        <v>0</v>
      </c>
      <c r="T191" s="82" t="b">
        <f t="shared" si="96"/>
        <v>0</v>
      </c>
      <c r="U191" s="82" t="b">
        <f t="shared" si="97"/>
        <v>0</v>
      </c>
      <c r="V191" s="82" t="b">
        <f t="shared" si="98"/>
        <v>0</v>
      </c>
      <c r="W191" s="82" t="b">
        <f t="shared" si="99"/>
        <v>0</v>
      </c>
      <c r="X191" s="82" t="b">
        <f t="shared" si="100"/>
        <v>0</v>
      </c>
      <c r="Y191" s="83" t="b">
        <f t="shared" si="101"/>
        <v>0</v>
      </c>
      <c r="Z191" s="59"/>
      <c r="AA191" s="60"/>
      <c r="AB191" s="60"/>
      <c r="AC191" s="60"/>
      <c r="AD191" s="60"/>
      <c r="AE191" s="60"/>
      <c r="AF191" s="60"/>
      <c r="AG191" s="60"/>
      <c r="AH191" s="60"/>
      <c r="AI191" s="60"/>
      <c r="AJ191" s="60"/>
      <c r="AK191" s="60"/>
      <c r="AL191" s="60"/>
      <c r="AM191" s="60"/>
      <c r="AN191" s="60"/>
      <c r="AO191" s="60"/>
      <c r="AP191" s="60"/>
      <c r="AQ191" s="60"/>
      <c r="AR191" s="60"/>
      <c r="AS191" s="60"/>
      <c r="AT191" s="60"/>
      <c r="AU191" s="60"/>
      <c r="AV191" s="60"/>
      <c r="AW191" s="60"/>
      <c r="AX191" s="60"/>
      <c r="AY191" s="60"/>
      <c r="AZ191" s="60"/>
      <c r="BA191" s="61"/>
      <c r="BC191" s="193" t="b">
        <f t="shared" si="102"/>
        <v>0</v>
      </c>
      <c r="BD191" s="194"/>
      <c r="BE191" s="194"/>
      <c r="BF191" s="194"/>
      <c r="BG191" s="194"/>
      <c r="BH191" s="194" t="b">
        <f t="shared" si="103"/>
        <v>0</v>
      </c>
      <c r="BI191" s="194"/>
      <c r="BJ191" s="194"/>
      <c r="BK191" s="194"/>
      <c r="BL191" s="195"/>
      <c r="BM191" s="93"/>
      <c r="BN191" s="206"/>
      <c r="BO191" s="163"/>
      <c r="BP191" s="169"/>
      <c r="BQ191" s="169"/>
    </row>
    <row r="192" spans="1:69" ht="12" customHeight="1" x14ac:dyDescent="0.25">
      <c r="A192" s="75" t="s">
        <v>0</v>
      </c>
      <c r="B192" s="51">
        <v>24</v>
      </c>
      <c r="C192" s="50">
        <v>42044</v>
      </c>
      <c r="D192" s="64" t="b">
        <f t="shared" si="82"/>
        <v>0</v>
      </c>
      <c r="E192" s="52" t="b">
        <f>IF(COUNTIF(Z192:BA192,"Cardio1")&gt;0, "Cardio matin")</f>
        <v>0</v>
      </c>
      <c r="F192" s="52" t="b">
        <f>IF(COUNTIF(Z192:BA192,"Cardio2")&gt;0, "Cardio après-midi")</f>
        <v>0</v>
      </c>
      <c r="G192" s="52" t="b">
        <f t="shared" si="83"/>
        <v>0</v>
      </c>
      <c r="H192" s="52" t="b">
        <f t="shared" si="84"/>
        <v>0</v>
      </c>
      <c r="I192" s="52" t="b">
        <f t="shared" si="85"/>
        <v>0</v>
      </c>
      <c r="J192" s="52" t="b">
        <f t="shared" si="86"/>
        <v>0</v>
      </c>
      <c r="K192" s="52" t="b">
        <f t="shared" si="87"/>
        <v>0</v>
      </c>
      <c r="L192" s="85" t="b">
        <f t="shared" si="88"/>
        <v>0</v>
      </c>
      <c r="M192" s="52" t="b">
        <f t="shared" si="89"/>
        <v>0</v>
      </c>
      <c r="N192" s="98" t="b">
        <f t="shared" si="90"/>
        <v>0</v>
      </c>
      <c r="O192" s="52" t="b">
        <f t="shared" si="91"/>
        <v>0</v>
      </c>
      <c r="P192" s="52" t="b">
        <f t="shared" si="92"/>
        <v>0</v>
      </c>
      <c r="Q192" s="52" t="b">
        <f t="shared" si="93"/>
        <v>0</v>
      </c>
      <c r="R192" s="52" t="b">
        <f t="shared" si="94"/>
        <v>0</v>
      </c>
      <c r="S192" s="52" t="b">
        <f t="shared" si="95"/>
        <v>0</v>
      </c>
      <c r="T192" s="52" t="b">
        <f t="shared" si="96"/>
        <v>0</v>
      </c>
      <c r="U192" s="52" t="b">
        <f t="shared" si="97"/>
        <v>0</v>
      </c>
      <c r="V192" s="52" t="b">
        <f t="shared" si="98"/>
        <v>0</v>
      </c>
      <c r="W192" s="52" t="b">
        <f t="shared" si="99"/>
        <v>0</v>
      </c>
      <c r="X192" s="52" t="b">
        <f t="shared" si="100"/>
        <v>0</v>
      </c>
      <c r="Y192" s="53" t="b">
        <f t="shared" si="101"/>
        <v>0</v>
      </c>
      <c r="Z192" s="65"/>
      <c r="AA192" s="54"/>
      <c r="AB192" s="54"/>
      <c r="AC192" s="54"/>
      <c r="AD192" s="54"/>
      <c r="AE192" s="54"/>
      <c r="AF192" s="54"/>
      <c r="AG192" s="54"/>
      <c r="AH192" s="54"/>
      <c r="AI192" s="54"/>
      <c r="AJ192" s="54"/>
      <c r="AK192" s="54"/>
      <c r="AL192" s="54"/>
      <c r="AM192" s="54"/>
      <c r="AN192" s="54"/>
      <c r="AO192" s="54"/>
      <c r="AP192" s="54"/>
      <c r="AQ192" s="54"/>
      <c r="AR192" s="54"/>
      <c r="AS192" s="54"/>
      <c r="AT192" s="54"/>
      <c r="AU192" s="54"/>
      <c r="AV192" s="54"/>
      <c r="AW192" s="54"/>
      <c r="AX192" s="54"/>
      <c r="AY192" s="54"/>
      <c r="AZ192" s="54"/>
      <c r="BA192" s="55"/>
      <c r="BC192" s="188" t="b">
        <f t="shared" si="102"/>
        <v>0</v>
      </c>
      <c r="BD192" s="189"/>
      <c r="BE192" s="189"/>
      <c r="BF192" s="189"/>
      <c r="BG192" s="189"/>
      <c r="BH192" s="189" t="b">
        <f t="shared" si="103"/>
        <v>0</v>
      </c>
      <c r="BI192" s="189"/>
      <c r="BJ192" s="189"/>
      <c r="BK192" s="189"/>
      <c r="BL192" s="190"/>
      <c r="BM192" s="97"/>
      <c r="BN192" s="204">
        <v>28</v>
      </c>
      <c r="BO192" s="161"/>
      <c r="BP192" s="167"/>
      <c r="BQ192" s="167"/>
    </row>
    <row r="193" spans="1:69" ht="12" customHeight="1" x14ac:dyDescent="0.25">
      <c r="A193" s="74" t="s">
        <v>80</v>
      </c>
      <c r="B193" s="58">
        <v>24</v>
      </c>
      <c r="C193" s="57">
        <v>42045</v>
      </c>
      <c r="D193" s="80" t="b">
        <f t="shared" si="82"/>
        <v>0</v>
      </c>
      <c r="E193" s="79" t="b">
        <f t="shared" ref="E193:E198" si="120">IF(COUNTIF(Z193:BA193,"Cardio.")&gt;0, "Cardio1")</f>
        <v>0</v>
      </c>
      <c r="F193" s="79" t="b">
        <f t="shared" ref="F193:F198" si="121">IF(COUNTIF(Z193:BA193,"Cardio")&gt;0, "Cardio2")</f>
        <v>0</v>
      </c>
      <c r="G193" s="79" t="b">
        <f t="shared" si="83"/>
        <v>0</v>
      </c>
      <c r="H193" s="79" t="b">
        <f t="shared" si="84"/>
        <v>0</v>
      </c>
      <c r="I193" s="79" t="b">
        <f t="shared" si="85"/>
        <v>0</v>
      </c>
      <c r="J193" s="79" t="b">
        <f t="shared" si="86"/>
        <v>0</v>
      </c>
      <c r="K193" s="79" t="b">
        <f t="shared" si="87"/>
        <v>0</v>
      </c>
      <c r="L193" s="86" t="b">
        <f t="shared" si="88"/>
        <v>0</v>
      </c>
      <c r="M193" s="79" t="b">
        <f t="shared" si="89"/>
        <v>0</v>
      </c>
      <c r="N193" s="96" t="b">
        <f t="shared" si="90"/>
        <v>0</v>
      </c>
      <c r="O193" s="79" t="b">
        <f t="shared" si="91"/>
        <v>0</v>
      </c>
      <c r="P193" s="79" t="b">
        <f t="shared" si="92"/>
        <v>0</v>
      </c>
      <c r="Q193" s="79" t="b">
        <f t="shared" si="93"/>
        <v>0</v>
      </c>
      <c r="R193" s="79" t="b">
        <f t="shared" si="94"/>
        <v>0</v>
      </c>
      <c r="S193" s="79" t="b">
        <f t="shared" si="95"/>
        <v>0</v>
      </c>
      <c r="T193" s="79" t="b">
        <f t="shared" si="96"/>
        <v>0</v>
      </c>
      <c r="U193" s="79" t="b">
        <f t="shared" si="97"/>
        <v>0</v>
      </c>
      <c r="V193" s="79" t="b">
        <f t="shared" si="98"/>
        <v>0</v>
      </c>
      <c r="W193" s="79" t="b">
        <f t="shared" si="99"/>
        <v>0</v>
      </c>
      <c r="X193" s="79" t="b">
        <f t="shared" si="100"/>
        <v>0</v>
      </c>
      <c r="Y193" s="81" t="b">
        <f t="shared" si="101"/>
        <v>0</v>
      </c>
      <c r="Z193" s="59"/>
      <c r="AA193" s="60"/>
      <c r="AB193" s="60"/>
      <c r="AC193" s="60"/>
      <c r="AD193" s="60"/>
      <c r="AE193" s="60"/>
      <c r="AF193" s="60"/>
      <c r="AG193" s="60"/>
      <c r="AH193" s="60"/>
      <c r="AI193" s="60"/>
      <c r="AJ193" s="60"/>
      <c r="AK193" s="60"/>
      <c r="AL193" s="60"/>
      <c r="AM193" s="60"/>
      <c r="AN193" s="60"/>
      <c r="AO193" s="60"/>
      <c r="AP193" s="60"/>
      <c r="AQ193" s="60"/>
      <c r="AR193" s="60"/>
      <c r="AS193" s="60"/>
      <c r="AT193" s="60"/>
      <c r="AU193" s="60"/>
      <c r="AV193" s="60"/>
      <c r="AW193" s="60"/>
      <c r="AX193" s="60"/>
      <c r="AY193" s="60"/>
      <c r="AZ193" s="60"/>
      <c r="BA193" s="61"/>
      <c r="BC193" s="187" t="b">
        <f t="shared" si="102"/>
        <v>0</v>
      </c>
      <c r="BD193" s="185"/>
      <c r="BE193" s="185"/>
      <c r="BF193" s="185"/>
      <c r="BG193" s="185"/>
      <c r="BH193" s="185" t="b">
        <f t="shared" si="103"/>
        <v>0</v>
      </c>
      <c r="BI193" s="185"/>
      <c r="BJ193" s="185"/>
      <c r="BK193" s="185"/>
      <c r="BL193" s="186"/>
      <c r="BM193" s="95"/>
      <c r="BN193" s="205"/>
      <c r="BO193" s="162"/>
      <c r="BP193" s="168"/>
      <c r="BQ193" s="168"/>
    </row>
    <row r="194" spans="1:69" ht="12" customHeight="1" x14ac:dyDescent="0.25">
      <c r="A194" s="74" t="s">
        <v>81</v>
      </c>
      <c r="B194" s="58">
        <v>24</v>
      </c>
      <c r="C194" s="57">
        <v>42046</v>
      </c>
      <c r="D194" s="80" t="b">
        <f t="shared" si="82"/>
        <v>0</v>
      </c>
      <c r="E194" s="79" t="b">
        <f t="shared" si="120"/>
        <v>0</v>
      </c>
      <c r="F194" s="79" t="b">
        <f t="shared" si="121"/>
        <v>0</v>
      </c>
      <c r="G194" s="79" t="b">
        <f t="shared" si="83"/>
        <v>0</v>
      </c>
      <c r="H194" s="79" t="b">
        <f t="shared" si="84"/>
        <v>0</v>
      </c>
      <c r="I194" s="79" t="b">
        <f t="shared" si="85"/>
        <v>0</v>
      </c>
      <c r="J194" s="79" t="b">
        <f t="shared" si="86"/>
        <v>0</v>
      </c>
      <c r="K194" s="79" t="b">
        <f t="shared" si="87"/>
        <v>0</v>
      </c>
      <c r="L194" s="86" t="b">
        <f t="shared" si="88"/>
        <v>0</v>
      </c>
      <c r="M194" s="79" t="b">
        <f t="shared" si="89"/>
        <v>0</v>
      </c>
      <c r="N194" s="96" t="b">
        <f t="shared" si="90"/>
        <v>0</v>
      </c>
      <c r="O194" s="79" t="b">
        <f t="shared" si="91"/>
        <v>0</v>
      </c>
      <c r="P194" s="79" t="b">
        <f t="shared" si="92"/>
        <v>0</v>
      </c>
      <c r="Q194" s="79" t="b">
        <f t="shared" si="93"/>
        <v>0</v>
      </c>
      <c r="R194" s="79" t="b">
        <f t="shared" si="94"/>
        <v>0</v>
      </c>
      <c r="S194" s="79" t="b">
        <f t="shared" si="95"/>
        <v>0</v>
      </c>
      <c r="T194" s="79" t="b">
        <f t="shared" si="96"/>
        <v>0</v>
      </c>
      <c r="U194" s="79" t="b">
        <f t="shared" si="97"/>
        <v>0</v>
      </c>
      <c r="V194" s="79" t="b">
        <f t="shared" si="98"/>
        <v>0</v>
      </c>
      <c r="W194" s="79" t="b">
        <f t="shared" si="99"/>
        <v>0</v>
      </c>
      <c r="X194" s="79" t="b">
        <f t="shared" si="100"/>
        <v>0</v>
      </c>
      <c r="Y194" s="81" t="b">
        <f t="shared" si="101"/>
        <v>0</v>
      </c>
      <c r="Z194" s="59"/>
      <c r="AA194" s="60"/>
      <c r="AB194" s="60"/>
      <c r="AC194" s="60"/>
      <c r="AD194" s="60"/>
      <c r="AE194" s="60"/>
      <c r="AF194" s="60"/>
      <c r="AG194" s="60"/>
      <c r="AH194" s="60"/>
      <c r="AI194" s="60"/>
      <c r="AJ194" s="60"/>
      <c r="AK194" s="60"/>
      <c r="AL194" s="60"/>
      <c r="AM194" s="60"/>
      <c r="AN194" s="60"/>
      <c r="AO194" s="60"/>
      <c r="AP194" s="60"/>
      <c r="AQ194" s="60"/>
      <c r="AR194" s="60"/>
      <c r="AS194" s="60"/>
      <c r="AT194" s="60"/>
      <c r="AU194" s="60"/>
      <c r="AV194" s="60"/>
      <c r="AW194" s="60"/>
      <c r="AX194" s="60"/>
      <c r="AY194" s="60"/>
      <c r="AZ194" s="60"/>
      <c r="BA194" s="61"/>
      <c r="BC194" s="187" t="b">
        <f t="shared" si="102"/>
        <v>0</v>
      </c>
      <c r="BD194" s="185"/>
      <c r="BE194" s="185"/>
      <c r="BF194" s="185"/>
      <c r="BG194" s="185"/>
      <c r="BH194" s="185" t="b">
        <f t="shared" si="103"/>
        <v>0</v>
      </c>
      <c r="BI194" s="185"/>
      <c r="BJ194" s="185"/>
      <c r="BK194" s="185"/>
      <c r="BL194" s="186"/>
      <c r="BM194" s="95"/>
      <c r="BN194" s="205"/>
      <c r="BO194" s="162"/>
      <c r="BP194" s="168"/>
      <c r="BQ194" s="168"/>
    </row>
    <row r="195" spans="1:69" ht="12" customHeight="1" x14ac:dyDescent="0.25">
      <c r="A195" s="74" t="s">
        <v>1</v>
      </c>
      <c r="B195" s="58">
        <v>24</v>
      </c>
      <c r="C195" s="57">
        <v>42047</v>
      </c>
      <c r="D195" s="80" t="b">
        <f t="shared" ref="D195:D258" si="122">IF(COUNTIF(Z195:BA195,"Balnéo")&gt;0, "Balnéo")</f>
        <v>0</v>
      </c>
      <c r="E195" s="79" t="b">
        <f t="shared" si="120"/>
        <v>0</v>
      </c>
      <c r="F195" s="79" t="b">
        <f t="shared" si="121"/>
        <v>0</v>
      </c>
      <c r="G195" s="79" t="b">
        <f t="shared" ref="G195:G258" si="123">IF(COUNTIF(Z195:BA195,"Décrassage")&gt;0, "Décrassage")</f>
        <v>0</v>
      </c>
      <c r="H195" s="79" t="b">
        <f t="shared" ref="H195:H258" si="124">IF(COUNTIF(Z195:BA195,"Match Amical")&gt;0, "Match amical")</f>
        <v>0</v>
      </c>
      <c r="I195" s="79" t="b">
        <f t="shared" ref="I195:I258" si="125">IF(COUNTIF(Z195:BA195,"Match officiel domicile")&gt;0, "Match officiel domicile")</f>
        <v>0</v>
      </c>
      <c r="J195" s="79" t="b">
        <f t="shared" ref="J195:J258" si="126">IF(COUNTIF(Z195:BA195,"Match officiel extérieur")&gt;0, "Match officiel extérieur")</f>
        <v>0</v>
      </c>
      <c r="K195" s="79" t="b">
        <f t="shared" ref="K195:K258" si="127">IF(COUNTIF(Z195:BA195,"Muscu + Cardio1")&gt;0, "Muscu + Cardio matin")</f>
        <v>0</v>
      </c>
      <c r="L195" s="86" t="b">
        <f t="shared" ref="L195:L258" si="128">IF(COUNTIF(Z195:BA195,"Muscu + Cardio2")&gt;0, "Muscu + Cardio après-midi")</f>
        <v>0</v>
      </c>
      <c r="M195" s="79" t="b">
        <f t="shared" ref="M195:M258" si="129">IF(COUNTIF(Z195:BA195,"Musculation1")&gt;0, "Musculation matin")</f>
        <v>0</v>
      </c>
      <c r="N195" s="96" t="b">
        <f t="shared" ref="N195:N258" si="130">IF(COUNTIF(Z195:BA195,"Musculation2")&gt;0, "Musculation après-midi")</f>
        <v>0</v>
      </c>
      <c r="O195" s="79" t="b">
        <f t="shared" ref="O195:O258" si="131">IF(COUNTIF(Z195:BA195,"Volley / Muscu1")&gt;0, "Volley/Muscu matin")</f>
        <v>0</v>
      </c>
      <c r="P195" s="79" t="b">
        <f t="shared" ref="P195:P258" si="132">IF(COUNTIF(Z195:BA195,"Volley / Muscu2")&gt;0, "Volley/Muscu après-midi")</f>
        <v>0</v>
      </c>
      <c r="Q195" s="79" t="b">
        <f t="shared" ref="Q195:Q258" si="133">IF(COUNTIF(Z195:BA195,"Récupération")&gt;0, "Récupération")</f>
        <v>0</v>
      </c>
      <c r="R195" s="79" t="b">
        <f t="shared" ref="R195:R258" si="134">IF(COUNTIF(Z195:BA195,"Repos matin")&gt;0, "Repos matin")</f>
        <v>0</v>
      </c>
      <c r="S195" s="79" t="b">
        <f t="shared" ref="S195:S258" si="135">IF(COUNTIF(Z195:BA195,"Repos après-midi")&gt;0, "Repos après-midi")</f>
        <v>0</v>
      </c>
      <c r="T195" s="79" t="b">
        <f t="shared" ref="T195:T258" si="136">IF(COUNTIF(Z195:BA195,"Repos journée")&gt;0, "Repos journée")</f>
        <v>0</v>
      </c>
      <c r="U195" s="79" t="b">
        <f t="shared" ref="U195:U258" si="137">IF(COUNTIF(Z195:BA195,"Vacances")&gt;0, "Vacances")</f>
        <v>0</v>
      </c>
      <c r="V195" s="79" t="b">
        <f t="shared" ref="V195:V258" si="138">IF(COUNTIF(Z195:BA195,"Vidéo")&gt;0, "Vidéo")</f>
        <v>0</v>
      </c>
      <c r="W195" s="79" t="b">
        <f t="shared" ref="W195:W258" si="139">IF(COUNTIF(Z195:BA195,"Volley1")&gt;0, "Volley matin")</f>
        <v>0</v>
      </c>
      <c r="X195" s="79" t="b">
        <f t="shared" ref="X195:X258" si="140">IF(COUNTIF(Z195:BA195,"Volley2")&gt;0, "Volley après-midi")</f>
        <v>0</v>
      </c>
      <c r="Y195" s="81" t="b">
        <f t="shared" ref="Y195:Y258" si="141">IF(COUNTIF(Z195:BA195,"Voyage")&gt;0, "Voyage")</f>
        <v>0</v>
      </c>
      <c r="Z195" s="59"/>
      <c r="AA195" s="60"/>
      <c r="AB195" s="60"/>
      <c r="AC195" s="60"/>
      <c r="AD195" s="60"/>
      <c r="AE195" s="60"/>
      <c r="AF195" s="60"/>
      <c r="AG195" s="60"/>
      <c r="AH195" s="60"/>
      <c r="AI195" s="60"/>
      <c r="AJ195" s="60"/>
      <c r="AK195" s="60"/>
      <c r="AL195" s="60"/>
      <c r="AM195" s="60"/>
      <c r="AN195" s="60"/>
      <c r="AO195" s="60"/>
      <c r="AP195" s="60"/>
      <c r="AQ195" s="60"/>
      <c r="AR195" s="60"/>
      <c r="AS195" s="60"/>
      <c r="AT195" s="60"/>
      <c r="AU195" s="60"/>
      <c r="AV195" s="60"/>
      <c r="AW195" s="60"/>
      <c r="AX195" s="60"/>
      <c r="AY195" s="60"/>
      <c r="AZ195" s="60"/>
      <c r="BA195" s="61"/>
      <c r="BC195" s="187" t="b">
        <f t="shared" ref="BC195:BC258" si="142">IF(E195="Cardio matin",("Cardio matin"),IF(G195="Décrassage",("Décrassage"),IF(K195="Muscu + Cardio matin",("Muscu + Cardio matin"),IF(M195="Musculation matin",("Musculation matin"),IF(O195="Volley/Muscu matin",("Volley/Muscu matin"),IF(R195="Repos matin",("Repos matin"),IF(T195="Repos journée",("Repos journée"),IF(U195="Vacances",("Vacances"),IF(W195="Volley matin",("Volley matin"),IF(Y195="Voyage",("Voyage")))))))))))</f>
        <v>0</v>
      </c>
      <c r="BD195" s="185"/>
      <c r="BE195" s="185"/>
      <c r="BF195" s="185"/>
      <c r="BG195" s="185"/>
      <c r="BH195" s="185" t="b">
        <f t="shared" ref="BH195:BH258" si="143">IF(F195="Cardio après-midi",("Cardio après-midi"),IF(H195="Match amical",("Match amical"),IF(I195="Match officiel domicile",("Match officiel domicile"),IF("Match officiel extérieur"=7,("Match officiel extérieur"),IF(L195="Muscu + Cardio après-midi",("Muscu + Cardio après-midi"),IF(N195="Musculation après-midi",("Musculation après-midi"),IF(P195="Volley/Muscu après-midi",("Volley/Muscu après-midi"),IF(S195="Repos après-midi",("Repos après-midi"),IF(T195="Repos journée",("Repos journée"),IF(U195="Vacances",("Vacances"),IF(X195="Volley après-midi",("Volley après-midi"),IF(Y195="Voyage",("Voyage")))))))))))))</f>
        <v>0</v>
      </c>
      <c r="BI195" s="185"/>
      <c r="BJ195" s="185"/>
      <c r="BK195" s="185"/>
      <c r="BL195" s="186"/>
      <c r="BM195" s="95"/>
      <c r="BN195" s="205"/>
      <c r="BO195" s="162"/>
      <c r="BP195" s="168"/>
      <c r="BQ195" s="168"/>
    </row>
    <row r="196" spans="1:69" ht="12" customHeight="1" x14ac:dyDescent="0.25">
      <c r="A196" s="74" t="s">
        <v>2</v>
      </c>
      <c r="B196" s="58">
        <v>24</v>
      </c>
      <c r="C196" s="57">
        <v>42048</v>
      </c>
      <c r="D196" s="80" t="b">
        <f t="shared" si="122"/>
        <v>0</v>
      </c>
      <c r="E196" s="79" t="b">
        <f t="shared" si="120"/>
        <v>0</v>
      </c>
      <c r="F196" s="79" t="b">
        <f t="shared" si="121"/>
        <v>0</v>
      </c>
      <c r="G196" s="79" t="b">
        <f t="shared" si="123"/>
        <v>0</v>
      </c>
      <c r="H196" s="79" t="b">
        <f t="shared" si="124"/>
        <v>0</v>
      </c>
      <c r="I196" s="79" t="b">
        <f t="shared" si="125"/>
        <v>0</v>
      </c>
      <c r="J196" s="79" t="b">
        <f t="shared" si="126"/>
        <v>0</v>
      </c>
      <c r="K196" s="79" t="b">
        <f t="shared" si="127"/>
        <v>0</v>
      </c>
      <c r="L196" s="86" t="b">
        <f t="shared" si="128"/>
        <v>0</v>
      </c>
      <c r="M196" s="79" t="b">
        <f t="shared" si="129"/>
        <v>0</v>
      </c>
      <c r="N196" s="96" t="b">
        <f t="shared" si="130"/>
        <v>0</v>
      </c>
      <c r="O196" s="79" t="b">
        <f t="shared" si="131"/>
        <v>0</v>
      </c>
      <c r="P196" s="79" t="b">
        <f t="shared" si="132"/>
        <v>0</v>
      </c>
      <c r="Q196" s="79" t="b">
        <f t="shared" si="133"/>
        <v>0</v>
      </c>
      <c r="R196" s="79" t="b">
        <f t="shared" si="134"/>
        <v>0</v>
      </c>
      <c r="S196" s="79" t="b">
        <f t="shared" si="135"/>
        <v>0</v>
      </c>
      <c r="T196" s="79" t="b">
        <f t="shared" si="136"/>
        <v>0</v>
      </c>
      <c r="U196" s="79" t="b">
        <f t="shared" si="137"/>
        <v>0</v>
      </c>
      <c r="V196" s="79" t="b">
        <f t="shared" si="138"/>
        <v>0</v>
      </c>
      <c r="W196" s="79" t="b">
        <f t="shared" si="139"/>
        <v>0</v>
      </c>
      <c r="X196" s="79" t="b">
        <f t="shared" si="140"/>
        <v>0</v>
      </c>
      <c r="Y196" s="81" t="b">
        <f t="shared" si="141"/>
        <v>0</v>
      </c>
      <c r="Z196" s="59"/>
      <c r="AA196" s="60"/>
      <c r="AB196" s="60"/>
      <c r="AC196" s="60"/>
      <c r="AD196" s="60"/>
      <c r="AE196" s="60"/>
      <c r="AF196" s="60"/>
      <c r="AG196" s="60"/>
      <c r="AH196" s="60"/>
      <c r="AI196" s="60"/>
      <c r="AJ196" s="60"/>
      <c r="AK196" s="60"/>
      <c r="AL196" s="60"/>
      <c r="AM196" s="60"/>
      <c r="AN196" s="60"/>
      <c r="AO196" s="60"/>
      <c r="AP196" s="60"/>
      <c r="AQ196" s="60"/>
      <c r="AR196" s="60"/>
      <c r="AS196" s="60"/>
      <c r="AT196" s="60"/>
      <c r="AU196" s="60"/>
      <c r="AV196" s="60"/>
      <c r="AW196" s="60"/>
      <c r="AX196" s="60"/>
      <c r="AY196" s="60"/>
      <c r="AZ196" s="60"/>
      <c r="BA196" s="61"/>
      <c r="BC196" s="187" t="b">
        <f t="shared" si="142"/>
        <v>0</v>
      </c>
      <c r="BD196" s="185"/>
      <c r="BE196" s="185"/>
      <c r="BF196" s="185"/>
      <c r="BG196" s="185"/>
      <c r="BH196" s="185" t="b">
        <f t="shared" si="143"/>
        <v>0</v>
      </c>
      <c r="BI196" s="185"/>
      <c r="BJ196" s="185"/>
      <c r="BK196" s="185"/>
      <c r="BL196" s="186"/>
      <c r="BM196" s="95"/>
      <c r="BN196" s="205"/>
      <c r="BO196" s="162"/>
      <c r="BP196" s="168"/>
      <c r="BQ196" s="168"/>
    </row>
    <row r="197" spans="1:69" ht="12" customHeight="1" x14ac:dyDescent="0.25">
      <c r="A197" s="74" t="s">
        <v>3</v>
      </c>
      <c r="B197" s="58">
        <v>24</v>
      </c>
      <c r="C197" s="57">
        <v>42049</v>
      </c>
      <c r="D197" s="80" t="b">
        <f t="shared" si="122"/>
        <v>0</v>
      </c>
      <c r="E197" s="79" t="b">
        <f t="shared" si="120"/>
        <v>0</v>
      </c>
      <c r="F197" s="79" t="b">
        <f t="shared" si="121"/>
        <v>0</v>
      </c>
      <c r="G197" s="79" t="b">
        <f t="shared" si="123"/>
        <v>0</v>
      </c>
      <c r="H197" s="79" t="b">
        <f t="shared" si="124"/>
        <v>0</v>
      </c>
      <c r="I197" s="79" t="b">
        <f t="shared" si="125"/>
        <v>0</v>
      </c>
      <c r="J197" s="79" t="b">
        <f t="shared" si="126"/>
        <v>0</v>
      </c>
      <c r="K197" s="79" t="b">
        <f t="shared" si="127"/>
        <v>0</v>
      </c>
      <c r="L197" s="86" t="b">
        <f t="shared" si="128"/>
        <v>0</v>
      </c>
      <c r="M197" s="79" t="b">
        <f t="shared" si="129"/>
        <v>0</v>
      </c>
      <c r="N197" s="96" t="b">
        <f t="shared" si="130"/>
        <v>0</v>
      </c>
      <c r="O197" s="79" t="b">
        <f t="shared" si="131"/>
        <v>0</v>
      </c>
      <c r="P197" s="79" t="b">
        <f t="shared" si="132"/>
        <v>0</v>
      </c>
      <c r="Q197" s="79" t="b">
        <f t="shared" si="133"/>
        <v>0</v>
      </c>
      <c r="R197" s="79" t="b">
        <f t="shared" si="134"/>
        <v>0</v>
      </c>
      <c r="S197" s="79" t="b">
        <f t="shared" si="135"/>
        <v>0</v>
      </c>
      <c r="T197" s="79" t="b">
        <f t="shared" si="136"/>
        <v>0</v>
      </c>
      <c r="U197" s="79" t="b">
        <f t="shared" si="137"/>
        <v>0</v>
      </c>
      <c r="V197" s="79" t="b">
        <f t="shared" si="138"/>
        <v>0</v>
      </c>
      <c r="W197" s="79" t="b">
        <f t="shared" si="139"/>
        <v>0</v>
      </c>
      <c r="X197" s="79" t="b">
        <f t="shared" si="140"/>
        <v>0</v>
      </c>
      <c r="Y197" s="81" t="b">
        <f t="shared" si="141"/>
        <v>0</v>
      </c>
      <c r="Z197" s="59"/>
      <c r="AA197" s="60"/>
      <c r="AB197" s="60"/>
      <c r="AC197" s="60"/>
      <c r="AD197" s="60"/>
      <c r="AE197" s="60"/>
      <c r="AF197" s="60"/>
      <c r="AG197" s="60"/>
      <c r="AH197" s="60"/>
      <c r="AI197" s="60"/>
      <c r="AJ197" s="60"/>
      <c r="AK197" s="60"/>
      <c r="AL197" s="60"/>
      <c r="AM197" s="60"/>
      <c r="AN197" s="60"/>
      <c r="AO197" s="60"/>
      <c r="AP197" s="60"/>
      <c r="AQ197" s="60"/>
      <c r="AR197" s="60"/>
      <c r="AS197" s="60"/>
      <c r="AT197" s="60"/>
      <c r="AU197" s="60"/>
      <c r="AV197" s="60"/>
      <c r="AW197" s="60"/>
      <c r="AX197" s="60"/>
      <c r="AY197" s="60"/>
      <c r="AZ197" s="60"/>
      <c r="BA197" s="61"/>
      <c r="BC197" s="187" t="b">
        <f t="shared" si="142"/>
        <v>0</v>
      </c>
      <c r="BD197" s="185"/>
      <c r="BE197" s="185"/>
      <c r="BF197" s="185"/>
      <c r="BG197" s="185"/>
      <c r="BH197" s="185" t="b">
        <f t="shared" si="143"/>
        <v>0</v>
      </c>
      <c r="BI197" s="185"/>
      <c r="BJ197" s="185"/>
      <c r="BK197" s="185"/>
      <c r="BL197" s="186"/>
      <c r="BM197" s="95"/>
      <c r="BN197" s="205"/>
      <c r="BO197" s="162"/>
      <c r="BP197" s="168"/>
      <c r="BQ197" s="168"/>
    </row>
    <row r="198" spans="1:69" ht="12" customHeight="1" thickBot="1" x14ac:dyDescent="0.3">
      <c r="A198" s="56" t="s">
        <v>4</v>
      </c>
      <c r="B198" s="63">
        <v>24</v>
      </c>
      <c r="C198" s="62">
        <v>42050</v>
      </c>
      <c r="D198" s="84" t="b">
        <f t="shared" si="122"/>
        <v>0</v>
      </c>
      <c r="E198" s="82" t="b">
        <f t="shared" si="120"/>
        <v>0</v>
      </c>
      <c r="F198" s="82" t="b">
        <f t="shared" si="121"/>
        <v>0</v>
      </c>
      <c r="G198" s="82" t="b">
        <f t="shared" si="123"/>
        <v>0</v>
      </c>
      <c r="H198" s="82" t="b">
        <f t="shared" si="124"/>
        <v>0</v>
      </c>
      <c r="I198" s="82" t="b">
        <f t="shared" si="125"/>
        <v>0</v>
      </c>
      <c r="J198" s="82" t="b">
        <f t="shared" si="126"/>
        <v>0</v>
      </c>
      <c r="K198" s="82" t="b">
        <f t="shared" si="127"/>
        <v>0</v>
      </c>
      <c r="L198" s="87" t="b">
        <f t="shared" si="128"/>
        <v>0</v>
      </c>
      <c r="M198" s="82" t="b">
        <f t="shared" si="129"/>
        <v>0</v>
      </c>
      <c r="N198" s="94" t="b">
        <f t="shared" si="130"/>
        <v>0</v>
      </c>
      <c r="O198" s="82" t="b">
        <f t="shared" si="131"/>
        <v>0</v>
      </c>
      <c r="P198" s="82" t="b">
        <f t="shared" si="132"/>
        <v>0</v>
      </c>
      <c r="Q198" s="82" t="b">
        <f t="shared" si="133"/>
        <v>0</v>
      </c>
      <c r="R198" s="82" t="b">
        <f t="shared" si="134"/>
        <v>0</v>
      </c>
      <c r="S198" s="82" t="b">
        <f t="shared" si="135"/>
        <v>0</v>
      </c>
      <c r="T198" s="82" t="b">
        <f t="shared" si="136"/>
        <v>0</v>
      </c>
      <c r="U198" s="82" t="b">
        <f t="shared" si="137"/>
        <v>0</v>
      </c>
      <c r="V198" s="82" t="b">
        <f t="shared" si="138"/>
        <v>0</v>
      </c>
      <c r="W198" s="82" t="b">
        <f t="shared" si="139"/>
        <v>0</v>
      </c>
      <c r="X198" s="82" t="b">
        <f t="shared" si="140"/>
        <v>0</v>
      </c>
      <c r="Y198" s="83" t="b">
        <f t="shared" si="141"/>
        <v>0</v>
      </c>
      <c r="Z198" s="59"/>
      <c r="AA198" s="60"/>
      <c r="AB198" s="60"/>
      <c r="AC198" s="60"/>
      <c r="AD198" s="60"/>
      <c r="AE198" s="60"/>
      <c r="AF198" s="60"/>
      <c r="AG198" s="60"/>
      <c r="AH198" s="60"/>
      <c r="AI198" s="60"/>
      <c r="AJ198" s="60"/>
      <c r="AK198" s="60"/>
      <c r="AL198" s="60"/>
      <c r="AM198" s="60"/>
      <c r="AN198" s="60"/>
      <c r="AO198" s="60"/>
      <c r="AP198" s="60"/>
      <c r="AQ198" s="60"/>
      <c r="AR198" s="60"/>
      <c r="AS198" s="60"/>
      <c r="AT198" s="60"/>
      <c r="AU198" s="60"/>
      <c r="AV198" s="60"/>
      <c r="AW198" s="60"/>
      <c r="AX198" s="60"/>
      <c r="AY198" s="60"/>
      <c r="AZ198" s="60"/>
      <c r="BA198" s="61"/>
      <c r="BC198" s="193" t="b">
        <f t="shared" si="142"/>
        <v>0</v>
      </c>
      <c r="BD198" s="194"/>
      <c r="BE198" s="194"/>
      <c r="BF198" s="194"/>
      <c r="BG198" s="194"/>
      <c r="BH198" s="194" t="b">
        <f t="shared" si="143"/>
        <v>0</v>
      </c>
      <c r="BI198" s="194"/>
      <c r="BJ198" s="194"/>
      <c r="BK198" s="194"/>
      <c r="BL198" s="195"/>
      <c r="BM198" s="93"/>
      <c r="BN198" s="206"/>
      <c r="BO198" s="163"/>
      <c r="BP198" s="169"/>
      <c r="BQ198" s="169"/>
    </row>
    <row r="199" spans="1:69" ht="12" customHeight="1" x14ac:dyDescent="0.25">
      <c r="A199" s="75" t="s">
        <v>0</v>
      </c>
      <c r="B199" s="51">
        <v>25</v>
      </c>
      <c r="C199" s="50">
        <v>42051</v>
      </c>
      <c r="D199" s="64" t="b">
        <f t="shared" si="122"/>
        <v>0</v>
      </c>
      <c r="E199" s="52" t="b">
        <f>IF(COUNTIF(Z199:BA199,"Cardio1")&gt;0, "Cardio matin")</f>
        <v>0</v>
      </c>
      <c r="F199" s="52" t="b">
        <f>IF(COUNTIF(Z199:BA199,"Cardio2")&gt;0, "Cardio après-midi")</f>
        <v>0</v>
      </c>
      <c r="G199" s="52" t="b">
        <f t="shared" si="123"/>
        <v>0</v>
      </c>
      <c r="H199" s="52" t="b">
        <f t="shared" si="124"/>
        <v>0</v>
      </c>
      <c r="I199" s="52" t="b">
        <f t="shared" si="125"/>
        <v>0</v>
      </c>
      <c r="J199" s="52" t="b">
        <f t="shared" si="126"/>
        <v>0</v>
      </c>
      <c r="K199" s="52" t="b">
        <f t="shared" si="127"/>
        <v>0</v>
      </c>
      <c r="L199" s="85" t="b">
        <f t="shared" si="128"/>
        <v>0</v>
      </c>
      <c r="M199" s="52" t="b">
        <f t="shared" si="129"/>
        <v>0</v>
      </c>
      <c r="N199" s="98" t="b">
        <f t="shared" si="130"/>
        <v>0</v>
      </c>
      <c r="O199" s="52" t="b">
        <f t="shared" si="131"/>
        <v>0</v>
      </c>
      <c r="P199" s="52" t="b">
        <f t="shared" si="132"/>
        <v>0</v>
      </c>
      <c r="Q199" s="52" t="b">
        <f t="shared" si="133"/>
        <v>0</v>
      </c>
      <c r="R199" s="52" t="b">
        <f t="shared" si="134"/>
        <v>0</v>
      </c>
      <c r="S199" s="52" t="b">
        <f t="shared" si="135"/>
        <v>0</v>
      </c>
      <c r="T199" s="52" t="b">
        <f t="shared" si="136"/>
        <v>0</v>
      </c>
      <c r="U199" s="52" t="b">
        <f t="shared" si="137"/>
        <v>0</v>
      </c>
      <c r="V199" s="52" t="b">
        <f t="shared" si="138"/>
        <v>0</v>
      </c>
      <c r="W199" s="52" t="b">
        <f t="shared" si="139"/>
        <v>0</v>
      </c>
      <c r="X199" s="52" t="b">
        <f t="shared" si="140"/>
        <v>0</v>
      </c>
      <c r="Y199" s="53" t="b">
        <f t="shared" si="141"/>
        <v>0</v>
      </c>
      <c r="Z199" s="65"/>
      <c r="AA199" s="54"/>
      <c r="AB199" s="54"/>
      <c r="AC199" s="54"/>
      <c r="AD199" s="54"/>
      <c r="AE199" s="54"/>
      <c r="AF199" s="54"/>
      <c r="AG199" s="54"/>
      <c r="AH199" s="54"/>
      <c r="AI199" s="54"/>
      <c r="AJ199" s="54"/>
      <c r="AK199" s="54"/>
      <c r="AL199" s="54"/>
      <c r="AM199" s="54"/>
      <c r="AN199" s="54"/>
      <c r="AO199" s="54"/>
      <c r="AP199" s="54"/>
      <c r="AQ199" s="54"/>
      <c r="AR199" s="54"/>
      <c r="AS199" s="54"/>
      <c r="AT199" s="54"/>
      <c r="AU199" s="54"/>
      <c r="AV199" s="54"/>
      <c r="AW199" s="54"/>
      <c r="AX199" s="54"/>
      <c r="AY199" s="54"/>
      <c r="AZ199" s="54"/>
      <c r="BA199" s="55"/>
      <c r="BC199" s="188" t="b">
        <f t="shared" si="142"/>
        <v>0</v>
      </c>
      <c r="BD199" s="189"/>
      <c r="BE199" s="189"/>
      <c r="BF199" s="189"/>
      <c r="BG199" s="189"/>
      <c r="BH199" s="189" t="b">
        <f t="shared" si="143"/>
        <v>0</v>
      </c>
      <c r="BI199" s="189"/>
      <c r="BJ199" s="189"/>
      <c r="BK199" s="189"/>
      <c r="BL199" s="190"/>
      <c r="BM199" s="97"/>
      <c r="BN199" s="204">
        <v>29</v>
      </c>
      <c r="BO199" s="161"/>
      <c r="BP199" s="167"/>
      <c r="BQ199" s="167"/>
    </row>
    <row r="200" spans="1:69" ht="12" customHeight="1" x14ac:dyDescent="0.25">
      <c r="A200" s="74" t="s">
        <v>80</v>
      </c>
      <c r="B200" s="58">
        <v>25</v>
      </c>
      <c r="C200" s="57">
        <v>42052</v>
      </c>
      <c r="D200" s="80" t="b">
        <f t="shared" si="122"/>
        <v>0</v>
      </c>
      <c r="E200" s="79" t="b">
        <f t="shared" ref="E200:E205" si="144">IF(COUNTIF(Z200:BA200,"Cardio.")&gt;0, "Cardio1")</f>
        <v>0</v>
      </c>
      <c r="F200" s="79" t="b">
        <f t="shared" ref="F200:F205" si="145">IF(COUNTIF(Z200:BA200,"Cardio")&gt;0, "Cardio2")</f>
        <v>0</v>
      </c>
      <c r="G200" s="79" t="b">
        <f t="shared" si="123"/>
        <v>0</v>
      </c>
      <c r="H200" s="79" t="b">
        <f t="shared" si="124"/>
        <v>0</v>
      </c>
      <c r="I200" s="79" t="b">
        <f t="shared" si="125"/>
        <v>0</v>
      </c>
      <c r="J200" s="79" t="b">
        <f t="shared" si="126"/>
        <v>0</v>
      </c>
      <c r="K200" s="79" t="b">
        <f t="shared" si="127"/>
        <v>0</v>
      </c>
      <c r="L200" s="86" t="b">
        <f t="shared" si="128"/>
        <v>0</v>
      </c>
      <c r="M200" s="79" t="b">
        <f t="shared" si="129"/>
        <v>0</v>
      </c>
      <c r="N200" s="96" t="b">
        <f t="shared" si="130"/>
        <v>0</v>
      </c>
      <c r="O200" s="79" t="b">
        <f t="shared" si="131"/>
        <v>0</v>
      </c>
      <c r="P200" s="79" t="b">
        <f t="shared" si="132"/>
        <v>0</v>
      </c>
      <c r="Q200" s="79" t="b">
        <f t="shared" si="133"/>
        <v>0</v>
      </c>
      <c r="R200" s="79" t="b">
        <f t="shared" si="134"/>
        <v>0</v>
      </c>
      <c r="S200" s="79" t="b">
        <f t="shared" si="135"/>
        <v>0</v>
      </c>
      <c r="T200" s="79" t="b">
        <f t="shared" si="136"/>
        <v>0</v>
      </c>
      <c r="U200" s="79" t="b">
        <f t="shared" si="137"/>
        <v>0</v>
      </c>
      <c r="V200" s="79" t="b">
        <f t="shared" si="138"/>
        <v>0</v>
      </c>
      <c r="W200" s="79" t="b">
        <f t="shared" si="139"/>
        <v>0</v>
      </c>
      <c r="X200" s="79" t="b">
        <f t="shared" si="140"/>
        <v>0</v>
      </c>
      <c r="Y200" s="81" t="b">
        <f t="shared" si="141"/>
        <v>0</v>
      </c>
      <c r="Z200" s="59"/>
      <c r="AA200" s="60"/>
      <c r="AB200" s="60"/>
      <c r="AC200" s="60"/>
      <c r="AD200" s="60"/>
      <c r="AE200" s="60"/>
      <c r="AF200" s="60"/>
      <c r="AG200" s="60"/>
      <c r="AH200" s="60"/>
      <c r="AI200" s="60"/>
      <c r="AJ200" s="60"/>
      <c r="AK200" s="60"/>
      <c r="AL200" s="60"/>
      <c r="AM200" s="60"/>
      <c r="AN200" s="60"/>
      <c r="AO200" s="60"/>
      <c r="AP200" s="60"/>
      <c r="AQ200" s="60"/>
      <c r="AR200" s="60"/>
      <c r="AS200" s="60"/>
      <c r="AT200" s="60"/>
      <c r="AU200" s="60"/>
      <c r="AV200" s="60"/>
      <c r="AW200" s="60"/>
      <c r="AX200" s="60"/>
      <c r="AY200" s="60"/>
      <c r="AZ200" s="60"/>
      <c r="BA200" s="61"/>
      <c r="BC200" s="187" t="b">
        <f t="shared" si="142"/>
        <v>0</v>
      </c>
      <c r="BD200" s="185"/>
      <c r="BE200" s="185"/>
      <c r="BF200" s="185"/>
      <c r="BG200" s="185"/>
      <c r="BH200" s="185" t="b">
        <f t="shared" si="143"/>
        <v>0</v>
      </c>
      <c r="BI200" s="185"/>
      <c r="BJ200" s="185"/>
      <c r="BK200" s="185"/>
      <c r="BL200" s="186"/>
      <c r="BM200" s="95"/>
      <c r="BN200" s="205"/>
      <c r="BO200" s="162"/>
      <c r="BP200" s="168"/>
      <c r="BQ200" s="168"/>
    </row>
    <row r="201" spans="1:69" ht="12" customHeight="1" x14ac:dyDescent="0.25">
      <c r="A201" s="74" t="s">
        <v>81</v>
      </c>
      <c r="B201" s="58">
        <v>25</v>
      </c>
      <c r="C201" s="57">
        <v>42053</v>
      </c>
      <c r="D201" s="80" t="b">
        <f t="shared" si="122"/>
        <v>0</v>
      </c>
      <c r="E201" s="79" t="b">
        <f t="shared" si="144"/>
        <v>0</v>
      </c>
      <c r="F201" s="79" t="b">
        <f t="shared" si="145"/>
        <v>0</v>
      </c>
      <c r="G201" s="79" t="b">
        <f t="shared" si="123"/>
        <v>0</v>
      </c>
      <c r="H201" s="79" t="b">
        <f t="shared" si="124"/>
        <v>0</v>
      </c>
      <c r="I201" s="79" t="b">
        <f t="shared" si="125"/>
        <v>0</v>
      </c>
      <c r="J201" s="79" t="b">
        <f t="shared" si="126"/>
        <v>0</v>
      </c>
      <c r="K201" s="79" t="b">
        <f t="shared" si="127"/>
        <v>0</v>
      </c>
      <c r="L201" s="86" t="b">
        <f t="shared" si="128"/>
        <v>0</v>
      </c>
      <c r="M201" s="79" t="b">
        <f t="shared" si="129"/>
        <v>0</v>
      </c>
      <c r="N201" s="96" t="b">
        <f t="shared" si="130"/>
        <v>0</v>
      </c>
      <c r="O201" s="79" t="b">
        <f t="shared" si="131"/>
        <v>0</v>
      </c>
      <c r="P201" s="79" t="b">
        <f t="shared" si="132"/>
        <v>0</v>
      </c>
      <c r="Q201" s="79" t="b">
        <f t="shared" si="133"/>
        <v>0</v>
      </c>
      <c r="R201" s="79" t="b">
        <f t="shared" si="134"/>
        <v>0</v>
      </c>
      <c r="S201" s="79" t="b">
        <f t="shared" si="135"/>
        <v>0</v>
      </c>
      <c r="T201" s="79" t="b">
        <f t="shared" si="136"/>
        <v>0</v>
      </c>
      <c r="U201" s="79" t="b">
        <f t="shared" si="137"/>
        <v>0</v>
      </c>
      <c r="V201" s="79" t="b">
        <f t="shared" si="138"/>
        <v>0</v>
      </c>
      <c r="W201" s="79" t="b">
        <f t="shared" si="139"/>
        <v>0</v>
      </c>
      <c r="X201" s="79" t="b">
        <f t="shared" si="140"/>
        <v>0</v>
      </c>
      <c r="Y201" s="81" t="b">
        <f t="shared" si="141"/>
        <v>0</v>
      </c>
      <c r="Z201" s="59"/>
      <c r="AA201" s="60"/>
      <c r="AB201" s="60"/>
      <c r="AC201" s="60"/>
      <c r="AD201" s="60"/>
      <c r="AE201" s="60"/>
      <c r="AF201" s="60"/>
      <c r="AG201" s="60"/>
      <c r="AH201" s="60"/>
      <c r="AI201" s="60"/>
      <c r="AJ201" s="60"/>
      <c r="AK201" s="60"/>
      <c r="AL201" s="60"/>
      <c r="AM201" s="60"/>
      <c r="AN201" s="60"/>
      <c r="AO201" s="60"/>
      <c r="AP201" s="60"/>
      <c r="AQ201" s="60"/>
      <c r="AR201" s="60"/>
      <c r="AS201" s="60"/>
      <c r="AT201" s="60"/>
      <c r="AU201" s="60"/>
      <c r="AV201" s="60"/>
      <c r="AW201" s="60"/>
      <c r="AX201" s="60"/>
      <c r="AY201" s="60"/>
      <c r="AZ201" s="60"/>
      <c r="BA201" s="61"/>
      <c r="BC201" s="187" t="b">
        <f t="shared" si="142"/>
        <v>0</v>
      </c>
      <c r="BD201" s="185"/>
      <c r="BE201" s="185"/>
      <c r="BF201" s="185"/>
      <c r="BG201" s="185"/>
      <c r="BH201" s="185" t="b">
        <f t="shared" si="143"/>
        <v>0</v>
      </c>
      <c r="BI201" s="185"/>
      <c r="BJ201" s="185"/>
      <c r="BK201" s="185"/>
      <c r="BL201" s="186"/>
      <c r="BM201" s="95"/>
      <c r="BN201" s="205"/>
      <c r="BO201" s="162"/>
      <c r="BP201" s="168"/>
      <c r="BQ201" s="168"/>
    </row>
    <row r="202" spans="1:69" ht="12" customHeight="1" x14ac:dyDescent="0.25">
      <c r="A202" s="74" t="s">
        <v>1</v>
      </c>
      <c r="B202" s="58">
        <v>25</v>
      </c>
      <c r="C202" s="57">
        <v>42054</v>
      </c>
      <c r="D202" s="80" t="b">
        <f t="shared" si="122"/>
        <v>0</v>
      </c>
      <c r="E202" s="79" t="b">
        <f t="shared" si="144"/>
        <v>0</v>
      </c>
      <c r="F202" s="79" t="b">
        <f t="shared" si="145"/>
        <v>0</v>
      </c>
      <c r="G202" s="79" t="b">
        <f t="shared" si="123"/>
        <v>0</v>
      </c>
      <c r="H202" s="79" t="b">
        <f t="shared" si="124"/>
        <v>0</v>
      </c>
      <c r="I202" s="79" t="b">
        <f t="shared" si="125"/>
        <v>0</v>
      </c>
      <c r="J202" s="79" t="b">
        <f t="shared" si="126"/>
        <v>0</v>
      </c>
      <c r="K202" s="79" t="b">
        <f t="shared" si="127"/>
        <v>0</v>
      </c>
      <c r="L202" s="86" t="b">
        <f t="shared" si="128"/>
        <v>0</v>
      </c>
      <c r="M202" s="79" t="b">
        <f t="shared" si="129"/>
        <v>0</v>
      </c>
      <c r="N202" s="96" t="b">
        <f t="shared" si="130"/>
        <v>0</v>
      </c>
      <c r="O202" s="79" t="b">
        <f t="shared" si="131"/>
        <v>0</v>
      </c>
      <c r="P202" s="79" t="b">
        <f t="shared" si="132"/>
        <v>0</v>
      </c>
      <c r="Q202" s="79" t="b">
        <f t="shared" si="133"/>
        <v>0</v>
      </c>
      <c r="R202" s="79" t="b">
        <f t="shared" si="134"/>
        <v>0</v>
      </c>
      <c r="S202" s="79" t="b">
        <f t="shared" si="135"/>
        <v>0</v>
      </c>
      <c r="T202" s="79" t="b">
        <f t="shared" si="136"/>
        <v>0</v>
      </c>
      <c r="U202" s="79" t="b">
        <f t="shared" si="137"/>
        <v>0</v>
      </c>
      <c r="V202" s="79" t="b">
        <f t="shared" si="138"/>
        <v>0</v>
      </c>
      <c r="W202" s="79" t="b">
        <f t="shared" si="139"/>
        <v>0</v>
      </c>
      <c r="X202" s="79" t="b">
        <f t="shared" si="140"/>
        <v>0</v>
      </c>
      <c r="Y202" s="81" t="b">
        <f t="shared" si="141"/>
        <v>0</v>
      </c>
      <c r="Z202" s="59"/>
      <c r="AA202" s="60"/>
      <c r="AB202" s="60"/>
      <c r="AC202" s="60"/>
      <c r="AD202" s="60"/>
      <c r="AE202" s="60"/>
      <c r="AF202" s="60"/>
      <c r="AG202" s="60"/>
      <c r="AH202" s="60"/>
      <c r="AI202" s="60"/>
      <c r="AJ202" s="60"/>
      <c r="AK202" s="60"/>
      <c r="AL202" s="60"/>
      <c r="AM202" s="60"/>
      <c r="AN202" s="60"/>
      <c r="AO202" s="60"/>
      <c r="AP202" s="60"/>
      <c r="AQ202" s="60"/>
      <c r="AR202" s="60"/>
      <c r="AS202" s="60"/>
      <c r="AT202" s="60"/>
      <c r="AU202" s="60"/>
      <c r="AV202" s="60"/>
      <c r="AW202" s="60"/>
      <c r="AX202" s="60"/>
      <c r="AY202" s="60"/>
      <c r="AZ202" s="60"/>
      <c r="BA202" s="61"/>
      <c r="BC202" s="187" t="b">
        <f t="shared" si="142"/>
        <v>0</v>
      </c>
      <c r="BD202" s="185"/>
      <c r="BE202" s="185"/>
      <c r="BF202" s="185"/>
      <c r="BG202" s="185"/>
      <c r="BH202" s="185" t="b">
        <f t="shared" si="143"/>
        <v>0</v>
      </c>
      <c r="BI202" s="185"/>
      <c r="BJ202" s="185"/>
      <c r="BK202" s="185"/>
      <c r="BL202" s="186"/>
      <c r="BM202" s="95"/>
      <c r="BN202" s="205"/>
      <c r="BO202" s="162"/>
      <c r="BP202" s="168"/>
      <c r="BQ202" s="168"/>
    </row>
    <row r="203" spans="1:69" ht="12" customHeight="1" x14ac:dyDescent="0.25">
      <c r="A203" s="74" t="s">
        <v>2</v>
      </c>
      <c r="B203" s="58">
        <v>25</v>
      </c>
      <c r="C203" s="57">
        <v>42055</v>
      </c>
      <c r="D203" s="80" t="b">
        <f t="shared" si="122"/>
        <v>0</v>
      </c>
      <c r="E203" s="79" t="b">
        <f t="shared" si="144"/>
        <v>0</v>
      </c>
      <c r="F203" s="79" t="b">
        <f t="shared" si="145"/>
        <v>0</v>
      </c>
      <c r="G203" s="79" t="b">
        <f t="shared" si="123"/>
        <v>0</v>
      </c>
      <c r="H203" s="79" t="b">
        <f t="shared" si="124"/>
        <v>0</v>
      </c>
      <c r="I203" s="79" t="b">
        <f t="shared" si="125"/>
        <v>0</v>
      </c>
      <c r="J203" s="79" t="b">
        <f t="shared" si="126"/>
        <v>0</v>
      </c>
      <c r="K203" s="79" t="b">
        <f t="shared" si="127"/>
        <v>0</v>
      </c>
      <c r="L203" s="86" t="b">
        <f t="shared" si="128"/>
        <v>0</v>
      </c>
      <c r="M203" s="79" t="b">
        <f t="shared" si="129"/>
        <v>0</v>
      </c>
      <c r="N203" s="96" t="b">
        <f t="shared" si="130"/>
        <v>0</v>
      </c>
      <c r="O203" s="79" t="b">
        <f t="shared" si="131"/>
        <v>0</v>
      </c>
      <c r="P203" s="79" t="b">
        <f t="shared" si="132"/>
        <v>0</v>
      </c>
      <c r="Q203" s="79" t="b">
        <f t="shared" si="133"/>
        <v>0</v>
      </c>
      <c r="R203" s="79" t="b">
        <f t="shared" si="134"/>
        <v>0</v>
      </c>
      <c r="S203" s="79" t="b">
        <f t="shared" si="135"/>
        <v>0</v>
      </c>
      <c r="T203" s="79" t="b">
        <f t="shared" si="136"/>
        <v>0</v>
      </c>
      <c r="U203" s="79" t="b">
        <f t="shared" si="137"/>
        <v>0</v>
      </c>
      <c r="V203" s="79" t="b">
        <f t="shared" si="138"/>
        <v>0</v>
      </c>
      <c r="W203" s="79" t="b">
        <f t="shared" si="139"/>
        <v>0</v>
      </c>
      <c r="X203" s="79" t="b">
        <f t="shared" si="140"/>
        <v>0</v>
      </c>
      <c r="Y203" s="81" t="b">
        <f t="shared" si="141"/>
        <v>0</v>
      </c>
      <c r="Z203" s="59"/>
      <c r="AA203" s="60"/>
      <c r="AB203" s="60"/>
      <c r="AC203" s="60"/>
      <c r="AD203" s="60"/>
      <c r="AE203" s="60"/>
      <c r="AF203" s="60"/>
      <c r="AG203" s="60"/>
      <c r="AH203" s="60"/>
      <c r="AI203" s="60"/>
      <c r="AJ203" s="60"/>
      <c r="AK203" s="60"/>
      <c r="AL203" s="60"/>
      <c r="AM203" s="60"/>
      <c r="AN203" s="60"/>
      <c r="AO203" s="60"/>
      <c r="AP203" s="60"/>
      <c r="AQ203" s="60"/>
      <c r="AR203" s="60"/>
      <c r="AS203" s="60"/>
      <c r="AT203" s="60"/>
      <c r="AU203" s="60"/>
      <c r="AV203" s="60"/>
      <c r="AW203" s="60"/>
      <c r="AX203" s="60"/>
      <c r="AY203" s="60"/>
      <c r="AZ203" s="60"/>
      <c r="BA203" s="61"/>
      <c r="BC203" s="187" t="b">
        <f t="shared" si="142"/>
        <v>0</v>
      </c>
      <c r="BD203" s="185"/>
      <c r="BE203" s="185"/>
      <c r="BF203" s="185"/>
      <c r="BG203" s="185"/>
      <c r="BH203" s="185" t="b">
        <f t="shared" si="143"/>
        <v>0</v>
      </c>
      <c r="BI203" s="185"/>
      <c r="BJ203" s="185"/>
      <c r="BK203" s="185"/>
      <c r="BL203" s="186"/>
      <c r="BM203" s="95"/>
      <c r="BN203" s="205"/>
      <c r="BO203" s="162"/>
      <c r="BP203" s="168"/>
      <c r="BQ203" s="168"/>
    </row>
    <row r="204" spans="1:69" ht="12" customHeight="1" x14ac:dyDescent="0.25">
      <c r="A204" s="56" t="s">
        <v>3</v>
      </c>
      <c r="B204" s="58">
        <v>25</v>
      </c>
      <c r="C204" s="57">
        <v>42056</v>
      </c>
      <c r="D204" s="80" t="b">
        <f t="shared" si="122"/>
        <v>0</v>
      </c>
      <c r="E204" s="79" t="b">
        <f t="shared" si="144"/>
        <v>0</v>
      </c>
      <c r="F204" s="79" t="b">
        <f t="shared" si="145"/>
        <v>0</v>
      </c>
      <c r="G204" s="79" t="b">
        <f t="shared" si="123"/>
        <v>0</v>
      </c>
      <c r="H204" s="79" t="b">
        <f t="shared" si="124"/>
        <v>0</v>
      </c>
      <c r="I204" s="79" t="b">
        <f t="shared" si="125"/>
        <v>0</v>
      </c>
      <c r="J204" s="79" t="b">
        <f t="shared" si="126"/>
        <v>0</v>
      </c>
      <c r="K204" s="79" t="b">
        <f t="shared" si="127"/>
        <v>0</v>
      </c>
      <c r="L204" s="86" t="b">
        <f t="shared" si="128"/>
        <v>0</v>
      </c>
      <c r="M204" s="79" t="b">
        <f t="shared" si="129"/>
        <v>0</v>
      </c>
      <c r="N204" s="96" t="b">
        <f t="shared" si="130"/>
        <v>0</v>
      </c>
      <c r="O204" s="79" t="b">
        <f t="shared" si="131"/>
        <v>0</v>
      </c>
      <c r="P204" s="79" t="b">
        <f t="shared" si="132"/>
        <v>0</v>
      </c>
      <c r="Q204" s="79" t="b">
        <f t="shared" si="133"/>
        <v>0</v>
      </c>
      <c r="R204" s="79" t="b">
        <f t="shared" si="134"/>
        <v>0</v>
      </c>
      <c r="S204" s="79" t="b">
        <f t="shared" si="135"/>
        <v>0</v>
      </c>
      <c r="T204" s="79" t="b">
        <f t="shared" si="136"/>
        <v>0</v>
      </c>
      <c r="U204" s="79" t="b">
        <f t="shared" si="137"/>
        <v>0</v>
      </c>
      <c r="V204" s="79" t="b">
        <f t="shared" si="138"/>
        <v>0</v>
      </c>
      <c r="W204" s="79" t="b">
        <f t="shared" si="139"/>
        <v>0</v>
      </c>
      <c r="X204" s="79" t="b">
        <f t="shared" si="140"/>
        <v>0</v>
      </c>
      <c r="Y204" s="81" t="b">
        <f t="shared" si="141"/>
        <v>0</v>
      </c>
      <c r="Z204" s="59"/>
      <c r="AA204" s="60"/>
      <c r="AB204" s="60"/>
      <c r="AC204" s="60"/>
      <c r="AD204" s="60"/>
      <c r="AE204" s="60"/>
      <c r="AF204" s="60"/>
      <c r="AG204" s="60"/>
      <c r="AH204" s="60"/>
      <c r="AI204" s="60"/>
      <c r="AJ204" s="60"/>
      <c r="AK204" s="60"/>
      <c r="AL204" s="60"/>
      <c r="AM204" s="60"/>
      <c r="AN204" s="60"/>
      <c r="AO204" s="60"/>
      <c r="AP204" s="60"/>
      <c r="AQ204" s="60"/>
      <c r="AR204" s="60"/>
      <c r="AS204" s="60"/>
      <c r="AT204" s="60"/>
      <c r="AU204" s="60"/>
      <c r="AV204" s="60"/>
      <c r="AW204" s="60"/>
      <c r="AX204" s="60"/>
      <c r="AY204" s="60"/>
      <c r="AZ204" s="60"/>
      <c r="BA204" s="61"/>
      <c r="BC204" s="187" t="b">
        <f t="shared" si="142"/>
        <v>0</v>
      </c>
      <c r="BD204" s="185"/>
      <c r="BE204" s="185"/>
      <c r="BF204" s="185"/>
      <c r="BG204" s="185"/>
      <c r="BH204" s="185" t="b">
        <f t="shared" si="143"/>
        <v>0</v>
      </c>
      <c r="BI204" s="185"/>
      <c r="BJ204" s="185"/>
      <c r="BK204" s="185"/>
      <c r="BL204" s="186"/>
      <c r="BM204" s="95"/>
      <c r="BN204" s="205"/>
      <c r="BO204" s="162"/>
      <c r="BP204" s="168"/>
      <c r="BQ204" s="168"/>
    </row>
    <row r="205" spans="1:69" ht="12" customHeight="1" thickBot="1" x14ac:dyDescent="0.3">
      <c r="A205" s="56" t="s">
        <v>4</v>
      </c>
      <c r="B205" s="63">
        <v>25</v>
      </c>
      <c r="C205" s="62">
        <v>42057</v>
      </c>
      <c r="D205" s="84" t="b">
        <f t="shared" si="122"/>
        <v>0</v>
      </c>
      <c r="E205" s="82" t="b">
        <f t="shared" si="144"/>
        <v>0</v>
      </c>
      <c r="F205" s="82" t="b">
        <f t="shared" si="145"/>
        <v>0</v>
      </c>
      <c r="G205" s="82" t="b">
        <f t="shared" si="123"/>
        <v>0</v>
      </c>
      <c r="H205" s="82" t="b">
        <f t="shared" si="124"/>
        <v>0</v>
      </c>
      <c r="I205" s="82" t="b">
        <f t="shared" si="125"/>
        <v>0</v>
      </c>
      <c r="J205" s="82" t="b">
        <f t="shared" si="126"/>
        <v>0</v>
      </c>
      <c r="K205" s="82" t="b">
        <f t="shared" si="127"/>
        <v>0</v>
      </c>
      <c r="L205" s="87" t="b">
        <f t="shared" si="128"/>
        <v>0</v>
      </c>
      <c r="M205" s="82" t="b">
        <f t="shared" si="129"/>
        <v>0</v>
      </c>
      <c r="N205" s="94" t="b">
        <f t="shared" si="130"/>
        <v>0</v>
      </c>
      <c r="O205" s="82" t="b">
        <f t="shared" si="131"/>
        <v>0</v>
      </c>
      <c r="P205" s="82" t="b">
        <f t="shared" si="132"/>
        <v>0</v>
      </c>
      <c r="Q205" s="82" t="b">
        <f t="shared" si="133"/>
        <v>0</v>
      </c>
      <c r="R205" s="82" t="b">
        <f t="shared" si="134"/>
        <v>0</v>
      </c>
      <c r="S205" s="82" t="b">
        <f t="shared" si="135"/>
        <v>0</v>
      </c>
      <c r="T205" s="82" t="b">
        <f t="shared" si="136"/>
        <v>0</v>
      </c>
      <c r="U205" s="82" t="b">
        <f t="shared" si="137"/>
        <v>0</v>
      </c>
      <c r="V205" s="82" t="b">
        <f t="shared" si="138"/>
        <v>0</v>
      </c>
      <c r="W205" s="82" t="b">
        <f t="shared" si="139"/>
        <v>0</v>
      </c>
      <c r="X205" s="82" t="b">
        <f t="shared" si="140"/>
        <v>0</v>
      </c>
      <c r="Y205" s="83" t="b">
        <f t="shared" si="141"/>
        <v>0</v>
      </c>
      <c r="Z205" s="59"/>
      <c r="AA205" s="60"/>
      <c r="AB205" s="60"/>
      <c r="AC205" s="60"/>
      <c r="AD205" s="60"/>
      <c r="AE205" s="60"/>
      <c r="AF205" s="60"/>
      <c r="AG205" s="60"/>
      <c r="AH205" s="60"/>
      <c r="AI205" s="60"/>
      <c r="AJ205" s="60"/>
      <c r="AK205" s="60"/>
      <c r="AL205" s="60"/>
      <c r="AM205" s="60"/>
      <c r="AN205" s="60"/>
      <c r="AO205" s="60"/>
      <c r="AP205" s="60"/>
      <c r="AQ205" s="60"/>
      <c r="AR205" s="60"/>
      <c r="AS205" s="60"/>
      <c r="AT205" s="60"/>
      <c r="AU205" s="60"/>
      <c r="AV205" s="60"/>
      <c r="AW205" s="60"/>
      <c r="AX205" s="60"/>
      <c r="AY205" s="60"/>
      <c r="AZ205" s="60"/>
      <c r="BA205" s="61"/>
      <c r="BC205" s="193" t="b">
        <f t="shared" si="142"/>
        <v>0</v>
      </c>
      <c r="BD205" s="194"/>
      <c r="BE205" s="194"/>
      <c r="BF205" s="194"/>
      <c r="BG205" s="194"/>
      <c r="BH205" s="194" t="b">
        <f t="shared" si="143"/>
        <v>0</v>
      </c>
      <c r="BI205" s="194"/>
      <c r="BJ205" s="194"/>
      <c r="BK205" s="194"/>
      <c r="BL205" s="195"/>
      <c r="BM205" s="93"/>
      <c r="BN205" s="206"/>
      <c r="BO205" s="163"/>
      <c r="BP205" s="169"/>
      <c r="BQ205" s="169"/>
    </row>
    <row r="206" spans="1:69" ht="12" customHeight="1" x14ac:dyDescent="0.25">
      <c r="A206" s="49" t="s">
        <v>0</v>
      </c>
      <c r="B206" s="51">
        <v>26</v>
      </c>
      <c r="C206" s="50">
        <v>42058</v>
      </c>
      <c r="D206" s="64" t="b">
        <f t="shared" si="122"/>
        <v>0</v>
      </c>
      <c r="E206" s="52" t="b">
        <f>IF(COUNTIF(Z206:BA206,"Cardio1")&gt;0, "Cardio matin")</f>
        <v>0</v>
      </c>
      <c r="F206" s="52" t="b">
        <f>IF(COUNTIF(Z206:BA206,"Cardio2")&gt;0, "Cardio après-midi")</f>
        <v>0</v>
      </c>
      <c r="G206" s="52" t="b">
        <f t="shared" si="123"/>
        <v>0</v>
      </c>
      <c r="H206" s="52" t="b">
        <f t="shared" si="124"/>
        <v>0</v>
      </c>
      <c r="I206" s="52" t="b">
        <f t="shared" si="125"/>
        <v>0</v>
      </c>
      <c r="J206" s="52" t="b">
        <f t="shared" si="126"/>
        <v>0</v>
      </c>
      <c r="K206" s="52" t="b">
        <f t="shared" si="127"/>
        <v>0</v>
      </c>
      <c r="L206" s="85" t="b">
        <f t="shared" si="128"/>
        <v>0</v>
      </c>
      <c r="M206" s="52" t="b">
        <f t="shared" si="129"/>
        <v>0</v>
      </c>
      <c r="N206" s="98" t="b">
        <f t="shared" si="130"/>
        <v>0</v>
      </c>
      <c r="O206" s="52" t="b">
        <f t="shared" si="131"/>
        <v>0</v>
      </c>
      <c r="P206" s="52" t="b">
        <f t="shared" si="132"/>
        <v>0</v>
      </c>
      <c r="Q206" s="52" t="b">
        <f t="shared" si="133"/>
        <v>0</v>
      </c>
      <c r="R206" s="52" t="b">
        <f t="shared" si="134"/>
        <v>0</v>
      </c>
      <c r="S206" s="52" t="b">
        <f t="shared" si="135"/>
        <v>0</v>
      </c>
      <c r="T206" s="52" t="b">
        <f t="shared" si="136"/>
        <v>0</v>
      </c>
      <c r="U206" s="52" t="b">
        <f t="shared" si="137"/>
        <v>0</v>
      </c>
      <c r="V206" s="52" t="b">
        <f t="shared" si="138"/>
        <v>0</v>
      </c>
      <c r="W206" s="52" t="b">
        <f t="shared" si="139"/>
        <v>0</v>
      </c>
      <c r="X206" s="52" t="b">
        <f t="shared" si="140"/>
        <v>0</v>
      </c>
      <c r="Y206" s="53" t="b">
        <f t="shared" si="141"/>
        <v>0</v>
      </c>
      <c r="Z206" s="65"/>
      <c r="AA206" s="54"/>
      <c r="AB206" s="54"/>
      <c r="AC206" s="54"/>
      <c r="AD206" s="54"/>
      <c r="AE206" s="54"/>
      <c r="AF206" s="54"/>
      <c r="AG206" s="54"/>
      <c r="AH206" s="54"/>
      <c r="AI206" s="54"/>
      <c r="AJ206" s="54"/>
      <c r="AK206" s="54"/>
      <c r="AL206" s="54"/>
      <c r="AM206" s="54"/>
      <c r="AN206" s="54"/>
      <c r="AO206" s="54"/>
      <c r="AP206" s="54"/>
      <c r="AQ206" s="54"/>
      <c r="AR206" s="54"/>
      <c r="AS206" s="54"/>
      <c r="AT206" s="54"/>
      <c r="AU206" s="54"/>
      <c r="AV206" s="54"/>
      <c r="AW206" s="54"/>
      <c r="AX206" s="54"/>
      <c r="AY206" s="54"/>
      <c r="AZ206" s="54"/>
      <c r="BA206" s="55"/>
      <c r="BC206" s="188" t="b">
        <f t="shared" si="142"/>
        <v>0</v>
      </c>
      <c r="BD206" s="189"/>
      <c r="BE206" s="189"/>
      <c r="BF206" s="189"/>
      <c r="BG206" s="189"/>
      <c r="BH206" s="189" t="b">
        <f t="shared" si="143"/>
        <v>0</v>
      </c>
      <c r="BI206" s="189"/>
      <c r="BJ206" s="189"/>
      <c r="BK206" s="189"/>
      <c r="BL206" s="190"/>
      <c r="BM206" s="97"/>
      <c r="BN206" s="204">
        <v>30</v>
      </c>
      <c r="BO206" s="161"/>
      <c r="BP206" s="167"/>
      <c r="BQ206" s="167"/>
    </row>
    <row r="207" spans="1:69" ht="12" customHeight="1" x14ac:dyDescent="0.25">
      <c r="A207" s="56" t="s">
        <v>80</v>
      </c>
      <c r="B207" s="58">
        <v>26</v>
      </c>
      <c r="C207" s="57">
        <v>42059</v>
      </c>
      <c r="D207" s="80" t="b">
        <f t="shared" si="122"/>
        <v>0</v>
      </c>
      <c r="E207" s="79" t="b">
        <f t="shared" ref="E207:E212" si="146">IF(COUNTIF(Z207:BA207,"Cardio.")&gt;0, "Cardio1")</f>
        <v>0</v>
      </c>
      <c r="F207" s="79" t="b">
        <f t="shared" ref="F207:F212" si="147">IF(COUNTIF(Z207:BA207,"Cardio")&gt;0, "Cardio2")</f>
        <v>0</v>
      </c>
      <c r="G207" s="79" t="b">
        <f t="shared" si="123"/>
        <v>0</v>
      </c>
      <c r="H207" s="79" t="b">
        <f t="shared" si="124"/>
        <v>0</v>
      </c>
      <c r="I207" s="79" t="b">
        <f t="shared" si="125"/>
        <v>0</v>
      </c>
      <c r="J207" s="79" t="b">
        <f t="shared" si="126"/>
        <v>0</v>
      </c>
      <c r="K207" s="79" t="b">
        <f t="shared" si="127"/>
        <v>0</v>
      </c>
      <c r="L207" s="86" t="b">
        <f t="shared" si="128"/>
        <v>0</v>
      </c>
      <c r="M207" s="79" t="b">
        <f t="shared" si="129"/>
        <v>0</v>
      </c>
      <c r="N207" s="96" t="b">
        <f t="shared" si="130"/>
        <v>0</v>
      </c>
      <c r="O207" s="79" t="b">
        <f t="shared" si="131"/>
        <v>0</v>
      </c>
      <c r="P207" s="79" t="b">
        <f t="shared" si="132"/>
        <v>0</v>
      </c>
      <c r="Q207" s="79" t="b">
        <f t="shared" si="133"/>
        <v>0</v>
      </c>
      <c r="R207" s="79" t="b">
        <f t="shared" si="134"/>
        <v>0</v>
      </c>
      <c r="S207" s="79" t="b">
        <f t="shared" si="135"/>
        <v>0</v>
      </c>
      <c r="T207" s="79" t="b">
        <f t="shared" si="136"/>
        <v>0</v>
      </c>
      <c r="U207" s="79" t="b">
        <f t="shared" si="137"/>
        <v>0</v>
      </c>
      <c r="V207" s="79" t="b">
        <f t="shared" si="138"/>
        <v>0</v>
      </c>
      <c r="W207" s="79" t="b">
        <f t="shared" si="139"/>
        <v>0</v>
      </c>
      <c r="X207" s="79" t="b">
        <f t="shared" si="140"/>
        <v>0</v>
      </c>
      <c r="Y207" s="81" t="b">
        <f t="shared" si="141"/>
        <v>0</v>
      </c>
      <c r="Z207" s="59"/>
      <c r="AA207" s="60"/>
      <c r="AB207" s="60"/>
      <c r="AC207" s="60"/>
      <c r="AD207" s="60"/>
      <c r="AE207" s="60"/>
      <c r="AF207" s="60"/>
      <c r="AG207" s="60"/>
      <c r="AH207" s="60"/>
      <c r="AI207" s="60"/>
      <c r="AJ207" s="60"/>
      <c r="AK207" s="60"/>
      <c r="AL207" s="60"/>
      <c r="AM207" s="60"/>
      <c r="AN207" s="60"/>
      <c r="AO207" s="60"/>
      <c r="AP207" s="60"/>
      <c r="AQ207" s="60"/>
      <c r="AR207" s="60"/>
      <c r="AS207" s="60"/>
      <c r="AT207" s="60"/>
      <c r="AU207" s="60"/>
      <c r="AV207" s="60"/>
      <c r="AW207" s="60"/>
      <c r="AX207" s="60"/>
      <c r="AY207" s="60"/>
      <c r="AZ207" s="60"/>
      <c r="BA207" s="61"/>
      <c r="BC207" s="187" t="b">
        <f t="shared" si="142"/>
        <v>0</v>
      </c>
      <c r="BD207" s="185"/>
      <c r="BE207" s="185"/>
      <c r="BF207" s="185"/>
      <c r="BG207" s="185"/>
      <c r="BH207" s="185" t="b">
        <f t="shared" si="143"/>
        <v>0</v>
      </c>
      <c r="BI207" s="185"/>
      <c r="BJ207" s="185"/>
      <c r="BK207" s="185"/>
      <c r="BL207" s="186"/>
      <c r="BM207" s="95"/>
      <c r="BN207" s="205"/>
      <c r="BO207" s="162"/>
      <c r="BP207" s="168"/>
      <c r="BQ207" s="168"/>
    </row>
    <row r="208" spans="1:69" ht="12" customHeight="1" x14ac:dyDescent="0.25">
      <c r="A208" s="56" t="s">
        <v>81</v>
      </c>
      <c r="B208" s="58">
        <v>26</v>
      </c>
      <c r="C208" s="57">
        <v>42060</v>
      </c>
      <c r="D208" s="80" t="b">
        <f t="shared" si="122"/>
        <v>0</v>
      </c>
      <c r="E208" s="79" t="b">
        <f t="shared" si="146"/>
        <v>0</v>
      </c>
      <c r="F208" s="79" t="b">
        <f t="shared" si="147"/>
        <v>0</v>
      </c>
      <c r="G208" s="79" t="b">
        <f t="shared" si="123"/>
        <v>0</v>
      </c>
      <c r="H208" s="79" t="b">
        <f t="shared" si="124"/>
        <v>0</v>
      </c>
      <c r="I208" s="79" t="b">
        <f t="shared" si="125"/>
        <v>0</v>
      </c>
      <c r="J208" s="79" t="b">
        <f t="shared" si="126"/>
        <v>0</v>
      </c>
      <c r="K208" s="79" t="b">
        <f t="shared" si="127"/>
        <v>0</v>
      </c>
      <c r="L208" s="86" t="b">
        <f t="shared" si="128"/>
        <v>0</v>
      </c>
      <c r="M208" s="79" t="b">
        <f t="shared" si="129"/>
        <v>0</v>
      </c>
      <c r="N208" s="96" t="b">
        <f t="shared" si="130"/>
        <v>0</v>
      </c>
      <c r="O208" s="79" t="b">
        <f t="shared" si="131"/>
        <v>0</v>
      </c>
      <c r="P208" s="79" t="b">
        <f t="shared" si="132"/>
        <v>0</v>
      </c>
      <c r="Q208" s="79" t="b">
        <f t="shared" si="133"/>
        <v>0</v>
      </c>
      <c r="R208" s="79" t="b">
        <f t="shared" si="134"/>
        <v>0</v>
      </c>
      <c r="S208" s="79" t="b">
        <f t="shared" si="135"/>
        <v>0</v>
      </c>
      <c r="T208" s="79" t="b">
        <f t="shared" si="136"/>
        <v>0</v>
      </c>
      <c r="U208" s="79" t="b">
        <f t="shared" si="137"/>
        <v>0</v>
      </c>
      <c r="V208" s="79" t="b">
        <f t="shared" si="138"/>
        <v>0</v>
      </c>
      <c r="W208" s="79" t="b">
        <f t="shared" si="139"/>
        <v>0</v>
      </c>
      <c r="X208" s="79" t="b">
        <f t="shared" si="140"/>
        <v>0</v>
      </c>
      <c r="Y208" s="81" t="b">
        <f t="shared" si="141"/>
        <v>0</v>
      </c>
      <c r="Z208" s="59"/>
      <c r="AA208" s="60"/>
      <c r="AB208" s="60"/>
      <c r="AC208" s="60"/>
      <c r="AD208" s="60"/>
      <c r="AE208" s="60"/>
      <c r="AF208" s="60"/>
      <c r="AG208" s="60"/>
      <c r="AH208" s="60"/>
      <c r="AI208" s="60"/>
      <c r="AJ208" s="60"/>
      <c r="AK208" s="60"/>
      <c r="AL208" s="60"/>
      <c r="AM208" s="60"/>
      <c r="AN208" s="60"/>
      <c r="AO208" s="60"/>
      <c r="AP208" s="60"/>
      <c r="AQ208" s="60"/>
      <c r="AR208" s="60"/>
      <c r="AS208" s="60"/>
      <c r="AT208" s="60"/>
      <c r="AU208" s="60"/>
      <c r="AV208" s="60"/>
      <c r="AW208" s="60"/>
      <c r="AX208" s="60"/>
      <c r="AY208" s="60"/>
      <c r="AZ208" s="60"/>
      <c r="BA208" s="61"/>
      <c r="BC208" s="187" t="b">
        <f t="shared" si="142"/>
        <v>0</v>
      </c>
      <c r="BD208" s="185"/>
      <c r="BE208" s="185"/>
      <c r="BF208" s="185"/>
      <c r="BG208" s="185"/>
      <c r="BH208" s="185" t="b">
        <f t="shared" si="143"/>
        <v>0</v>
      </c>
      <c r="BI208" s="185"/>
      <c r="BJ208" s="185"/>
      <c r="BK208" s="185"/>
      <c r="BL208" s="186"/>
      <c r="BM208" s="95"/>
      <c r="BN208" s="205"/>
      <c r="BO208" s="162"/>
      <c r="BP208" s="168"/>
      <c r="BQ208" s="168"/>
    </row>
    <row r="209" spans="1:69" ht="12" customHeight="1" x14ac:dyDescent="0.25">
      <c r="A209" s="56" t="s">
        <v>1</v>
      </c>
      <c r="B209" s="58">
        <v>26</v>
      </c>
      <c r="C209" s="57">
        <v>42061</v>
      </c>
      <c r="D209" s="80" t="b">
        <f t="shared" si="122"/>
        <v>0</v>
      </c>
      <c r="E209" s="79" t="b">
        <f t="shared" si="146"/>
        <v>0</v>
      </c>
      <c r="F209" s="79" t="b">
        <f t="shared" si="147"/>
        <v>0</v>
      </c>
      <c r="G209" s="79" t="b">
        <f t="shared" si="123"/>
        <v>0</v>
      </c>
      <c r="H209" s="79" t="b">
        <f t="shared" si="124"/>
        <v>0</v>
      </c>
      <c r="I209" s="79" t="b">
        <f t="shared" si="125"/>
        <v>0</v>
      </c>
      <c r="J209" s="79" t="b">
        <f t="shared" si="126"/>
        <v>0</v>
      </c>
      <c r="K209" s="79" t="b">
        <f t="shared" si="127"/>
        <v>0</v>
      </c>
      <c r="L209" s="86" t="b">
        <f t="shared" si="128"/>
        <v>0</v>
      </c>
      <c r="M209" s="79" t="b">
        <f t="shared" si="129"/>
        <v>0</v>
      </c>
      <c r="N209" s="96" t="b">
        <f t="shared" si="130"/>
        <v>0</v>
      </c>
      <c r="O209" s="79" t="b">
        <f t="shared" si="131"/>
        <v>0</v>
      </c>
      <c r="P209" s="79" t="b">
        <f t="shared" si="132"/>
        <v>0</v>
      </c>
      <c r="Q209" s="79" t="b">
        <f t="shared" si="133"/>
        <v>0</v>
      </c>
      <c r="R209" s="79" t="b">
        <f t="shared" si="134"/>
        <v>0</v>
      </c>
      <c r="S209" s="79" t="b">
        <f t="shared" si="135"/>
        <v>0</v>
      </c>
      <c r="T209" s="79" t="b">
        <f t="shared" si="136"/>
        <v>0</v>
      </c>
      <c r="U209" s="79" t="b">
        <f t="shared" si="137"/>
        <v>0</v>
      </c>
      <c r="V209" s="79" t="b">
        <f t="shared" si="138"/>
        <v>0</v>
      </c>
      <c r="W209" s="79" t="b">
        <f t="shared" si="139"/>
        <v>0</v>
      </c>
      <c r="X209" s="79" t="b">
        <f t="shared" si="140"/>
        <v>0</v>
      </c>
      <c r="Y209" s="81" t="b">
        <f t="shared" si="141"/>
        <v>0</v>
      </c>
      <c r="Z209" s="59"/>
      <c r="AA209" s="60"/>
      <c r="AB209" s="60"/>
      <c r="AC209" s="60"/>
      <c r="AD209" s="60"/>
      <c r="AE209" s="60"/>
      <c r="AF209" s="60"/>
      <c r="AG209" s="60"/>
      <c r="AH209" s="60"/>
      <c r="AI209" s="60"/>
      <c r="AJ209" s="60"/>
      <c r="AK209" s="60"/>
      <c r="AL209" s="60"/>
      <c r="AM209" s="60"/>
      <c r="AN209" s="60"/>
      <c r="AO209" s="60"/>
      <c r="AP209" s="60"/>
      <c r="AQ209" s="60"/>
      <c r="AR209" s="60"/>
      <c r="AS209" s="60"/>
      <c r="AT209" s="60"/>
      <c r="AU209" s="60"/>
      <c r="AV209" s="60"/>
      <c r="AW209" s="60"/>
      <c r="AX209" s="60"/>
      <c r="AY209" s="60"/>
      <c r="AZ209" s="60"/>
      <c r="BA209" s="61"/>
      <c r="BC209" s="187" t="b">
        <f t="shared" si="142"/>
        <v>0</v>
      </c>
      <c r="BD209" s="185"/>
      <c r="BE209" s="185"/>
      <c r="BF209" s="185"/>
      <c r="BG209" s="185"/>
      <c r="BH209" s="185" t="b">
        <f t="shared" si="143"/>
        <v>0</v>
      </c>
      <c r="BI209" s="185"/>
      <c r="BJ209" s="185"/>
      <c r="BK209" s="185"/>
      <c r="BL209" s="186"/>
      <c r="BM209" s="95"/>
      <c r="BN209" s="205"/>
      <c r="BO209" s="162"/>
      <c r="BP209" s="168"/>
      <c r="BQ209" s="168"/>
    </row>
    <row r="210" spans="1:69" ht="12" customHeight="1" x14ac:dyDescent="0.25">
      <c r="A210" s="56" t="s">
        <v>2</v>
      </c>
      <c r="B210" s="58">
        <v>26</v>
      </c>
      <c r="C210" s="57">
        <v>42062</v>
      </c>
      <c r="D210" s="80" t="b">
        <f t="shared" si="122"/>
        <v>0</v>
      </c>
      <c r="E210" s="79" t="b">
        <f t="shared" si="146"/>
        <v>0</v>
      </c>
      <c r="F210" s="79" t="b">
        <f t="shared" si="147"/>
        <v>0</v>
      </c>
      <c r="G210" s="79" t="b">
        <f t="shared" si="123"/>
        <v>0</v>
      </c>
      <c r="H210" s="79" t="b">
        <f t="shared" si="124"/>
        <v>0</v>
      </c>
      <c r="I210" s="79" t="b">
        <f t="shared" si="125"/>
        <v>0</v>
      </c>
      <c r="J210" s="79" t="b">
        <f t="shared" si="126"/>
        <v>0</v>
      </c>
      <c r="K210" s="79" t="b">
        <f t="shared" si="127"/>
        <v>0</v>
      </c>
      <c r="L210" s="86" t="b">
        <f t="shared" si="128"/>
        <v>0</v>
      </c>
      <c r="M210" s="79" t="b">
        <f t="shared" si="129"/>
        <v>0</v>
      </c>
      <c r="N210" s="96" t="b">
        <f t="shared" si="130"/>
        <v>0</v>
      </c>
      <c r="O210" s="79" t="b">
        <f t="shared" si="131"/>
        <v>0</v>
      </c>
      <c r="P210" s="79" t="b">
        <f t="shared" si="132"/>
        <v>0</v>
      </c>
      <c r="Q210" s="79" t="b">
        <f t="shared" si="133"/>
        <v>0</v>
      </c>
      <c r="R210" s="79" t="b">
        <f t="shared" si="134"/>
        <v>0</v>
      </c>
      <c r="S210" s="79" t="b">
        <f t="shared" si="135"/>
        <v>0</v>
      </c>
      <c r="T210" s="79" t="b">
        <f t="shared" si="136"/>
        <v>0</v>
      </c>
      <c r="U210" s="79" t="b">
        <f t="shared" si="137"/>
        <v>0</v>
      </c>
      <c r="V210" s="79" t="b">
        <f t="shared" si="138"/>
        <v>0</v>
      </c>
      <c r="W210" s="79" t="b">
        <f t="shared" si="139"/>
        <v>0</v>
      </c>
      <c r="X210" s="79" t="b">
        <f t="shared" si="140"/>
        <v>0</v>
      </c>
      <c r="Y210" s="81" t="b">
        <f t="shared" si="141"/>
        <v>0</v>
      </c>
      <c r="Z210" s="59"/>
      <c r="AA210" s="60"/>
      <c r="AB210" s="60"/>
      <c r="AC210" s="60"/>
      <c r="AD210" s="60"/>
      <c r="AE210" s="60"/>
      <c r="AF210" s="60"/>
      <c r="AG210" s="60"/>
      <c r="AH210" s="60"/>
      <c r="AI210" s="60"/>
      <c r="AJ210" s="60"/>
      <c r="AK210" s="60"/>
      <c r="AL210" s="60"/>
      <c r="AM210" s="60"/>
      <c r="AN210" s="60"/>
      <c r="AO210" s="60"/>
      <c r="AP210" s="60"/>
      <c r="AQ210" s="60"/>
      <c r="AR210" s="60"/>
      <c r="AS210" s="60"/>
      <c r="AT210" s="60"/>
      <c r="AU210" s="60"/>
      <c r="AV210" s="60"/>
      <c r="AW210" s="60"/>
      <c r="AX210" s="60"/>
      <c r="AY210" s="60"/>
      <c r="AZ210" s="60"/>
      <c r="BA210" s="61"/>
      <c r="BC210" s="187" t="b">
        <f t="shared" si="142"/>
        <v>0</v>
      </c>
      <c r="BD210" s="185"/>
      <c r="BE210" s="185"/>
      <c r="BF210" s="185"/>
      <c r="BG210" s="185"/>
      <c r="BH210" s="185" t="b">
        <f t="shared" si="143"/>
        <v>0</v>
      </c>
      <c r="BI210" s="185"/>
      <c r="BJ210" s="185"/>
      <c r="BK210" s="185"/>
      <c r="BL210" s="186"/>
      <c r="BM210" s="95"/>
      <c r="BN210" s="205"/>
      <c r="BO210" s="162"/>
      <c r="BP210" s="168"/>
      <c r="BQ210" s="168"/>
    </row>
    <row r="211" spans="1:69" ht="12" customHeight="1" x14ac:dyDescent="0.25">
      <c r="A211" s="56" t="s">
        <v>3</v>
      </c>
      <c r="B211" s="58">
        <v>26</v>
      </c>
      <c r="C211" s="57">
        <v>42063</v>
      </c>
      <c r="D211" s="80" t="b">
        <f t="shared" si="122"/>
        <v>0</v>
      </c>
      <c r="E211" s="79" t="b">
        <f t="shared" si="146"/>
        <v>0</v>
      </c>
      <c r="F211" s="79" t="b">
        <f t="shared" si="147"/>
        <v>0</v>
      </c>
      <c r="G211" s="79" t="b">
        <f t="shared" si="123"/>
        <v>0</v>
      </c>
      <c r="H211" s="79" t="b">
        <f t="shared" si="124"/>
        <v>0</v>
      </c>
      <c r="I211" s="79" t="b">
        <f t="shared" si="125"/>
        <v>0</v>
      </c>
      <c r="J211" s="79" t="b">
        <f t="shared" si="126"/>
        <v>0</v>
      </c>
      <c r="K211" s="79" t="b">
        <f t="shared" si="127"/>
        <v>0</v>
      </c>
      <c r="L211" s="86" t="b">
        <f t="shared" si="128"/>
        <v>0</v>
      </c>
      <c r="M211" s="79" t="b">
        <f t="shared" si="129"/>
        <v>0</v>
      </c>
      <c r="N211" s="96" t="b">
        <f t="shared" si="130"/>
        <v>0</v>
      </c>
      <c r="O211" s="79" t="b">
        <f t="shared" si="131"/>
        <v>0</v>
      </c>
      <c r="P211" s="79" t="b">
        <f t="shared" si="132"/>
        <v>0</v>
      </c>
      <c r="Q211" s="79" t="b">
        <f t="shared" si="133"/>
        <v>0</v>
      </c>
      <c r="R211" s="79" t="b">
        <f t="shared" si="134"/>
        <v>0</v>
      </c>
      <c r="S211" s="79" t="b">
        <f t="shared" si="135"/>
        <v>0</v>
      </c>
      <c r="T211" s="79" t="b">
        <f t="shared" si="136"/>
        <v>0</v>
      </c>
      <c r="U211" s="79" t="b">
        <f t="shared" si="137"/>
        <v>0</v>
      </c>
      <c r="V211" s="79" t="b">
        <f t="shared" si="138"/>
        <v>0</v>
      </c>
      <c r="W211" s="79" t="b">
        <f t="shared" si="139"/>
        <v>0</v>
      </c>
      <c r="X211" s="79" t="b">
        <f t="shared" si="140"/>
        <v>0</v>
      </c>
      <c r="Y211" s="81" t="b">
        <f t="shared" si="141"/>
        <v>0</v>
      </c>
      <c r="Z211" s="59"/>
      <c r="AA211" s="60"/>
      <c r="AB211" s="60"/>
      <c r="AC211" s="60"/>
      <c r="AD211" s="60"/>
      <c r="AE211" s="60"/>
      <c r="AF211" s="60"/>
      <c r="AG211" s="60"/>
      <c r="AH211" s="60"/>
      <c r="AI211" s="60"/>
      <c r="AJ211" s="60"/>
      <c r="AK211" s="60"/>
      <c r="AL211" s="60"/>
      <c r="AM211" s="60"/>
      <c r="AN211" s="60"/>
      <c r="AO211" s="60"/>
      <c r="AP211" s="60"/>
      <c r="AQ211" s="60"/>
      <c r="AR211" s="60"/>
      <c r="AS211" s="60"/>
      <c r="AT211" s="60"/>
      <c r="AU211" s="60"/>
      <c r="AV211" s="60"/>
      <c r="AW211" s="60"/>
      <c r="AX211" s="60"/>
      <c r="AY211" s="60"/>
      <c r="AZ211" s="60"/>
      <c r="BA211" s="61"/>
      <c r="BC211" s="187" t="b">
        <f t="shared" si="142"/>
        <v>0</v>
      </c>
      <c r="BD211" s="185"/>
      <c r="BE211" s="185"/>
      <c r="BF211" s="185"/>
      <c r="BG211" s="185"/>
      <c r="BH211" s="185" t="b">
        <f t="shared" si="143"/>
        <v>0</v>
      </c>
      <c r="BI211" s="185"/>
      <c r="BJ211" s="185"/>
      <c r="BK211" s="185"/>
      <c r="BL211" s="186"/>
      <c r="BM211" s="95"/>
      <c r="BN211" s="205"/>
      <c r="BO211" s="162"/>
      <c r="BP211" s="168"/>
      <c r="BQ211" s="168"/>
    </row>
    <row r="212" spans="1:69" ht="12" customHeight="1" thickBot="1" x14ac:dyDescent="0.3">
      <c r="A212" s="56" t="s">
        <v>4</v>
      </c>
      <c r="B212" s="63">
        <v>26</v>
      </c>
      <c r="C212" s="62">
        <v>42064</v>
      </c>
      <c r="D212" s="84" t="b">
        <f t="shared" si="122"/>
        <v>0</v>
      </c>
      <c r="E212" s="82" t="b">
        <f t="shared" si="146"/>
        <v>0</v>
      </c>
      <c r="F212" s="82" t="b">
        <f t="shared" si="147"/>
        <v>0</v>
      </c>
      <c r="G212" s="82" t="b">
        <f t="shared" si="123"/>
        <v>0</v>
      </c>
      <c r="H212" s="82" t="b">
        <f t="shared" si="124"/>
        <v>0</v>
      </c>
      <c r="I212" s="82" t="b">
        <f t="shared" si="125"/>
        <v>0</v>
      </c>
      <c r="J212" s="82" t="b">
        <f t="shared" si="126"/>
        <v>0</v>
      </c>
      <c r="K212" s="82" t="b">
        <f t="shared" si="127"/>
        <v>0</v>
      </c>
      <c r="L212" s="87" t="b">
        <f t="shared" si="128"/>
        <v>0</v>
      </c>
      <c r="M212" s="82" t="b">
        <f t="shared" si="129"/>
        <v>0</v>
      </c>
      <c r="N212" s="94" t="b">
        <f t="shared" si="130"/>
        <v>0</v>
      </c>
      <c r="O212" s="82" t="b">
        <f t="shared" si="131"/>
        <v>0</v>
      </c>
      <c r="P212" s="82" t="b">
        <f t="shared" si="132"/>
        <v>0</v>
      </c>
      <c r="Q212" s="82" t="b">
        <f t="shared" si="133"/>
        <v>0</v>
      </c>
      <c r="R212" s="82" t="b">
        <f t="shared" si="134"/>
        <v>0</v>
      </c>
      <c r="S212" s="82" t="b">
        <f t="shared" si="135"/>
        <v>0</v>
      </c>
      <c r="T212" s="82" t="b">
        <f t="shared" si="136"/>
        <v>0</v>
      </c>
      <c r="U212" s="82" t="b">
        <f t="shared" si="137"/>
        <v>0</v>
      </c>
      <c r="V212" s="82" t="b">
        <f t="shared" si="138"/>
        <v>0</v>
      </c>
      <c r="W212" s="82" t="b">
        <f t="shared" si="139"/>
        <v>0</v>
      </c>
      <c r="X212" s="82" t="b">
        <f t="shared" si="140"/>
        <v>0</v>
      </c>
      <c r="Y212" s="83" t="b">
        <f t="shared" si="141"/>
        <v>0</v>
      </c>
      <c r="Z212" s="59"/>
      <c r="AA212" s="60"/>
      <c r="AB212" s="60"/>
      <c r="AC212" s="60"/>
      <c r="AD212" s="60"/>
      <c r="AE212" s="60"/>
      <c r="AF212" s="60"/>
      <c r="AG212" s="60"/>
      <c r="AH212" s="60"/>
      <c r="AI212" s="60"/>
      <c r="AJ212" s="60"/>
      <c r="AK212" s="60"/>
      <c r="AL212" s="60"/>
      <c r="AM212" s="60"/>
      <c r="AN212" s="60"/>
      <c r="AO212" s="60"/>
      <c r="AP212" s="60"/>
      <c r="AQ212" s="60"/>
      <c r="AR212" s="60"/>
      <c r="AS212" s="60"/>
      <c r="AT212" s="60"/>
      <c r="AU212" s="60"/>
      <c r="AV212" s="60"/>
      <c r="AW212" s="60"/>
      <c r="AX212" s="60"/>
      <c r="AY212" s="60"/>
      <c r="AZ212" s="60"/>
      <c r="BA212" s="61"/>
      <c r="BC212" s="193" t="b">
        <f t="shared" si="142"/>
        <v>0</v>
      </c>
      <c r="BD212" s="194"/>
      <c r="BE212" s="194"/>
      <c r="BF212" s="194"/>
      <c r="BG212" s="194"/>
      <c r="BH212" s="194" t="b">
        <f t="shared" si="143"/>
        <v>0</v>
      </c>
      <c r="BI212" s="194"/>
      <c r="BJ212" s="194"/>
      <c r="BK212" s="194"/>
      <c r="BL212" s="195"/>
      <c r="BM212" s="93"/>
      <c r="BN212" s="206"/>
      <c r="BO212" s="163"/>
      <c r="BP212" s="169"/>
      <c r="BQ212" s="169"/>
    </row>
    <row r="213" spans="1:69" ht="12" customHeight="1" x14ac:dyDescent="0.25">
      <c r="A213" s="49" t="s">
        <v>0</v>
      </c>
      <c r="B213" s="51">
        <v>27</v>
      </c>
      <c r="C213" s="50">
        <v>42065</v>
      </c>
      <c r="D213" s="64" t="b">
        <f t="shared" si="122"/>
        <v>0</v>
      </c>
      <c r="E213" s="52" t="b">
        <f>IF(COUNTIF(Z213:BA213,"Cardio1")&gt;0, "Cardio matin")</f>
        <v>0</v>
      </c>
      <c r="F213" s="52" t="b">
        <f>IF(COUNTIF(Z213:BA213,"Cardio2")&gt;0, "Cardio après-midi")</f>
        <v>0</v>
      </c>
      <c r="G213" s="52" t="b">
        <f t="shared" si="123"/>
        <v>0</v>
      </c>
      <c r="H213" s="52" t="b">
        <f t="shared" si="124"/>
        <v>0</v>
      </c>
      <c r="I213" s="52" t="b">
        <f t="shared" si="125"/>
        <v>0</v>
      </c>
      <c r="J213" s="52" t="b">
        <f t="shared" si="126"/>
        <v>0</v>
      </c>
      <c r="K213" s="52" t="b">
        <f t="shared" si="127"/>
        <v>0</v>
      </c>
      <c r="L213" s="85" t="b">
        <f t="shared" si="128"/>
        <v>0</v>
      </c>
      <c r="M213" s="52" t="b">
        <f t="shared" si="129"/>
        <v>0</v>
      </c>
      <c r="N213" s="98" t="b">
        <f t="shared" si="130"/>
        <v>0</v>
      </c>
      <c r="O213" s="52" t="b">
        <f t="shared" si="131"/>
        <v>0</v>
      </c>
      <c r="P213" s="52" t="b">
        <f t="shared" si="132"/>
        <v>0</v>
      </c>
      <c r="Q213" s="52" t="b">
        <f t="shared" si="133"/>
        <v>0</v>
      </c>
      <c r="R213" s="52" t="b">
        <f t="shared" si="134"/>
        <v>0</v>
      </c>
      <c r="S213" s="52" t="b">
        <f t="shared" si="135"/>
        <v>0</v>
      </c>
      <c r="T213" s="52" t="b">
        <f t="shared" si="136"/>
        <v>0</v>
      </c>
      <c r="U213" s="52" t="b">
        <f t="shared" si="137"/>
        <v>0</v>
      </c>
      <c r="V213" s="52" t="b">
        <f t="shared" si="138"/>
        <v>0</v>
      </c>
      <c r="W213" s="52" t="b">
        <f t="shared" si="139"/>
        <v>0</v>
      </c>
      <c r="X213" s="52" t="b">
        <f t="shared" si="140"/>
        <v>0</v>
      </c>
      <c r="Y213" s="53" t="b">
        <f t="shared" si="141"/>
        <v>0</v>
      </c>
      <c r="Z213" s="65"/>
      <c r="AA213" s="54"/>
      <c r="AB213" s="54"/>
      <c r="AC213" s="54"/>
      <c r="AD213" s="54"/>
      <c r="AE213" s="54"/>
      <c r="AF213" s="54"/>
      <c r="AG213" s="54"/>
      <c r="AH213" s="54"/>
      <c r="AI213" s="54"/>
      <c r="AJ213" s="54"/>
      <c r="AK213" s="54"/>
      <c r="AL213" s="54"/>
      <c r="AM213" s="54"/>
      <c r="AN213" s="54"/>
      <c r="AO213" s="54"/>
      <c r="AP213" s="54"/>
      <c r="AQ213" s="54"/>
      <c r="AR213" s="54"/>
      <c r="AS213" s="54"/>
      <c r="AT213" s="54"/>
      <c r="AU213" s="54"/>
      <c r="AV213" s="54"/>
      <c r="AW213" s="54"/>
      <c r="AX213" s="54"/>
      <c r="AY213" s="54"/>
      <c r="AZ213" s="54"/>
      <c r="BA213" s="55"/>
      <c r="BC213" s="188" t="b">
        <f t="shared" si="142"/>
        <v>0</v>
      </c>
      <c r="BD213" s="189"/>
      <c r="BE213" s="189"/>
      <c r="BF213" s="189"/>
      <c r="BG213" s="189"/>
      <c r="BH213" s="189" t="b">
        <f t="shared" si="143"/>
        <v>0</v>
      </c>
      <c r="BI213" s="189"/>
      <c r="BJ213" s="189"/>
      <c r="BK213" s="189"/>
      <c r="BL213" s="190"/>
      <c r="BM213" s="97"/>
      <c r="BN213" s="204">
        <v>31</v>
      </c>
      <c r="BO213" s="161"/>
      <c r="BP213" s="167"/>
      <c r="BQ213" s="167"/>
    </row>
    <row r="214" spans="1:69" ht="12" customHeight="1" x14ac:dyDescent="0.25">
      <c r="A214" s="56" t="s">
        <v>80</v>
      </c>
      <c r="B214" s="58">
        <v>27</v>
      </c>
      <c r="C214" s="57">
        <v>42066</v>
      </c>
      <c r="D214" s="80" t="b">
        <f t="shared" si="122"/>
        <v>0</v>
      </c>
      <c r="E214" s="79" t="b">
        <f t="shared" ref="E214:E219" si="148">IF(COUNTIF(Z214:BA214,"Cardio.")&gt;0, "Cardio1")</f>
        <v>0</v>
      </c>
      <c r="F214" s="79" t="b">
        <f t="shared" ref="F214:F219" si="149">IF(COUNTIF(Z214:BA214,"Cardio")&gt;0, "Cardio2")</f>
        <v>0</v>
      </c>
      <c r="G214" s="79" t="b">
        <f t="shared" si="123"/>
        <v>0</v>
      </c>
      <c r="H214" s="79" t="b">
        <f t="shared" si="124"/>
        <v>0</v>
      </c>
      <c r="I214" s="79" t="b">
        <f t="shared" si="125"/>
        <v>0</v>
      </c>
      <c r="J214" s="79" t="b">
        <f t="shared" si="126"/>
        <v>0</v>
      </c>
      <c r="K214" s="79" t="b">
        <f t="shared" si="127"/>
        <v>0</v>
      </c>
      <c r="L214" s="86" t="b">
        <f t="shared" si="128"/>
        <v>0</v>
      </c>
      <c r="M214" s="79" t="b">
        <f t="shared" si="129"/>
        <v>0</v>
      </c>
      <c r="N214" s="96" t="b">
        <f t="shared" si="130"/>
        <v>0</v>
      </c>
      <c r="O214" s="79" t="b">
        <f t="shared" si="131"/>
        <v>0</v>
      </c>
      <c r="P214" s="79" t="b">
        <f t="shared" si="132"/>
        <v>0</v>
      </c>
      <c r="Q214" s="79" t="b">
        <f t="shared" si="133"/>
        <v>0</v>
      </c>
      <c r="R214" s="79" t="b">
        <f t="shared" si="134"/>
        <v>0</v>
      </c>
      <c r="S214" s="79" t="b">
        <f t="shared" si="135"/>
        <v>0</v>
      </c>
      <c r="T214" s="79" t="b">
        <f t="shared" si="136"/>
        <v>0</v>
      </c>
      <c r="U214" s="79" t="b">
        <f t="shared" si="137"/>
        <v>0</v>
      </c>
      <c r="V214" s="79" t="b">
        <f t="shared" si="138"/>
        <v>0</v>
      </c>
      <c r="W214" s="79" t="b">
        <f t="shared" si="139"/>
        <v>0</v>
      </c>
      <c r="X214" s="79" t="b">
        <f t="shared" si="140"/>
        <v>0</v>
      </c>
      <c r="Y214" s="81" t="b">
        <f t="shared" si="141"/>
        <v>0</v>
      </c>
      <c r="Z214" s="59"/>
      <c r="AA214" s="60"/>
      <c r="AB214" s="60"/>
      <c r="AC214" s="60"/>
      <c r="AD214" s="60"/>
      <c r="AE214" s="60"/>
      <c r="AF214" s="60"/>
      <c r="AG214" s="60"/>
      <c r="AH214" s="60"/>
      <c r="AI214" s="60"/>
      <c r="AJ214" s="60"/>
      <c r="AK214" s="60"/>
      <c r="AL214" s="60"/>
      <c r="AM214" s="60"/>
      <c r="AN214" s="60"/>
      <c r="AO214" s="60"/>
      <c r="AP214" s="60"/>
      <c r="AQ214" s="60"/>
      <c r="AR214" s="60"/>
      <c r="AS214" s="60"/>
      <c r="AT214" s="60"/>
      <c r="AU214" s="60"/>
      <c r="AV214" s="60"/>
      <c r="AW214" s="60"/>
      <c r="AX214" s="60"/>
      <c r="AY214" s="60"/>
      <c r="AZ214" s="60"/>
      <c r="BA214" s="61"/>
      <c r="BC214" s="187" t="b">
        <f t="shared" si="142"/>
        <v>0</v>
      </c>
      <c r="BD214" s="185"/>
      <c r="BE214" s="185"/>
      <c r="BF214" s="185"/>
      <c r="BG214" s="185"/>
      <c r="BH214" s="185" t="b">
        <f t="shared" si="143"/>
        <v>0</v>
      </c>
      <c r="BI214" s="185"/>
      <c r="BJ214" s="185"/>
      <c r="BK214" s="185"/>
      <c r="BL214" s="186"/>
      <c r="BM214" s="95"/>
      <c r="BN214" s="205"/>
      <c r="BO214" s="162"/>
      <c r="BP214" s="168"/>
      <c r="BQ214" s="168"/>
    </row>
    <row r="215" spans="1:69" ht="12" customHeight="1" x14ac:dyDescent="0.25">
      <c r="A215" s="56" t="s">
        <v>81</v>
      </c>
      <c r="B215" s="58">
        <v>27</v>
      </c>
      <c r="C215" s="57">
        <v>42067</v>
      </c>
      <c r="D215" s="80" t="b">
        <f t="shared" si="122"/>
        <v>0</v>
      </c>
      <c r="E215" s="79" t="b">
        <f t="shared" si="148"/>
        <v>0</v>
      </c>
      <c r="F215" s="79" t="b">
        <f t="shared" si="149"/>
        <v>0</v>
      </c>
      <c r="G215" s="79" t="b">
        <f t="shared" si="123"/>
        <v>0</v>
      </c>
      <c r="H215" s="79" t="b">
        <f t="shared" si="124"/>
        <v>0</v>
      </c>
      <c r="I215" s="79" t="b">
        <f t="shared" si="125"/>
        <v>0</v>
      </c>
      <c r="J215" s="79" t="b">
        <f t="shared" si="126"/>
        <v>0</v>
      </c>
      <c r="K215" s="79" t="b">
        <f t="shared" si="127"/>
        <v>0</v>
      </c>
      <c r="L215" s="86" t="b">
        <f t="shared" si="128"/>
        <v>0</v>
      </c>
      <c r="M215" s="79" t="b">
        <f t="shared" si="129"/>
        <v>0</v>
      </c>
      <c r="N215" s="96" t="b">
        <f t="shared" si="130"/>
        <v>0</v>
      </c>
      <c r="O215" s="79" t="b">
        <f t="shared" si="131"/>
        <v>0</v>
      </c>
      <c r="P215" s="79" t="b">
        <f t="shared" si="132"/>
        <v>0</v>
      </c>
      <c r="Q215" s="79" t="b">
        <f t="shared" si="133"/>
        <v>0</v>
      </c>
      <c r="R215" s="79" t="b">
        <f t="shared" si="134"/>
        <v>0</v>
      </c>
      <c r="S215" s="79" t="b">
        <f t="shared" si="135"/>
        <v>0</v>
      </c>
      <c r="T215" s="79" t="b">
        <f t="shared" si="136"/>
        <v>0</v>
      </c>
      <c r="U215" s="79" t="b">
        <f t="shared" si="137"/>
        <v>0</v>
      </c>
      <c r="V215" s="79" t="b">
        <f t="shared" si="138"/>
        <v>0</v>
      </c>
      <c r="W215" s="79" t="b">
        <f t="shared" si="139"/>
        <v>0</v>
      </c>
      <c r="X215" s="79" t="b">
        <f t="shared" si="140"/>
        <v>0</v>
      </c>
      <c r="Y215" s="81" t="b">
        <f t="shared" si="141"/>
        <v>0</v>
      </c>
      <c r="Z215" s="59"/>
      <c r="AA215" s="60"/>
      <c r="AB215" s="60"/>
      <c r="AC215" s="60"/>
      <c r="AD215" s="60"/>
      <c r="AE215" s="60"/>
      <c r="AF215" s="60"/>
      <c r="AG215" s="60"/>
      <c r="AH215" s="60"/>
      <c r="AI215" s="60"/>
      <c r="AJ215" s="60"/>
      <c r="AK215" s="60"/>
      <c r="AL215" s="60"/>
      <c r="AM215" s="60"/>
      <c r="AN215" s="60"/>
      <c r="AO215" s="60"/>
      <c r="AP215" s="60"/>
      <c r="AQ215" s="60"/>
      <c r="AR215" s="60"/>
      <c r="AS215" s="60"/>
      <c r="AT215" s="60"/>
      <c r="AU215" s="60"/>
      <c r="AV215" s="60"/>
      <c r="AW215" s="60"/>
      <c r="AX215" s="60"/>
      <c r="AY215" s="60"/>
      <c r="AZ215" s="60"/>
      <c r="BA215" s="61"/>
      <c r="BC215" s="187" t="b">
        <f t="shared" si="142"/>
        <v>0</v>
      </c>
      <c r="BD215" s="185"/>
      <c r="BE215" s="185"/>
      <c r="BF215" s="185"/>
      <c r="BG215" s="185"/>
      <c r="BH215" s="185" t="b">
        <f t="shared" si="143"/>
        <v>0</v>
      </c>
      <c r="BI215" s="185"/>
      <c r="BJ215" s="185"/>
      <c r="BK215" s="185"/>
      <c r="BL215" s="186"/>
      <c r="BM215" s="95"/>
      <c r="BN215" s="205"/>
      <c r="BO215" s="162"/>
      <c r="BP215" s="168"/>
      <c r="BQ215" s="168"/>
    </row>
    <row r="216" spans="1:69" ht="12" customHeight="1" x14ac:dyDescent="0.25">
      <c r="A216" s="56" t="s">
        <v>1</v>
      </c>
      <c r="B216" s="58">
        <v>27</v>
      </c>
      <c r="C216" s="57">
        <v>42068</v>
      </c>
      <c r="D216" s="80" t="b">
        <f t="shared" si="122"/>
        <v>0</v>
      </c>
      <c r="E216" s="79" t="b">
        <f t="shared" si="148"/>
        <v>0</v>
      </c>
      <c r="F216" s="79" t="b">
        <f t="shared" si="149"/>
        <v>0</v>
      </c>
      <c r="G216" s="79" t="b">
        <f t="shared" si="123"/>
        <v>0</v>
      </c>
      <c r="H216" s="79" t="b">
        <f t="shared" si="124"/>
        <v>0</v>
      </c>
      <c r="I216" s="79" t="b">
        <f t="shared" si="125"/>
        <v>0</v>
      </c>
      <c r="J216" s="79" t="b">
        <f t="shared" si="126"/>
        <v>0</v>
      </c>
      <c r="K216" s="79" t="b">
        <f t="shared" si="127"/>
        <v>0</v>
      </c>
      <c r="L216" s="86" t="b">
        <f t="shared" si="128"/>
        <v>0</v>
      </c>
      <c r="M216" s="79" t="b">
        <f t="shared" si="129"/>
        <v>0</v>
      </c>
      <c r="N216" s="96" t="b">
        <f t="shared" si="130"/>
        <v>0</v>
      </c>
      <c r="O216" s="79" t="b">
        <f t="shared" si="131"/>
        <v>0</v>
      </c>
      <c r="P216" s="79" t="b">
        <f t="shared" si="132"/>
        <v>0</v>
      </c>
      <c r="Q216" s="79" t="b">
        <f t="shared" si="133"/>
        <v>0</v>
      </c>
      <c r="R216" s="79" t="b">
        <f t="shared" si="134"/>
        <v>0</v>
      </c>
      <c r="S216" s="79" t="b">
        <f t="shared" si="135"/>
        <v>0</v>
      </c>
      <c r="T216" s="79" t="b">
        <f t="shared" si="136"/>
        <v>0</v>
      </c>
      <c r="U216" s="79" t="b">
        <f t="shared" si="137"/>
        <v>0</v>
      </c>
      <c r="V216" s="79" t="b">
        <f t="shared" si="138"/>
        <v>0</v>
      </c>
      <c r="W216" s="79" t="b">
        <f t="shared" si="139"/>
        <v>0</v>
      </c>
      <c r="X216" s="79" t="b">
        <f t="shared" si="140"/>
        <v>0</v>
      </c>
      <c r="Y216" s="81" t="b">
        <f t="shared" si="141"/>
        <v>0</v>
      </c>
      <c r="Z216" s="59"/>
      <c r="AA216" s="60"/>
      <c r="AB216" s="60"/>
      <c r="AC216" s="60"/>
      <c r="AD216" s="60"/>
      <c r="AE216" s="60"/>
      <c r="AF216" s="60"/>
      <c r="AG216" s="60"/>
      <c r="AH216" s="60"/>
      <c r="AI216" s="60"/>
      <c r="AJ216" s="60"/>
      <c r="AK216" s="60"/>
      <c r="AL216" s="60"/>
      <c r="AM216" s="60"/>
      <c r="AN216" s="60"/>
      <c r="AO216" s="60"/>
      <c r="AP216" s="60"/>
      <c r="AQ216" s="60"/>
      <c r="AR216" s="60"/>
      <c r="AS216" s="60"/>
      <c r="AT216" s="60"/>
      <c r="AU216" s="60"/>
      <c r="AV216" s="60"/>
      <c r="AW216" s="60"/>
      <c r="AX216" s="60"/>
      <c r="AY216" s="60"/>
      <c r="AZ216" s="60"/>
      <c r="BA216" s="61"/>
      <c r="BC216" s="187" t="b">
        <f t="shared" si="142"/>
        <v>0</v>
      </c>
      <c r="BD216" s="185"/>
      <c r="BE216" s="185"/>
      <c r="BF216" s="185"/>
      <c r="BG216" s="185"/>
      <c r="BH216" s="185" t="b">
        <f t="shared" si="143"/>
        <v>0</v>
      </c>
      <c r="BI216" s="185"/>
      <c r="BJ216" s="185"/>
      <c r="BK216" s="185"/>
      <c r="BL216" s="186"/>
      <c r="BM216" s="95"/>
      <c r="BN216" s="205"/>
      <c r="BO216" s="162"/>
      <c r="BP216" s="168"/>
      <c r="BQ216" s="168"/>
    </row>
    <row r="217" spans="1:69" ht="12" customHeight="1" x14ac:dyDescent="0.25">
      <c r="A217" s="56" t="s">
        <v>2</v>
      </c>
      <c r="B217" s="58">
        <v>27</v>
      </c>
      <c r="C217" s="57">
        <v>42069</v>
      </c>
      <c r="D217" s="80" t="b">
        <f t="shared" si="122"/>
        <v>0</v>
      </c>
      <c r="E217" s="79" t="b">
        <f t="shared" si="148"/>
        <v>0</v>
      </c>
      <c r="F217" s="79" t="b">
        <f t="shared" si="149"/>
        <v>0</v>
      </c>
      <c r="G217" s="79" t="b">
        <f t="shared" si="123"/>
        <v>0</v>
      </c>
      <c r="H217" s="79" t="b">
        <f t="shared" si="124"/>
        <v>0</v>
      </c>
      <c r="I217" s="79" t="b">
        <f t="shared" si="125"/>
        <v>0</v>
      </c>
      <c r="J217" s="79" t="b">
        <f t="shared" si="126"/>
        <v>0</v>
      </c>
      <c r="K217" s="79" t="b">
        <f t="shared" si="127"/>
        <v>0</v>
      </c>
      <c r="L217" s="86" t="b">
        <f t="shared" si="128"/>
        <v>0</v>
      </c>
      <c r="M217" s="79" t="b">
        <f t="shared" si="129"/>
        <v>0</v>
      </c>
      <c r="N217" s="96" t="b">
        <f t="shared" si="130"/>
        <v>0</v>
      </c>
      <c r="O217" s="79" t="b">
        <f t="shared" si="131"/>
        <v>0</v>
      </c>
      <c r="P217" s="79" t="b">
        <f t="shared" si="132"/>
        <v>0</v>
      </c>
      <c r="Q217" s="79" t="b">
        <f t="shared" si="133"/>
        <v>0</v>
      </c>
      <c r="R217" s="79" t="b">
        <f t="shared" si="134"/>
        <v>0</v>
      </c>
      <c r="S217" s="79" t="b">
        <f t="shared" si="135"/>
        <v>0</v>
      </c>
      <c r="T217" s="79" t="b">
        <f t="shared" si="136"/>
        <v>0</v>
      </c>
      <c r="U217" s="79" t="b">
        <f t="shared" si="137"/>
        <v>0</v>
      </c>
      <c r="V217" s="79" t="b">
        <f t="shared" si="138"/>
        <v>0</v>
      </c>
      <c r="W217" s="79" t="b">
        <f t="shared" si="139"/>
        <v>0</v>
      </c>
      <c r="X217" s="79" t="b">
        <f t="shared" si="140"/>
        <v>0</v>
      </c>
      <c r="Y217" s="81" t="b">
        <f t="shared" si="141"/>
        <v>0</v>
      </c>
      <c r="Z217" s="59"/>
      <c r="AA217" s="60"/>
      <c r="AB217" s="60"/>
      <c r="AC217" s="60"/>
      <c r="AD217" s="60"/>
      <c r="AE217" s="60"/>
      <c r="AF217" s="60"/>
      <c r="AG217" s="60"/>
      <c r="AH217" s="60"/>
      <c r="AI217" s="60"/>
      <c r="AJ217" s="60"/>
      <c r="AK217" s="60"/>
      <c r="AL217" s="60"/>
      <c r="AM217" s="60"/>
      <c r="AN217" s="60"/>
      <c r="AO217" s="60"/>
      <c r="AP217" s="60"/>
      <c r="AQ217" s="60"/>
      <c r="AR217" s="60"/>
      <c r="AS217" s="60"/>
      <c r="AT217" s="60"/>
      <c r="AU217" s="60"/>
      <c r="AV217" s="60"/>
      <c r="AW217" s="60"/>
      <c r="AX217" s="60"/>
      <c r="AY217" s="60"/>
      <c r="AZ217" s="60"/>
      <c r="BA217" s="61"/>
      <c r="BC217" s="187" t="b">
        <f t="shared" si="142"/>
        <v>0</v>
      </c>
      <c r="BD217" s="185"/>
      <c r="BE217" s="185"/>
      <c r="BF217" s="185"/>
      <c r="BG217" s="185"/>
      <c r="BH217" s="185" t="b">
        <f t="shared" si="143"/>
        <v>0</v>
      </c>
      <c r="BI217" s="185"/>
      <c r="BJ217" s="185"/>
      <c r="BK217" s="185"/>
      <c r="BL217" s="186"/>
      <c r="BM217" s="95"/>
      <c r="BN217" s="205"/>
      <c r="BO217" s="162"/>
      <c r="BP217" s="168"/>
      <c r="BQ217" s="168"/>
    </row>
    <row r="218" spans="1:69" ht="12" customHeight="1" x14ac:dyDescent="0.25">
      <c r="A218" s="56" t="s">
        <v>3</v>
      </c>
      <c r="B218" s="58">
        <v>27</v>
      </c>
      <c r="C218" s="57">
        <v>42070</v>
      </c>
      <c r="D218" s="80" t="b">
        <f t="shared" si="122"/>
        <v>0</v>
      </c>
      <c r="E218" s="79" t="b">
        <f t="shared" si="148"/>
        <v>0</v>
      </c>
      <c r="F218" s="79" t="b">
        <f t="shared" si="149"/>
        <v>0</v>
      </c>
      <c r="G218" s="79" t="b">
        <f t="shared" si="123"/>
        <v>0</v>
      </c>
      <c r="H218" s="79" t="b">
        <f t="shared" si="124"/>
        <v>0</v>
      </c>
      <c r="I218" s="79" t="b">
        <f t="shared" si="125"/>
        <v>0</v>
      </c>
      <c r="J218" s="79" t="b">
        <f t="shared" si="126"/>
        <v>0</v>
      </c>
      <c r="K218" s="79" t="b">
        <f t="shared" si="127"/>
        <v>0</v>
      </c>
      <c r="L218" s="86" t="b">
        <f t="shared" si="128"/>
        <v>0</v>
      </c>
      <c r="M218" s="79" t="b">
        <f t="shared" si="129"/>
        <v>0</v>
      </c>
      <c r="N218" s="96" t="b">
        <f t="shared" si="130"/>
        <v>0</v>
      </c>
      <c r="O218" s="79" t="b">
        <f t="shared" si="131"/>
        <v>0</v>
      </c>
      <c r="P218" s="79" t="b">
        <f t="shared" si="132"/>
        <v>0</v>
      </c>
      <c r="Q218" s="79" t="b">
        <f t="shared" si="133"/>
        <v>0</v>
      </c>
      <c r="R218" s="79" t="b">
        <f t="shared" si="134"/>
        <v>0</v>
      </c>
      <c r="S218" s="79" t="b">
        <f t="shared" si="135"/>
        <v>0</v>
      </c>
      <c r="T218" s="79" t="b">
        <f t="shared" si="136"/>
        <v>0</v>
      </c>
      <c r="U218" s="79" t="b">
        <f t="shared" si="137"/>
        <v>0</v>
      </c>
      <c r="V218" s="79" t="b">
        <f t="shared" si="138"/>
        <v>0</v>
      </c>
      <c r="W218" s="79" t="b">
        <f t="shared" si="139"/>
        <v>0</v>
      </c>
      <c r="X218" s="79" t="b">
        <f t="shared" si="140"/>
        <v>0</v>
      </c>
      <c r="Y218" s="81" t="b">
        <f t="shared" si="141"/>
        <v>0</v>
      </c>
      <c r="Z218" s="59"/>
      <c r="AA218" s="60"/>
      <c r="AB218" s="60"/>
      <c r="AC218" s="60"/>
      <c r="AD218" s="60"/>
      <c r="AE218" s="60"/>
      <c r="AF218" s="60"/>
      <c r="AG218" s="60"/>
      <c r="AH218" s="60"/>
      <c r="AI218" s="60"/>
      <c r="AJ218" s="60"/>
      <c r="AK218" s="60"/>
      <c r="AL218" s="60"/>
      <c r="AM218" s="60"/>
      <c r="AN218" s="60"/>
      <c r="AO218" s="60"/>
      <c r="AP218" s="60"/>
      <c r="AQ218" s="60"/>
      <c r="AR218" s="60"/>
      <c r="AS218" s="60"/>
      <c r="AT218" s="60"/>
      <c r="AU218" s="60"/>
      <c r="AV218" s="60"/>
      <c r="AW218" s="60"/>
      <c r="AX218" s="60"/>
      <c r="AY218" s="60"/>
      <c r="AZ218" s="60"/>
      <c r="BA218" s="61"/>
      <c r="BC218" s="187" t="b">
        <f t="shared" si="142"/>
        <v>0</v>
      </c>
      <c r="BD218" s="185"/>
      <c r="BE218" s="185"/>
      <c r="BF218" s="185"/>
      <c r="BG218" s="185"/>
      <c r="BH218" s="185" t="b">
        <f t="shared" si="143"/>
        <v>0</v>
      </c>
      <c r="BI218" s="185"/>
      <c r="BJ218" s="185"/>
      <c r="BK218" s="185"/>
      <c r="BL218" s="186"/>
      <c r="BM218" s="95"/>
      <c r="BN218" s="205"/>
      <c r="BO218" s="162"/>
      <c r="BP218" s="168"/>
      <c r="BQ218" s="168"/>
    </row>
    <row r="219" spans="1:69" ht="12" customHeight="1" thickBot="1" x14ac:dyDescent="0.3">
      <c r="A219" s="56" t="s">
        <v>4</v>
      </c>
      <c r="B219" s="63">
        <v>27</v>
      </c>
      <c r="C219" s="62">
        <v>42071</v>
      </c>
      <c r="D219" s="84" t="b">
        <f t="shared" si="122"/>
        <v>0</v>
      </c>
      <c r="E219" s="82" t="b">
        <f t="shared" si="148"/>
        <v>0</v>
      </c>
      <c r="F219" s="82" t="b">
        <f t="shared" si="149"/>
        <v>0</v>
      </c>
      <c r="G219" s="82" t="b">
        <f t="shared" si="123"/>
        <v>0</v>
      </c>
      <c r="H219" s="82" t="b">
        <f t="shared" si="124"/>
        <v>0</v>
      </c>
      <c r="I219" s="82" t="b">
        <f t="shared" si="125"/>
        <v>0</v>
      </c>
      <c r="J219" s="82" t="b">
        <f t="shared" si="126"/>
        <v>0</v>
      </c>
      <c r="K219" s="82" t="b">
        <f t="shared" si="127"/>
        <v>0</v>
      </c>
      <c r="L219" s="87" t="b">
        <f t="shared" si="128"/>
        <v>0</v>
      </c>
      <c r="M219" s="82" t="b">
        <f t="shared" si="129"/>
        <v>0</v>
      </c>
      <c r="N219" s="94" t="b">
        <f t="shared" si="130"/>
        <v>0</v>
      </c>
      <c r="O219" s="82" t="b">
        <f t="shared" si="131"/>
        <v>0</v>
      </c>
      <c r="P219" s="82" t="b">
        <f t="shared" si="132"/>
        <v>0</v>
      </c>
      <c r="Q219" s="82" t="b">
        <f t="shared" si="133"/>
        <v>0</v>
      </c>
      <c r="R219" s="82" t="b">
        <f t="shared" si="134"/>
        <v>0</v>
      </c>
      <c r="S219" s="82" t="b">
        <f t="shared" si="135"/>
        <v>0</v>
      </c>
      <c r="T219" s="82" t="b">
        <f t="shared" si="136"/>
        <v>0</v>
      </c>
      <c r="U219" s="82" t="b">
        <f t="shared" si="137"/>
        <v>0</v>
      </c>
      <c r="V219" s="82" t="b">
        <f t="shared" si="138"/>
        <v>0</v>
      </c>
      <c r="W219" s="82" t="b">
        <f t="shared" si="139"/>
        <v>0</v>
      </c>
      <c r="X219" s="82" t="b">
        <f t="shared" si="140"/>
        <v>0</v>
      </c>
      <c r="Y219" s="83" t="b">
        <f t="shared" si="141"/>
        <v>0</v>
      </c>
      <c r="Z219" s="59"/>
      <c r="AA219" s="60"/>
      <c r="AB219" s="60"/>
      <c r="AC219" s="60"/>
      <c r="AD219" s="60"/>
      <c r="AE219" s="60"/>
      <c r="AF219" s="60"/>
      <c r="AG219" s="60"/>
      <c r="AH219" s="60"/>
      <c r="AI219" s="60"/>
      <c r="AJ219" s="60"/>
      <c r="AK219" s="60"/>
      <c r="AL219" s="60"/>
      <c r="AM219" s="60"/>
      <c r="AN219" s="60"/>
      <c r="AO219" s="60"/>
      <c r="AP219" s="60"/>
      <c r="AQ219" s="60"/>
      <c r="AR219" s="60"/>
      <c r="AS219" s="60"/>
      <c r="AT219" s="60"/>
      <c r="AU219" s="60"/>
      <c r="AV219" s="60"/>
      <c r="AW219" s="60"/>
      <c r="AX219" s="60"/>
      <c r="AY219" s="60"/>
      <c r="AZ219" s="60"/>
      <c r="BA219" s="61"/>
      <c r="BC219" s="193" t="b">
        <f t="shared" si="142"/>
        <v>0</v>
      </c>
      <c r="BD219" s="194"/>
      <c r="BE219" s="194"/>
      <c r="BF219" s="194"/>
      <c r="BG219" s="194"/>
      <c r="BH219" s="194" t="b">
        <f t="shared" si="143"/>
        <v>0</v>
      </c>
      <c r="BI219" s="194"/>
      <c r="BJ219" s="194"/>
      <c r="BK219" s="194"/>
      <c r="BL219" s="195"/>
      <c r="BM219" s="93"/>
      <c r="BN219" s="206"/>
      <c r="BO219" s="163"/>
      <c r="BP219" s="169"/>
      <c r="BQ219" s="169"/>
    </row>
    <row r="220" spans="1:69" ht="12" customHeight="1" x14ac:dyDescent="0.25">
      <c r="A220" s="75" t="s">
        <v>0</v>
      </c>
      <c r="B220" s="51">
        <v>28</v>
      </c>
      <c r="C220" s="50">
        <v>42072</v>
      </c>
      <c r="D220" s="64" t="b">
        <f t="shared" si="122"/>
        <v>0</v>
      </c>
      <c r="E220" s="52" t="b">
        <f>IF(COUNTIF(Z220:BA220,"Cardio1")&gt;0, "Cardio matin")</f>
        <v>0</v>
      </c>
      <c r="F220" s="52" t="b">
        <f>IF(COUNTIF(Z220:BA220,"Cardio2")&gt;0, "Cardio après-midi")</f>
        <v>0</v>
      </c>
      <c r="G220" s="52" t="b">
        <f t="shared" si="123"/>
        <v>0</v>
      </c>
      <c r="H220" s="52" t="b">
        <f t="shared" si="124"/>
        <v>0</v>
      </c>
      <c r="I220" s="52" t="b">
        <f t="shared" si="125"/>
        <v>0</v>
      </c>
      <c r="J220" s="52" t="b">
        <f t="shared" si="126"/>
        <v>0</v>
      </c>
      <c r="K220" s="52" t="b">
        <f t="shared" si="127"/>
        <v>0</v>
      </c>
      <c r="L220" s="85" t="b">
        <f t="shared" si="128"/>
        <v>0</v>
      </c>
      <c r="M220" s="52" t="b">
        <f t="shared" si="129"/>
        <v>0</v>
      </c>
      <c r="N220" s="98" t="b">
        <f t="shared" si="130"/>
        <v>0</v>
      </c>
      <c r="O220" s="52" t="b">
        <f t="shared" si="131"/>
        <v>0</v>
      </c>
      <c r="P220" s="52" t="b">
        <f t="shared" si="132"/>
        <v>0</v>
      </c>
      <c r="Q220" s="52" t="b">
        <f t="shared" si="133"/>
        <v>0</v>
      </c>
      <c r="R220" s="52" t="b">
        <f t="shared" si="134"/>
        <v>0</v>
      </c>
      <c r="S220" s="52" t="b">
        <f t="shared" si="135"/>
        <v>0</v>
      </c>
      <c r="T220" s="52" t="b">
        <f t="shared" si="136"/>
        <v>0</v>
      </c>
      <c r="U220" s="52" t="b">
        <f t="shared" si="137"/>
        <v>0</v>
      </c>
      <c r="V220" s="52" t="b">
        <f t="shared" si="138"/>
        <v>0</v>
      </c>
      <c r="W220" s="52" t="b">
        <f t="shared" si="139"/>
        <v>0</v>
      </c>
      <c r="X220" s="52" t="b">
        <f t="shared" si="140"/>
        <v>0</v>
      </c>
      <c r="Y220" s="53" t="b">
        <f t="shared" si="141"/>
        <v>0</v>
      </c>
      <c r="Z220" s="65"/>
      <c r="AA220" s="54"/>
      <c r="AB220" s="54"/>
      <c r="AC220" s="54"/>
      <c r="AD220" s="54"/>
      <c r="AE220" s="54"/>
      <c r="AF220" s="54"/>
      <c r="AG220" s="54"/>
      <c r="AH220" s="54"/>
      <c r="AI220" s="54"/>
      <c r="AJ220" s="54"/>
      <c r="AK220" s="54"/>
      <c r="AL220" s="54"/>
      <c r="AM220" s="54"/>
      <c r="AN220" s="54"/>
      <c r="AO220" s="54"/>
      <c r="AP220" s="54"/>
      <c r="AQ220" s="54"/>
      <c r="AR220" s="54"/>
      <c r="AS220" s="54"/>
      <c r="AT220" s="54"/>
      <c r="AU220" s="54"/>
      <c r="AV220" s="54"/>
      <c r="AW220" s="54"/>
      <c r="AX220" s="54"/>
      <c r="AY220" s="54"/>
      <c r="AZ220" s="54"/>
      <c r="BA220" s="55"/>
      <c r="BC220" s="188" t="b">
        <f t="shared" si="142"/>
        <v>0</v>
      </c>
      <c r="BD220" s="189"/>
      <c r="BE220" s="189"/>
      <c r="BF220" s="189"/>
      <c r="BG220" s="189"/>
      <c r="BH220" s="189" t="b">
        <f t="shared" si="143"/>
        <v>0</v>
      </c>
      <c r="BI220" s="189"/>
      <c r="BJ220" s="189"/>
      <c r="BK220" s="189"/>
      <c r="BL220" s="190"/>
      <c r="BM220" s="97"/>
      <c r="BN220" s="204">
        <v>32</v>
      </c>
      <c r="BO220" s="161"/>
      <c r="BP220" s="167"/>
      <c r="BQ220" s="167"/>
    </row>
    <row r="221" spans="1:69" ht="12" customHeight="1" x14ac:dyDescent="0.25">
      <c r="A221" s="74" t="s">
        <v>80</v>
      </c>
      <c r="B221" s="58">
        <v>28</v>
      </c>
      <c r="C221" s="57">
        <v>42073</v>
      </c>
      <c r="D221" s="80" t="b">
        <f t="shared" si="122"/>
        <v>0</v>
      </c>
      <c r="E221" s="79" t="b">
        <f t="shared" ref="E221:E226" si="150">IF(COUNTIF(Z221:BA221,"Cardio.")&gt;0, "Cardio1")</f>
        <v>0</v>
      </c>
      <c r="F221" s="79" t="b">
        <f t="shared" ref="F221:F226" si="151">IF(COUNTIF(Z221:BA221,"Cardio")&gt;0, "Cardio2")</f>
        <v>0</v>
      </c>
      <c r="G221" s="79" t="b">
        <f t="shared" si="123"/>
        <v>0</v>
      </c>
      <c r="H221" s="79" t="b">
        <f t="shared" si="124"/>
        <v>0</v>
      </c>
      <c r="I221" s="79" t="b">
        <f t="shared" si="125"/>
        <v>0</v>
      </c>
      <c r="J221" s="79" t="b">
        <f t="shared" si="126"/>
        <v>0</v>
      </c>
      <c r="K221" s="79" t="b">
        <f t="shared" si="127"/>
        <v>0</v>
      </c>
      <c r="L221" s="86" t="b">
        <f t="shared" si="128"/>
        <v>0</v>
      </c>
      <c r="M221" s="79" t="b">
        <f t="shared" si="129"/>
        <v>0</v>
      </c>
      <c r="N221" s="96" t="b">
        <f t="shared" si="130"/>
        <v>0</v>
      </c>
      <c r="O221" s="79" t="b">
        <f t="shared" si="131"/>
        <v>0</v>
      </c>
      <c r="P221" s="79" t="b">
        <f t="shared" si="132"/>
        <v>0</v>
      </c>
      <c r="Q221" s="79" t="b">
        <f t="shared" si="133"/>
        <v>0</v>
      </c>
      <c r="R221" s="79" t="b">
        <f t="shared" si="134"/>
        <v>0</v>
      </c>
      <c r="S221" s="79" t="b">
        <f t="shared" si="135"/>
        <v>0</v>
      </c>
      <c r="T221" s="79" t="b">
        <f t="shared" si="136"/>
        <v>0</v>
      </c>
      <c r="U221" s="79" t="b">
        <f t="shared" si="137"/>
        <v>0</v>
      </c>
      <c r="V221" s="79" t="b">
        <f t="shared" si="138"/>
        <v>0</v>
      </c>
      <c r="W221" s="79" t="b">
        <f t="shared" si="139"/>
        <v>0</v>
      </c>
      <c r="X221" s="79" t="b">
        <f t="shared" si="140"/>
        <v>0</v>
      </c>
      <c r="Y221" s="81" t="b">
        <f t="shared" si="141"/>
        <v>0</v>
      </c>
      <c r="Z221" s="59"/>
      <c r="AA221" s="60"/>
      <c r="AB221" s="60"/>
      <c r="AC221" s="60"/>
      <c r="AD221" s="60"/>
      <c r="AE221" s="60"/>
      <c r="AF221" s="60"/>
      <c r="AG221" s="60"/>
      <c r="AH221" s="60"/>
      <c r="AI221" s="60"/>
      <c r="AJ221" s="60"/>
      <c r="AK221" s="60"/>
      <c r="AL221" s="60"/>
      <c r="AM221" s="60"/>
      <c r="AN221" s="60"/>
      <c r="AO221" s="60"/>
      <c r="AP221" s="60"/>
      <c r="AQ221" s="60"/>
      <c r="AR221" s="60"/>
      <c r="AS221" s="60"/>
      <c r="AT221" s="60"/>
      <c r="AU221" s="60"/>
      <c r="AV221" s="60"/>
      <c r="AW221" s="60"/>
      <c r="AX221" s="60"/>
      <c r="AY221" s="60"/>
      <c r="AZ221" s="60"/>
      <c r="BA221" s="61"/>
      <c r="BC221" s="187" t="b">
        <f t="shared" si="142"/>
        <v>0</v>
      </c>
      <c r="BD221" s="185"/>
      <c r="BE221" s="185"/>
      <c r="BF221" s="185"/>
      <c r="BG221" s="185"/>
      <c r="BH221" s="185" t="b">
        <f t="shared" si="143"/>
        <v>0</v>
      </c>
      <c r="BI221" s="185"/>
      <c r="BJ221" s="185"/>
      <c r="BK221" s="185"/>
      <c r="BL221" s="186"/>
      <c r="BM221" s="95"/>
      <c r="BN221" s="205"/>
      <c r="BO221" s="162"/>
      <c r="BP221" s="168"/>
      <c r="BQ221" s="168"/>
    </row>
    <row r="222" spans="1:69" ht="12" customHeight="1" x14ac:dyDescent="0.25">
      <c r="A222" s="74" t="s">
        <v>81</v>
      </c>
      <c r="B222" s="58">
        <v>28</v>
      </c>
      <c r="C222" s="57">
        <v>42074</v>
      </c>
      <c r="D222" s="80" t="b">
        <f t="shared" si="122"/>
        <v>0</v>
      </c>
      <c r="E222" s="79" t="b">
        <f t="shared" si="150"/>
        <v>0</v>
      </c>
      <c r="F222" s="79" t="b">
        <f t="shared" si="151"/>
        <v>0</v>
      </c>
      <c r="G222" s="79" t="b">
        <f t="shared" si="123"/>
        <v>0</v>
      </c>
      <c r="H222" s="79" t="b">
        <f t="shared" si="124"/>
        <v>0</v>
      </c>
      <c r="I222" s="79" t="b">
        <f t="shared" si="125"/>
        <v>0</v>
      </c>
      <c r="J222" s="79" t="b">
        <f t="shared" si="126"/>
        <v>0</v>
      </c>
      <c r="K222" s="79" t="b">
        <f t="shared" si="127"/>
        <v>0</v>
      </c>
      <c r="L222" s="86" t="b">
        <f t="shared" si="128"/>
        <v>0</v>
      </c>
      <c r="M222" s="79" t="b">
        <f t="shared" si="129"/>
        <v>0</v>
      </c>
      <c r="N222" s="96" t="b">
        <f t="shared" si="130"/>
        <v>0</v>
      </c>
      <c r="O222" s="79" t="b">
        <f t="shared" si="131"/>
        <v>0</v>
      </c>
      <c r="P222" s="79" t="b">
        <f t="shared" si="132"/>
        <v>0</v>
      </c>
      <c r="Q222" s="79" t="b">
        <f t="shared" si="133"/>
        <v>0</v>
      </c>
      <c r="R222" s="79" t="b">
        <f t="shared" si="134"/>
        <v>0</v>
      </c>
      <c r="S222" s="79" t="b">
        <f t="shared" si="135"/>
        <v>0</v>
      </c>
      <c r="T222" s="79" t="b">
        <f t="shared" si="136"/>
        <v>0</v>
      </c>
      <c r="U222" s="79" t="b">
        <f t="shared" si="137"/>
        <v>0</v>
      </c>
      <c r="V222" s="79" t="b">
        <f t="shared" si="138"/>
        <v>0</v>
      </c>
      <c r="W222" s="79" t="b">
        <f t="shared" si="139"/>
        <v>0</v>
      </c>
      <c r="X222" s="79" t="b">
        <f t="shared" si="140"/>
        <v>0</v>
      </c>
      <c r="Y222" s="81" t="b">
        <f t="shared" si="141"/>
        <v>0</v>
      </c>
      <c r="Z222" s="59"/>
      <c r="AA222" s="60"/>
      <c r="AB222" s="60"/>
      <c r="AC222" s="60"/>
      <c r="AD222" s="60"/>
      <c r="AE222" s="60"/>
      <c r="AF222" s="60"/>
      <c r="AG222" s="60"/>
      <c r="AH222" s="60"/>
      <c r="AI222" s="60"/>
      <c r="AJ222" s="60"/>
      <c r="AK222" s="60"/>
      <c r="AL222" s="60"/>
      <c r="AM222" s="60"/>
      <c r="AN222" s="60"/>
      <c r="AO222" s="60"/>
      <c r="AP222" s="60"/>
      <c r="AQ222" s="60"/>
      <c r="AR222" s="60"/>
      <c r="AS222" s="60"/>
      <c r="AT222" s="60"/>
      <c r="AU222" s="60"/>
      <c r="AV222" s="60"/>
      <c r="AW222" s="60"/>
      <c r="AX222" s="60"/>
      <c r="AY222" s="60"/>
      <c r="AZ222" s="60"/>
      <c r="BA222" s="61"/>
      <c r="BC222" s="187" t="b">
        <f t="shared" si="142"/>
        <v>0</v>
      </c>
      <c r="BD222" s="185"/>
      <c r="BE222" s="185"/>
      <c r="BF222" s="185"/>
      <c r="BG222" s="185"/>
      <c r="BH222" s="185" t="b">
        <f t="shared" si="143"/>
        <v>0</v>
      </c>
      <c r="BI222" s="185"/>
      <c r="BJ222" s="185"/>
      <c r="BK222" s="185"/>
      <c r="BL222" s="186"/>
      <c r="BM222" s="95"/>
      <c r="BN222" s="205"/>
      <c r="BO222" s="162"/>
      <c r="BP222" s="168"/>
      <c r="BQ222" s="168"/>
    </row>
    <row r="223" spans="1:69" ht="12" customHeight="1" x14ac:dyDescent="0.25">
      <c r="A223" s="74" t="s">
        <v>1</v>
      </c>
      <c r="B223" s="58">
        <v>28</v>
      </c>
      <c r="C223" s="57">
        <v>42075</v>
      </c>
      <c r="D223" s="80" t="b">
        <f t="shared" si="122"/>
        <v>0</v>
      </c>
      <c r="E223" s="79" t="b">
        <f t="shared" si="150"/>
        <v>0</v>
      </c>
      <c r="F223" s="79" t="b">
        <f t="shared" si="151"/>
        <v>0</v>
      </c>
      <c r="G223" s="79" t="b">
        <f t="shared" si="123"/>
        <v>0</v>
      </c>
      <c r="H223" s="79" t="b">
        <f t="shared" si="124"/>
        <v>0</v>
      </c>
      <c r="I223" s="79" t="b">
        <f t="shared" si="125"/>
        <v>0</v>
      </c>
      <c r="J223" s="79" t="b">
        <f t="shared" si="126"/>
        <v>0</v>
      </c>
      <c r="K223" s="79" t="b">
        <f t="shared" si="127"/>
        <v>0</v>
      </c>
      <c r="L223" s="86" t="b">
        <f t="shared" si="128"/>
        <v>0</v>
      </c>
      <c r="M223" s="79" t="b">
        <f t="shared" si="129"/>
        <v>0</v>
      </c>
      <c r="N223" s="96" t="b">
        <f t="shared" si="130"/>
        <v>0</v>
      </c>
      <c r="O223" s="79" t="b">
        <f t="shared" si="131"/>
        <v>0</v>
      </c>
      <c r="P223" s="79" t="b">
        <f t="shared" si="132"/>
        <v>0</v>
      </c>
      <c r="Q223" s="79" t="b">
        <f t="shared" si="133"/>
        <v>0</v>
      </c>
      <c r="R223" s="79" t="b">
        <f t="shared" si="134"/>
        <v>0</v>
      </c>
      <c r="S223" s="79" t="b">
        <f t="shared" si="135"/>
        <v>0</v>
      </c>
      <c r="T223" s="79" t="b">
        <f t="shared" si="136"/>
        <v>0</v>
      </c>
      <c r="U223" s="79" t="b">
        <f t="shared" si="137"/>
        <v>0</v>
      </c>
      <c r="V223" s="79" t="b">
        <f t="shared" si="138"/>
        <v>0</v>
      </c>
      <c r="W223" s="79" t="b">
        <f t="shared" si="139"/>
        <v>0</v>
      </c>
      <c r="X223" s="79" t="b">
        <f t="shared" si="140"/>
        <v>0</v>
      </c>
      <c r="Y223" s="81" t="b">
        <f t="shared" si="141"/>
        <v>0</v>
      </c>
      <c r="Z223" s="59"/>
      <c r="AA223" s="60"/>
      <c r="AB223" s="60"/>
      <c r="AC223" s="60"/>
      <c r="AD223" s="60"/>
      <c r="AE223" s="60"/>
      <c r="AF223" s="60"/>
      <c r="AG223" s="60"/>
      <c r="AH223" s="60"/>
      <c r="AI223" s="60"/>
      <c r="AJ223" s="60"/>
      <c r="AK223" s="60"/>
      <c r="AL223" s="60"/>
      <c r="AM223" s="60"/>
      <c r="AN223" s="60"/>
      <c r="AO223" s="60"/>
      <c r="AP223" s="60"/>
      <c r="AQ223" s="60"/>
      <c r="AR223" s="60"/>
      <c r="AS223" s="60"/>
      <c r="AT223" s="60"/>
      <c r="AU223" s="60"/>
      <c r="AV223" s="60"/>
      <c r="AW223" s="60"/>
      <c r="AX223" s="60"/>
      <c r="AY223" s="60"/>
      <c r="AZ223" s="60"/>
      <c r="BA223" s="61"/>
      <c r="BC223" s="187" t="b">
        <f t="shared" si="142"/>
        <v>0</v>
      </c>
      <c r="BD223" s="185"/>
      <c r="BE223" s="185"/>
      <c r="BF223" s="185"/>
      <c r="BG223" s="185"/>
      <c r="BH223" s="185" t="b">
        <f t="shared" si="143"/>
        <v>0</v>
      </c>
      <c r="BI223" s="185"/>
      <c r="BJ223" s="185"/>
      <c r="BK223" s="185"/>
      <c r="BL223" s="186"/>
      <c r="BM223" s="95"/>
      <c r="BN223" s="205"/>
      <c r="BO223" s="162"/>
      <c r="BP223" s="168"/>
      <c r="BQ223" s="168"/>
    </row>
    <row r="224" spans="1:69" ht="12" customHeight="1" x14ac:dyDescent="0.25">
      <c r="A224" s="74" t="s">
        <v>2</v>
      </c>
      <c r="B224" s="58">
        <v>28</v>
      </c>
      <c r="C224" s="57">
        <v>42076</v>
      </c>
      <c r="D224" s="80" t="b">
        <f t="shared" si="122"/>
        <v>0</v>
      </c>
      <c r="E224" s="79" t="b">
        <f t="shared" si="150"/>
        <v>0</v>
      </c>
      <c r="F224" s="79" t="b">
        <f t="shared" si="151"/>
        <v>0</v>
      </c>
      <c r="G224" s="79" t="b">
        <f t="shared" si="123"/>
        <v>0</v>
      </c>
      <c r="H224" s="79" t="b">
        <f t="shared" si="124"/>
        <v>0</v>
      </c>
      <c r="I224" s="79" t="b">
        <f t="shared" si="125"/>
        <v>0</v>
      </c>
      <c r="J224" s="79" t="b">
        <f t="shared" si="126"/>
        <v>0</v>
      </c>
      <c r="K224" s="79" t="b">
        <f t="shared" si="127"/>
        <v>0</v>
      </c>
      <c r="L224" s="86" t="b">
        <f t="shared" si="128"/>
        <v>0</v>
      </c>
      <c r="M224" s="79" t="b">
        <f t="shared" si="129"/>
        <v>0</v>
      </c>
      <c r="N224" s="96" t="b">
        <f t="shared" si="130"/>
        <v>0</v>
      </c>
      <c r="O224" s="79" t="b">
        <f t="shared" si="131"/>
        <v>0</v>
      </c>
      <c r="P224" s="79" t="b">
        <f t="shared" si="132"/>
        <v>0</v>
      </c>
      <c r="Q224" s="79" t="b">
        <f t="shared" si="133"/>
        <v>0</v>
      </c>
      <c r="R224" s="79" t="b">
        <f t="shared" si="134"/>
        <v>0</v>
      </c>
      <c r="S224" s="79" t="b">
        <f t="shared" si="135"/>
        <v>0</v>
      </c>
      <c r="T224" s="79" t="b">
        <f t="shared" si="136"/>
        <v>0</v>
      </c>
      <c r="U224" s="79" t="b">
        <f t="shared" si="137"/>
        <v>0</v>
      </c>
      <c r="V224" s="79" t="b">
        <f t="shared" si="138"/>
        <v>0</v>
      </c>
      <c r="W224" s="79" t="b">
        <f t="shared" si="139"/>
        <v>0</v>
      </c>
      <c r="X224" s="79" t="b">
        <f t="shared" si="140"/>
        <v>0</v>
      </c>
      <c r="Y224" s="81" t="b">
        <f t="shared" si="141"/>
        <v>0</v>
      </c>
      <c r="Z224" s="59"/>
      <c r="AA224" s="60"/>
      <c r="AB224" s="60"/>
      <c r="AC224" s="60"/>
      <c r="AD224" s="60"/>
      <c r="AE224" s="60"/>
      <c r="AF224" s="60"/>
      <c r="AG224" s="60"/>
      <c r="AH224" s="60"/>
      <c r="AI224" s="60"/>
      <c r="AJ224" s="60"/>
      <c r="AK224" s="60"/>
      <c r="AL224" s="60"/>
      <c r="AM224" s="60"/>
      <c r="AN224" s="60"/>
      <c r="AO224" s="60"/>
      <c r="AP224" s="60"/>
      <c r="AQ224" s="60"/>
      <c r="AR224" s="60"/>
      <c r="AS224" s="60"/>
      <c r="AT224" s="60"/>
      <c r="AU224" s="60"/>
      <c r="AV224" s="60"/>
      <c r="AW224" s="60"/>
      <c r="AX224" s="60"/>
      <c r="AY224" s="60"/>
      <c r="AZ224" s="60"/>
      <c r="BA224" s="61"/>
      <c r="BC224" s="187" t="b">
        <f t="shared" si="142"/>
        <v>0</v>
      </c>
      <c r="BD224" s="185"/>
      <c r="BE224" s="185"/>
      <c r="BF224" s="185"/>
      <c r="BG224" s="185"/>
      <c r="BH224" s="185" t="b">
        <f t="shared" si="143"/>
        <v>0</v>
      </c>
      <c r="BI224" s="185"/>
      <c r="BJ224" s="185"/>
      <c r="BK224" s="185"/>
      <c r="BL224" s="186"/>
      <c r="BM224" s="95"/>
      <c r="BN224" s="205"/>
      <c r="BO224" s="162"/>
      <c r="BP224" s="168"/>
      <c r="BQ224" s="168"/>
    </row>
    <row r="225" spans="1:69" ht="12" customHeight="1" x14ac:dyDescent="0.25">
      <c r="A225" s="74" t="s">
        <v>3</v>
      </c>
      <c r="B225" s="58">
        <v>28</v>
      </c>
      <c r="C225" s="57">
        <v>42077</v>
      </c>
      <c r="D225" s="80" t="b">
        <f t="shared" si="122"/>
        <v>0</v>
      </c>
      <c r="E225" s="79" t="b">
        <f t="shared" si="150"/>
        <v>0</v>
      </c>
      <c r="F225" s="79" t="b">
        <f t="shared" si="151"/>
        <v>0</v>
      </c>
      <c r="G225" s="79" t="b">
        <f t="shared" si="123"/>
        <v>0</v>
      </c>
      <c r="H225" s="79" t="b">
        <f t="shared" si="124"/>
        <v>0</v>
      </c>
      <c r="I225" s="79" t="b">
        <f t="shared" si="125"/>
        <v>0</v>
      </c>
      <c r="J225" s="79" t="b">
        <f t="shared" si="126"/>
        <v>0</v>
      </c>
      <c r="K225" s="79" t="b">
        <f t="shared" si="127"/>
        <v>0</v>
      </c>
      <c r="L225" s="86" t="b">
        <f t="shared" si="128"/>
        <v>0</v>
      </c>
      <c r="M225" s="79" t="b">
        <f t="shared" si="129"/>
        <v>0</v>
      </c>
      <c r="N225" s="96" t="b">
        <f t="shared" si="130"/>
        <v>0</v>
      </c>
      <c r="O225" s="79" t="b">
        <f t="shared" si="131"/>
        <v>0</v>
      </c>
      <c r="P225" s="79" t="b">
        <f t="shared" si="132"/>
        <v>0</v>
      </c>
      <c r="Q225" s="79" t="b">
        <f t="shared" si="133"/>
        <v>0</v>
      </c>
      <c r="R225" s="79" t="b">
        <f t="shared" si="134"/>
        <v>0</v>
      </c>
      <c r="S225" s="79" t="b">
        <f t="shared" si="135"/>
        <v>0</v>
      </c>
      <c r="T225" s="79" t="b">
        <f t="shared" si="136"/>
        <v>0</v>
      </c>
      <c r="U225" s="79" t="b">
        <f t="shared" si="137"/>
        <v>0</v>
      </c>
      <c r="V225" s="79" t="b">
        <f t="shared" si="138"/>
        <v>0</v>
      </c>
      <c r="W225" s="79" t="b">
        <f t="shared" si="139"/>
        <v>0</v>
      </c>
      <c r="X225" s="79" t="b">
        <f t="shared" si="140"/>
        <v>0</v>
      </c>
      <c r="Y225" s="81" t="b">
        <f t="shared" si="141"/>
        <v>0</v>
      </c>
      <c r="Z225" s="59"/>
      <c r="AA225" s="60"/>
      <c r="AB225" s="60"/>
      <c r="AC225" s="60"/>
      <c r="AD225" s="60"/>
      <c r="AE225" s="60"/>
      <c r="AF225" s="60"/>
      <c r="AG225" s="60"/>
      <c r="AH225" s="60"/>
      <c r="AI225" s="60"/>
      <c r="AJ225" s="60"/>
      <c r="AK225" s="60"/>
      <c r="AL225" s="60"/>
      <c r="AM225" s="60"/>
      <c r="AN225" s="60"/>
      <c r="AO225" s="60"/>
      <c r="AP225" s="60"/>
      <c r="AQ225" s="60"/>
      <c r="AR225" s="60"/>
      <c r="AS225" s="60"/>
      <c r="AT225" s="60"/>
      <c r="AU225" s="60"/>
      <c r="AV225" s="60"/>
      <c r="AW225" s="60"/>
      <c r="AX225" s="60"/>
      <c r="AY225" s="60"/>
      <c r="AZ225" s="60"/>
      <c r="BA225" s="61"/>
      <c r="BC225" s="187" t="b">
        <f t="shared" si="142"/>
        <v>0</v>
      </c>
      <c r="BD225" s="185"/>
      <c r="BE225" s="185"/>
      <c r="BF225" s="185"/>
      <c r="BG225" s="185"/>
      <c r="BH225" s="185" t="b">
        <f t="shared" si="143"/>
        <v>0</v>
      </c>
      <c r="BI225" s="185"/>
      <c r="BJ225" s="185"/>
      <c r="BK225" s="185"/>
      <c r="BL225" s="186"/>
      <c r="BM225" s="95"/>
      <c r="BN225" s="205"/>
      <c r="BO225" s="162"/>
      <c r="BP225" s="168"/>
      <c r="BQ225" s="168"/>
    </row>
    <row r="226" spans="1:69" ht="12" customHeight="1" thickBot="1" x14ac:dyDescent="0.3">
      <c r="A226" s="56" t="s">
        <v>4</v>
      </c>
      <c r="B226" s="63">
        <v>28</v>
      </c>
      <c r="C226" s="62">
        <v>42078</v>
      </c>
      <c r="D226" s="84" t="b">
        <f t="shared" si="122"/>
        <v>0</v>
      </c>
      <c r="E226" s="82" t="b">
        <f t="shared" si="150"/>
        <v>0</v>
      </c>
      <c r="F226" s="82" t="b">
        <f t="shared" si="151"/>
        <v>0</v>
      </c>
      <c r="G226" s="82" t="b">
        <f t="shared" si="123"/>
        <v>0</v>
      </c>
      <c r="H226" s="82" t="b">
        <f t="shared" si="124"/>
        <v>0</v>
      </c>
      <c r="I226" s="82" t="b">
        <f t="shared" si="125"/>
        <v>0</v>
      </c>
      <c r="J226" s="82" t="b">
        <f t="shared" si="126"/>
        <v>0</v>
      </c>
      <c r="K226" s="82" t="b">
        <f t="shared" si="127"/>
        <v>0</v>
      </c>
      <c r="L226" s="87" t="b">
        <f t="shared" si="128"/>
        <v>0</v>
      </c>
      <c r="M226" s="82" t="b">
        <f t="shared" si="129"/>
        <v>0</v>
      </c>
      <c r="N226" s="94" t="b">
        <f t="shared" si="130"/>
        <v>0</v>
      </c>
      <c r="O226" s="82" t="b">
        <f t="shared" si="131"/>
        <v>0</v>
      </c>
      <c r="P226" s="82" t="b">
        <f t="shared" si="132"/>
        <v>0</v>
      </c>
      <c r="Q226" s="82" t="b">
        <f t="shared" si="133"/>
        <v>0</v>
      </c>
      <c r="R226" s="82" t="b">
        <f t="shared" si="134"/>
        <v>0</v>
      </c>
      <c r="S226" s="82" t="b">
        <f t="shared" si="135"/>
        <v>0</v>
      </c>
      <c r="T226" s="82" t="b">
        <f t="shared" si="136"/>
        <v>0</v>
      </c>
      <c r="U226" s="82" t="b">
        <f t="shared" si="137"/>
        <v>0</v>
      </c>
      <c r="V226" s="82" t="b">
        <f t="shared" si="138"/>
        <v>0</v>
      </c>
      <c r="W226" s="82" t="b">
        <f t="shared" si="139"/>
        <v>0</v>
      </c>
      <c r="X226" s="82" t="b">
        <f t="shared" si="140"/>
        <v>0</v>
      </c>
      <c r="Y226" s="83" t="b">
        <f t="shared" si="141"/>
        <v>0</v>
      </c>
      <c r="Z226" s="59"/>
      <c r="AA226" s="60"/>
      <c r="AB226" s="60"/>
      <c r="AC226" s="60"/>
      <c r="AD226" s="60"/>
      <c r="AE226" s="60"/>
      <c r="AF226" s="60"/>
      <c r="AG226" s="60"/>
      <c r="AH226" s="60"/>
      <c r="AI226" s="60"/>
      <c r="AJ226" s="60"/>
      <c r="AK226" s="60"/>
      <c r="AL226" s="60"/>
      <c r="AM226" s="60"/>
      <c r="AN226" s="60"/>
      <c r="AO226" s="60"/>
      <c r="AP226" s="60"/>
      <c r="AQ226" s="60"/>
      <c r="AR226" s="60"/>
      <c r="AS226" s="60"/>
      <c r="AT226" s="60"/>
      <c r="AU226" s="60"/>
      <c r="AV226" s="60"/>
      <c r="AW226" s="60"/>
      <c r="AX226" s="60"/>
      <c r="AY226" s="60"/>
      <c r="AZ226" s="60"/>
      <c r="BA226" s="61"/>
      <c r="BC226" s="193" t="b">
        <f t="shared" si="142"/>
        <v>0</v>
      </c>
      <c r="BD226" s="194"/>
      <c r="BE226" s="194"/>
      <c r="BF226" s="194"/>
      <c r="BG226" s="194"/>
      <c r="BH226" s="194" t="b">
        <f t="shared" si="143"/>
        <v>0</v>
      </c>
      <c r="BI226" s="194"/>
      <c r="BJ226" s="194"/>
      <c r="BK226" s="194"/>
      <c r="BL226" s="195"/>
      <c r="BM226" s="93"/>
      <c r="BN226" s="206"/>
      <c r="BO226" s="163"/>
      <c r="BP226" s="169"/>
      <c r="BQ226" s="169"/>
    </row>
    <row r="227" spans="1:69" ht="12" customHeight="1" x14ac:dyDescent="0.25">
      <c r="A227" s="75" t="s">
        <v>0</v>
      </c>
      <c r="B227" s="51">
        <v>29</v>
      </c>
      <c r="C227" s="50">
        <v>42079</v>
      </c>
      <c r="D227" s="64" t="b">
        <f t="shared" si="122"/>
        <v>0</v>
      </c>
      <c r="E227" s="52" t="b">
        <f>IF(COUNTIF(Z227:BA227,"Cardio1")&gt;0, "Cardio matin")</f>
        <v>0</v>
      </c>
      <c r="F227" s="52" t="b">
        <f>IF(COUNTIF(Z227:BA227,"Cardio2")&gt;0, "Cardio après-midi")</f>
        <v>0</v>
      </c>
      <c r="G227" s="52" t="b">
        <f t="shared" si="123"/>
        <v>0</v>
      </c>
      <c r="H227" s="52" t="b">
        <f t="shared" si="124"/>
        <v>0</v>
      </c>
      <c r="I227" s="52" t="b">
        <f t="shared" si="125"/>
        <v>0</v>
      </c>
      <c r="J227" s="52" t="b">
        <f t="shared" si="126"/>
        <v>0</v>
      </c>
      <c r="K227" s="52" t="b">
        <f t="shared" si="127"/>
        <v>0</v>
      </c>
      <c r="L227" s="85" t="b">
        <f t="shared" si="128"/>
        <v>0</v>
      </c>
      <c r="M227" s="52" t="b">
        <f t="shared" si="129"/>
        <v>0</v>
      </c>
      <c r="N227" s="98" t="b">
        <f t="shared" si="130"/>
        <v>0</v>
      </c>
      <c r="O227" s="52" t="b">
        <f t="shared" si="131"/>
        <v>0</v>
      </c>
      <c r="P227" s="52" t="b">
        <f t="shared" si="132"/>
        <v>0</v>
      </c>
      <c r="Q227" s="52" t="b">
        <f t="shared" si="133"/>
        <v>0</v>
      </c>
      <c r="R227" s="52" t="b">
        <f t="shared" si="134"/>
        <v>0</v>
      </c>
      <c r="S227" s="52" t="b">
        <f t="shared" si="135"/>
        <v>0</v>
      </c>
      <c r="T227" s="52" t="b">
        <f t="shared" si="136"/>
        <v>0</v>
      </c>
      <c r="U227" s="52" t="b">
        <f t="shared" si="137"/>
        <v>0</v>
      </c>
      <c r="V227" s="52" t="b">
        <f t="shared" si="138"/>
        <v>0</v>
      </c>
      <c r="W227" s="52" t="b">
        <f t="shared" si="139"/>
        <v>0</v>
      </c>
      <c r="X227" s="52" t="b">
        <f t="shared" si="140"/>
        <v>0</v>
      </c>
      <c r="Y227" s="53" t="b">
        <f t="shared" si="141"/>
        <v>0</v>
      </c>
      <c r="Z227" s="65"/>
      <c r="AA227" s="54"/>
      <c r="AB227" s="54"/>
      <c r="AC227" s="54"/>
      <c r="AD227" s="54"/>
      <c r="AE227" s="54"/>
      <c r="AF227" s="54"/>
      <c r="AG227" s="54"/>
      <c r="AH227" s="54"/>
      <c r="AI227" s="54"/>
      <c r="AJ227" s="54"/>
      <c r="AK227" s="54"/>
      <c r="AL227" s="54"/>
      <c r="AM227" s="54"/>
      <c r="AN227" s="54"/>
      <c r="AO227" s="54"/>
      <c r="AP227" s="54"/>
      <c r="AQ227" s="54"/>
      <c r="AR227" s="54"/>
      <c r="AS227" s="54"/>
      <c r="AT227" s="54"/>
      <c r="AU227" s="54"/>
      <c r="AV227" s="54"/>
      <c r="AW227" s="54"/>
      <c r="AX227" s="54"/>
      <c r="AY227" s="54"/>
      <c r="AZ227" s="54"/>
      <c r="BA227" s="55"/>
      <c r="BC227" s="188" t="b">
        <f t="shared" si="142"/>
        <v>0</v>
      </c>
      <c r="BD227" s="189"/>
      <c r="BE227" s="189"/>
      <c r="BF227" s="189"/>
      <c r="BG227" s="189"/>
      <c r="BH227" s="189" t="b">
        <f t="shared" si="143"/>
        <v>0</v>
      </c>
      <c r="BI227" s="189"/>
      <c r="BJ227" s="189"/>
      <c r="BK227" s="189"/>
      <c r="BL227" s="190"/>
      <c r="BM227" s="97"/>
      <c r="BN227" s="204">
        <v>33</v>
      </c>
      <c r="BO227" s="161"/>
      <c r="BP227" s="167"/>
      <c r="BQ227" s="167"/>
    </row>
    <row r="228" spans="1:69" ht="12" customHeight="1" x14ac:dyDescent="0.25">
      <c r="A228" s="74" t="s">
        <v>80</v>
      </c>
      <c r="B228" s="58">
        <v>29</v>
      </c>
      <c r="C228" s="57">
        <v>42080</v>
      </c>
      <c r="D228" s="80" t="b">
        <f t="shared" si="122"/>
        <v>0</v>
      </c>
      <c r="E228" s="79" t="b">
        <f t="shared" ref="E228:E233" si="152">IF(COUNTIF(Z228:BA228,"Cardio.")&gt;0, "Cardio1")</f>
        <v>0</v>
      </c>
      <c r="F228" s="79" t="b">
        <f t="shared" ref="F228:F233" si="153">IF(COUNTIF(Z228:BA228,"Cardio")&gt;0, "Cardio2")</f>
        <v>0</v>
      </c>
      <c r="G228" s="79" t="b">
        <f t="shared" si="123"/>
        <v>0</v>
      </c>
      <c r="H228" s="79" t="b">
        <f t="shared" si="124"/>
        <v>0</v>
      </c>
      <c r="I228" s="79" t="b">
        <f t="shared" si="125"/>
        <v>0</v>
      </c>
      <c r="J228" s="79" t="b">
        <f t="shared" si="126"/>
        <v>0</v>
      </c>
      <c r="K228" s="79" t="b">
        <f t="shared" si="127"/>
        <v>0</v>
      </c>
      <c r="L228" s="86" t="b">
        <f t="shared" si="128"/>
        <v>0</v>
      </c>
      <c r="M228" s="79" t="b">
        <f t="shared" si="129"/>
        <v>0</v>
      </c>
      <c r="N228" s="96" t="b">
        <f t="shared" si="130"/>
        <v>0</v>
      </c>
      <c r="O228" s="79" t="b">
        <f t="shared" si="131"/>
        <v>0</v>
      </c>
      <c r="P228" s="79" t="b">
        <f t="shared" si="132"/>
        <v>0</v>
      </c>
      <c r="Q228" s="79" t="b">
        <f t="shared" si="133"/>
        <v>0</v>
      </c>
      <c r="R228" s="79" t="b">
        <f t="shared" si="134"/>
        <v>0</v>
      </c>
      <c r="S228" s="79" t="b">
        <f t="shared" si="135"/>
        <v>0</v>
      </c>
      <c r="T228" s="79" t="b">
        <f t="shared" si="136"/>
        <v>0</v>
      </c>
      <c r="U228" s="79" t="b">
        <f t="shared" si="137"/>
        <v>0</v>
      </c>
      <c r="V228" s="79" t="b">
        <f t="shared" si="138"/>
        <v>0</v>
      </c>
      <c r="W228" s="79" t="b">
        <f t="shared" si="139"/>
        <v>0</v>
      </c>
      <c r="X228" s="79" t="b">
        <f t="shared" si="140"/>
        <v>0</v>
      </c>
      <c r="Y228" s="81" t="b">
        <f t="shared" si="141"/>
        <v>0</v>
      </c>
      <c r="Z228" s="59"/>
      <c r="AA228" s="60"/>
      <c r="AB228" s="60"/>
      <c r="AC228" s="60"/>
      <c r="AD228" s="60"/>
      <c r="AE228" s="60"/>
      <c r="AF228" s="60"/>
      <c r="AG228" s="60"/>
      <c r="AH228" s="60"/>
      <c r="AI228" s="60"/>
      <c r="AJ228" s="60"/>
      <c r="AK228" s="60"/>
      <c r="AL228" s="60"/>
      <c r="AM228" s="60"/>
      <c r="AN228" s="60"/>
      <c r="AO228" s="60"/>
      <c r="AP228" s="60"/>
      <c r="AQ228" s="60"/>
      <c r="AR228" s="60"/>
      <c r="AS228" s="60"/>
      <c r="AT228" s="60"/>
      <c r="AU228" s="60"/>
      <c r="AV228" s="60"/>
      <c r="AW228" s="60"/>
      <c r="AX228" s="60"/>
      <c r="AY228" s="60"/>
      <c r="AZ228" s="60"/>
      <c r="BA228" s="61"/>
      <c r="BC228" s="187" t="b">
        <f t="shared" si="142"/>
        <v>0</v>
      </c>
      <c r="BD228" s="185"/>
      <c r="BE228" s="185"/>
      <c r="BF228" s="185"/>
      <c r="BG228" s="185"/>
      <c r="BH228" s="185" t="b">
        <f t="shared" si="143"/>
        <v>0</v>
      </c>
      <c r="BI228" s="185"/>
      <c r="BJ228" s="185"/>
      <c r="BK228" s="185"/>
      <c r="BL228" s="186"/>
      <c r="BM228" s="95"/>
      <c r="BN228" s="205"/>
      <c r="BO228" s="162"/>
      <c r="BP228" s="168"/>
      <c r="BQ228" s="168"/>
    </row>
    <row r="229" spans="1:69" ht="12" customHeight="1" x14ac:dyDescent="0.25">
      <c r="A229" s="74" t="s">
        <v>81</v>
      </c>
      <c r="B229" s="58">
        <v>29</v>
      </c>
      <c r="C229" s="57">
        <v>42081</v>
      </c>
      <c r="D229" s="80" t="b">
        <f t="shared" si="122"/>
        <v>0</v>
      </c>
      <c r="E229" s="79" t="b">
        <f t="shared" si="152"/>
        <v>0</v>
      </c>
      <c r="F229" s="79" t="b">
        <f t="shared" si="153"/>
        <v>0</v>
      </c>
      <c r="G229" s="79" t="b">
        <f t="shared" si="123"/>
        <v>0</v>
      </c>
      <c r="H229" s="79" t="b">
        <f t="shared" si="124"/>
        <v>0</v>
      </c>
      <c r="I229" s="79" t="b">
        <f t="shared" si="125"/>
        <v>0</v>
      </c>
      <c r="J229" s="79" t="b">
        <f t="shared" si="126"/>
        <v>0</v>
      </c>
      <c r="K229" s="79" t="b">
        <f t="shared" si="127"/>
        <v>0</v>
      </c>
      <c r="L229" s="86" t="b">
        <f t="shared" si="128"/>
        <v>0</v>
      </c>
      <c r="M229" s="79" t="b">
        <f t="shared" si="129"/>
        <v>0</v>
      </c>
      <c r="N229" s="96" t="b">
        <f t="shared" si="130"/>
        <v>0</v>
      </c>
      <c r="O229" s="79" t="b">
        <f t="shared" si="131"/>
        <v>0</v>
      </c>
      <c r="P229" s="79" t="b">
        <f t="shared" si="132"/>
        <v>0</v>
      </c>
      <c r="Q229" s="79" t="b">
        <f t="shared" si="133"/>
        <v>0</v>
      </c>
      <c r="R229" s="79" t="b">
        <f t="shared" si="134"/>
        <v>0</v>
      </c>
      <c r="S229" s="79" t="b">
        <f t="shared" si="135"/>
        <v>0</v>
      </c>
      <c r="T229" s="79" t="b">
        <f t="shared" si="136"/>
        <v>0</v>
      </c>
      <c r="U229" s="79" t="b">
        <f t="shared" si="137"/>
        <v>0</v>
      </c>
      <c r="V229" s="79" t="b">
        <f t="shared" si="138"/>
        <v>0</v>
      </c>
      <c r="W229" s="79" t="b">
        <f t="shared" si="139"/>
        <v>0</v>
      </c>
      <c r="X229" s="79" t="b">
        <f t="shared" si="140"/>
        <v>0</v>
      </c>
      <c r="Y229" s="81" t="b">
        <f t="shared" si="141"/>
        <v>0</v>
      </c>
      <c r="Z229" s="59"/>
      <c r="AA229" s="60"/>
      <c r="AB229" s="60"/>
      <c r="AC229" s="60"/>
      <c r="AD229" s="60"/>
      <c r="AE229" s="60"/>
      <c r="AF229" s="60"/>
      <c r="AG229" s="60"/>
      <c r="AH229" s="60"/>
      <c r="AI229" s="60"/>
      <c r="AJ229" s="60"/>
      <c r="AK229" s="60"/>
      <c r="AL229" s="60"/>
      <c r="AM229" s="60"/>
      <c r="AN229" s="60"/>
      <c r="AO229" s="60"/>
      <c r="AP229" s="60"/>
      <c r="AQ229" s="60"/>
      <c r="AR229" s="60"/>
      <c r="AS229" s="60"/>
      <c r="AT229" s="60"/>
      <c r="AU229" s="60"/>
      <c r="AV229" s="60"/>
      <c r="AW229" s="60"/>
      <c r="AX229" s="60"/>
      <c r="AY229" s="60"/>
      <c r="AZ229" s="60"/>
      <c r="BA229" s="61"/>
      <c r="BC229" s="187" t="b">
        <f t="shared" si="142"/>
        <v>0</v>
      </c>
      <c r="BD229" s="185"/>
      <c r="BE229" s="185"/>
      <c r="BF229" s="185"/>
      <c r="BG229" s="185"/>
      <c r="BH229" s="185" t="b">
        <f t="shared" si="143"/>
        <v>0</v>
      </c>
      <c r="BI229" s="185"/>
      <c r="BJ229" s="185"/>
      <c r="BK229" s="185"/>
      <c r="BL229" s="186"/>
      <c r="BM229" s="95"/>
      <c r="BN229" s="205"/>
      <c r="BO229" s="162"/>
      <c r="BP229" s="168"/>
      <c r="BQ229" s="168"/>
    </row>
    <row r="230" spans="1:69" ht="12" customHeight="1" x14ac:dyDescent="0.25">
      <c r="A230" s="74" t="s">
        <v>1</v>
      </c>
      <c r="B230" s="58">
        <v>29</v>
      </c>
      <c r="C230" s="57">
        <v>42082</v>
      </c>
      <c r="D230" s="80" t="b">
        <f t="shared" si="122"/>
        <v>0</v>
      </c>
      <c r="E230" s="79" t="b">
        <f t="shared" si="152"/>
        <v>0</v>
      </c>
      <c r="F230" s="79" t="b">
        <f t="shared" si="153"/>
        <v>0</v>
      </c>
      <c r="G230" s="79" t="b">
        <f t="shared" si="123"/>
        <v>0</v>
      </c>
      <c r="H230" s="79" t="b">
        <f t="shared" si="124"/>
        <v>0</v>
      </c>
      <c r="I230" s="79" t="b">
        <f t="shared" si="125"/>
        <v>0</v>
      </c>
      <c r="J230" s="79" t="b">
        <f t="shared" si="126"/>
        <v>0</v>
      </c>
      <c r="K230" s="79" t="b">
        <f t="shared" si="127"/>
        <v>0</v>
      </c>
      <c r="L230" s="86" t="b">
        <f t="shared" si="128"/>
        <v>0</v>
      </c>
      <c r="M230" s="79" t="b">
        <f t="shared" si="129"/>
        <v>0</v>
      </c>
      <c r="N230" s="96" t="b">
        <f t="shared" si="130"/>
        <v>0</v>
      </c>
      <c r="O230" s="79" t="b">
        <f t="shared" si="131"/>
        <v>0</v>
      </c>
      <c r="P230" s="79" t="b">
        <f t="shared" si="132"/>
        <v>0</v>
      </c>
      <c r="Q230" s="79" t="b">
        <f t="shared" si="133"/>
        <v>0</v>
      </c>
      <c r="R230" s="79" t="b">
        <f t="shared" si="134"/>
        <v>0</v>
      </c>
      <c r="S230" s="79" t="b">
        <f t="shared" si="135"/>
        <v>0</v>
      </c>
      <c r="T230" s="79" t="b">
        <f t="shared" si="136"/>
        <v>0</v>
      </c>
      <c r="U230" s="79" t="b">
        <f t="shared" si="137"/>
        <v>0</v>
      </c>
      <c r="V230" s="79" t="b">
        <f t="shared" si="138"/>
        <v>0</v>
      </c>
      <c r="W230" s="79" t="b">
        <f t="shared" si="139"/>
        <v>0</v>
      </c>
      <c r="X230" s="79" t="b">
        <f t="shared" si="140"/>
        <v>0</v>
      </c>
      <c r="Y230" s="81" t="b">
        <f t="shared" si="141"/>
        <v>0</v>
      </c>
      <c r="Z230" s="59"/>
      <c r="AA230" s="60"/>
      <c r="AB230" s="60"/>
      <c r="AC230" s="60"/>
      <c r="AD230" s="60"/>
      <c r="AE230" s="60"/>
      <c r="AF230" s="60"/>
      <c r="AG230" s="60"/>
      <c r="AH230" s="60"/>
      <c r="AI230" s="60"/>
      <c r="AJ230" s="60"/>
      <c r="AK230" s="60"/>
      <c r="AL230" s="60"/>
      <c r="AM230" s="60"/>
      <c r="AN230" s="60"/>
      <c r="AO230" s="60"/>
      <c r="AP230" s="60"/>
      <c r="AQ230" s="60"/>
      <c r="AR230" s="60"/>
      <c r="AS230" s="60"/>
      <c r="AT230" s="60"/>
      <c r="AU230" s="60"/>
      <c r="AV230" s="60"/>
      <c r="AW230" s="60"/>
      <c r="AX230" s="60"/>
      <c r="AY230" s="60"/>
      <c r="AZ230" s="60"/>
      <c r="BA230" s="61"/>
      <c r="BC230" s="187" t="b">
        <f t="shared" si="142"/>
        <v>0</v>
      </c>
      <c r="BD230" s="185"/>
      <c r="BE230" s="185"/>
      <c r="BF230" s="185"/>
      <c r="BG230" s="185"/>
      <c r="BH230" s="185" t="b">
        <f t="shared" si="143"/>
        <v>0</v>
      </c>
      <c r="BI230" s="185"/>
      <c r="BJ230" s="185"/>
      <c r="BK230" s="185"/>
      <c r="BL230" s="186"/>
      <c r="BM230" s="95"/>
      <c r="BN230" s="205"/>
      <c r="BO230" s="162"/>
      <c r="BP230" s="168"/>
      <c r="BQ230" s="168"/>
    </row>
    <row r="231" spans="1:69" ht="12" customHeight="1" x14ac:dyDescent="0.25">
      <c r="A231" s="74" t="s">
        <v>2</v>
      </c>
      <c r="B231" s="58">
        <v>29</v>
      </c>
      <c r="C231" s="57">
        <v>42083</v>
      </c>
      <c r="D231" s="80" t="b">
        <f t="shared" si="122"/>
        <v>0</v>
      </c>
      <c r="E231" s="79" t="b">
        <f t="shared" si="152"/>
        <v>0</v>
      </c>
      <c r="F231" s="79" t="b">
        <f t="shared" si="153"/>
        <v>0</v>
      </c>
      <c r="G231" s="79" t="b">
        <f t="shared" si="123"/>
        <v>0</v>
      </c>
      <c r="H231" s="79" t="b">
        <f t="shared" si="124"/>
        <v>0</v>
      </c>
      <c r="I231" s="79" t="b">
        <f t="shared" si="125"/>
        <v>0</v>
      </c>
      <c r="J231" s="79" t="b">
        <f t="shared" si="126"/>
        <v>0</v>
      </c>
      <c r="K231" s="79" t="b">
        <f t="shared" si="127"/>
        <v>0</v>
      </c>
      <c r="L231" s="86" t="b">
        <f t="shared" si="128"/>
        <v>0</v>
      </c>
      <c r="M231" s="79" t="b">
        <f t="shared" si="129"/>
        <v>0</v>
      </c>
      <c r="N231" s="96" t="b">
        <f t="shared" si="130"/>
        <v>0</v>
      </c>
      <c r="O231" s="79" t="b">
        <f t="shared" si="131"/>
        <v>0</v>
      </c>
      <c r="P231" s="79" t="b">
        <f t="shared" si="132"/>
        <v>0</v>
      </c>
      <c r="Q231" s="79" t="b">
        <f t="shared" si="133"/>
        <v>0</v>
      </c>
      <c r="R231" s="79" t="b">
        <f t="shared" si="134"/>
        <v>0</v>
      </c>
      <c r="S231" s="79" t="b">
        <f t="shared" si="135"/>
        <v>0</v>
      </c>
      <c r="T231" s="79" t="b">
        <f t="shared" si="136"/>
        <v>0</v>
      </c>
      <c r="U231" s="79" t="b">
        <f t="shared" si="137"/>
        <v>0</v>
      </c>
      <c r="V231" s="79" t="b">
        <f t="shared" si="138"/>
        <v>0</v>
      </c>
      <c r="W231" s="79" t="b">
        <f t="shared" si="139"/>
        <v>0</v>
      </c>
      <c r="X231" s="79" t="b">
        <f t="shared" si="140"/>
        <v>0</v>
      </c>
      <c r="Y231" s="81" t="b">
        <f t="shared" si="141"/>
        <v>0</v>
      </c>
      <c r="Z231" s="59"/>
      <c r="AA231" s="60"/>
      <c r="AB231" s="60"/>
      <c r="AC231" s="60"/>
      <c r="AD231" s="60"/>
      <c r="AE231" s="60"/>
      <c r="AF231" s="60"/>
      <c r="AG231" s="60"/>
      <c r="AH231" s="60"/>
      <c r="AI231" s="60"/>
      <c r="AJ231" s="60"/>
      <c r="AK231" s="60"/>
      <c r="AL231" s="60"/>
      <c r="AM231" s="60"/>
      <c r="AN231" s="60"/>
      <c r="AO231" s="60"/>
      <c r="AP231" s="60"/>
      <c r="AQ231" s="60"/>
      <c r="AR231" s="60"/>
      <c r="AS231" s="60"/>
      <c r="AT231" s="60"/>
      <c r="AU231" s="60"/>
      <c r="AV231" s="60"/>
      <c r="AW231" s="60"/>
      <c r="AX231" s="60"/>
      <c r="AY231" s="60"/>
      <c r="AZ231" s="60"/>
      <c r="BA231" s="61"/>
      <c r="BC231" s="187" t="b">
        <f t="shared" si="142"/>
        <v>0</v>
      </c>
      <c r="BD231" s="185"/>
      <c r="BE231" s="185"/>
      <c r="BF231" s="185"/>
      <c r="BG231" s="185"/>
      <c r="BH231" s="185" t="b">
        <f t="shared" si="143"/>
        <v>0</v>
      </c>
      <c r="BI231" s="185"/>
      <c r="BJ231" s="185"/>
      <c r="BK231" s="185"/>
      <c r="BL231" s="186"/>
      <c r="BM231" s="95"/>
      <c r="BN231" s="205"/>
      <c r="BO231" s="162"/>
      <c r="BP231" s="168"/>
      <c r="BQ231" s="168"/>
    </row>
    <row r="232" spans="1:69" ht="12" customHeight="1" x14ac:dyDescent="0.25">
      <c r="A232" s="74" t="s">
        <v>3</v>
      </c>
      <c r="B232" s="58">
        <v>29</v>
      </c>
      <c r="C232" s="57">
        <v>42084</v>
      </c>
      <c r="D232" s="80" t="b">
        <f t="shared" si="122"/>
        <v>0</v>
      </c>
      <c r="E232" s="79" t="b">
        <f t="shared" si="152"/>
        <v>0</v>
      </c>
      <c r="F232" s="79" t="b">
        <f t="shared" si="153"/>
        <v>0</v>
      </c>
      <c r="G232" s="79" t="b">
        <f t="shared" si="123"/>
        <v>0</v>
      </c>
      <c r="H232" s="79" t="b">
        <f t="shared" si="124"/>
        <v>0</v>
      </c>
      <c r="I232" s="79" t="b">
        <f t="shared" si="125"/>
        <v>0</v>
      </c>
      <c r="J232" s="79" t="b">
        <f t="shared" si="126"/>
        <v>0</v>
      </c>
      <c r="K232" s="79" t="b">
        <f t="shared" si="127"/>
        <v>0</v>
      </c>
      <c r="L232" s="86" t="b">
        <f t="shared" si="128"/>
        <v>0</v>
      </c>
      <c r="M232" s="79" t="b">
        <f t="shared" si="129"/>
        <v>0</v>
      </c>
      <c r="N232" s="96" t="b">
        <f t="shared" si="130"/>
        <v>0</v>
      </c>
      <c r="O232" s="79" t="b">
        <f t="shared" si="131"/>
        <v>0</v>
      </c>
      <c r="P232" s="79" t="b">
        <f t="shared" si="132"/>
        <v>0</v>
      </c>
      <c r="Q232" s="79" t="b">
        <f t="shared" si="133"/>
        <v>0</v>
      </c>
      <c r="R232" s="79" t="b">
        <f t="shared" si="134"/>
        <v>0</v>
      </c>
      <c r="S232" s="79" t="b">
        <f t="shared" si="135"/>
        <v>0</v>
      </c>
      <c r="T232" s="79" t="b">
        <f t="shared" si="136"/>
        <v>0</v>
      </c>
      <c r="U232" s="79" t="b">
        <f t="shared" si="137"/>
        <v>0</v>
      </c>
      <c r="V232" s="79" t="b">
        <f t="shared" si="138"/>
        <v>0</v>
      </c>
      <c r="W232" s="79" t="b">
        <f t="shared" si="139"/>
        <v>0</v>
      </c>
      <c r="X232" s="79" t="b">
        <f t="shared" si="140"/>
        <v>0</v>
      </c>
      <c r="Y232" s="81" t="b">
        <f t="shared" si="141"/>
        <v>0</v>
      </c>
      <c r="Z232" s="59"/>
      <c r="AA232" s="60"/>
      <c r="AB232" s="60"/>
      <c r="AC232" s="60"/>
      <c r="AD232" s="60"/>
      <c r="AE232" s="60"/>
      <c r="AF232" s="60"/>
      <c r="AG232" s="60"/>
      <c r="AH232" s="60"/>
      <c r="AI232" s="60"/>
      <c r="AJ232" s="60"/>
      <c r="AK232" s="60"/>
      <c r="AL232" s="60"/>
      <c r="AM232" s="60"/>
      <c r="AN232" s="60"/>
      <c r="AO232" s="60"/>
      <c r="AP232" s="60"/>
      <c r="AQ232" s="60"/>
      <c r="AR232" s="60"/>
      <c r="AS232" s="60"/>
      <c r="AT232" s="60"/>
      <c r="AU232" s="60"/>
      <c r="AV232" s="60"/>
      <c r="AW232" s="60"/>
      <c r="AX232" s="60"/>
      <c r="AY232" s="60"/>
      <c r="AZ232" s="60"/>
      <c r="BA232" s="61"/>
      <c r="BC232" s="187" t="b">
        <f t="shared" si="142"/>
        <v>0</v>
      </c>
      <c r="BD232" s="185"/>
      <c r="BE232" s="185"/>
      <c r="BF232" s="185"/>
      <c r="BG232" s="185"/>
      <c r="BH232" s="185" t="b">
        <f t="shared" si="143"/>
        <v>0</v>
      </c>
      <c r="BI232" s="185"/>
      <c r="BJ232" s="185"/>
      <c r="BK232" s="185"/>
      <c r="BL232" s="186"/>
      <c r="BM232" s="95"/>
      <c r="BN232" s="205"/>
      <c r="BO232" s="162"/>
      <c r="BP232" s="168"/>
      <c r="BQ232" s="168"/>
    </row>
    <row r="233" spans="1:69" ht="12" customHeight="1" thickBot="1" x14ac:dyDescent="0.3">
      <c r="A233" s="56" t="s">
        <v>4</v>
      </c>
      <c r="B233" s="63">
        <v>29</v>
      </c>
      <c r="C233" s="62">
        <v>42085</v>
      </c>
      <c r="D233" s="84" t="b">
        <f t="shared" si="122"/>
        <v>0</v>
      </c>
      <c r="E233" s="82" t="b">
        <f t="shared" si="152"/>
        <v>0</v>
      </c>
      <c r="F233" s="82" t="b">
        <f t="shared" si="153"/>
        <v>0</v>
      </c>
      <c r="G233" s="82" t="b">
        <f t="shared" si="123"/>
        <v>0</v>
      </c>
      <c r="H233" s="82" t="b">
        <f t="shared" si="124"/>
        <v>0</v>
      </c>
      <c r="I233" s="82" t="b">
        <f t="shared" si="125"/>
        <v>0</v>
      </c>
      <c r="J233" s="82" t="b">
        <f t="shared" si="126"/>
        <v>0</v>
      </c>
      <c r="K233" s="82" t="b">
        <f t="shared" si="127"/>
        <v>0</v>
      </c>
      <c r="L233" s="87" t="b">
        <f t="shared" si="128"/>
        <v>0</v>
      </c>
      <c r="M233" s="82" t="b">
        <f t="shared" si="129"/>
        <v>0</v>
      </c>
      <c r="N233" s="94" t="b">
        <f t="shared" si="130"/>
        <v>0</v>
      </c>
      <c r="O233" s="82" t="b">
        <f t="shared" si="131"/>
        <v>0</v>
      </c>
      <c r="P233" s="82" t="b">
        <f t="shared" si="132"/>
        <v>0</v>
      </c>
      <c r="Q233" s="82" t="b">
        <f t="shared" si="133"/>
        <v>0</v>
      </c>
      <c r="R233" s="82" t="b">
        <f t="shared" si="134"/>
        <v>0</v>
      </c>
      <c r="S233" s="82" t="b">
        <f t="shared" si="135"/>
        <v>0</v>
      </c>
      <c r="T233" s="82" t="b">
        <f t="shared" si="136"/>
        <v>0</v>
      </c>
      <c r="U233" s="82" t="b">
        <f t="shared" si="137"/>
        <v>0</v>
      </c>
      <c r="V233" s="82" t="b">
        <f t="shared" si="138"/>
        <v>0</v>
      </c>
      <c r="W233" s="82" t="b">
        <f t="shared" si="139"/>
        <v>0</v>
      </c>
      <c r="X233" s="82" t="b">
        <f t="shared" si="140"/>
        <v>0</v>
      </c>
      <c r="Y233" s="83" t="b">
        <f t="shared" si="141"/>
        <v>0</v>
      </c>
      <c r="Z233" s="59"/>
      <c r="AA233" s="60"/>
      <c r="AB233" s="60"/>
      <c r="AC233" s="60"/>
      <c r="AD233" s="60"/>
      <c r="AE233" s="60"/>
      <c r="AF233" s="60"/>
      <c r="AG233" s="60"/>
      <c r="AH233" s="60"/>
      <c r="AI233" s="60"/>
      <c r="AJ233" s="60"/>
      <c r="AK233" s="60"/>
      <c r="AL233" s="60"/>
      <c r="AM233" s="60"/>
      <c r="AN233" s="60"/>
      <c r="AO233" s="60"/>
      <c r="AP233" s="60"/>
      <c r="AQ233" s="60"/>
      <c r="AR233" s="60"/>
      <c r="AS233" s="60"/>
      <c r="AT233" s="60"/>
      <c r="AU233" s="60"/>
      <c r="AV233" s="60"/>
      <c r="AW233" s="60"/>
      <c r="AX233" s="60"/>
      <c r="AY233" s="60"/>
      <c r="AZ233" s="60"/>
      <c r="BA233" s="61"/>
      <c r="BC233" s="193" t="b">
        <f t="shared" si="142"/>
        <v>0</v>
      </c>
      <c r="BD233" s="194"/>
      <c r="BE233" s="194"/>
      <c r="BF233" s="194"/>
      <c r="BG233" s="194"/>
      <c r="BH233" s="194" t="b">
        <f t="shared" si="143"/>
        <v>0</v>
      </c>
      <c r="BI233" s="194"/>
      <c r="BJ233" s="194"/>
      <c r="BK233" s="194"/>
      <c r="BL233" s="195"/>
      <c r="BM233" s="93"/>
      <c r="BN233" s="206"/>
      <c r="BO233" s="163"/>
      <c r="BP233" s="169"/>
      <c r="BQ233" s="169"/>
    </row>
    <row r="234" spans="1:69" ht="12" customHeight="1" x14ac:dyDescent="0.25">
      <c r="A234" s="75" t="s">
        <v>0</v>
      </c>
      <c r="B234" s="51">
        <v>30</v>
      </c>
      <c r="C234" s="50">
        <v>42086</v>
      </c>
      <c r="D234" s="64" t="b">
        <f t="shared" si="122"/>
        <v>0</v>
      </c>
      <c r="E234" s="52" t="b">
        <f>IF(COUNTIF(Z234:BA234,"Cardio1")&gt;0, "Cardio matin")</f>
        <v>0</v>
      </c>
      <c r="F234" s="52" t="b">
        <f>IF(COUNTIF(Z234:BA234,"Cardio2")&gt;0, "Cardio après-midi")</f>
        <v>0</v>
      </c>
      <c r="G234" s="52" t="b">
        <f t="shared" si="123"/>
        <v>0</v>
      </c>
      <c r="H234" s="52" t="b">
        <f t="shared" si="124"/>
        <v>0</v>
      </c>
      <c r="I234" s="52" t="b">
        <f t="shared" si="125"/>
        <v>0</v>
      </c>
      <c r="J234" s="52" t="b">
        <f t="shared" si="126"/>
        <v>0</v>
      </c>
      <c r="K234" s="52" t="b">
        <f t="shared" si="127"/>
        <v>0</v>
      </c>
      <c r="L234" s="85" t="b">
        <f t="shared" si="128"/>
        <v>0</v>
      </c>
      <c r="M234" s="52" t="b">
        <f t="shared" si="129"/>
        <v>0</v>
      </c>
      <c r="N234" s="98" t="b">
        <f t="shared" si="130"/>
        <v>0</v>
      </c>
      <c r="O234" s="52" t="b">
        <f t="shared" si="131"/>
        <v>0</v>
      </c>
      <c r="P234" s="52" t="b">
        <f t="shared" si="132"/>
        <v>0</v>
      </c>
      <c r="Q234" s="52" t="b">
        <f t="shared" si="133"/>
        <v>0</v>
      </c>
      <c r="R234" s="52" t="b">
        <f t="shared" si="134"/>
        <v>0</v>
      </c>
      <c r="S234" s="52" t="b">
        <f t="shared" si="135"/>
        <v>0</v>
      </c>
      <c r="T234" s="52" t="b">
        <f t="shared" si="136"/>
        <v>0</v>
      </c>
      <c r="U234" s="52" t="b">
        <f t="shared" si="137"/>
        <v>0</v>
      </c>
      <c r="V234" s="52" t="b">
        <f t="shared" si="138"/>
        <v>0</v>
      </c>
      <c r="W234" s="52" t="b">
        <f t="shared" si="139"/>
        <v>0</v>
      </c>
      <c r="X234" s="52" t="b">
        <f t="shared" si="140"/>
        <v>0</v>
      </c>
      <c r="Y234" s="53" t="b">
        <f t="shared" si="141"/>
        <v>0</v>
      </c>
      <c r="Z234" s="65"/>
      <c r="AA234" s="54"/>
      <c r="AB234" s="54"/>
      <c r="AC234" s="54"/>
      <c r="AD234" s="54"/>
      <c r="AE234" s="54"/>
      <c r="AF234" s="54"/>
      <c r="AG234" s="54"/>
      <c r="AH234" s="54"/>
      <c r="AI234" s="54"/>
      <c r="AJ234" s="54"/>
      <c r="AK234" s="54"/>
      <c r="AL234" s="54"/>
      <c r="AM234" s="54"/>
      <c r="AN234" s="54"/>
      <c r="AO234" s="54"/>
      <c r="AP234" s="54"/>
      <c r="AQ234" s="54"/>
      <c r="AR234" s="54"/>
      <c r="AS234" s="54"/>
      <c r="AT234" s="54"/>
      <c r="AU234" s="54"/>
      <c r="AV234" s="54"/>
      <c r="AW234" s="54"/>
      <c r="AX234" s="54"/>
      <c r="AY234" s="54"/>
      <c r="AZ234" s="54"/>
      <c r="BA234" s="55"/>
      <c r="BC234" s="188" t="b">
        <f t="shared" si="142"/>
        <v>0</v>
      </c>
      <c r="BD234" s="189"/>
      <c r="BE234" s="189"/>
      <c r="BF234" s="189"/>
      <c r="BG234" s="189"/>
      <c r="BH234" s="189" t="b">
        <f t="shared" si="143"/>
        <v>0</v>
      </c>
      <c r="BI234" s="189"/>
      <c r="BJ234" s="189"/>
      <c r="BK234" s="189"/>
      <c r="BL234" s="190"/>
      <c r="BM234" s="97"/>
      <c r="BN234" s="204">
        <v>34</v>
      </c>
      <c r="BO234" s="161"/>
      <c r="BP234" s="167"/>
      <c r="BQ234" s="167"/>
    </row>
    <row r="235" spans="1:69" ht="12" customHeight="1" x14ac:dyDescent="0.25">
      <c r="A235" s="74" t="s">
        <v>80</v>
      </c>
      <c r="B235" s="58">
        <v>30</v>
      </c>
      <c r="C235" s="57">
        <v>42087</v>
      </c>
      <c r="D235" s="80" t="b">
        <f t="shared" si="122"/>
        <v>0</v>
      </c>
      <c r="E235" s="79" t="b">
        <f t="shared" ref="E235:E240" si="154">IF(COUNTIF(Z235:BA235,"Cardio.")&gt;0, "Cardio1")</f>
        <v>0</v>
      </c>
      <c r="F235" s="79" t="b">
        <f t="shared" ref="F235:F240" si="155">IF(COUNTIF(Z235:BA235,"Cardio")&gt;0, "Cardio2")</f>
        <v>0</v>
      </c>
      <c r="G235" s="79" t="b">
        <f t="shared" si="123"/>
        <v>0</v>
      </c>
      <c r="H235" s="79" t="b">
        <f t="shared" si="124"/>
        <v>0</v>
      </c>
      <c r="I235" s="79" t="b">
        <f t="shared" si="125"/>
        <v>0</v>
      </c>
      <c r="J235" s="79" t="b">
        <f t="shared" si="126"/>
        <v>0</v>
      </c>
      <c r="K235" s="79" t="b">
        <f t="shared" si="127"/>
        <v>0</v>
      </c>
      <c r="L235" s="86" t="b">
        <f t="shared" si="128"/>
        <v>0</v>
      </c>
      <c r="M235" s="79" t="b">
        <f t="shared" si="129"/>
        <v>0</v>
      </c>
      <c r="N235" s="96" t="b">
        <f t="shared" si="130"/>
        <v>0</v>
      </c>
      <c r="O235" s="79" t="b">
        <f t="shared" si="131"/>
        <v>0</v>
      </c>
      <c r="P235" s="79" t="b">
        <f t="shared" si="132"/>
        <v>0</v>
      </c>
      <c r="Q235" s="79" t="b">
        <f t="shared" si="133"/>
        <v>0</v>
      </c>
      <c r="R235" s="79" t="b">
        <f t="shared" si="134"/>
        <v>0</v>
      </c>
      <c r="S235" s="79" t="b">
        <f t="shared" si="135"/>
        <v>0</v>
      </c>
      <c r="T235" s="79" t="b">
        <f t="shared" si="136"/>
        <v>0</v>
      </c>
      <c r="U235" s="79" t="b">
        <f t="shared" si="137"/>
        <v>0</v>
      </c>
      <c r="V235" s="79" t="b">
        <f t="shared" si="138"/>
        <v>0</v>
      </c>
      <c r="W235" s="79" t="b">
        <f t="shared" si="139"/>
        <v>0</v>
      </c>
      <c r="X235" s="79" t="b">
        <f t="shared" si="140"/>
        <v>0</v>
      </c>
      <c r="Y235" s="81" t="b">
        <f t="shared" si="141"/>
        <v>0</v>
      </c>
      <c r="Z235" s="59"/>
      <c r="AA235" s="60"/>
      <c r="AB235" s="60"/>
      <c r="AC235" s="60"/>
      <c r="AD235" s="60"/>
      <c r="AE235" s="60"/>
      <c r="AF235" s="60"/>
      <c r="AG235" s="60"/>
      <c r="AH235" s="60"/>
      <c r="AI235" s="60"/>
      <c r="AJ235" s="60"/>
      <c r="AK235" s="60"/>
      <c r="AL235" s="60"/>
      <c r="AM235" s="60"/>
      <c r="AN235" s="60"/>
      <c r="AO235" s="60"/>
      <c r="AP235" s="60"/>
      <c r="AQ235" s="60"/>
      <c r="AR235" s="60"/>
      <c r="AS235" s="60"/>
      <c r="AT235" s="60"/>
      <c r="AU235" s="60"/>
      <c r="AV235" s="60"/>
      <c r="AW235" s="60"/>
      <c r="AX235" s="60"/>
      <c r="AY235" s="60"/>
      <c r="AZ235" s="60"/>
      <c r="BA235" s="61"/>
      <c r="BC235" s="187" t="b">
        <f t="shared" si="142"/>
        <v>0</v>
      </c>
      <c r="BD235" s="185"/>
      <c r="BE235" s="185"/>
      <c r="BF235" s="185"/>
      <c r="BG235" s="185"/>
      <c r="BH235" s="185" t="b">
        <f t="shared" si="143"/>
        <v>0</v>
      </c>
      <c r="BI235" s="185"/>
      <c r="BJ235" s="185"/>
      <c r="BK235" s="185"/>
      <c r="BL235" s="186"/>
      <c r="BM235" s="95"/>
      <c r="BN235" s="205"/>
      <c r="BO235" s="162"/>
      <c r="BP235" s="168"/>
      <c r="BQ235" s="168"/>
    </row>
    <row r="236" spans="1:69" ht="12" customHeight="1" x14ac:dyDescent="0.25">
      <c r="A236" s="74" t="s">
        <v>81</v>
      </c>
      <c r="B236" s="58">
        <v>30</v>
      </c>
      <c r="C236" s="57">
        <v>42088</v>
      </c>
      <c r="D236" s="80" t="b">
        <f t="shared" si="122"/>
        <v>0</v>
      </c>
      <c r="E236" s="79" t="b">
        <f t="shared" si="154"/>
        <v>0</v>
      </c>
      <c r="F236" s="79" t="b">
        <f t="shared" si="155"/>
        <v>0</v>
      </c>
      <c r="G236" s="79" t="b">
        <f t="shared" si="123"/>
        <v>0</v>
      </c>
      <c r="H236" s="79" t="b">
        <f t="shared" si="124"/>
        <v>0</v>
      </c>
      <c r="I236" s="79" t="b">
        <f t="shared" si="125"/>
        <v>0</v>
      </c>
      <c r="J236" s="79" t="b">
        <f t="shared" si="126"/>
        <v>0</v>
      </c>
      <c r="K236" s="79" t="b">
        <f t="shared" si="127"/>
        <v>0</v>
      </c>
      <c r="L236" s="86" t="b">
        <f t="shared" si="128"/>
        <v>0</v>
      </c>
      <c r="M236" s="79" t="b">
        <f t="shared" si="129"/>
        <v>0</v>
      </c>
      <c r="N236" s="96" t="b">
        <f t="shared" si="130"/>
        <v>0</v>
      </c>
      <c r="O236" s="79" t="b">
        <f t="shared" si="131"/>
        <v>0</v>
      </c>
      <c r="P236" s="79" t="b">
        <f t="shared" si="132"/>
        <v>0</v>
      </c>
      <c r="Q236" s="79" t="b">
        <f t="shared" si="133"/>
        <v>0</v>
      </c>
      <c r="R236" s="79" t="b">
        <f t="shared" si="134"/>
        <v>0</v>
      </c>
      <c r="S236" s="79" t="b">
        <f t="shared" si="135"/>
        <v>0</v>
      </c>
      <c r="T236" s="79" t="b">
        <f t="shared" si="136"/>
        <v>0</v>
      </c>
      <c r="U236" s="79" t="b">
        <f t="shared" si="137"/>
        <v>0</v>
      </c>
      <c r="V236" s="79" t="b">
        <f t="shared" si="138"/>
        <v>0</v>
      </c>
      <c r="W236" s="79" t="b">
        <f t="shared" si="139"/>
        <v>0</v>
      </c>
      <c r="X236" s="79" t="b">
        <f t="shared" si="140"/>
        <v>0</v>
      </c>
      <c r="Y236" s="81" t="b">
        <f t="shared" si="141"/>
        <v>0</v>
      </c>
      <c r="Z236" s="59"/>
      <c r="AA236" s="60"/>
      <c r="AB236" s="60"/>
      <c r="AC236" s="60"/>
      <c r="AD236" s="60"/>
      <c r="AE236" s="60"/>
      <c r="AF236" s="60"/>
      <c r="AG236" s="60"/>
      <c r="AH236" s="60"/>
      <c r="AI236" s="60"/>
      <c r="AJ236" s="60"/>
      <c r="AK236" s="60"/>
      <c r="AL236" s="60"/>
      <c r="AM236" s="60"/>
      <c r="AN236" s="60"/>
      <c r="AO236" s="60"/>
      <c r="AP236" s="60"/>
      <c r="AQ236" s="60"/>
      <c r="AR236" s="60"/>
      <c r="AS236" s="60"/>
      <c r="AT236" s="60"/>
      <c r="AU236" s="60"/>
      <c r="AV236" s="60"/>
      <c r="AW236" s="60"/>
      <c r="AX236" s="60"/>
      <c r="AY236" s="60"/>
      <c r="AZ236" s="60"/>
      <c r="BA236" s="61"/>
      <c r="BC236" s="187" t="b">
        <f t="shared" si="142"/>
        <v>0</v>
      </c>
      <c r="BD236" s="185"/>
      <c r="BE236" s="185"/>
      <c r="BF236" s="185"/>
      <c r="BG236" s="185"/>
      <c r="BH236" s="185" t="b">
        <f t="shared" si="143"/>
        <v>0</v>
      </c>
      <c r="BI236" s="185"/>
      <c r="BJ236" s="185"/>
      <c r="BK236" s="185"/>
      <c r="BL236" s="186"/>
      <c r="BM236" s="95"/>
      <c r="BN236" s="205"/>
      <c r="BO236" s="162"/>
      <c r="BP236" s="168"/>
      <c r="BQ236" s="168"/>
    </row>
    <row r="237" spans="1:69" ht="12" customHeight="1" x14ac:dyDescent="0.25">
      <c r="A237" s="74" t="s">
        <v>1</v>
      </c>
      <c r="B237" s="58">
        <v>30</v>
      </c>
      <c r="C237" s="57">
        <v>42089</v>
      </c>
      <c r="D237" s="80" t="b">
        <f t="shared" si="122"/>
        <v>0</v>
      </c>
      <c r="E237" s="79" t="b">
        <f t="shared" si="154"/>
        <v>0</v>
      </c>
      <c r="F237" s="79" t="b">
        <f t="shared" si="155"/>
        <v>0</v>
      </c>
      <c r="G237" s="79" t="b">
        <f t="shared" si="123"/>
        <v>0</v>
      </c>
      <c r="H237" s="79" t="b">
        <f t="shared" si="124"/>
        <v>0</v>
      </c>
      <c r="I237" s="79" t="b">
        <f t="shared" si="125"/>
        <v>0</v>
      </c>
      <c r="J237" s="79" t="b">
        <f t="shared" si="126"/>
        <v>0</v>
      </c>
      <c r="K237" s="79" t="b">
        <f t="shared" si="127"/>
        <v>0</v>
      </c>
      <c r="L237" s="86" t="b">
        <f t="shared" si="128"/>
        <v>0</v>
      </c>
      <c r="M237" s="79" t="b">
        <f t="shared" si="129"/>
        <v>0</v>
      </c>
      <c r="N237" s="96" t="b">
        <f t="shared" si="130"/>
        <v>0</v>
      </c>
      <c r="O237" s="79" t="b">
        <f t="shared" si="131"/>
        <v>0</v>
      </c>
      <c r="P237" s="79" t="b">
        <f t="shared" si="132"/>
        <v>0</v>
      </c>
      <c r="Q237" s="79" t="b">
        <f t="shared" si="133"/>
        <v>0</v>
      </c>
      <c r="R237" s="79" t="b">
        <f t="shared" si="134"/>
        <v>0</v>
      </c>
      <c r="S237" s="79" t="b">
        <f t="shared" si="135"/>
        <v>0</v>
      </c>
      <c r="T237" s="79" t="b">
        <f t="shared" si="136"/>
        <v>0</v>
      </c>
      <c r="U237" s="79" t="b">
        <f t="shared" si="137"/>
        <v>0</v>
      </c>
      <c r="V237" s="79" t="b">
        <f t="shared" si="138"/>
        <v>0</v>
      </c>
      <c r="W237" s="79" t="b">
        <f t="shared" si="139"/>
        <v>0</v>
      </c>
      <c r="X237" s="79" t="b">
        <f t="shared" si="140"/>
        <v>0</v>
      </c>
      <c r="Y237" s="81" t="b">
        <f t="shared" si="141"/>
        <v>0</v>
      </c>
      <c r="Z237" s="59"/>
      <c r="AA237" s="60"/>
      <c r="AB237" s="60"/>
      <c r="AC237" s="60"/>
      <c r="AD237" s="60"/>
      <c r="AE237" s="60"/>
      <c r="AF237" s="60"/>
      <c r="AG237" s="60"/>
      <c r="AH237" s="60"/>
      <c r="AI237" s="60"/>
      <c r="AJ237" s="60"/>
      <c r="AK237" s="60"/>
      <c r="AL237" s="60"/>
      <c r="AM237" s="60"/>
      <c r="AN237" s="60"/>
      <c r="AO237" s="60"/>
      <c r="AP237" s="60"/>
      <c r="AQ237" s="60"/>
      <c r="AR237" s="60"/>
      <c r="AS237" s="60"/>
      <c r="AT237" s="60"/>
      <c r="AU237" s="60"/>
      <c r="AV237" s="60"/>
      <c r="AW237" s="60"/>
      <c r="AX237" s="60"/>
      <c r="AY237" s="60"/>
      <c r="AZ237" s="60"/>
      <c r="BA237" s="61"/>
      <c r="BC237" s="187" t="b">
        <f t="shared" si="142"/>
        <v>0</v>
      </c>
      <c r="BD237" s="185"/>
      <c r="BE237" s="185"/>
      <c r="BF237" s="185"/>
      <c r="BG237" s="185"/>
      <c r="BH237" s="185" t="b">
        <f t="shared" si="143"/>
        <v>0</v>
      </c>
      <c r="BI237" s="185"/>
      <c r="BJ237" s="185"/>
      <c r="BK237" s="185"/>
      <c r="BL237" s="186"/>
      <c r="BM237" s="95"/>
      <c r="BN237" s="205"/>
      <c r="BO237" s="162"/>
      <c r="BP237" s="168"/>
      <c r="BQ237" s="168"/>
    </row>
    <row r="238" spans="1:69" ht="12" customHeight="1" x14ac:dyDescent="0.25">
      <c r="A238" s="74" t="s">
        <v>2</v>
      </c>
      <c r="B238" s="58">
        <v>30</v>
      </c>
      <c r="C238" s="57">
        <v>42090</v>
      </c>
      <c r="D238" s="80" t="b">
        <f t="shared" si="122"/>
        <v>0</v>
      </c>
      <c r="E238" s="79" t="b">
        <f t="shared" si="154"/>
        <v>0</v>
      </c>
      <c r="F238" s="79" t="b">
        <f t="shared" si="155"/>
        <v>0</v>
      </c>
      <c r="G238" s="79" t="b">
        <f t="shared" si="123"/>
        <v>0</v>
      </c>
      <c r="H238" s="79" t="b">
        <f t="shared" si="124"/>
        <v>0</v>
      </c>
      <c r="I238" s="79" t="b">
        <f t="shared" si="125"/>
        <v>0</v>
      </c>
      <c r="J238" s="79" t="b">
        <f t="shared" si="126"/>
        <v>0</v>
      </c>
      <c r="K238" s="79" t="b">
        <f t="shared" si="127"/>
        <v>0</v>
      </c>
      <c r="L238" s="86" t="b">
        <f t="shared" si="128"/>
        <v>0</v>
      </c>
      <c r="M238" s="79" t="b">
        <f t="shared" si="129"/>
        <v>0</v>
      </c>
      <c r="N238" s="96" t="b">
        <f t="shared" si="130"/>
        <v>0</v>
      </c>
      <c r="O238" s="79" t="b">
        <f t="shared" si="131"/>
        <v>0</v>
      </c>
      <c r="P238" s="79" t="b">
        <f t="shared" si="132"/>
        <v>0</v>
      </c>
      <c r="Q238" s="79" t="b">
        <f t="shared" si="133"/>
        <v>0</v>
      </c>
      <c r="R238" s="79" t="b">
        <f t="shared" si="134"/>
        <v>0</v>
      </c>
      <c r="S238" s="79" t="b">
        <f t="shared" si="135"/>
        <v>0</v>
      </c>
      <c r="T238" s="79" t="b">
        <f t="shared" si="136"/>
        <v>0</v>
      </c>
      <c r="U238" s="79" t="b">
        <f t="shared" si="137"/>
        <v>0</v>
      </c>
      <c r="V238" s="79" t="b">
        <f t="shared" si="138"/>
        <v>0</v>
      </c>
      <c r="W238" s="79" t="b">
        <f t="shared" si="139"/>
        <v>0</v>
      </c>
      <c r="X238" s="79" t="b">
        <f t="shared" si="140"/>
        <v>0</v>
      </c>
      <c r="Y238" s="81" t="b">
        <f t="shared" si="141"/>
        <v>0</v>
      </c>
      <c r="Z238" s="59"/>
      <c r="AA238" s="60"/>
      <c r="AB238" s="60"/>
      <c r="AC238" s="60"/>
      <c r="AD238" s="60"/>
      <c r="AE238" s="60"/>
      <c r="AF238" s="60"/>
      <c r="AG238" s="60"/>
      <c r="AH238" s="60"/>
      <c r="AI238" s="60"/>
      <c r="AJ238" s="60"/>
      <c r="AK238" s="60"/>
      <c r="AL238" s="60"/>
      <c r="AM238" s="60"/>
      <c r="AN238" s="60"/>
      <c r="AO238" s="60"/>
      <c r="AP238" s="60"/>
      <c r="AQ238" s="60"/>
      <c r="AR238" s="60"/>
      <c r="AS238" s="60"/>
      <c r="AT238" s="60"/>
      <c r="AU238" s="60"/>
      <c r="AV238" s="60"/>
      <c r="AW238" s="60"/>
      <c r="AX238" s="60"/>
      <c r="AY238" s="60"/>
      <c r="AZ238" s="60"/>
      <c r="BA238" s="61"/>
      <c r="BC238" s="187" t="b">
        <f t="shared" si="142"/>
        <v>0</v>
      </c>
      <c r="BD238" s="185"/>
      <c r="BE238" s="185"/>
      <c r="BF238" s="185"/>
      <c r="BG238" s="185"/>
      <c r="BH238" s="185" t="b">
        <f t="shared" si="143"/>
        <v>0</v>
      </c>
      <c r="BI238" s="185"/>
      <c r="BJ238" s="185"/>
      <c r="BK238" s="185"/>
      <c r="BL238" s="186"/>
      <c r="BM238" s="95"/>
      <c r="BN238" s="205"/>
      <c r="BO238" s="162"/>
      <c r="BP238" s="168"/>
      <c r="BQ238" s="168"/>
    </row>
    <row r="239" spans="1:69" ht="12" customHeight="1" x14ac:dyDescent="0.25">
      <c r="A239" s="74" t="s">
        <v>3</v>
      </c>
      <c r="B239" s="58">
        <v>30</v>
      </c>
      <c r="C239" s="57">
        <v>42091</v>
      </c>
      <c r="D239" s="80" t="b">
        <f t="shared" si="122"/>
        <v>0</v>
      </c>
      <c r="E239" s="79" t="b">
        <f t="shared" si="154"/>
        <v>0</v>
      </c>
      <c r="F239" s="79" t="b">
        <f t="shared" si="155"/>
        <v>0</v>
      </c>
      <c r="G239" s="79" t="b">
        <f t="shared" si="123"/>
        <v>0</v>
      </c>
      <c r="H239" s="79" t="b">
        <f t="shared" si="124"/>
        <v>0</v>
      </c>
      <c r="I239" s="79" t="b">
        <f t="shared" si="125"/>
        <v>0</v>
      </c>
      <c r="J239" s="79" t="b">
        <f t="shared" si="126"/>
        <v>0</v>
      </c>
      <c r="K239" s="79" t="b">
        <f t="shared" si="127"/>
        <v>0</v>
      </c>
      <c r="L239" s="86" t="b">
        <f t="shared" si="128"/>
        <v>0</v>
      </c>
      <c r="M239" s="79" t="b">
        <f t="shared" si="129"/>
        <v>0</v>
      </c>
      <c r="N239" s="96" t="b">
        <f t="shared" si="130"/>
        <v>0</v>
      </c>
      <c r="O239" s="79" t="b">
        <f t="shared" si="131"/>
        <v>0</v>
      </c>
      <c r="P239" s="79" t="b">
        <f t="shared" si="132"/>
        <v>0</v>
      </c>
      <c r="Q239" s="79" t="b">
        <f t="shared" si="133"/>
        <v>0</v>
      </c>
      <c r="R239" s="79" t="b">
        <f t="shared" si="134"/>
        <v>0</v>
      </c>
      <c r="S239" s="79" t="b">
        <f t="shared" si="135"/>
        <v>0</v>
      </c>
      <c r="T239" s="79" t="b">
        <f t="shared" si="136"/>
        <v>0</v>
      </c>
      <c r="U239" s="79" t="b">
        <f t="shared" si="137"/>
        <v>0</v>
      </c>
      <c r="V239" s="79" t="b">
        <f t="shared" si="138"/>
        <v>0</v>
      </c>
      <c r="W239" s="79" t="b">
        <f t="shared" si="139"/>
        <v>0</v>
      </c>
      <c r="X239" s="79" t="b">
        <f t="shared" si="140"/>
        <v>0</v>
      </c>
      <c r="Y239" s="81" t="b">
        <f t="shared" si="141"/>
        <v>0</v>
      </c>
      <c r="Z239" s="59"/>
      <c r="AA239" s="60"/>
      <c r="AB239" s="60"/>
      <c r="AC239" s="60"/>
      <c r="AD239" s="60"/>
      <c r="AE239" s="60"/>
      <c r="AF239" s="60"/>
      <c r="AG239" s="60"/>
      <c r="AH239" s="60"/>
      <c r="AI239" s="60"/>
      <c r="AJ239" s="60"/>
      <c r="AK239" s="60"/>
      <c r="AL239" s="60"/>
      <c r="AM239" s="60"/>
      <c r="AN239" s="60"/>
      <c r="AO239" s="60"/>
      <c r="AP239" s="60"/>
      <c r="AQ239" s="60"/>
      <c r="AR239" s="60"/>
      <c r="AS239" s="60"/>
      <c r="AT239" s="60"/>
      <c r="AU239" s="60"/>
      <c r="AV239" s="60"/>
      <c r="AW239" s="60"/>
      <c r="AX239" s="60"/>
      <c r="AY239" s="60"/>
      <c r="AZ239" s="60"/>
      <c r="BA239" s="61"/>
      <c r="BC239" s="187" t="b">
        <f t="shared" si="142"/>
        <v>0</v>
      </c>
      <c r="BD239" s="185"/>
      <c r="BE239" s="185"/>
      <c r="BF239" s="185"/>
      <c r="BG239" s="185"/>
      <c r="BH239" s="185" t="b">
        <f t="shared" si="143"/>
        <v>0</v>
      </c>
      <c r="BI239" s="185"/>
      <c r="BJ239" s="185"/>
      <c r="BK239" s="185"/>
      <c r="BL239" s="186"/>
      <c r="BM239" s="95"/>
      <c r="BN239" s="205"/>
      <c r="BO239" s="162"/>
      <c r="BP239" s="168"/>
      <c r="BQ239" s="168"/>
    </row>
    <row r="240" spans="1:69" ht="12" customHeight="1" thickBot="1" x14ac:dyDescent="0.3">
      <c r="A240" s="56" t="s">
        <v>4</v>
      </c>
      <c r="B240" s="63">
        <v>30</v>
      </c>
      <c r="C240" s="62">
        <v>42092</v>
      </c>
      <c r="D240" s="84" t="b">
        <f t="shared" si="122"/>
        <v>0</v>
      </c>
      <c r="E240" s="82" t="b">
        <f t="shared" si="154"/>
        <v>0</v>
      </c>
      <c r="F240" s="82" t="b">
        <f t="shared" si="155"/>
        <v>0</v>
      </c>
      <c r="G240" s="82" t="b">
        <f t="shared" si="123"/>
        <v>0</v>
      </c>
      <c r="H240" s="82" t="b">
        <f t="shared" si="124"/>
        <v>0</v>
      </c>
      <c r="I240" s="82" t="b">
        <f t="shared" si="125"/>
        <v>0</v>
      </c>
      <c r="J240" s="82" t="b">
        <f t="shared" si="126"/>
        <v>0</v>
      </c>
      <c r="K240" s="82" t="b">
        <f t="shared" si="127"/>
        <v>0</v>
      </c>
      <c r="L240" s="87" t="b">
        <f t="shared" si="128"/>
        <v>0</v>
      </c>
      <c r="M240" s="82" t="b">
        <f t="shared" si="129"/>
        <v>0</v>
      </c>
      <c r="N240" s="94" t="b">
        <f t="shared" si="130"/>
        <v>0</v>
      </c>
      <c r="O240" s="82" t="b">
        <f t="shared" si="131"/>
        <v>0</v>
      </c>
      <c r="P240" s="82" t="b">
        <f t="shared" si="132"/>
        <v>0</v>
      </c>
      <c r="Q240" s="82" t="b">
        <f t="shared" si="133"/>
        <v>0</v>
      </c>
      <c r="R240" s="82" t="b">
        <f t="shared" si="134"/>
        <v>0</v>
      </c>
      <c r="S240" s="82" t="b">
        <f t="shared" si="135"/>
        <v>0</v>
      </c>
      <c r="T240" s="82" t="b">
        <f t="shared" si="136"/>
        <v>0</v>
      </c>
      <c r="U240" s="82" t="b">
        <f t="shared" si="137"/>
        <v>0</v>
      </c>
      <c r="V240" s="82" t="b">
        <f t="shared" si="138"/>
        <v>0</v>
      </c>
      <c r="W240" s="82" t="b">
        <f t="shared" si="139"/>
        <v>0</v>
      </c>
      <c r="X240" s="82" t="b">
        <f t="shared" si="140"/>
        <v>0</v>
      </c>
      <c r="Y240" s="83" t="b">
        <f t="shared" si="141"/>
        <v>0</v>
      </c>
      <c r="Z240" s="59"/>
      <c r="AA240" s="60"/>
      <c r="AB240" s="60"/>
      <c r="AC240" s="60"/>
      <c r="AD240" s="60"/>
      <c r="AE240" s="60"/>
      <c r="AF240" s="60"/>
      <c r="AG240" s="60"/>
      <c r="AH240" s="60"/>
      <c r="AI240" s="60"/>
      <c r="AJ240" s="60"/>
      <c r="AK240" s="60"/>
      <c r="AL240" s="60"/>
      <c r="AM240" s="60"/>
      <c r="AN240" s="60"/>
      <c r="AO240" s="60"/>
      <c r="AP240" s="60"/>
      <c r="AQ240" s="60"/>
      <c r="AR240" s="60"/>
      <c r="AS240" s="60"/>
      <c r="AT240" s="60"/>
      <c r="AU240" s="60"/>
      <c r="AV240" s="60"/>
      <c r="AW240" s="60"/>
      <c r="AX240" s="60"/>
      <c r="AY240" s="60"/>
      <c r="AZ240" s="60"/>
      <c r="BA240" s="61"/>
      <c r="BC240" s="193" t="b">
        <f t="shared" si="142"/>
        <v>0</v>
      </c>
      <c r="BD240" s="194"/>
      <c r="BE240" s="194"/>
      <c r="BF240" s="194"/>
      <c r="BG240" s="194"/>
      <c r="BH240" s="194" t="b">
        <f t="shared" si="143"/>
        <v>0</v>
      </c>
      <c r="BI240" s="194"/>
      <c r="BJ240" s="194"/>
      <c r="BK240" s="194"/>
      <c r="BL240" s="195"/>
      <c r="BM240" s="93"/>
      <c r="BN240" s="206"/>
      <c r="BO240" s="163"/>
      <c r="BP240" s="169"/>
      <c r="BQ240" s="169"/>
    </row>
    <row r="241" spans="1:69" ht="12" customHeight="1" x14ac:dyDescent="0.25">
      <c r="A241" s="75" t="s">
        <v>0</v>
      </c>
      <c r="B241" s="51">
        <v>31</v>
      </c>
      <c r="C241" s="50">
        <v>42093</v>
      </c>
      <c r="D241" s="64" t="b">
        <f t="shared" si="122"/>
        <v>0</v>
      </c>
      <c r="E241" s="52" t="b">
        <f>IF(COUNTIF(Z241:BA241,"Cardio1")&gt;0, "Cardio matin")</f>
        <v>0</v>
      </c>
      <c r="F241" s="52" t="b">
        <f>IF(COUNTIF(Z241:BA241,"Cardio2")&gt;0, "Cardio après-midi")</f>
        <v>0</v>
      </c>
      <c r="G241" s="52" t="b">
        <f t="shared" si="123"/>
        <v>0</v>
      </c>
      <c r="H241" s="52" t="b">
        <f t="shared" si="124"/>
        <v>0</v>
      </c>
      <c r="I241" s="52" t="b">
        <f t="shared" si="125"/>
        <v>0</v>
      </c>
      <c r="J241" s="52" t="b">
        <f t="shared" si="126"/>
        <v>0</v>
      </c>
      <c r="K241" s="52" t="b">
        <f t="shared" si="127"/>
        <v>0</v>
      </c>
      <c r="L241" s="85" t="b">
        <f t="shared" si="128"/>
        <v>0</v>
      </c>
      <c r="M241" s="52" t="b">
        <f t="shared" si="129"/>
        <v>0</v>
      </c>
      <c r="N241" s="98" t="b">
        <f t="shared" si="130"/>
        <v>0</v>
      </c>
      <c r="O241" s="52" t="b">
        <f t="shared" si="131"/>
        <v>0</v>
      </c>
      <c r="P241" s="52" t="b">
        <f t="shared" si="132"/>
        <v>0</v>
      </c>
      <c r="Q241" s="52" t="b">
        <f t="shared" si="133"/>
        <v>0</v>
      </c>
      <c r="R241" s="52" t="b">
        <f t="shared" si="134"/>
        <v>0</v>
      </c>
      <c r="S241" s="52" t="b">
        <f t="shared" si="135"/>
        <v>0</v>
      </c>
      <c r="T241" s="52" t="b">
        <f t="shared" si="136"/>
        <v>0</v>
      </c>
      <c r="U241" s="52" t="b">
        <f t="shared" si="137"/>
        <v>0</v>
      </c>
      <c r="V241" s="52" t="b">
        <f t="shared" si="138"/>
        <v>0</v>
      </c>
      <c r="W241" s="52" t="b">
        <f t="shared" si="139"/>
        <v>0</v>
      </c>
      <c r="X241" s="52" t="b">
        <f t="shared" si="140"/>
        <v>0</v>
      </c>
      <c r="Y241" s="53" t="b">
        <f t="shared" si="141"/>
        <v>0</v>
      </c>
      <c r="Z241" s="65"/>
      <c r="AA241" s="54"/>
      <c r="AB241" s="54"/>
      <c r="AC241" s="54"/>
      <c r="AD241" s="54"/>
      <c r="AE241" s="54"/>
      <c r="AF241" s="54"/>
      <c r="AG241" s="54"/>
      <c r="AH241" s="54"/>
      <c r="AI241" s="54"/>
      <c r="AJ241" s="54"/>
      <c r="AK241" s="54"/>
      <c r="AL241" s="54"/>
      <c r="AM241" s="54"/>
      <c r="AN241" s="54"/>
      <c r="AO241" s="54"/>
      <c r="AP241" s="54"/>
      <c r="AQ241" s="54"/>
      <c r="AR241" s="54"/>
      <c r="AS241" s="54"/>
      <c r="AT241" s="54"/>
      <c r="AU241" s="54"/>
      <c r="AV241" s="54"/>
      <c r="AW241" s="54"/>
      <c r="AX241" s="54"/>
      <c r="AY241" s="54"/>
      <c r="AZ241" s="54"/>
      <c r="BA241" s="55"/>
      <c r="BC241" s="188" t="b">
        <f t="shared" si="142"/>
        <v>0</v>
      </c>
      <c r="BD241" s="189"/>
      <c r="BE241" s="189"/>
      <c r="BF241" s="189"/>
      <c r="BG241" s="189"/>
      <c r="BH241" s="189" t="b">
        <f t="shared" si="143"/>
        <v>0</v>
      </c>
      <c r="BI241" s="189"/>
      <c r="BJ241" s="189"/>
      <c r="BK241" s="189"/>
      <c r="BL241" s="190"/>
      <c r="BM241" s="97"/>
      <c r="BN241" s="204">
        <v>35</v>
      </c>
      <c r="BO241" s="161"/>
      <c r="BP241" s="167"/>
      <c r="BQ241" s="167"/>
    </row>
    <row r="242" spans="1:69" ht="12" customHeight="1" x14ac:dyDescent="0.25">
      <c r="A242" s="74" t="s">
        <v>80</v>
      </c>
      <c r="B242" s="58">
        <v>31</v>
      </c>
      <c r="C242" s="57">
        <v>42094</v>
      </c>
      <c r="D242" s="80" t="b">
        <f t="shared" si="122"/>
        <v>0</v>
      </c>
      <c r="E242" s="79" t="b">
        <f t="shared" ref="E242:E247" si="156">IF(COUNTIF(Z242:BA242,"Cardio.")&gt;0, "Cardio1")</f>
        <v>0</v>
      </c>
      <c r="F242" s="79" t="b">
        <f t="shared" ref="F242:F247" si="157">IF(COUNTIF(Z242:BA242,"Cardio")&gt;0, "Cardio2")</f>
        <v>0</v>
      </c>
      <c r="G242" s="79" t="b">
        <f t="shared" si="123"/>
        <v>0</v>
      </c>
      <c r="H242" s="79" t="b">
        <f t="shared" si="124"/>
        <v>0</v>
      </c>
      <c r="I242" s="79" t="b">
        <f t="shared" si="125"/>
        <v>0</v>
      </c>
      <c r="J242" s="79" t="b">
        <f t="shared" si="126"/>
        <v>0</v>
      </c>
      <c r="K242" s="79" t="b">
        <f t="shared" si="127"/>
        <v>0</v>
      </c>
      <c r="L242" s="86" t="b">
        <f t="shared" si="128"/>
        <v>0</v>
      </c>
      <c r="M242" s="79" t="b">
        <f t="shared" si="129"/>
        <v>0</v>
      </c>
      <c r="N242" s="96" t="b">
        <f t="shared" si="130"/>
        <v>0</v>
      </c>
      <c r="O242" s="79" t="b">
        <f t="shared" si="131"/>
        <v>0</v>
      </c>
      <c r="P242" s="79" t="b">
        <f t="shared" si="132"/>
        <v>0</v>
      </c>
      <c r="Q242" s="79" t="b">
        <f t="shared" si="133"/>
        <v>0</v>
      </c>
      <c r="R242" s="79" t="b">
        <f t="shared" si="134"/>
        <v>0</v>
      </c>
      <c r="S242" s="79" t="b">
        <f t="shared" si="135"/>
        <v>0</v>
      </c>
      <c r="T242" s="79" t="b">
        <f t="shared" si="136"/>
        <v>0</v>
      </c>
      <c r="U242" s="79" t="b">
        <f t="shared" si="137"/>
        <v>0</v>
      </c>
      <c r="V242" s="79" t="b">
        <f t="shared" si="138"/>
        <v>0</v>
      </c>
      <c r="W242" s="79" t="b">
        <f t="shared" si="139"/>
        <v>0</v>
      </c>
      <c r="X242" s="79" t="b">
        <f t="shared" si="140"/>
        <v>0</v>
      </c>
      <c r="Y242" s="81" t="b">
        <f t="shared" si="141"/>
        <v>0</v>
      </c>
      <c r="Z242" s="59"/>
      <c r="AA242" s="60"/>
      <c r="AB242" s="60"/>
      <c r="AC242" s="60"/>
      <c r="AD242" s="60"/>
      <c r="AE242" s="60"/>
      <c r="AF242" s="60"/>
      <c r="AG242" s="60"/>
      <c r="AH242" s="60"/>
      <c r="AI242" s="60"/>
      <c r="AJ242" s="60"/>
      <c r="AK242" s="60"/>
      <c r="AL242" s="60"/>
      <c r="AM242" s="60"/>
      <c r="AN242" s="60"/>
      <c r="AO242" s="60"/>
      <c r="AP242" s="60"/>
      <c r="AQ242" s="60"/>
      <c r="AR242" s="60"/>
      <c r="AS242" s="60"/>
      <c r="AT242" s="60"/>
      <c r="AU242" s="60"/>
      <c r="AV242" s="60"/>
      <c r="AW242" s="60"/>
      <c r="AX242" s="60"/>
      <c r="AY242" s="60"/>
      <c r="AZ242" s="60"/>
      <c r="BA242" s="61"/>
      <c r="BC242" s="187" t="b">
        <f t="shared" si="142"/>
        <v>0</v>
      </c>
      <c r="BD242" s="185"/>
      <c r="BE242" s="185"/>
      <c r="BF242" s="185"/>
      <c r="BG242" s="185"/>
      <c r="BH242" s="185" t="b">
        <f t="shared" si="143"/>
        <v>0</v>
      </c>
      <c r="BI242" s="185"/>
      <c r="BJ242" s="185"/>
      <c r="BK242" s="185"/>
      <c r="BL242" s="186"/>
      <c r="BM242" s="95"/>
      <c r="BN242" s="205"/>
      <c r="BO242" s="162"/>
      <c r="BP242" s="168"/>
      <c r="BQ242" s="168"/>
    </row>
    <row r="243" spans="1:69" ht="12" customHeight="1" x14ac:dyDescent="0.25">
      <c r="A243" s="74" t="s">
        <v>81</v>
      </c>
      <c r="B243" s="58">
        <v>31</v>
      </c>
      <c r="C243" s="57">
        <v>42095</v>
      </c>
      <c r="D243" s="80" t="b">
        <f t="shared" si="122"/>
        <v>0</v>
      </c>
      <c r="E243" s="79" t="b">
        <f t="shared" si="156"/>
        <v>0</v>
      </c>
      <c r="F243" s="79" t="b">
        <f t="shared" si="157"/>
        <v>0</v>
      </c>
      <c r="G243" s="79" t="b">
        <f t="shared" si="123"/>
        <v>0</v>
      </c>
      <c r="H243" s="79" t="b">
        <f t="shared" si="124"/>
        <v>0</v>
      </c>
      <c r="I243" s="79" t="b">
        <f t="shared" si="125"/>
        <v>0</v>
      </c>
      <c r="J243" s="79" t="b">
        <f t="shared" si="126"/>
        <v>0</v>
      </c>
      <c r="K243" s="79" t="b">
        <f t="shared" si="127"/>
        <v>0</v>
      </c>
      <c r="L243" s="86" t="b">
        <f t="shared" si="128"/>
        <v>0</v>
      </c>
      <c r="M243" s="79" t="b">
        <f t="shared" si="129"/>
        <v>0</v>
      </c>
      <c r="N243" s="96" t="b">
        <f t="shared" si="130"/>
        <v>0</v>
      </c>
      <c r="O243" s="79" t="b">
        <f t="shared" si="131"/>
        <v>0</v>
      </c>
      <c r="P243" s="79" t="b">
        <f t="shared" si="132"/>
        <v>0</v>
      </c>
      <c r="Q243" s="79" t="b">
        <f t="shared" si="133"/>
        <v>0</v>
      </c>
      <c r="R243" s="79" t="b">
        <f t="shared" si="134"/>
        <v>0</v>
      </c>
      <c r="S243" s="79" t="b">
        <f t="shared" si="135"/>
        <v>0</v>
      </c>
      <c r="T243" s="79" t="b">
        <f t="shared" si="136"/>
        <v>0</v>
      </c>
      <c r="U243" s="79" t="b">
        <f t="shared" si="137"/>
        <v>0</v>
      </c>
      <c r="V243" s="79" t="b">
        <f t="shared" si="138"/>
        <v>0</v>
      </c>
      <c r="W243" s="79" t="b">
        <f t="shared" si="139"/>
        <v>0</v>
      </c>
      <c r="X243" s="79" t="b">
        <f t="shared" si="140"/>
        <v>0</v>
      </c>
      <c r="Y243" s="81" t="b">
        <f t="shared" si="141"/>
        <v>0</v>
      </c>
      <c r="Z243" s="59"/>
      <c r="AA243" s="60"/>
      <c r="AB243" s="60"/>
      <c r="AC243" s="60"/>
      <c r="AD243" s="60"/>
      <c r="AE243" s="60"/>
      <c r="AF243" s="60"/>
      <c r="AG243" s="60"/>
      <c r="AH243" s="60"/>
      <c r="AI243" s="60"/>
      <c r="AJ243" s="60"/>
      <c r="AK243" s="60"/>
      <c r="AL243" s="60"/>
      <c r="AM243" s="60"/>
      <c r="AN243" s="60"/>
      <c r="AO243" s="60"/>
      <c r="AP243" s="60"/>
      <c r="AQ243" s="60"/>
      <c r="AR243" s="60"/>
      <c r="AS243" s="60"/>
      <c r="AT243" s="60"/>
      <c r="AU243" s="60"/>
      <c r="AV243" s="60"/>
      <c r="AW243" s="60"/>
      <c r="AX243" s="60"/>
      <c r="AY243" s="60"/>
      <c r="AZ243" s="60"/>
      <c r="BA243" s="61"/>
      <c r="BC243" s="187" t="b">
        <f t="shared" si="142"/>
        <v>0</v>
      </c>
      <c r="BD243" s="185"/>
      <c r="BE243" s="185"/>
      <c r="BF243" s="185"/>
      <c r="BG243" s="185"/>
      <c r="BH243" s="185" t="b">
        <f t="shared" si="143"/>
        <v>0</v>
      </c>
      <c r="BI243" s="185"/>
      <c r="BJ243" s="185"/>
      <c r="BK243" s="185"/>
      <c r="BL243" s="186"/>
      <c r="BM243" s="95"/>
      <c r="BN243" s="205"/>
      <c r="BO243" s="162"/>
      <c r="BP243" s="168"/>
      <c r="BQ243" s="168"/>
    </row>
    <row r="244" spans="1:69" ht="12" customHeight="1" x14ac:dyDescent="0.25">
      <c r="A244" s="74" t="s">
        <v>1</v>
      </c>
      <c r="B244" s="58">
        <v>31</v>
      </c>
      <c r="C244" s="57">
        <v>42096</v>
      </c>
      <c r="D244" s="80" t="b">
        <f t="shared" si="122"/>
        <v>0</v>
      </c>
      <c r="E244" s="79" t="b">
        <f t="shared" si="156"/>
        <v>0</v>
      </c>
      <c r="F244" s="79" t="b">
        <f t="shared" si="157"/>
        <v>0</v>
      </c>
      <c r="G244" s="79" t="b">
        <f t="shared" si="123"/>
        <v>0</v>
      </c>
      <c r="H244" s="79" t="b">
        <f t="shared" si="124"/>
        <v>0</v>
      </c>
      <c r="I244" s="79" t="b">
        <f t="shared" si="125"/>
        <v>0</v>
      </c>
      <c r="J244" s="79" t="b">
        <f t="shared" si="126"/>
        <v>0</v>
      </c>
      <c r="K244" s="79" t="b">
        <f t="shared" si="127"/>
        <v>0</v>
      </c>
      <c r="L244" s="86" t="b">
        <f t="shared" si="128"/>
        <v>0</v>
      </c>
      <c r="M244" s="79" t="b">
        <f t="shared" si="129"/>
        <v>0</v>
      </c>
      <c r="N244" s="96" t="b">
        <f t="shared" si="130"/>
        <v>0</v>
      </c>
      <c r="O244" s="79" t="b">
        <f t="shared" si="131"/>
        <v>0</v>
      </c>
      <c r="P244" s="79" t="b">
        <f t="shared" si="132"/>
        <v>0</v>
      </c>
      <c r="Q244" s="79" t="b">
        <f t="shared" si="133"/>
        <v>0</v>
      </c>
      <c r="R244" s="79" t="b">
        <f t="shared" si="134"/>
        <v>0</v>
      </c>
      <c r="S244" s="79" t="b">
        <f t="shared" si="135"/>
        <v>0</v>
      </c>
      <c r="T244" s="79" t="b">
        <f t="shared" si="136"/>
        <v>0</v>
      </c>
      <c r="U244" s="79" t="b">
        <f t="shared" si="137"/>
        <v>0</v>
      </c>
      <c r="V244" s="79" t="b">
        <f t="shared" si="138"/>
        <v>0</v>
      </c>
      <c r="W244" s="79" t="b">
        <f t="shared" si="139"/>
        <v>0</v>
      </c>
      <c r="X244" s="79" t="b">
        <f t="shared" si="140"/>
        <v>0</v>
      </c>
      <c r="Y244" s="81" t="b">
        <f t="shared" si="141"/>
        <v>0</v>
      </c>
      <c r="Z244" s="59"/>
      <c r="AA244" s="60"/>
      <c r="AB244" s="60"/>
      <c r="AC244" s="60"/>
      <c r="AD244" s="60"/>
      <c r="AE244" s="60"/>
      <c r="AF244" s="60"/>
      <c r="AG244" s="60"/>
      <c r="AH244" s="60"/>
      <c r="AI244" s="60"/>
      <c r="AJ244" s="60"/>
      <c r="AK244" s="60"/>
      <c r="AL244" s="60"/>
      <c r="AM244" s="60"/>
      <c r="AN244" s="60"/>
      <c r="AO244" s="60"/>
      <c r="AP244" s="60"/>
      <c r="AQ244" s="60"/>
      <c r="AR244" s="60"/>
      <c r="AS244" s="60"/>
      <c r="AT244" s="60"/>
      <c r="AU244" s="60"/>
      <c r="AV244" s="60"/>
      <c r="AW244" s="60"/>
      <c r="AX244" s="60"/>
      <c r="AY244" s="60"/>
      <c r="AZ244" s="60"/>
      <c r="BA244" s="61"/>
      <c r="BC244" s="187" t="b">
        <f t="shared" si="142"/>
        <v>0</v>
      </c>
      <c r="BD244" s="185"/>
      <c r="BE244" s="185"/>
      <c r="BF244" s="185"/>
      <c r="BG244" s="185"/>
      <c r="BH244" s="185" t="b">
        <f t="shared" si="143"/>
        <v>0</v>
      </c>
      <c r="BI244" s="185"/>
      <c r="BJ244" s="185"/>
      <c r="BK244" s="185"/>
      <c r="BL244" s="186"/>
      <c r="BM244" s="95"/>
      <c r="BN244" s="205"/>
      <c r="BO244" s="162"/>
      <c r="BP244" s="168"/>
      <c r="BQ244" s="168"/>
    </row>
    <row r="245" spans="1:69" ht="12" customHeight="1" x14ac:dyDescent="0.25">
      <c r="A245" s="74" t="s">
        <v>2</v>
      </c>
      <c r="B245" s="58">
        <v>31</v>
      </c>
      <c r="C245" s="57">
        <v>42097</v>
      </c>
      <c r="D245" s="80" t="b">
        <f t="shared" si="122"/>
        <v>0</v>
      </c>
      <c r="E245" s="79" t="b">
        <f t="shared" si="156"/>
        <v>0</v>
      </c>
      <c r="F245" s="79" t="b">
        <f t="shared" si="157"/>
        <v>0</v>
      </c>
      <c r="G245" s="79" t="b">
        <f t="shared" si="123"/>
        <v>0</v>
      </c>
      <c r="H245" s="79" t="b">
        <f t="shared" si="124"/>
        <v>0</v>
      </c>
      <c r="I245" s="79" t="b">
        <f t="shared" si="125"/>
        <v>0</v>
      </c>
      <c r="J245" s="79" t="b">
        <f t="shared" si="126"/>
        <v>0</v>
      </c>
      <c r="K245" s="79" t="b">
        <f t="shared" si="127"/>
        <v>0</v>
      </c>
      <c r="L245" s="86" t="b">
        <f t="shared" si="128"/>
        <v>0</v>
      </c>
      <c r="M245" s="79" t="b">
        <f t="shared" si="129"/>
        <v>0</v>
      </c>
      <c r="N245" s="96" t="b">
        <f t="shared" si="130"/>
        <v>0</v>
      </c>
      <c r="O245" s="79" t="b">
        <f t="shared" si="131"/>
        <v>0</v>
      </c>
      <c r="P245" s="79" t="b">
        <f t="shared" si="132"/>
        <v>0</v>
      </c>
      <c r="Q245" s="79" t="b">
        <f t="shared" si="133"/>
        <v>0</v>
      </c>
      <c r="R245" s="79" t="b">
        <f t="shared" si="134"/>
        <v>0</v>
      </c>
      <c r="S245" s="79" t="b">
        <f t="shared" si="135"/>
        <v>0</v>
      </c>
      <c r="T245" s="79" t="b">
        <f t="shared" si="136"/>
        <v>0</v>
      </c>
      <c r="U245" s="79" t="b">
        <f t="shared" si="137"/>
        <v>0</v>
      </c>
      <c r="V245" s="79" t="b">
        <f t="shared" si="138"/>
        <v>0</v>
      </c>
      <c r="W245" s="79" t="b">
        <f t="shared" si="139"/>
        <v>0</v>
      </c>
      <c r="X245" s="79" t="b">
        <f t="shared" si="140"/>
        <v>0</v>
      </c>
      <c r="Y245" s="81" t="b">
        <f t="shared" si="141"/>
        <v>0</v>
      </c>
      <c r="Z245" s="59"/>
      <c r="AA245" s="60"/>
      <c r="AB245" s="60"/>
      <c r="AC245" s="60"/>
      <c r="AD245" s="60"/>
      <c r="AE245" s="60"/>
      <c r="AF245" s="60"/>
      <c r="AG245" s="60"/>
      <c r="AH245" s="60"/>
      <c r="AI245" s="60"/>
      <c r="AJ245" s="60"/>
      <c r="AK245" s="60"/>
      <c r="AL245" s="60"/>
      <c r="AM245" s="60"/>
      <c r="AN245" s="60"/>
      <c r="AO245" s="60"/>
      <c r="AP245" s="60"/>
      <c r="AQ245" s="60"/>
      <c r="AR245" s="60"/>
      <c r="AS245" s="60"/>
      <c r="AT245" s="60"/>
      <c r="AU245" s="60"/>
      <c r="AV245" s="60"/>
      <c r="AW245" s="60"/>
      <c r="AX245" s="60"/>
      <c r="AY245" s="60"/>
      <c r="AZ245" s="60"/>
      <c r="BA245" s="61"/>
      <c r="BC245" s="187" t="b">
        <f t="shared" si="142"/>
        <v>0</v>
      </c>
      <c r="BD245" s="185"/>
      <c r="BE245" s="185"/>
      <c r="BF245" s="185"/>
      <c r="BG245" s="185"/>
      <c r="BH245" s="185" t="b">
        <f t="shared" si="143"/>
        <v>0</v>
      </c>
      <c r="BI245" s="185"/>
      <c r="BJ245" s="185"/>
      <c r="BK245" s="185"/>
      <c r="BL245" s="186"/>
      <c r="BM245" s="95"/>
      <c r="BN245" s="205"/>
      <c r="BO245" s="162"/>
      <c r="BP245" s="168"/>
      <c r="BQ245" s="168"/>
    </row>
    <row r="246" spans="1:69" ht="12" customHeight="1" x14ac:dyDescent="0.25">
      <c r="A246" s="74" t="s">
        <v>3</v>
      </c>
      <c r="B246" s="58">
        <v>31</v>
      </c>
      <c r="C246" s="57">
        <v>42098</v>
      </c>
      <c r="D246" s="80" t="b">
        <f t="shared" si="122"/>
        <v>0</v>
      </c>
      <c r="E246" s="79" t="b">
        <f t="shared" si="156"/>
        <v>0</v>
      </c>
      <c r="F246" s="79" t="b">
        <f t="shared" si="157"/>
        <v>0</v>
      </c>
      <c r="G246" s="79" t="b">
        <f t="shared" si="123"/>
        <v>0</v>
      </c>
      <c r="H246" s="79" t="b">
        <f t="shared" si="124"/>
        <v>0</v>
      </c>
      <c r="I246" s="79" t="b">
        <f t="shared" si="125"/>
        <v>0</v>
      </c>
      <c r="J246" s="79" t="b">
        <f t="shared" si="126"/>
        <v>0</v>
      </c>
      <c r="K246" s="79" t="b">
        <f t="shared" si="127"/>
        <v>0</v>
      </c>
      <c r="L246" s="86" t="b">
        <f t="shared" si="128"/>
        <v>0</v>
      </c>
      <c r="M246" s="79" t="b">
        <f t="shared" si="129"/>
        <v>0</v>
      </c>
      <c r="N246" s="96" t="b">
        <f t="shared" si="130"/>
        <v>0</v>
      </c>
      <c r="O246" s="79" t="b">
        <f t="shared" si="131"/>
        <v>0</v>
      </c>
      <c r="P246" s="79" t="b">
        <f t="shared" si="132"/>
        <v>0</v>
      </c>
      <c r="Q246" s="79" t="b">
        <f t="shared" si="133"/>
        <v>0</v>
      </c>
      <c r="R246" s="79" t="b">
        <f t="shared" si="134"/>
        <v>0</v>
      </c>
      <c r="S246" s="79" t="b">
        <f t="shared" si="135"/>
        <v>0</v>
      </c>
      <c r="T246" s="79" t="b">
        <f t="shared" si="136"/>
        <v>0</v>
      </c>
      <c r="U246" s="79" t="b">
        <f t="shared" si="137"/>
        <v>0</v>
      </c>
      <c r="V246" s="79" t="b">
        <f t="shared" si="138"/>
        <v>0</v>
      </c>
      <c r="W246" s="79" t="b">
        <f t="shared" si="139"/>
        <v>0</v>
      </c>
      <c r="X246" s="79" t="b">
        <f t="shared" si="140"/>
        <v>0</v>
      </c>
      <c r="Y246" s="81" t="b">
        <f t="shared" si="141"/>
        <v>0</v>
      </c>
      <c r="Z246" s="59"/>
      <c r="AA246" s="60"/>
      <c r="AB246" s="60"/>
      <c r="AC246" s="60"/>
      <c r="AD246" s="60"/>
      <c r="AE246" s="60"/>
      <c r="AF246" s="60"/>
      <c r="AG246" s="60"/>
      <c r="AH246" s="60"/>
      <c r="AI246" s="60"/>
      <c r="AJ246" s="60"/>
      <c r="AK246" s="60"/>
      <c r="AL246" s="60"/>
      <c r="AM246" s="60"/>
      <c r="AN246" s="60"/>
      <c r="AO246" s="60"/>
      <c r="AP246" s="60"/>
      <c r="AQ246" s="60"/>
      <c r="AR246" s="60"/>
      <c r="AS246" s="60"/>
      <c r="AT246" s="60"/>
      <c r="AU246" s="60"/>
      <c r="AV246" s="60"/>
      <c r="AW246" s="60"/>
      <c r="AX246" s="60"/>
      <c r="AY246" s="60"/>
      <c r="AZ246" s="60"/>
      <c r="BA246" s="61"/>
      <c r="BC246" s="187" t="b">
        <f t="shared" si="142"/>
        <v>0</v>
      </c>
      <c r="BD246" s="185"/>
      <c r="BE246" s="185"/>
      <c r="BF246" s="185"/>
      <c r="BG246" s="185"/>
      <c r="BH246" s="185" t="b">
        <f t="shared" si="143"/>
        <v>0</v>
      </c>
      <c r="BI246" s="185"/>
      <c r="BJ246" s="185"/>
      <c r="BK246" s="185"/>
      <c r="BL246" s="186"/>
      <c r="BM246" s="95"/>
      <c r="BN246" s="205"/>
      <c r="BO246" s="162"/>
      <c r="BP246" s="168"/>
      <c r="BQ246" s="168"/>
    </row>
    <row r="247" spans="1:69" ht="12" customHeight="1" thickBot="1" x14ac:dyDescent="0.3">
      <c r="A247" s="56" t="s">
        <v>4</v>
      </c>
      <c r="B247" s="63">
        <v>31</v>
      </c>
      <c r="C247" s="62">
        <v>42099</v>
      </c>
      <c r="D247" s="84" t="b">
        <f t="shared" si="122"/>
        <v>0</v>
      </c>
      <c r="E247" s="82" t="b">
        <f t="shared" si="156"/>
        <v>0</v>
      </c>
      <c r="F247" s="82" t="b">
        <f t="shared" si="157"/>
        <v>0</v>
      </c>
      <c r="G247" s="82" t="b">
        <f t="shared" si="123"/>
        <v>0</v>
      </c>
      <c r="H247" s="82" t="b">
        <f t="shared" si="124"/>
        <v>0</v>
      </c>
      <c r="I247" s="82" t="b">
        <f t="shared" si="125"/>
        <v>0</v>
      </c>
      <c r="J247" s="82" t="b">
        <f t="shared" si="126"/>
        <v>0</v>
      </c>
      <c r="K247" s="82" t="b">
        <f t="shared" si="127"/>
        <v>0</v>
      </c>
      <c r="L247" s="87" t="b">
        <f t="shared" si="128"/>
        <v>0</v>
      </c>
      <c r="M247" s="82" t="b">
        <f t="shared" si="129"/>
        <v>0</v>
      </c>
      <c r="N247" s="94" t="b">
        <f t="shared" si="130"/>
        <v>0</v>
      </c>
      <c r="O247" s="82" t="b">
        <f t="shared" si="131"/>
        <v>0</v>
      </c>
      <c r="P247" s="82" t="b">
        <f t="shared" si="132"/>
        <v>0</v>
      </c>
      <c r="Q247" s="82" t="b">
        <f t="shared" si="133"/>
        <v>0</v>
      </c>
      <c r="R247" s="82" t="b">
        <f t="shared" si="134"/>
        <v>0</v>
      </c>
      <c r="S247" s="82" t="b">
        <f t="shared" si="135"/>
        <v>0</v>
      </c>
      <c r="T247" s="82" t="b">
        <f t="shared" si="136"/>
        <v>0</v>
      </c>
      <c r="U247" s="82" t="b">
        <f t="shared" si="137"/>
        <v>0</v>
      </c>
      <c r="V247" s="82" t="b">
        <f t="shared" si="138"/>
        <v>0</v>
      </c>
      <c r="W247" s="82" t="b">
        <f t="shared" si="139"/>
        <v>0</v>
      </c>
      <c r="X247" s="82" t="b">
        <f t="shared" si="140"/>
        <v>0</v>
      </c>
      <c r="Y247" s="83" t="b">
        <f t="shared" si="141"/>
        <v>0</v>
      </c>
      <c r="Z247" s="59"/>
      <c r="AA247" s="60"/>
      <c r="AB247" s="60"/>
      <c r="AC247" s="60"/>
      <c r="AD247" s="60"/>
      <c r="AE247" s="60"/>
      <c r="AF247" s="60"/>
      <c r="AG247" s="60"/>
      <c r="AH247" s="60"/>
      <c r="AI247" s="60"/>
      <c r="AJ247" s="60"/>
      <c r="AK247" s="60"/>
      <c r="AL247" s="60"/>
      <c r="AM247" s="60"/>
      <c r="AN247" s="60"/>
      <c r="AO247" s="60"/>
      <c r="AP247" s="60"/>
      <c r="AQ247" s="60"/>
      <c r="AR247" s="60"/>
      <c r="AS247" s="60"/>
      <c r="AT247" s="60"/>
      <c r="AU247" s="60"/>
      <c r="AV247" s="60"/>
      <c r="AW247" s="60"/>
      <c r="AX247" s="60"/>
      <c r="AY247" s="60"/>
      <c r="AZ247" s="60"/>
      <c r="BA247" s="61"/>
      <c r="BC247" s="193" t="b">
        <f t="shared" si="142"/>
        <v>0</v>
      </c>
      <c r="BD247" s="194"/>
      <c r="BE247" s="194"/>
      <c r="BF247" s="194"/>
      <c r="BG247" s="194"/>
      <c r="BH247" s="194" t="b">
        <f t="shared" si="143"/>
        <v>0</v>
      </c>
      <c r="BI247" s="194"/>
      <c r="BJ247" s="194"/>
      <c r="BK247" s="194"/>
      <c r="BL247" s="195"/>
      <c r="BM247" s="93"/>
      <c r="BN247" s="206"/>
      <c r="BO247" s="163"/>
      <c r="BP247" s="169"/>
      <c r="BQ247" s="169"/>
    </row>
    <row r="248" spans="1:69" ht="12" customHeight="1" x14ac:dyDescent="0.25">
      <c r="A248" s="75" t="s">
        <v>0</v>
      </c>
      <c r="B248" s="51">
        <v>32</v>
      </c>
      <c r="C248" s="76">
        <v>42100</v>
      </c>
      <c r="D248" s="64" t="b">
        <f t="shared" si="122"/>
        <v>0</v>
      </c>
      <c r="E248" s="52" t="b">
        <f>IF(COUNTIF(Z248:BA248,"Cardio1")&gt;0, "Cardio matin")</f>
        <v>0</v>
      </c>
      <c r="F248" s="52" t="b">
        <f>IF(COUNTIF(Z248:BA248,"Cardio2")&gt;0, "Cardio après-midi")</f>
        <v>0</v>
      </c>
      <c r="G248" s="52" t="b">
        <f t="shared" si="123"/>
        <v>0</v>
      </c>
      <c r="H248" s="52" t="b">
        <f t="shared" si="124"/>
        <v>0</v>
      </c>
      <c r="I248" s="52" t="b">
        <f t="shared" si="125"/>
        <v>0</v>
      </c>
      <c r="J248" s="52" t="b">
        <f t="shared" si="126"/>
        <v>0</v>
      </c>
      <c r="K248" s="52" t="b">
        <f t="shared" si="127"/>
        <v>0</v>
      </c>
      <c r="L248" s="85" t="b">
        <f t="shared" si="128"/>
        <v>0</v>
      </c>
      <c r="M248" s="52" t="b">
        <f t="shared" si="129"/>
        <v>0</v>
      </c>
      <c r="N248" s="98" t="b">
        <f t="shared" si="130"/>
        <v>0</v>
      </c>
      <c r="O248" s="52" t="b">
        <f t="shared" si="131"/>
        <v>0</v>
      </c>
      <c r="P248" s="52" t="b">
        <f t="shared" si="132"/>
        <v>0</v>
      </c>
      <c r="Q248" s="52" t="b">
        <f t="shared" si="133"/>
        <v>0</v>
      </c>
      <c r="R248" s="52" t="b">
        <f t="shared" si="134"/>
        <v>0</v>
      </c>
      <c r="S248" s="52" t="b">
        <f t="shared" si="135"/>
        <v>0</v>
      </c>
      <c r="T248" s="52" t="b">
        <f t="shared" si="136"/>
        <v>0</v>
      </c>
      <c r="U248" s="52" t="b">
        <f t="shared" si="137"/>
        <v>0</v>
      </c>
      <c r="V248" s="52" t="b">
        <f t="shared" si="138"/>
        <v>0</v>
      </c>
      <c r="W248" s="52" t="b">
        <f t="shared" si="139"/>
        <v>0</v>
      </c>
      <c r="X248" s="52" t="b">
        <f t="shared" si="140"/>
        <v>0</v>
      </c>
      <c r="Y248" s="53" t="b">
        <f t="shared" si="141"/>
        <v>0</v>
      </c>
      <c r="Z248" s="65"/>
      <c r="AA248" s="54"/>
      <c r="AB248" s="54"/>
      <c r="AC248" s="54"/>
      <c r="AD248" s="54"/>
      <c r="AE248" s="54"/>
      <c r="AF248" s="54"/>
      <c r="AG248" s="54"/>
      <c r="AH248" s="54"/>
      <c r="AI248" s="54"/>
      <c r="AJ248" s="54"/>
      <c r="AK248" s="54"/>
      <c r="AL248" s="54"/>
      <c r="AM248" s="54"/>
      <c r="AN248" s="54"/>
      <c r="AO248" s="54"/>
      <c r="AP248" s="54"/>
      <c r="AQ248" s="54"/>
      <c r="AR248" s="54"/>
      <c r="AS248" s="54"/>
      <c r="AT248" s="54"/>
      <c r="AU248" s="54"/>
      <c r="AV248" s="54"/>
      <c r="AW248" s="54"/>
      <c r="AX248" s="54"/>
      <c r="AY248" s="54"/>
      <c r="AZ248" s="54"/>
      <c r="BA248" s="55"/>
      <c r="BC248" s="188" t="b">
        <f t="shared" si="142"/>
        <v>0</v>
      </c>
      <c r="BD248" s="189"/>
      <c r="BE248" s="189"/>
      <c r="BF248" s="189"/>
      <c r="BG248" s="189"/>
      <c r="BH248" s="189" t="b">
        <f t="shared" si="143"/>
        <v>0</v>
      </c>
      <c r="BI248" s="189"/>
      <c r="BJ248" s="189"/>
      <c r="BK248" s="189"/>
      <c r="BL248" s="190"/>
      <c r="BM248" s="97"/>
      <c r="BN248" s="204">
        <v>36</v>
      </c>
      <c r="BO248" s="161"/>
      <c r="BP248" s="167"/>
      <c r="BQ248" s="167"/>
    </row>
    <row r="249" spans="1:69" ht="12" customHeight="1" x14ac:dyDescent="0.25">
      <c r="A249" s="74" t="s">
        <v>80</v>
      </c>
      <c r="B249" s="58">
        <v>32</v>
      </c>
      <c r="C249" s="57">
        <v>42101</v>
      </c>
      <c r="D249" s="80" t="b">
        <f t="shared" si="122"/>
        <v>0</v>
      </c>
      <c r="E249" s="79" t="b">
        <f t="shared" ref="E249:E254" si="158">IF(COUNTIF(Z249:BA249,"Cardio.")&gt;0, "Cardio1")</f>
        <v>0</v>
      </c>
      <c r="F249" s="79" t="b">
        <f t="shared" ref="F249:F254" si="159">IF(COUNTIF(Z249:BA249,"Cardio")&gt;0, "Cardio2")</f>
        <v>0</v>
      </c>
      <c r="G249" s="79" t="b">
        <f t="shared" si="123"/>
        <v>0</v>
      </c>
      <c r="H249" s="79" t="b">
        <f t="shared" si="124"/>
        <v>0</v>
      </c>
      <c r="I249" s="79" t="b">
        <f t="shared" si="125"/>
        <v>0</v>
      </c>
      <c r="J249" s="79" t="b">
        <f t="shared" si="126"/>
        <v>0</v>
      </c>
      <c r="K249" s="79" t="b">
        <f t="shared" si="127"/>
        <v>0</v>
      </c>
      <c r="L249" s="86" t="b">
        <f t="shared" si="128"/>
        <v>0</v>
      </c>
      <c r="M249" s="79" t="b">
        <f t="shared" si="129"/>
        <v>0</v>
      </c>
      <c r="N249" s="96" t="b">
        <f t="shared" si="130"/>
        <v>0</v>
      </c>
      <c r="O249" s="79" t="b">
        <f t="shared" si="131"/>
        <v>0</v>
      </c>
      <c r="P249" s="79" t="b">
        <f t="shared" si="132"/>
        <v>0</v>
      </c>
      <c r="Q249" s="79" t="b">
        <f t="shared" si="133"/>
        <v>0</v>
      </c>
      <c r="R249" s="79" t="b">
        <f t="shared" si="134"/>
        <v>0</v>
      </c>
      <c r="S249" s="79" t="b">
        <f t="shared" si="135"/>
        <v>0</v>
      </c>
      <c r="T249" s="79" t="b">
        <f t="shared" si="136"/>
        <v>0</v>
      </c>
      <c r="U249" s="79" t="b">
        <f t="shared" si="137"/>
        <v>0</v>
      </c>
      <c r="V249" s="79" t="b">
        <f t="shared" si="138"/>
        <v>0</v>
      </c>
      <c r="W249" s="79" t="b">
        <f t="shared" si="139"/>
        <v>0</v>
      </c>
      <c r="X249" s="79" t="b">
        <f t="shared" si="140"/>
        <v>0</v>
      </c>
      <c r="Y249" s="81" t="b">
        <f t="shared" si="141"/>
        <v>0</v>
      </c>
      <c r="Z249" s="59"/>
      <c r="AA249" s="60"/>
      <c r="AB249" s="60"/>
      <c r="AC249" s="60"/>
      <c r="AD249" s="60"/>
      <c r="AE249" s="60"/>
      <c r="AF249" s="60"/>
      <c r="AG249" s="60"/>
      <c r="AH249" s="60"/>
      <c r="AI249" s="60"/>
      <c r="AJ249" s="60"/>
      <c r="AK249" s="60"/>
      <c r="AL249" s="60"/>
      <c r="AM249" s="60"/>
      <c r="AN249" s="60"/>
      <c r="AO249" s="60"/>
      <c r="AP249" s="60"/>
      <c r="AQ249" s="60"/>
      <c r="AR249" s="60"/>
      <c r="AS249" s="60"/>
      <c r="AT249" s="60"/>
      <c r="AU249" s="60"/>
      <c r="AV249" s="60"/>
      <c r="AW249" s="60"/>
      <c r="AX249" s="60"/>
      <c r="AY249" s="60"/>
      <c r="AZ249" s="60"/>
      <c r="BA249" s="61"/>
      <c r="BC249" s="187" t="b">
        <f t="shared" si="142"/>
        <v>0</v>
      </c>
      <c r="BD249" s="185"/>
      <c r="BE249" s="185"/>
      <c r="BF249" s="185"/>
      <c r="BG249" s="185"/>
      <c r="BH249" s="185" t="b">
        <f t="shared" si="143"/>
        <v>0</v>
      </c>
      <c r="BI249" s="185"/>
      <c r="BJ249" s="185"/>
      <c r="BK249" s="185"/>
      <c r="BL249" s="186"/>
      <c r="BM249" s="95"/>
      <c r="BN249" s="205"/>
      <c r="BO249" s="162"/>
      <c r="BP249" s="168"/>
      <c r="BQ249" s="168"/>
    </row>
    <row r="250" spans="1:69" ht="12" customHeight="1" x14ac:dyDescent="0.25">
      <c r="A250" s="74" t="s">
        <v>81</v>
      </c>
      <c r="B250" s="58">
        <v>32</v>
      </c>
      <c r="C250" s="57">
        <v>42102</v>
      </c>
      <c r="D250" s="80" t="b">
        <f t="shared" si="122"/>
        <v>0</v>
      </c>
      <c r="E250" s="79" t="b">
        <f t="shared" si="158"/>
        <v>0</v>
      </c>
      <c r="F250" s="79" t="b">
        <f t="shared" si="159"/>
        <v>0</v>
      </c>
      <c r="G250" s="79" t="b">
        <f t="shared" si="123"/>
        <v>0</v>
      </c>
      <c r="H250" s="79" t="b">
        <f t="shared" si="124"/>
        <v>0</v>
      </c>
      <c r="I250" s="79" t="b">
        <f t="shared" si="125"/>
        <v>0</v>
      </c>
      <c r="J250" s="79" t="b">
        <f t="shared" si="126"/>
        <v>0</v>
      </c>
      <c r="K250" s="79" t="b">
        <f t="shared" si="127"/>
        <v>0</v>
      </c>
      <c r="L250" s="86" t="b">
        <f t="shared" si="128"/>
        <v>0</v>
      </c>
      <c r="M250" s="79" t="b">
        <f t="shared" si="129"/>
        <v>0</v>
      </c>
      <c r="N250" s="96" t="b">
        <f t="shared" si="130"/>
        <v>0</v>
      </c>
      <c r="O250" s="79" t="b">
        <f t="shared" si="131"/>
        <v>0</v>
      </c>
      <c r="P250" s="79" t="b">
        <f t="shared" si="132"/>
        <v>0</v>
      </c>
      <c r="Q250" s="79" t="b">
        <f t="shared" si="133"/>
        <v>0</v>
      </c>
      <c r="R250" s="79" t="b">
        <f t="shared" si="134"/>
        <v>0</v>
      </c>
      <c r="S250" s="79" t="b">
        <f t="shared" si="135"/>
        <v>0</v>
      </c>
      <c r="T250" s="79" t="b">
        <f t="shared" si="136"/>
        <v>0</v>
      </c>
      <c r="U250" s="79" t="b">
        <f t="shared" si="137"/>
        <v>0</v>
      </c>
      <c r="V250" s="79" t="b">
        <f t="shared" si="138"/>
        <v>0</v>
      </c>
      <c r="W250" s="79" t="b">
        <f t="shared" si="139"/>
        <v>0</v>
      </c>
      <c r="X250" s="79" t="b">
        <f t="shared" si="140"/>
        <v>0</v>
      </c>
      <c r="Y250" s="81" t="b">
        <f t="shared" si="141"/>
        <v>0</v>
      </c>
      <c r="Z250" s="59"/>
      <c r="AA250" s="60"/>
      <c r="AB250" s="60"/>
      <c r="AC250" s="60"/>
      <c r="AD250" s="60"/>
      <c r="AE250" s="60"/>
      <c r="AF250" s="60"/>
      <c r="AG250" s="60"/>
      <c r="AH250" s="60"/>
      <c r="AI250" s="60"/>
      <c r="AJ250" s="60"/>
      <c r="AK250" s="60"/>
      <c r="AL250" s="60"/>
      <c r="AM250" s="60"/>
      <c r="AN250" s="60"/>
      <c r="AO250" s="60"/>
      <c r="AP250" s="60"/>
      <c r="AQ250" s="60"/>
      <c r="AR250" s="60"/>
      <c r="AS250" s="60"/>
      <c r="AT250" s="60"/>
      <c r="AU250" s="60"/>
      <c r="AV250" s="60"/>
      <c r="AW250" s="60"/>
      <c r="AX250" s="60"/>
      <c r="AY250" s="60"/>
      <c r="AZ250" s="60"/>
      <c r="BA250" s="61"/>
      <c r="BC250" s="187" t="b">
        <f t="shared" si="142"/>
        <v>0</v>
      </c>
      <c r="BD250" s="185"/>
      <c r="BE250" s="185"/>
      <c r="BF250" s="185"/>
      <c r="BG250" s="185"/>
      <c r="BH250" s="185" t="b">
        <f t="shared" si="143"/>
        <v>0</v>
      </c>
      <c r="BI250" s="185"/>
      <c r="BJ250" s="185"/>
      <c r="BK250" s="185"/>
      <c r="BL250" s="186"/>
      <c r="BM250" s="95"/>
      <c r="BN250" s="205"/>
      <c r="BO250" s="162"/>
      <c r="BP250" s="168"/>
      <c r="BQ250" s="168"/>
    </row>
    <row r="251" spans="1:69" ht="12" customHeight="1" x14ac:dyDescent="0.25">
      <c r="A251" s="74" t="s">
        <v>1</v>
      </c>
      <c r="B251" s="58">
        <v>32</v>
      </c>
      <c r="C251" s="57">
        <v>42103</v>
      </c>
      <c r="D251" s="80" t="b">
        <f t="shared" si="122"/>
        <v>0</v>
      </c>
      <c r="E251" s="79" t="b">
        <f t="shared" si="158"/>
        <v>0</v>
      </c>
      <c r="F251" s="79" t="b">
        <f t="shared" si="159"/>
        <v>0</v>
      </c>
      <c r="G251" s="79" t="b">
        <f t="shared" si="123"/>
        <v>0</v>
      </c>
      <c r="H251" s="79" t="b">
        <f t="shared" si="124"/>
        <v>0</v>
      </c>
      <c r="I251" s="79" t="b">
        <f t="shared" si="125"/>
        <v>0</v>
      </c>
      <c r="J251" s="79" t="b">
        <f t="shared" si="126"/>
        <v>0</v>
      </c>
      <c r="K251" s="79" t="b">
        <f t="shared" si="127"/>
        <v>0</v>
      </c>
      <c r="L251" s="86" t="b">
        <f t="shared" si="128"/>
        <v>0</v>
      </c>
      <c r="M251" s="79" t="b">
        <f t="shared" si="129"/>
        <v>0</v>
      </c>
      <c r="N251" s="96" t="b">
        <f t="shared" si="130"/>
        <v>0</v>
      </c>
      <c r="O251" s="79" t="b">
        <f t="shared" si="131"/>
        <v>0</v>
      </c>
      <c r="P251" s="79" t="b">
        <f t="shared" si="132"/>
        <v>0</v>
      </c>
      <c r="Q251" s="79" t="b">
        <f t="shared" si="133"/>
        <v>0</v>
      </c>
      <c r="R251" s="79" t="b">
        <f t="shared" si="134"/>
        <v>0</v>
      </c>
      <c r="S251" s="79" t="b">
        <f t="shared" si="135"/>
        <v>0</v>
      </c>
      <c r="T251" s="79" t="b">
        <f t="shared" si="136"/>
        <v>0</v>
      </c>
      <c r="U251" s="79" t="b">
        <f t="shared" si="137"/>
        <v>0</v>
      </c>
      <c r="V251" s="79" t="b">
        <f t="shared" si="138"/>
        <v>0</v>
      </c>
      <c r="W251" s="79" t="b">
        <f t="shared" si="139"/>
        <v>0</v>
      </c>
      <c r="X251" s="79" t="b">
        <f t="shared" si="140"/>
        <v>0</v>
      </c>
      <c r="Y251" s="81" t="b">
        <f t="shared" si="141"/>
        <v>0</v>
      </c>
      <c r="Z251" s="59"/>
      <c r="AA251" s="60"/>
      <c r="AB251" s="60"/>
      <c r="AC251" s="60"/>
      <c r="AD251" s="60"/>
      <c r="AE251" s="60"/>
      <c r="AF251" s="60"/>
      <c r="AG251" s="60"/>
      <c r="AH251" s="60"/>
      <c r="AI251" s="60"/>
      <c r="AJ251" s="60"/>
      <c r="AK251" s="60"/>
      <c r="AL251" s="60"/>
      <c r="AM251" s="60"/>
      <c r="AN251" s="60"/>
      <c r="AO251" s="60"/>
      <c r="AP251" s="60"/>
      <c r="AQ251" s="60"/>
      <c r="AR251" s="60"/>
      <c r="AS251" s="60"/>
      <c r="AT251" s="60"/>
      <c r="AU251" s="60"/>
      <c r="AV251" s="60"/>
      <c r="AW251" s="60"/>
      <c r="AX251" s="60"/>
      <c r="AY251" s="60"/>
      <c r="AZ251" s="60"/>
      <c r="BA251" s="61"/>
      <c r="BC251" s="187" t="b">
        <f t="shared" si="142"/>
        <v>0</v>
      </c>
      <c r="BD251" s="185"/>
      <c r="BE251" s="185"/>
      <c r="BF251" s="185"/>
      <c r="BG251" s="185"/>
      <c r="BH251" s="185" t="b">
        <f t="shared" si="143"/>
        <v>0</v>
      </c>
      <c r="BI251" s="185"/>
      <c r="BJ251" s="185"/>
      <c r="BK251" s="185"/>
      <c r="BL251" s="186"/>
      <c r="BM251" s="95"/>
      <c r="BN251" s="205"/>
      <c r="BO251" s="162"/>
      <c r="BP251" s="168"/>
      <c r="BQ251" s="168"/>
    </row>
    <row r="252" spans="1:69" ht="12" customHeight="1" x14ac:dyDescent="0.25">
      <c r="A252" s="74" t="s">
        <v>2</v>
      </c>
      <c r="B252" s="58">
        <v>32</v>
      </c>
      <c r="C252" s="57">
        <v>42104</v>
      </c>
      <c r="D252" s="80" t="b">
        <f t="shared" si="122"/>
        <v>0</v>
      </c>
      <c r="E252" s="79" t="b">
        <f t="shared" si="158"/>
        <v>0</v>
      </c>
      <c r="F252" s="79" t="b">
        <f t="shared" si="159"/>
        <v>0</v>
      </c>
      <c r="G252" s="79" t="b">
        <f t="shared" si="123"/>
        <v>0</v>
      </c>
      <c r="H252" s="79" t="b">
        <f t="shared" si="124"/>
        <v>0</v>
      </c>
      <c r="I252" s="79" t="b">
        <f t="shared" si="125"/>
        <v>0</v>
      </c>
      <c r="J252" s="79" t="b">
        <f t="shared" si="126"/>
        <v>0</v>
      </c>
      <c r="K252" s="79" t="b">
        <f t="shared" si="127"/>
        <v>0</v>
      </c>
      <c r="L252" s="86" t="b">
        <f t="shared" si="128"/>
        <v>0</v>
      </c>
      <c r="M252" s="79" t="b">
        <f t="shared" si="129"/>
        <v>0</v>
      </c>
      <c r="N252" s="96" t="b">
        <f t="shared" si="130"/>
        <v>0</v>
      </c>
      <c r="O252" s="79" t="b">
        <f t="shared" si="131"/>
        <v>0</v>
      </c>
      <c r="P252" s="79" t="b">
        <f t="shared" si="132"/>
        <v>0</v>
      </c>
      <c r="Q252" s="79" t="b">
        <f t="shared" si="133"/>
        <v>0</v>
      </c>
      <c r="R252" s="79" t="b">
        <f t="shared" si="134"/>
        <v>0</v>
      </c>
      <c r="S252" s="79" t="b">
        <f t="shared" si="135"/>
        <v>0</v>
      </c>
      <c r="T252" s="79" t="b">
        <f t="shared" si="136"/>
        <v>0</v>
      </c>
      <c r="U252" s="79" t="b">
        <f t="shared" si="137"/>
        <v>0</v>
      </c>
      <c r="V252" s="79" t="b">
        <f t="shared" si="138"/>
        <v>0</v>
      </c>
      <c r="W252" s="79" t="b">
        <f t="shared" si="139"/>
        <v>0</v>
      </c>
      <c r="X252" s="79" t="b">
        <f t="shared" si="140"/>
        <v>0</v>
      </c>
      <c r="Y252" s="81" t="b">
        <f t="shared" si="141"/>
        <v>0</v>
      </c>
      <c r="Z252" s="59"/>
      <c r="AA252" s="60"/>
      <c r="AB252" s="60"/>
      <c r="AC252" s="60"/>
      <c r="AD252" s="60"/>
      <c r="AE252" s="60"/>
      <c r="AF252" s="60"/>
      <c r="AG252" s="60"/>
      <c r="AH252" s="60"/>
      <c r="AI252" s="60"/>
      <c r="AJ252" s="60"/>
      <c r="AK252" s="60"/>
      <c r="AL252" s="60"/>
      <c r="AM252" s="60"/>
      <c r="AN252" s="60"/>
      <c r="AO252" s="60"/>
      <c r="AP252" s="60"/>
      <c r="AQ252" s="60"/>
      <c r="AR252" s="60"/>
      <c r="AS252" s="60"/>
      <c r="AT252" s="60"/>
      <c r="AU252" s="60"/>
      <c r="AV252" s="60"/>
      <c r="AW252" s="60"/>
      <c r="AX252" s="60"/>
      <c r="AY252" s="60"/>
      <c r="AZ252" s="60"/>
      <c r="BA252" s="61"/>
      <c r="BC252" s="187" t="b">
        <f t="shared" si="142"/>
        <v>0</v>
      </c>
      <c r="BD252" s="185"/>
      <c r="BE252" s="185"/>
      <c r="BF252" s="185"/>
      <c r="BG252" s="185"/>
      <c r="BH252" s="185" t="b">
        <f t="shared" si="143"/>
        <v>0</v>
      </c>
      <c r="BI252" s="185"/>
      <c r="BJ252" s="185"/>
      <c r="BK252" s="185"/>
      <c r="BL252" s="186"/>
      <c r="BM252" s="95"/>
      <c r="BN252" s="205"/>
      <c r="BO252" s="162"/>
      <c r="BP252" s="168"/>
      <c r="BQ252" s="168"/>
    </row>
    <row r="253" spans="1:69" ht="12" customHeight="1" x14ac:dyDescent="0.25">
      <c r="A253" s="74" t="s">
        <v>3</v>
      </c>
      <c r="B253" s="58">
        <v>32</v>
      </c>
      <c r="C253" s="57">
        <v>42105</v>
      </c>
      <c r="D253" s="80" t="b">
        <f t="shared" si="122"/>
        <v>0</v>
      </c>
      <c r="E253" s="79" t="b">
        <f t="shared" si="158"/>
        <v>0</v>
      </c>
      <c r="F253" s="79" t="b">
        <f t="shared" si="159"/>
        <v>0</v>
      </c>
      <c r="G253" s="79" t="b">
        <f t="shared" si="123"/>
        <v>0</v>
      </c>
      <c r="H253" s="79" t="b">
        <f t="shared" si="124"/>
        <v>0</v>
      </c>
      <c r="I253" s="79" t="b">
        <f t="shared" si="125"/>
        <v>0</v>
      </c>
      <c r="J253" s="79" t="b">
        <f t="shared" si="126"/>
        <v>0</v>
      </c>
      <c r="K253" s="79" t="b">
        <f t="shared" si="127"/>
        <v>0</v>
      </c>
      <c r="L253" s="86" t="b">
        <f t="shared" si="128"/>
        <v>0</v>
      </c>
      <c r="M253" s="79" t="b">
        <f t="shared" si="129"/>
        <v>0</v>
      </c>
      <c r="N253" s="96" t="b">
        <f t="shared" si="130"/>
        <v>0</v>
      </c>
      <c r="O253" s="79" t="b">
        <f t="shared" si="131"/>
        <v>0</v>
      </c>
      <c r="P253" s="79" t="b">
        <f t="shared" si="132"/>
        <v>0</v>
      </c>
      <c r="Q253" s="79" t="b">
        <f t="shared" si="133"/>
        <v>0</v>
      </c>
      <c r="R253" s="79" t="b">
        <f t="shared" si="134"/>
        <v>0</v>
      </c>
      <c r="S253" s="79" t="b">
        <f t="shared" si="135"/>
        <v>0</v>
      </c>
      <c r="T253" s="79" t="b">
        <f t="shared" si="136"/>
        <v>0</v>
      </c>
      <c r="U253" s="79" t="b">
        <f t="shared" si="137"/>
        <v>0</v>
      </c>
      <c r="V253" s="79" t="b">
        <f t="shared" si="138"/>
        <v>0</v>
      </c>
      <c r="W253" s="79" t="b">
        <f t="shared" si="139"/>
        <v>0</v>
      </c>
      <c r="X253" s="79" t="b">
        <f t="shared" si="140"/>
        <v>0</v>
      </c>
      <c r="Y253" s="81" t="b">
        <f t="shared" si="141"/>
        <v>0</v>
      </c>
      <c r="Z253" s="59"/>
      <c r="AA253" s="60"/>
      <c r="AB253" s="60"/>
      <c r="AC253" s="60"/>
      <c r="AD253" s="60"/>
      <c r="AE253" s="60"/>
      <c r="AF253" s="60"/>
      <c r="AG253" s="60"/>
      <c r="AH253" s="60"/>
      <c r="AI253" s="60"/>
      <c r="AJ253" s="60"/>
      <c r="AK253" s="60"/>
      <c r="AL253" s="60"/>
      <c r="AM253" s="60"/>
      <c r="AN253" s="60"/>
      <c r="AO253" s="60"/>
      <c r="AP253" s="60"/>
      <c r="AQ253" s="60"/>
      <c r="AR253" s="60"/>
      <c r="AS253" s="60"/>
      <c r="AT253" s="60"/>
      <c r="AU253" s="60"/>
      <c r="AV253" s="60"/>
      <c r="AW253" s="60"/>
      <c r="AX253" s="60"/>
      <c r="AY253" s="60"/>
      <c r="AZ253" s="60"/>
      <c r="BA253" s="61"/>
      <c r="BC253" s="187" t="b">
        <f t="shared" si="142"/>
        <v>0</v>
      </c>
      <c r="BD253" s="185"/>
      <c r="BE253" s="185"/>
      <c r="BF253" s="185"/>
      <c r="BG253" s="185"/>
      <c r="BH253" s="185" t="b">
        <f t="shared" si="143"/>
        <v>0</v>
      </c>
      <c r="BI253" s="185"/>
      <c r="BJ253" s="185"/>
      <c r="BK253" s="185"/>
      <c r="BL253" s="186"/>
      <c r="BM253" s="95"/>
      <c r="BN253" s="205"/>
      <c r="BO253" s="162"/>
      <c r="BP253" s="168"/>
      <c r="BQ253" s="168"/>
    </row>
    <row r="254" spans="1:69" ht="12" customHeight="1" thickBot="1" x14ac:dyDescent="0.3">
      <c r="A254" s="56" t="s">
        <v>4</v>
      </c>
      <c r="B254" s="63">
        <v>32</v>
      </c>
      <c r="C254" s="62">
        <v>42106</v>
      </c>
      <c r="D254" s="84" t="b">
        <f t="shared" si="122"/>
        <v>0</v>
      </c>
      <c r="E254" s="82" t="b">
        <f t="shared" si="158"/>
        <v>0</v>
      </c>
      <c r="F254" s="82" t="b">
        <f t="shared" si="159"/>
        <v>0</v>
      </c>
      <c r="G254" s="82" t="b">
        <f t="shared" si="123"/>
        <v>0</v>
      </c>
      <c r="H254" s="82" t="b">
        <f t="shared" si="124"/>
        <v>0</v>
      </c>
      <c r="I254" s="82" t="b">
        <f t="shared" si="125"/>
        <v>0</v>
      </c>
      <c r="J254" s="82" t="b">
        <f t="shared" si="126"/>
        <v>0</v>
      </c>
      <c r="K254" s="82" t="b">
        <f t="shared" si="127"/>
        <v>0</v>
      </c>
      <c r="L254" s="87" t="b">
        <f t="shared" si="128"/>
        <v>0</v>
      </c>
      <c r="M254" s="82" t="b">
        <f t="shared" si="129"/>
        <v>0</v>
      </c>
      <c r="N254" s="94" t="b">
        <f t="shared" si="130"/>
        <v>0</v>
      </c>
      <c r="O254" s="82" t="b">
        <f t="shared" si="131"/>
        <v>0</v>
      </c>
      <c r="P254" s="82" t="b">
        <f t="shared" si="132"/>
        <v>0</v>
      </c>
      <c r="Q254" s="82" t="b">
        <f t="shared" si="133"/>
        <v>0</v>
      </c>
      <c r="R254" s="82" t="b">
        <f t="shared" si="134"/>
        <v>0</v>
      </c>
      <c r="S254" s="82" t="b">
        <f t="shared" si="135"/>
        <v>0</v>
      </c>
      <c r="T254" s="82" t="b">
        <f t="shared" si="136"/>
        <v>0</v>
      </c>
      <c r="U254" s="82" t="b">
        <f t="shared" si="137"/>
        <v>0</v>
      </c>
      <c r="V254" s="82" t="b">
        <f t="shared" si="138"/>
        <v>0</v>
      </c>
      <c r="W254" s="82" t="b">
        <f t="shared" si="139"/>
        <v>0</v>
      </c>
      <c r="X254" s="82" t="b">
        <f t="shared" si="140"/>
        <v>0</v>
      </c>
      <c r="Y254" s="83" t="b">
        <f t="shared" si="141"/>
        <v>0</v>
      </c>
      <c r="Z254" s="59"/>
      <c r="AA254" s="60"/>
      <c r="AB254" s="60"/>
      <c r="AC254" s="60"/>
      <c r="AD254" s="60"/>
      <c r="AE254" s="60"/>
      <c r="AF254" s="60"/>
      <c r="AG254" s="60"/>
      <c r="AH254" s="60"/>
      <c r="AI254" s="60"/>
      <c r="AJ254" s="60"/>
      <c r="AK254" s="60"/>
      <c r="AL254" s="60"/>
      <c r="AM254" s="60"/>
      <c r="AN254" s="60"/>
      <c r="AO254" s="60"/>
      <c r="AP254" s="60"/>
      <c r="AQ254" s="60"/>
      <c r="AR254" s="60"/>
      <c r="AS254" s="60"/>
      <c r="AT254" s="60"/>
      <c r="AU254" s="60"/>
      <c r="AV254" s="60"/>
      <c r="AW254" s="60"/>
      <c r="AX254" s="60"/>
      <c r="AY254" s="60"/>
      <c r="AZ254" s="60"/>
      <c r="BA254" s="61"/>
      <c r="BC254" s="193" t="b">
        <f t="shared" si="142"/>
        <v>0</v>
      </c>
      <c r="BD254" s="194"/>
      <c r="BE254" s="194"/>
      <c r="BF254" s="194"/>
      <c r="BG254" s="194"/>
      <c r="BH254" s="194" t="b">
        <f t="shared" si="143"/>
        <v>0</v>
      </c>
      <c r="BI254" s="194"/>
      <c r="BJ254" s="194"/>
      <c r="BK254" s="194"/>
      <c r="BL254" s="195"/>
      <c r="BM254" s="93"/>
      <c r="BN254" s="206"/>
      <c r="BO254" s="163"/>
      <c r="BP254" s="169"/>
      <c r="BQ254" s="169"/>
    </row>
    <row r="255" spans="1:69" ht="12" customHeight="1" x14ac:dyDescent="0.25">
      <c r="A255" s="75" t="s">
        <v>0</v>
      </c>
      <c r="B255" s="51">
        <v>33</v>
      </c>
      <c r="C255" s="50">
        <v>42107</v>
      </c>
      <c r="D255" s="64" t="b">
        <f t="shared" si="122"/>
        <v>0</v>
      </c>
      <c r="E255" s="52" t="b">
        <f>IF(COUNTIF(Z255:BA255,"Cardio1")&gt;0, "Cardio matin")</f>
        <v>0</v>
      </c>
      <c r="F255" s="52" t="b">
        <f>IF(COUNTIF(Z255:BA255,"Cardio2")&gt;0, "Cardio après-midi")</f>
        <v>0</v>
      </c>
      <c r="G255" s="52" t="b">
        <f t="shared" si="123"/>
        <v>0</v>
      </c>
      <c r="H255" s="52" t="b">
        <f t="shared" si="124"/>
        <v>0</v>
      </c>
      <c r="I255" s="52" t="b">
        <f t="shared" si="125"/>
        <v>0</v>
      </c>
      <c r="J255" s="52" t="b">
        <f t="shared" si="126"/>
        <v>0</v>
      </c>
      <c r="K255" s="52" t="b">
        <f t="shared" si="127"/>
        <v>0</v>
      </c>
      <c r="L255" s="85" t="b">
        <f t="shared" si="128"/>
        <v>0</v>
      </c>
      <c r="M255" s="52" t="b">
        <f t="shared" si="129"/>
        <v>0</v>
      </c>
      <c r="N255" s="98" t="b">
        <f t="shared" si="130"/>
        <v>0</v>
      </c>
      <c r="O255" s="52" t="b">
        <f t="shared" si="131"/>
        <v>0</v>
      </c>
      <c r="P255" s="52" t="b">
        <f t="shared" si="132"/>
        <v>0</v>
      </c>
      <c r="Q255" s="52" t="b">
        <f t="shared" si="133"/>
        <v>0</v>
      </c>
      <c r="R255" s="52" t="b">
        <f t="shared" si="134"/>
        <v>0</v>
      </c>
      <c r="S255" s="52" t="b">
        <f t="shared" si="135"/>
        <v>0</v>
      </c>
      <c r="T255" s="52" t="b">
        <f t="shared" si="136"/>
        <v>0</v>
      </c>
      <c r="U255" s="52" t="b">
        <f t="shared" si="137"/>
        <v>0</v>
      </c>
      <c r="V255" s="52" t="b">
        <f t="shared" si="138"/>
        <v>0</v>
      </c>
      <c r="W255" s="52" t="b">
        <f t="shared" si="139"/>
        <v>0</v>
      </c>
      <c r="X255" s="52" t="b">
        <f t="shared" si="140"/>
        <v>0</v>
      </c>
      <c r="Y255" s="53" t="b">
        <f t="shared" si="141"/>
        <v>0</v>
      </c>
      <c r="Z255" s="65"/>
      <c r="AA255" s="54"/>
      <c r="AB255" s="54"/>
      <c r="AC255" s="54"/>
      <c r="AD255" s="54"/>
      <c r="AE255" s="54"/>
      <c r="AF255" s="54"/>
      <c r="AG255" s="54"/>
      <c r="AH255" s="54"/>
      <c r="AI255" s="54"/>
      <c r="AJ255" s="54"/>
      <c r="AK255" s="54"/>
      <c r="AL255" s="54"/>
      <c r="AM255" s="54"/>
      <c r="AN255" s="54"/>
      <c r="AO255" s="54"/>
      <c r="AP255" s="54"/>
      <c r="AQ255" s="54"/>
      <c r="AR255" s="54"/>
      <c r="AS255" s="54"/>
      <c r="AT255" s="54"/>
      <c r="AU255" s="54"/>
      <c r="AV255" s="54"/>
      <c r="AW255" s="54"/>
      <c r="AX255" s="54"/>
      <c r="AY255" s="54"/>
      <c r="AZ255" s="54"/>
      <c r="BA255" s="55"/>
      <c r="BC255" s="188" t="b">
        <f t="shared" si="142"/>
        <v>0</v>
      </c>
      <c r="BD255" s="189"/>
      <c r="BE255" s="189"/>
      <c r="BF255" s="189"/>
      <c r="BG255" s="189"/>
      <c r="BH255" s="189" t="b">
        <f t="shared" si="143"/>
        <v>0</v>
      </c>
      <c r="BI255" s="189"/>
      <c r="BJ255" s="189"/>
      <c r="BK255" s="189"/>
      <c r="BL255" s="190"/>
      <c r="BM255" s="97"/>
      <c r="BN255" s="204">
        <v>37</v>
      </c>
      <c r="BO255" s="161"/>
      <c r="BP255" s="167"/>
      <c r="BQ255" s="167"/>
    </row>
    <row r="256" spans="1:69" ht="12" customHeight="1" x14ac:dyDescent="0.25">
      <c r="A256" s="74" t="s">
        <v>80</v>
      </c>
      <c r="B256" s="58">
        <v>33</v>
      </c>
      <c r="C256" s="57">
        <v>42108</v>
      </c>
      <c r="D256" s="80" t="b">
        <f t="shared" si="122"/>
        <v>0</v>
      </c>
      <c r="E256" s="79" t="b">
        <f t="shared" ref="E256:E261" si="160">IF(COUNTIF(Z256:BA256,"Cardio.")&gt;0, "Cardio1")</f>
        <v>0</v>
      </c>
      <c r="F256" s="79" t="b">
        <f t="shared" ref="F256:F261" si="161">IF(COUNTIF(Z256:BA256,"Cardio")&gt;0, "Cardio2")</f>
        <v>0</v>
      </c>
      <c r="G256" s="79" t="b">
        <f t="shared" si="123"/>
        <v>0</v>
      </c>
      <c r="H256" s="79" t="b">
        <f t="shared" si="124"/>
        <v>0</v>
      </c>
      <c r="I256" s="79" t="b">
        <f t="shared" si="125"/>
        <v>0</v>
      </c>
      <c r="J256" s="79" t="b">
        <f t="shared" si="126"/>
        <v>0</v>
      </c>
      <c r="K256" s="79" t="b">
        <f t="shared" si="127"/>
        <v>0</v>
      </c>
      <c r="L256" s="86" t="b">
        <f t="shared" si="128"/>
        <v>0</v>
      </c>
      <c r="M256" s="79" t="b">
        <f t="shared" si="129"/>
        <v>0</v>
      </c>
      <c r="N256" s="96" t="b">
        <f t="shared" si="130"/>
        <v>0</v>
      </c>
      <c r="O256" s="79" t="b">
        <f t="shared" si="131"/>
        <v>0</v>
      </c>
      <c r="P256" s="79" t="b">
        <f t="shared" si="132"/>
        <v>0</v>
      </c>
      <c r="Q256" s="79" t="b">
        <f t="shared" si="133"/>
        <v>0</v>
      </c>
      <c r="R256" s="79" t="b">
        <f t="shared" si="134"/>
        <v>0</v>
      </c>
      <c r="S256" s="79" t="b">
        <f t="shared" si="135"/>
        <v>0</v>
      </c>
      <c r="T256" s="79" t="b">
        <f t="shared" si="136"/>
        <v>0</v>
      </c>
      <c r="U256" s="79" t="b">
        <f t="shared" si="137"/>
        <v>0</v>
      </c>
      <c r="V256" s="79" t="b">
        <f t="shared" si="138"/>
        <v>0</v>
      </c>
      <c r="W256" s="79" t="b">
        <f t="shared" si="139"/>
        <v>0</v>
      </c>
      <c r="X256" s="79" t="b">
        <f t="shared" si="140"/>
        <v>0</v>
      </c>
      <c r="Y256" s="81" t="b">
        <f t="shared" si="141"/>
        <v>0</v>
      </c>
      <c r="Z256" s="59"/>
      <c r="AA256" s="60"/>
      <c r="AB256" s="60"/>
      <c r="AC256" s="60"/>
      <c r="AD256" s="60"/>
      <c r="AE256" s="60"/>
      <c r="AF256" s="60"/>
      <c r="AG256" s="60"/>
      <c r="AH256" s="60"/>
      <c r="AI256" s="60"/>
      <c r="AJ256" s="60"/>
      <c r="AK256" s="60"/>
      <c r="AL256" s="60"/>
      <c r="AM256" s="60"/>
      <c r="AN256" s="60"/>
      <c r="AO256" s="60"/>
      <c r="AP256" s="60"/>
      <c r="AQ256" s="60"/>
      <c r="AR256" s="60"/>
      <c r="AS256" s="60"/>
      <c r="AT256" s="60"/>
      <c r="AU256" s="60"/>
      <c r="AV256" s="60"/>
      <c r="AW256" s="60"/>
      <c r="AX256" s="60"/>
      <c r="AY256" s="60"/>
      <c r="AZ256" s="60"/>
      <c r="BA256" s="61"/>
      <c r="BC256" s="187" t="b">
        <f t="shared" si="142"/>
        <v>0</v>
      </c>
      <c r="BD256" s="185"/>
      <c r="BE256" s="185"/>
      <c r="BF256" s="185"/>
      <c r="BG256" s="185"/>
      <c r="BH256" s="185" t="b">
        <f t="shared" si="143"/>
        <v>0</v>
      </c>
      <c r="BI256" s="185"/>
      <c r="BJ256" s="185"/>
      <c r="BK256" s="185"/>
      <c r="BL256" s="186"/>
      <c r="BM256" s="95"/>
      <c r="BN256" s="205"/>
      <c r="BO256" s="162"/>
      <c r="BP256" s="168"/>
      <c r="BQ256" s="168"/>
    </row>
    <row r="257" spans="1:69" ht="12" customHeight="1" x14ac:dyDescent="0.25">
      <c r="A257" s="74" t="s">
        <v>81</v>
      </c>
      <c r="B257" s="58">
        <v>33</v>
      </c>
      <c r="C257" s="57">
        <v>42109</v>
      </c>
      <c r="D257" s="80" t="b">
        <f t="shared" si="122"/>
        <v>0</v>
      </c>
      <c r="E257" s="79" t="b">
        <f t="shared" si="160"/>
        <v>0</v>
      </c>
      <c r="F257" s="79" t="b">
        <f t="shared" si="161"/>
        <v>0</v>
      </c>
      <c r="G257" s="79" t="b">
        <f t="shared" si="123"/>
        <v>0</v>
      </c>
      <c r="H257" s="79" t="b">
        <f t="shared" si="124"/>
        <v>0</v>
      </c>
      <c r="I257" s="79" t="b">
        <f t="shared" si="125"/>
        <v>0</v>
      </c>
      <c r="J257" s="79" t="b">
        <f t="shared" si="126"/>
        <v>0</v>
      </c>
      <c r="K257" s="79" t="b">
        <f t="shared" si="127"/>
        <v>0</v>
      </c>
      <c r="L257" s="86" t="b">
        <f t="shared" si="128"/>
        <v>0</v>
      </c>
      <c r="M257" s="79" t="b">
        <f t="shared" si="129"/>
        <v>0</v>
      </c>
      <c r="N257" s="96" t="b">
        <f t="shared" si="130"/>
        <v>0</v>
      </c>
      <c r="O257" s="79" t="b">
        <f t="shared" si="131"/>
        <v>0</v>
      </c>
      <c r="P257" s="79" t="b">
        <f t="shared" si="132"/>
        <v>0</v>
      </c>
      <c r="Q257" s="79" t="b">
        <f t="shared" si="133"/>
        <v>0</v>
      </c>
      <c r="R257" s="79" t="b">
        <f t="shared" si="134"/>
        <v>0</v>
      </c>
      <c r="S257" s="79" t="b">
        <f t="shared" si="135"/>
        <v>0</v>
      </c>
      <c r="T257" s="79" t="b">
        <f t="shared" si="136"/>
        <v>0</v>
      </c>
      <c r="U257" s="79" t="b">
        <f t="shared" si="137"/>
        <v>0</v>
      </c>
      <c r="V257" s="79" t="b">
        <f t="shared" si="138"/>
        <v>0</v>
      </c>
      <c r="W257" s="79" t="b">
        <f t="shared" si="139"/>
        <v>0</v>
      </c>
      <c r="X257" s="79" t="b">
        <f t="shared" si="140"/>
        <v>0</v>
      </c>
      <c r="Y257" s="81" t="b">
        <f t="shared" si="141"/>
        <v>0</v>
      </c>
      <c r="Z257" s="59"/>
      <c r="AA257" s="60"/>
      <c r="AB257" s="60"/>
      <c r="AC257" s="60"/>
      <c r="AD257" s="60"/>
      <c r="AE257" s="60"/>
      <c r="AF257" s="60"/>
      <c r="AG257" s="60"/>
      <c r="AH257" s="60"/>
      <c r="AI257" s="60"/>
      <c r="AJ257" s="60"/>
      <c r="AK257" s="60"/>
      <c r="AL257" s="60"/>
      <c r="AM257" s="60"/>
      <c r="AN257" s="60"/>
      <c r="AO257" s="60"/>
      <c r="AP257" s="60"/>
      <c r="AQ257" s="60"/>
      <c r="AR257" s="60"/>
      <c r="AS257" s="60"/>
      <c r="AT257" s="60"/>
      <c r="AU257" s="60"/>
      <c r="AV257" s="60"/>
      <c r="AW257" s="60"/>
      <c r="AX257" s="60"/>
      <c r="AY257" s="60"/>
      <c r="AZ257" s="60"/>
      <c r="BA257" s="61"/>
      <c r="BC257" s="187" t="b">
        <f t="shared" si="142"/>
        <v>0</v>
      </c>
      <c r="BD257" s="185"/>
      <c r="BE257" s="185"/>
      <c r="BF257" s="185"/>
      <c r="BG257" s="185"/>
      <c r="BH257" s="185" t="b">
        <f t="shared" si="143"/>
        <v>0</v>
      </c>
      <c r="BI257" s="185"/>
      <c r="BJ257" s="185"/>
      <c r="BK257" s="185"/>
      <c r="BL257" s="186"/>
      <c r="BM257" s="95"/>
      <c r="BN257" s="205"/>
      <c r="BO257" s="162"/>
      <c r="BP257" s="168"/>
      <c r="BQ257" s="168"/>
    </row>
    <row r="258" spans="1:69" ht="12" customHeight="1" x14ac:dyDescent="0.25">
      <c r="A258" s="74" t="s">
        <v>1</v>
      </c>
      <c r="B258" s="58">
        <v>33</v>
      </c>
      <c r="C258" s="57">
        <v>42110</v>
      </c>
      <c r="D258" s="80" t="b">
        <f t="shared" si="122"/>
        <v>0</v>
      </c>
      <c r="E258" s="79" t="b">
        <f t="shared" si="160"/>
        <v>0</v>
      </c>
      <c r="F258" s="79" t="b">
        <f t="shared" si="161"/>
        <v>0</v>
      </c>
      <c r="G258" s="79" t="b">
        <f t="shared" si="123"/>
        <v>0</v>
      </c>
      <c r="H258" s="79" t="b">
        <f t="shared" si="124"/>
        <v>0</v>
      </c>
      <c r="I258" s="79" t="b">
        <f t="shared" si="125"/>
        <v>0</v>
      </c>
      <c r="J258" s="79" t="b">
        <f t="shared" si="126"/>
        <v>0</v>
      </c>
      <c r="K258" s="79" t="b">
        <f t="shared" si="127"/>
        <v>0</v>
      </c>
      <c r="L258" s="86" t="b">
        <f t="shared" si="128"/>
        <v>0</v>
      </c>
      <c r="M258" s="79" t="b">
        <f t="shared" si="129"/>
        <v>0</v>
      </c>
      <c r="N258" s="96" t="b">
        <f t="shared" si="130"/>
        <v>0</v>
      </c>
      <c r="O258" s="79" t="b">
        <f t="shared" si="131"/>
        <v>0</v>
      </c>
      <c r="P258" s="79" t="b">
        <f t="shared" si="132"/>
        <v>0</v>
      </c>
      <c r="Q258" s="79" t="b">
        <f t="shared" si="133"/>
        <v>0</v>
      </c>
      <c r="R258" s="79" t="b">
        <f t="shared" si="134"/>
        <v>0</v>
      </c>
      <c r="S258" s="79" t="b">
        <f t="shared" si="135"/>
        <v>0</v>
      </c>
      <c r="T258" s="79" t="b">
        <f t="shared" si="136"/>
        <v>0</v>
      </c>
      <c r="U258" s="79" t="b">
        <f t="shared" si="137"/>
        <v>0</v>
      </c>
      <c r="V258" s="79" t="b">
        <f t="shared" si="138"/>
        <v>0</v>
      </c>
      <c r="W258" s="79" t="b">
        <f t="shared" si="139"/>
        <v>0</v>
      </c>
      <c r="X258" s="79" t="b">
        <f t="shared" si="140"/>
        <v>0</v>
      </c>
      <c r="Y258" s="81" t="b">
        <f t="shared" si="141"/>
        <v>0</v>
      </c>
      <c r="Z258" s="59"/>
      <c r="AA258" s="60"/>
      <c r="AB258" s="60"/>
      <c r="AC258" s="60"/>
      <c r="AD258" s="60"/>
      <c r="AE258" s="60"/>
      <c r="AF258" s="60"/>
      <c r="AG258" s="60"/>
      <c r="AH258" s="60"/>
      <c r="AI258" s="60"/>
      <c r="AJ258" s="60"/>
      <c r="AK258" s="60"/>
      <c r="AL258" s="60"/>
      <c r="AM258" s="60"/>
      <c r="AN258" s="60"/>
      <c r="AO258" s="60"/>
      <c r="AP258" s="60"/>
      <c r="AQ258" s="60"/>
      <c r="AR258" s="60"/>
      <c r="AS258" s="60"/>
      <c r="AT258" s="60"/>
      <c r="AU258" s="60"/>
      <c r="AV258" s="60"/>
      <c r="AW258" s="60"/>
      <c r="AX258" s="60"/>
      <c r="AY258" s="60"/>
      <c r="AZ258" s="60"/>
      <c r="BA258" s="61"/>
      <c r="BC258" s="187" t="b">
        <f t="shared" si="142"/>
        <v>0</v>
      </c>
      <c r="BD258" s="185"/>
      <c r="BE258" s="185"/>
      <c r="BF258" s="185"/>
      <c r="BG258" s="185"/>
      <c r="BH258" s="185" t="b">
        <f t="shared" si="143"/>
        <v>0</v>
      </c>
      <c r="BI258" s="185"/>
      <c r="BJ258" s="185"/>
      <c r="BK258" s="185"/>
      <c r="BL258" s="186"/>
      <c r="BM258" s="95"/>
      <c r="BN258" s="205"/>
      <c r="BO258" s="162"/>
      <c r="BP258" s="168"/>
      <c r="BQ258" s="168"/>
    </row>
    <row r="259" spans="1:69" ht="12" customHeight="1" x14ac:dyDescent="0.25">
      <c r="A259" s="74" t="s">
        <v>2</v>
      </c>
      <c r="B259" s="58">
        <v>33</v>
      </c>
      <c r="C259" s="57">
        <v>42111</v>
      </c>
      <c r="D259" s="80" t="b">
        <f t="shared" ref="D259:D282" si="162">IF(COUNTIF(Z259:BA259,"Balnéo")&gt;0, "Balnéo")</f>
        <v>0</v>
      </c>
      <c r="E259" s="79" t="b">
        <f t="shared" si="160"/>
        <v>0</v>
      </c>
      <c r="F259" s="79" t="b">
        <f t="shared" si="161"/>
        <v>0</v>
      </c>
      <c r="G259" s="79" t="b">
        <f t="shared" ref="G259:G282" si="163">IF(COUNTIF(Z259:BA259,"Décrassage")&gt;0, "Décrassage")</f>
        <v>0</v>
      </c>
      <c r="H259" s="79" t="b">
        <f t="shared" ref="H259:H282" si="164">IF(COUNTIF(Z259:BA259,"Match Amical")&gt;0, "Match amical")</f>
        <v>0</v>
      </c>
      <c r="I259" s="79" t="b">
        <f t="shared" ref="I259:I282" si="165">IF(COUNTIF(Z259:BA259,"Match officiel domicile")&gt;0, "Match officiel domicile")</f>
        <v>0</v>
      </c>
      <c r="J259" s="79" t="b">
        <f t="shared" ref="J259:J282" si="166">IF(COUNTIF(Z259:BA259,"Match officiel extérieur")&gt;0, "Match officiel extérieur")</f>
        <v>0</v>
      </c>
      <c r="K259" s="79" t="b">
        <f t="shared" ref="K259:K282" si="167">IF(COUNTIF(Z259:BA259,"Muscu + Cardio1")&gt;0, "Muscu + Cardio matin")</f>
        <v>0</v>
      </c>
      <c r="L259" s="86" t="b">
        <f t="shared" ref="L259:L282" si="168">IF(COUNTIF(Z259:BA259,"Muscu + Cardio2")&gt;0, "Muscu + Cardio après-midi")</f>
        <v>0</v>
      </c>
      <c r="M259" s="79" t="b">
        <f t="shared" ref="M259:M282" si="169">IF(COUNTIF(Z259:BA259,"Musculation1")&gt;0, "Musculation matin")</f>
        <v>0</v>
      </c>
      <c r="N259" s="96" t="b">
        <f t="shared" ref="N259:N282" si="170">IF(COUNTIF(Z259:BA259,"Musculation2")&gt;0, "Musculation après-midi")</f>
        <v>0</v>
      </c>
      <c r="O259" s="79" t="b">
        <f t="shared" ref="O259:O282" si="171">IF(COUNTIF(Z259:BA259,"Volley / Muscu1")&gt;0, "Volley/Muscu matin")</f>
        <v>0</v>
      </c>
      <c r="P259" s="79" t="b">
        <f t="shared" ref="P259:P282" si="172">IF(COUNTIF(Z259:BA259,"Volley / Muscu2")&gt;0, "Volley/Muscu après-midi")</f>
        <v>0</v>
      </c>
      <c r="Q259" s="79" t="b">
        <f t="shared" ref="Q259:Q282" si="173">IF(COUNTIF(Z259:BA259,"Récupération")&gt;0, "Récupération")</f>
        <v>0</v>
      </c>
      <c r="R259" s="79" t="b">
        <f t="shared" ref="R259:R282" si="174">IF(COUNTIF(Z259:BA259,"Repos matin")&gt;0, "Repos matin")</f>
        <v>0</v>
      </c>
      <c r="S259" s="79" t="b">
        <f t="shared" ref="S259:S282" si="175">IF(COUNTIF(Z259:BA259,"Repos après-midi")&gt;0, "Repos après-midi")</f>
        <v>0</v>
      </c>
      <c r="T259" s="79" t="b">
        <f t="shared" ref="T259:T282" si="176">IF(COUNTIF(Z259:BA259,"Repos journée")&gt;0, "Repos journée")</f>
        <v>0</v>
      </c>
      <c r="U259" s="79" t="b">
        <f t="shared" ref="U259:U282" si="177">IF(COUNTIF(Z259:BA259,"Vacances")&gt;0, "Vacances")</f>
        <v>0</v>
      </c>
      <c r="V259" s="79" t="b">
        <f t="shared" ref="V259:V282" si="178">IF(COUNTIF(Z259:BA259,"Vidéo")&gt;0, "Vidéo")</f>
        <v>0</v>
      </c>
      <c r="W259" s="79" t="b">
        <f t="shared" ref="W259:W282" si="179">IF(COUNTIF(Z259:BA259,"Volley1")&gt;0, "Volley matin")</f>
        <v>0</v>
      </c>
      <c r="X259" s="79" t="b">
        <f t="shared" ref="X259:X282" si="180">IF(COUNTIF(Z259:BA259,"Volley2")&gt;0, "Volley après-midi")</f>
        <v>0</v>
      </c>
      <c r="Y259" s="81" t="b">
        <f t="shared" ref="Y259:Y282" si="181">IF(COUNTIF(Z259:BA259,"Voyage")&gt;0, "Voyage")</f>
        <v>0</v>
      </c>
      <c r="Z259" s="59"/>
      <c r="AA259" s="60"/>
      <c r="AB259" s="60"/>
      <c r="AC259" s="60"/>
      <c r="AD259" s="60"/>
      <c r="AE259" s="60"/>
      <c r="AF259" s="60"/>
      <c r="AG259" s="60"/>
      <c r="AH259" s="60"/>
      <c r="AI259" s="60"/>
      <c r="AJ259" s="60"/>
      <c r="AK259" s="60"/>
      <c r="AL259" s="60"/>
      <c r="AM259" s="60"/>
      <c r="AN259" s="60"/>
      <c r="AO259" s="60"/>
      <c r="AP259" s="60"/>
      <c r="AQ259" s="60"/>
      <c r="AR259" s="60"/>
      <c r="AS259" s="60"/>
      <c r="AT259" s="60"/>
      <c r="AU259" s="60"/>
      <c r="AV259" s="60"/>
      <c r="AW259" s="60"/>
      <c r="AX259" s="60"/>
      <c r="AY259" s="60"/>
      <c r="AZ259" s="60"/>
      <c r="BA259" s="61"/>
      <c r="BC259" s="187" t="b">
        <f t="shared" ref="BC259:BC282" si="182">IF(E259="Cardio matin",("Cardio matin"),IF(G259="Décrassage",("Décrassage"),IF(K259="Muscu + Cardio matin",("Muscu + Cardio matin"),IF(M259="Musculation matin",("Musculation matin"),IF(O259="Volley/Muscu matin",("Volley/Muscu matin"),IF(R259="Repos matin",("Repos matin"),IF(T259="Repos journée",("Repos journée"),IF(U259="Vacances",("Vacances"),IF(W259="Volley matin",("Volley matin"),IF(Y259="Voyage",("Voyage")))))))))))</f>
        <v>0</v>
      </c>
      <c r="BD259" s="185"/>
      <c r="BE259" s="185"/>
      <c r="BF259" s="185"/>
      <c r="BG259" s="185"/>
      <c r="BH259" s="185" t="b">
        <f t="shared" ref="BH259:BH282" si="183">IF(F259="Cardio après-midi",("Cardio après-midi"),IF(H259="Match amical",("Match amical"),IF(I259="Match officiel domicile",("Match officiel domicile"),IF("Match officiel extérieur"=7,("Match officiel extérieur"),IF(L259="Muscu + Cardio après-midi",("Muscu + Cardio après-midi"),IF(N259="Musculation après-midi",("Musculation après-midi"),IF(P259="Volley/Muscu après-midi",("Volley/Muscu après-midi"),IF(S259="Repos après-midi",("Repos après-midi"),IF(T259="Repos journée",("Repos journée"),IF(U259="Vacances",("Vacances"),IF(X259="Volley après-midi",("Volley après-midi"),IF(Y259="Voyage",("Voyage")))))))))))))</f>
        <v>0</v>
      </c>
      <c r="BI259" s="185"/>
      <c r="BJ259" s="185"/>
      <c r="BK259" s="185"/>
      <c r="BL259" s="186"/>
      <c r="BM259" s="95"/>
      <c r="BN259" s="205"/>
      <c r="BO259" s="162"/>
      <c r="BP259" s="168"/>
      <c r="BQ259" s="168"/>
    </row>
    <row r="260" spans="1:69" ht="12" customHeight="1" x14ac:dyDescent="0.25">
      <c r="A260" s="74" t="s">
        <v>3</v>
      </c>
      <c r="B260" s="58">
        <v>33</v>
      </c>
      <c r="C260" s="57">
        <v>42112</v>
      </c>
      <c r="D260" s="80" t="b">
        <f t="shared" si="162"/>
        <v>0</v>
      </c>
      <c r="E260" s="79" t="b">
        <f t="shared" si="160"/>
        <v>0</v>
      </c>
      <c r="F260" s="79" t="b">
        <f t="shared" si="161"/>
        <v>0</v>
      </c>
      <c r="G260" s="79" t="b">
        <f t="shared" si="163"/>
        <v>0</v>
      </c>
      <c r="H260" s="79" t="b">
        <f t="shared" si="164"/>
        <v>0</v>
      </c>
      <c r="I260" s="79" t="b">
        <f t="shared" si="165"/>
        <v>0</v>
      </c>
      <c r="J260" s="79" t="b">
        <f t="shared" si="166"/>
        <v>0</v>
      </c>
      <c r="K260" s="79" t="b">
        <f t="shared" si="167"/>
        <v>0</v>
      </c>
      <c r="L260" s="86" t="b">
        <f t="shared" si="168"/>
        <v>0</v>
      </c>
      <c r="M260" s="79" t="b">
        <f t="shared" si="169"/>
        <v>0</v>
      </c>
      <c r="N260" s="96" t="b">
        <f t="shared" si="170"/>
        <v>0</v>
      </c>
      <c r="O260" s="79" t="b">
        <f t="shared" si="171"/>
        <v>0</v>
      </c>
      <c r="P260" s="79" t="b">
        <f t="shared" si="172"/>
        <v>0</v>
      </c>
      <c r="Q260" s="79" t="b">
        <f t="shared" si="173"/>
        <v>0</v>
      </c>
      <c r="R260" s="79" t="b">
        <f t="shared" si="174"/>
        <v>0</v>
      </c>
      <c r="S260" s="79" t="b">
        <f t="shared" si="175"/>
        <v>0</v>
      </c>
      <c r="T260" s="79" t="b">
        <f t="shared" si="176"/>
        <v>0</v>
      </c>
      <c r="U260" s="79" t="b">
        <f t="shared" si="177"/>
        <v>0</v>
      </c>
      <c r="V260" s="79" t="b">
        <f t="shared" si="178"/>
        <v>0</v>
      </c>
      <c r="W260" s="79" t="b">
        <f t="shared" si="179"/>
        <v>0</v>
      </c>
      <c r="X260" s="79" t="b">
        <f t="shared" si="180"/>
        <v>0</v>
      </c>
      <c r="Y260" s="81" t="b">
        <f t="shared" si="181"/>
        <v>0</v>
      </c>
      <c r="Z260" s="59"/>
      <c r="AA260" s="60"/>
      <c r="AB260" s="60"/>
      <c r="AC260" s="60"/>
      <c r="AD260" s="60"/>
      <c r="AE260" s="60"/>
      <c r="AF260" s="60"/>
      <c r="AG260" s="60"/>
      <c r="AH260" s="60"/>
      <c r="AI260" s="60"/>
      <c r="AJ260" s="60"/>
      <c r="AK260" s="60"/>
      <c r="AL260" s="60"/>
      <c r="AM260" s="60"/>
      <c r="AN260" s="60"/>
      <c r="AO260" s="60"/>
      <c r="AP260" s="60"/>
      <c r="AQ260" s="60"/>
      <c r="AR260" s="60"/>
      <c r="AS260" s="60"/>
      <c r="AT260" s="60"/>
      <c r="AU260" s="60"/>
      <c r="AV260" s="60"/>
      <c r="AW260" s="60"/>
      <c r="AX260" s="60"/>
      <c r="AY260" s="60"/>
      <c r="AZ260" s="60"/>
      <c r="BA260" s="61"/>
      <c r="BC260" s="187" t="b">
        <f t="shared" si="182"/>
        <v>0</v>
      </c>
      <c r="BD260" s="185"/>
      <c r="BE260" s="185"/>
      <c r="BF260" s="185"/>
      <c r="BG260" s="185"/>
      <c r="BH260" s="185" t="b">
        <f t="shared" si="183"/>
        <v>0</v>
      </c>
      <c r="BI260" s="185"/>
      <c r="BJ260" s="185"/>
      <c r="BK260" s="185"/>
      <c r="BL260" s="186"/>
      <c r="BM260" s="95"/>
      <c r="BN260" s="205"/>
      <c r="BO260" s="162"/>
      <c r="BP260" s="168"/>
      <c r="BQ260" s="168"/>
    </row>
    <row r="261" spans="1:69" ht="12" customHeight="1" thickBot="1" x14ac:dyDescent="0.3">
      <c r="A261" s="56" t="s">
        <v>4</v>
      </c>
      <c r="B261" s="63">
        <v>33</v>
      </c>
      <c r="C261" s="62">
        <v>42113</v>
      </c>
      <c r="D261" s="84" t="b">
        <f t="shared" si="162"/>
        <v>0</v>
      </c>
      <c r="E261" s="82" t="b">
        <f t="shared" si="160"/>
        <v>0</v>
      </c>
      <c r="F261" s="82" t="b">
        <f t="shared" si="161"/>
        <v>0</v>
      </c>
      <c r="G261" s="82" t="b">
        <f t="shared" si="163"/>
        <v>0</v>
      </c>
      <c r="H261" s="82" t="b">
        <f t="shared" si="164"/>
        <v>0</v>
      </c>
      <c r="I261" s="82" t="b">
        <f t="shared" si="165"/>
        <v>0</v>
      </c>
      <c r="J261" s="82" t="b">
        <f t="shared" si="166"/>
        <v>0</v>
      </c>
      <c r="K261" s="82" t="b">
        <f t="shared" si="167"/>
        <v>0</v>
      </c>
      <c r="L261" s="87" t="b">
        <f t="shared" si="168"/>
        <v>0</v>
      </c>
      <c r="M261" s="82" t="b">
        <f t="shared" si="169"/>
        <v>0</v>
      </c>
      <c r="N261" s="94" t="b">
        <f t="shared" si="170"/>
        <v>0</v>
      </c>
      <c r="O261" s="82" t="b">
        <f t="shared" si="171"/>
        <v>0</v>
      </c>
      <c r="P261" s="82" t="b">
        <f t="shared" si="172"/>
        <v>0</v>
      </c>
      <c r="Q261" s="82" t="b">
        <f t="shared" si="173"/>
        <v>0</v>
      </c>
      <c r="R261" s="82" t="b">
        <f t="shared" si="174"/>
        <v>0</v>
      </c>
      <c r="S261" s="82" t="b">
        <f t="shared" si="175"/>
        <v>0</v>
      </c>
      <c r="T261" s="82" t="b">
        <f t="shared" si="176"/>
        <v>0</v>
      </c>
      <c r="U261" s="82" t="b">
        <f t="shared" si="177"/>
        <v>0</v>
      </c>
      <c r="V261" s="82" t="b">
        <f t="shared" si="178"/>
        <v>0</v>
      </c>
      <c r="W261" s="82" t="b">
        <f t="shared" si="179"/>
        <v>0</v>
      </c>
      <c r="X261" s="82" t="b">
        <f t="shared" si="180"/>
        <v>0</v>
      </c>
      <c r="Y261" s="83" t="b">
        <f t="shared" si="181"/>
        <v>0</v>
      </c>
      <c r="Z261" s="59"/>
      <c r="AA261" s="60"/>
      <c r="AB261" s="60"/>
      <c r="AC261" s="60"/>
      <c r="AD261" s="60"/>
      <c r="AE261" s="60"/>
      <c r="AF261" s="60"/>
      <c r="AG261" s="60"/>
      <c r="AH261" s="60"/>
      <c r="AI261" s="60"/>
      <c r="AJ261" s="60"/>
      <c r="AK261" s="60"/>
      <c r="AL261" s="60"/>
      <c r="AM261" s="60"/>
      <c r="AN261" s="60"/>
      <c r="AO261" s="60"/>
      <c r="AP261" s="60"/>
      <c r="AQ261" s="60"/>
      <c r="AR261" s="60"/>
      <c r="AS261" s="60"/>
      <c r="AT261" s="60"/>
      <c r="AU261" s="60"/>
      <c r="AV261" s="60"/>
      <c r="AW261" s="60"/>
      <c r="AX261" s="60"/>
      <c r="AY261" s="60"/>
      <c r="AZ261" s="60"/>
      <c r="BA261" s="61"/>
      <c r="BC261" s="193" t="b">
        <f t="shared" si="182"/>
        <v>0</v>
      </c>
      <c r="BD261" s="194"/>
      <c r="BE261" s="194"/>
      <c r="BF261" s="194"/>
      <c r="BG261" s="194"/>
      <c r="BH261" s="194" t="b">
        <f t="shared" si="183"/>
        <v>0</v>
      </c>
      <c r="BI261" s="194"/>
      <c r="BJ261" s="194"/>
      <c r="BK261" s="194"/>
      <c r="BL261" s="195"/>
      <c r="BM261" s="93"/>
      <c r="BN261" s="206"/>
      <c r="BO261" s="163"/>
      <c r="BP261" s="169"/>
      <c r="BQ261" s="169"/>
    </row>
    <row r="262" spans="1:69" ht="12" customHeight="1" x14ac:dyDescent="0.25">
      <c r="A262" s="75" t="s">
        <v>0</v>
      </c>
      <c r="B262" s="51">
        <v>34</v>
      </c>
      <c r="C262" s="50">
        <v>42114</v>
      </c>
      <c r="D262" s="64" t="b">
        <f t="shared" si="162"/>
        <v>0</v>
      </c>
      <c r="E262" s="52" t="b">
        <f>IF(COUNTIF(Z262:BA262,"Cardio1")&gt;0, "Cardio matin")</f>
        <v>0</v>
      </c>
      <c r="F262" s="52" t="b">
        <f>IF(COUNTIF(Z262:BA262,"Cardio2")&gt;0, "Cardio après-midi")</f>
        <v>0</v>
      </c>
      <c r="G262" s="52" t="b">
        <f t="shared" si="163"/>
        <v>0</v>
      </c>
      <c r="H262" s="52" t="b">
        <f t="shared" si="164"/>
        <v>0</v>
      </c>
      <c r="I262" s="52" t="b">
        <f t="shared" si="165"/>
        <v>0</v>
      </c>
      <c r="J262" s="52" t="b">
        <f t="shared" si="166"/>
        <v>0</v>
      </c>
      <c r="K262" s="52" t="b">
        <f t="shared" si="167"/>
        <v>0</v>
      </c>
      <c r="L262" s="85" t="b">
        <f t="shared" si="168"/>
        <v>0</v>
      </c>
      <c r="M262" s="52" t="b">
        <f t="shared" si="169"/>
        <v>0</v>
      </c>
      <c r="N262" s="98" t="b">
        <f t="shared" si="170"/>
        <v>0</v>
      </c>
      <c r="O262" s="52" t="b">
        <f t="shared" si="171"/>
        <v>0</v>
      </c>
      <c r="P262" s="52" t="b">
        <f t="shared" si="172"/>
        <v>0</v>
      </c>
      <c r="Q262" s="52" t="b">
        <f t="shared" si="173"/>
        <v>0</v>
      </c>
      <c r="R262" s="52" t="b">
        <f t="shared" si="174"/>
        <v>0</v>
      </c>
      <c r="S262" s="52" t="b">
        <f t="shared" si="175"/>
        <v>0</v>
      </c>
      <c r="T262" s="52" t="b">
        <f t="shared" si="176"/>
        <v>0</v>
      </c>
      <c r="U262" s="52" t="b">
        <f t="shared" si="177"/>
        <v>0</v>
      </c>
      <c r="V262" s="52" t="b">
        <f t="shared" si="178"/>
        <v>0</v>
      </c>
      <c r="W262" s="52" t="b">
        <f t="shared" si="179"/>
        <v>0</v>
      </c>
      <c r="X262" s="52" t="b">
        <f t="shared" si="180"/>
        <v>0</v>
      </c>
      <c r="Y262" s="53" t="b">
        <f t="shared" si="181"/>
        <v>0</v>
      </c>
      <c r="Z262" s="65"/>
      <c r="AA262" s="54"/>
      <c r="AB262" s="54"/>
      <c r="AC262" s="54"/>
      <c r="AD262" s="54"/>
      <c r="AE262" s="54"/>
      <c r="AF262" s="54"/>
      <c r="AG262" s="54"/>
      <c r="AH262" s="54"/>
      <c r="AI262" s="54"/>
      <c r="AJ262" s="54"/>
      <c r="AK262" s="54"/>
      <c r="AL262" s="54"/>
      <c r="AM262" s="54"/>
      <c r="AN262" s="54"/>
      <c r="AO262" s="54"/>
      <c r="AP262" s="54"/>
      <c r="AQ262" s="54"/>
      <c r="AR262" s="54"/>
      <c r="AS262" s="54"/>
      <c r="AT262" s="54"/>
      <c r="AU262" s="54"/>
      <c r="AV262" s="54"/>
      <c r="AW262" s="54"/>
      <c r="AX262" s="54"/>
      <c r="AY262" s="54"/>
      <c r="AZ262" s="54"/>
      <c r="BA262" s="55"/>
      <c r="BC262" s="188" t="b">
        <f t="shared" si="182"/>
        <v>0</v>
      </c>
      <c r="BD262" s="189"/>
      <c r="BE262" s="189"/>
      <c r="BF262" s="189"/>
      <c r="BG262" s="189"/>
      <c r="BH262" s="189" t="b">
        <f t="shared" si="183"/>
        <v>0</v>
      </c>
      <c r="BI262" s="189"/>
      <c r="BJ262" s="189"/>
      <c r="BK262" s="189"/>
      <c r="BL262" s="190"/>
      <c r="BM262" s="97"/>
      <c r="BN262" s="204">
        <v>38</v>
      </c>
      <c r="BO262" s="161"/>
      <c r="BP262" s="167"/>
      <c r="BQ262" s="167"/>
    </row>
    <row r="263" spans="1:69" ht="12" customHeight="1" x14ac:dyDescent="0.25">
      <c r="A263" s="74" t="s">
        <v>80</v>
      </c>
      <c r="B263" s="58">
        <v>34</v>
      </c>
      <c r="C263" s="57">
        <v>42115</v>
      </c>
      <c r="D263" s="80" t="b">
        <f t="shared" si="162"/>
        <v>0</v>
      </c>
      <c r="E263" s="79" t="b">
        <f t="shared" ref="E263:E268" si="184">IF(COUNTIF(Z263:BA263,"Cardio.")&gt;0, "Cardio1")</f>
        <v>0</v>
      </c>
      <c r="F263" s="79" t="b">
        <f t="shared" ref="F263:F268" si="185">IF(COUNTIF(Z263:BA263,"Cardio")&gt;0, "Cardio2")</f>
        <v>0</v>
      </c>
      <c r="G263" s="79" t="b">
        <f t="shared" si="163"/>
        <v>0</v>
      </c>
      <c r="H263" s="79" t="b">
        <f t="shared" si="164"/>
        <v>0</v>
      </c>
      <c r="I263" s="79" t="b">
        <f t="shared" si="165"/>
        <v>0</v>
      </c>
      <c r="J263" s="79" t="b">
        <f t="shared" si="166"/>
        <v>0</v>
      </c>
      <c r="K263" s="79" t="b">
        <f t="shared" si="167"/>
        <v>0</v>
      </c>
      <c r="L263" s="86" t="b">
        <f t="shared" si="168"/>
        <v>0</v>
      </c>
      <c r="M263" s="79" t="b">
        <f t="shared" si="169"/>
        <v>0</v>
      </c>
      <c r="N263" s="96" t="b">
        <f t="shared" si="170"/>
        <v>0</v>
      </c>
      <c r="O263" s="79" t="b">
        <f t="shared" si="171"/>
        <v>0</v>
      </c>
      <c r="P263" s="79" t="b">
        <f t="shared" si="172"/>
        <v>0</v>
      </c>
      <c r="Q263" s="79" t="b">
        <f t="shared" si="173"/>
        <v>0</v>
      </c>
      <c r="R263" s="79" t="b">
        <f t="shared" si="174"/>
        <v>0</v>
      </c>
      <c r="S263" s="79" t="b">
        <f t="shared" si="175"/>
        <v>0</v>
      </c>
      <c r="T263" s="79" t="b">
        <f t="shared" si="176"/>
        <v>0</v>
      </c>
      <c r="U263" s="79" t="b">
        <f t="shared" si="177"/>
        <v>0</v>
      </c>
      <c r="V263" s="79" t="b">
        <f t="shared" si="178"/>
        <v>0</v>
      </c>
      <c r="W263" s="79" t="b">
        <f t="shared" si="179"/>
        <v>0</v>
      </c>
      <c r="X263" s="79" t="b">
        <f t="shared" si="180"/>
        <v>0</v>
      </c>
      <c r="Y263" s="81" t="b">
        <f t="shared" si="181"/>
        <v>0</v>
      </c>
      <c r="Z263" s="59"/>
      <c r="AA263" s="60"/>
      <c r="AB263" s="60"/>
      <c r="AC263" s="60"/>
      <c r="AD263" s="60"/>
      <c r="AE263" s="60"/>
      <c r="AF263" s="60"/>
      <c r="AG263" s="60"/>
      <c r="AH263" s="60"/>
      <c r="AI263" s="60"/>
      <c r="AJ263" s="60"/>
      <c r="AK263" s="60"/>
      <c r="AL263" s="60"/>
      <c r="AM263" s="60"/>
      <c r="AN263" s="60"/>
      <c r="AO263" s="60"/>
      <c r="AP263" s="60"/>
      <c r="AQ263" s="60"/>
      <c r="AR263" s="60"/>
      <c r="AS263" s="60"/>
      <c r="AT263" s="60"/>
      <c r="AU263" s="60"/>
      <c r="AV263" s="60"/>
      <c r="AW263" s="60"/>
      <c r="AX263" s="60"/>
      <c r="AY263" s="60"/>
      <c r="AZ263" s="60"/>
      <c r="BA263" s="61"/>
      <c r="BC263" s="187" t="b">
        <f t="shared" si="182"/>
        <v>0</v>
      </c>
      <c r="BD263" s="185"/>
      <c r="BE263" s="185"/>
      <c r="BF263" s="185"/>
      <c r="BG263" s="185"/>
      <c r="BH263" s="185" t="b">
        <f t="shared" si="183"/>
        <v>0</v>
      </c>
      <c r="BI263" s="185"/>
      <c r="BJ263" s="185"/>
      <c r="BK263" s="185"/>
      <c r="BL263" s="186"/>
      <c r="BM263" s="95"/>
      <c r="BN263" s="205"/>
      <c r="BO263" s="162"/>
      <c r="BP263" s="168"/>
      <c r="BQ263" s="168"/>
    </row>
    <row r="264" spans="1:69" ht="12" customHeight="1" x14ac:dyDescent="0.25">
      <c r="A264" s="74" t="s">
        <v>81</v>
      </c>
      <c r="B264" s="58">
        <v>34</v>
      </c>
      <c r="C264" s="57">
        <v>42116</v>
      </c>
      <c r="D264" s="80" t="b">
        <f t="shared" si="162"/>
        <v>0</v>
      </c>
      <c r="E264" s="79" t="b">
        <f t="shared" si="184"/>
        <v>0</v>
      </c>
      <c r="F264" s="79" t="b">
        <f t="shared" si="185"/>
        <v>0</v>
      </c>
      <c r="G264" s="79" t="b">
        <f t="shared" si="163"/>
        <v>0</v>
      </c>
      <c r="H264" s="79" t="b">
        <f t="shared" si="164"/>
        <v>0</v>
      </c>
      <c r="I264" s="79" t="b">
        <f t="shared" si="165"/>
        <v>0</v>
      </c>
      <c r="J264" s="79" t="b">
        <f t="shared" si="166"/>
        <v>0</v>
      </c>
      <c r="K264" s="79" t="b">
        <f t="shared" si="167"/>
        <v>0</v>
      </c>
      <c r="L264" s="86" t="b">
        <f t="shared" si="168"/>
        <v>0</v>
      </c>
      <c r="M264" s="79" t="b">
        <f t="shared" si="169"/>
        <v>0</v>
      </c>
      <c r="N264" s="96" t="b">
        <f t="shared" si="170"/>
        <v>0</v>
      </c>
      <c r="O264" s="79" t="b">
        <f t="shared" si="171"/>
        <v>0</v>
      </c>
      <c r="P264" s="79" t="b">
        <f t="shared" si="172"/>
        <v>0</v>
      </c>
      <c r="Q264" s="79" t="b">
        <f t="shared" si="173"/>
        <v>0</v>
      </c>
      <c r="R264" s="79" t="b">
        <f t="shared" si="174"/>
        <v>0</v>
      </c>
      <c r="S264" s="79" t="b">
        <f t="shared" si="175"/>
        <v>0</v>
      </c>
      <c r="T264" s="79" t="b">
        <f t="shared" si="176"/>
        <v>0</v>
      </c>
      <c r="U264" s="79" t="b">
        <f t="shared" si="177"/>
        <v>0</v>
      </c>
      <c r="V264" s="79" t="b">
        <f t="shared" si="178"/>
        <v>0</v>
      </c>
      <c r="W264" s="79" t="b">
        <f t="shared" si="179"/>
        <v>0</v>
      </c>
      <c r="X264" s="79" t="b">
        <f t="shared" si="180"/>
        <v>0</v>
      </c>
      <c r="Y264" s="81" t="b">
        <f t="shared" si="181"/>
        <v>0</v>
      </c>
      <c r="Z264" s="59"/>
      <c r="AA264" s="60"/>
      <c r="AB264" s="60"/>
      <c r="AC264" s="60"/>
      <c r="AD264" s="60"/>
      <c r="AE264" s="60"/>
      <c r="AF264" s="60"/>
      <c r="AG264" s="60"/>
      <c r="AH264" s="60"/>
      <c r="AI264" s="60"/>
      <c r="AJ264" s="60"/>
      <c r="AK264" s="60"/>
      <c r="AL264" s="60"/>
      <c r="AM264" s="60"/>
      <c r="AN264" s="60"/>
      <c r="AO264" s="60"/>
      <c r="AP264" s="60"/>
      <c r="AQ264" s="60"/>
      <c r="AR264" s="60"/>
      <c r="AS264" s="60"/>
      <c r="AT264" s="60"/>
      <c r="AU264" s="60"/>
      <c r="AV264" s="60"/>
      <c r="AW264" s="60"/>
      <c r="AX264" s="60"/>
      <c r="AY264" s="60"/>
      <c r="AZ264" s="60"/>
      <c r="BA264" s="61"/>
      <c r="BC264" s="187" t="b">
        <f t="shared" si="182"/>
        <v>0</v>
      </c>
      <c r="BD264" s="185"/>
      <c r="BE264" s="185"/>
      <c r="BF264" s="185"/>
      <c r="BG264" s="185"/>
      <c r="BH264" s="185" t="b">
        <f t="shared" si="183"/>
        <v>0</v>
      </c>
      <c r="BI264" s="185"/>
      <c r="BJ264" s="185"/>
      <c r="BK264" s="185"/>
      <c r="BL264" s="186"/>
      <c r="BM264" s="95"/>
      <c r="BN264" s="205"/>
      <c r="BO264" s="162"/>
      <c r="BP264" s="168"/>
      <c r="BQ264" s="168"/>
    </row>
    <row r="265" spans="1:69" ht="12" customHeight="1" x14ac:dyDescent="0.25">
      <c r="A265" s="74" t="s">
        <v>1</v>
      </c>
      <c r="B265" s="58">
        <v>34</v>
      </c>
      <c r="C265" s="57">
        <v>42117</v>
      </c>
      <c r="D265" s="80" t="b">
        <f t="shared" si="162"/>
        <v>0</v>
      </c>
      <c r="E265" s="79" t="b">
        <f t="shared" si="184"/>
        <v>0</v>
      </c>
      <c r="F265" s="79" t="b">
        <f t="shared" si="185"/>
        <v>0</v>
      </c>
      <c r="G265" s="79" t="b">
        <f t="shared" si="163"/>
        <v>0</v>
      </c>
      <c r="H265" s="79" t="b">
        <f t="shared" si="164"/>
        <v>0</v>
      </c>
      <c r="I265" s="79" t="b">
        <f t="shared" si="165"/>
        <v>0</v>
      </c>
      <c r="J265" s="79" t="b">
        <f t="shared" si="166"/>
        <v>0</v>
      </c>
      <c r="K265" s="79" t="b">
        <f t="shared" si="167"/>
        <v>0</v>
      </c>
      <c r="L265" s="86" t="b">
        <f t="shared" si="168"/>
        <v>0</v>
      </c>
      <c r="M265" s="79" t="b">
        <f t="shared" si="169"/>
        <v>0</v>
      </c>
      <c r="N265" s="96" t="b">
        <f t="shared" si="170"/>
        <v>0</v>
      </c>
      <c r="O265" s="79" t="b">
        <f t="shared" si="171"/>
        <v>0</v>
      </c>
      <c r="P265" s="79" t="b">
        <f t="shared" si="172"/>
        <v>0</v>
      </c>
      <c r="Q265" s="79" t="b">
        <f t="shared" si="173"/>
        <v>0</v>
      </c>
      <c r="R265" s="79" t="b">
        <f t="shared" si="174"/>
        <v>0</v>
      </c>
      <c r="S265" s="79" t="b">
        <f t="shared" si="175"/>
        <v>0</v>
      </c>
      <c r="T265" s="79" t="b">
        <f t="shared" si="176"/>
        <v>0</v>
      </c>
      <c r="U265" s="79" t="b">
        <f t="shared" si="177"/>
        <v>0</v>
      </c>
      <c r="V265" s="79" t="b">
        <f t="shared" si="178"/>
        <v>0</v>
      </c>
      <c r="W265" s="79" t="b">
        <f t="shared" si="179"/>
        <v>0</v>
      </c>
      <c r="X265" s="79" t="b">
        <f t="shared" si="180"/>
        <v>0</v>
      </c>
      <c r="Y265" s="81" t="b">
        <f t="shared" si="181"/>
        <v>0</v>
      </c>
      <c r="Z265" s="59"/>
      <c r="AA265" s="60"/>
      <c r="AB265" s="60"/>
      <c r="AC265" s="60"/>
      <c r="AD265" s="60"/>
      <c r="AE265" s="60"/>
      <c r="AF265" s="60"/>
      <c r="AG265" s="60"/>
      <c r="AH265" s="60"/>
      <c r="AI265" s="60"/>
      <c r="AJ265" s="60"/>
      <c r="AK265" s="60"/>
      <c r="AL265" s="60"/>
      <c r="AM265" s="60"/>
      <c r="AN265" s="60"/>
      <c r="AO265" s="60"/>
      <c r="AP265" s="60"/>
      <c r="AQ265" s="60"/>
      <c r="AR265" s="60"/>
      <c r="AS265" s="60"/>
      <c r="AT265" s="60"/>
      <c r="AU265" s="60"/>
      <c r="AV265" s="60"/>
      <c r="AW265" s="60"/>
      <c r="AX265" s="60"/>
      <c r="AY265" s="60"/>
      <c r="AZ265" s="60"/>
      <c r="BA265" s="61"/>
      <c r="BC265" s="187" t="b">
        <f t="shared" si="182"/>
        <v>0</v>
      </c>
      <c r="BD265" s="185"/>
      <c r="BE265" s="185"/>
      <c r="BF265" s="185"/>
      <c r="BG265" s="185"/>
      <c r="BH265" s="185" t="b">
        <f t="shared" si="183"/>
        <v>0</v>
      </c>
      <c r="BI265" s="185"/>
      <c r="BJ265" s="185"/>
      <c r="BK265" s="185"/>
      <c r="BL265" s="186"/>
      <c r="BM265" s="95"/>
      <c r="BN265" s="205"/>
      <c r="BO265" s="162"/>
      <c r="BP265" s="168"/>
      <c r="BQ265" s="168"/>
    </row>
    <row r="266" spans="1:69" ht="12" customHeight="1" x14ac:dyDescent="0.25">
      <c r="A266" s="74" t="s">
        <v>2</v>
      </c>
      <c r="B266" s="58">
        <v>34</v>
      </c>
      <c r="C266" s="57">
        <v>42118</v>
      </c>
      <c r="D266" s="80" t="b">
        <f t="shared" si="162"/>
        <v>0</v>
      </c>
      <c r="E266" s="79" t="b">
        <f t="shared" si="184"/>
        <v>0</v>
      </c>
      <c r="F266" s="79" t="b">
        <f t="shared" si="185"/>
        <v>0</v>
      </c>
      <c r="G266" s="79" t="b">
        <f t="shared" si="163"/>
        <v>0</v>
      </c>
      <c r="H266" s="79" t="b">
        <f t="shared" si="164"/>
        <v>0</v>
      </c>
      <c r="I266" s="79" t="b">
        <f t="shared" si="165"/>
        <v>0</v>
      </c>
      <c r="J266" s="79" t="b">
        <f t="shared" si="166"/>
        <v>0</v>
      </c>
      <c r="K266" s="79" t="b">
        <f t="shared" si="167"/>
        <v>0</v>
      </c>
      <c r="L266" s="86" t="b">
        <f t="shared" si="168"/>
        <v>0</v>
      </c>
      <c r="M266" s="79" t="b">
        <f t="shared" si="169"/>
        <v>0</v>
      </c>
      <c r="N266" s="96" t="b">
        <f t="shared" si="170"/>
        <v>0</v>
      </c>
      <c r="O266" s="79" t="b">
        <f t="shared" si="171"/>
        <v>0</v>
      </c>
      <c r="P266" s="79" t="b">
        <f t="shared" si="172"/>
        <v>0</v>
      </c>
      <c r="Q266" s="79" t="b">
        <f t="shared" si="173"/>
        <v>0</v>
      </c>
      <c r="R266" s="79" t="b">
        <f t="shared" si="174"/>
        <v>0</v>
      </c>
      <c r="S266" s="79" t="b">
        <f t="shared" si="175"/>
        <v>0</v>
      </c>
      <c r="T266" s="79" t="b">
        <f t="shared" si="176"/>
        <v>0</v>
      </c>
      <c r="U266" s="79" t="b">
        <f t="shared" si="177"/>
        <v>0</v>
      </c>
      <c r="V266" s="79" t="b">
        <f t="shared" si="178"/>
        <v>0</v>
      </c>
      <c r="W266" s="79" t="b">
        <f t="shared" si="179"/>
        <v>0</v>
      </c>
      <c r="X266" s="79" t="b">
        <f t="shared" si="180"/>
        <v>0</v>
      </c>
      <c r="Y266" s="81" t="b">
        <f t="shared" si="181"/>
        <v>0</v>
      </c>
      <c r="Z266" s="59"/>
      <c r="AA266" s="60"/>
      <c r="AB266" s="60"/>
      <c r="AC266" s="60"/>
      <c r="AD266" s="60"/>
      <c r="AE266" s="60"/>
      <c r="AF266" s="60"/>
      <c r="AG266" s="60"/>
      <c r="AH266" s="60"/>
      <c r="AI266" s="60"/>
      <c r="AJ266" s="60"/>
      <c r="AK266" s="60"/>
      <c r="AL266" s="60"/>
      <c r="AM266" s="60"/>
      <c r="AN266" s="60"/>
      <c r="AO266" s="60"/>
      <c r="AP266" s="60"/>
      <c r="AQ266" s="60"/>
      <c r="AR266" s="60"/>
      <c r="AS266" s="60"/>
      <c r="AT266" s="60"/>
      <c r="AU266" s="60"/>
      <c r="AV266" s="60"/>
      <c r="AW266" s="60"/>
      <c r="AX266" s="60"/>
      <c r="AY266" s="60"/>
      <c r="AZ266" s="60"/>
      <c r="BA266" s="61"/>
      <c r="BC266" s="187" t="b">
        <f t="shared" si="182"/>
        <v>0</v>
      </c>
      <c r="BD266" s="185"/>
      <c r="BE266" s="185"/>
      <c r="BF266" s="185"/>
      <c r="BG266" s="185"/>
      <c r="BH266" s="185" t="b">
        <f t="shared" si="183"/>
        <v>0</v>
      </c>
      <c r="BI266" s="185"/>
      <c r="BJ266" s="185"/>
      <c r="BK266" s="185"/>
      <c r="BL266" s="186"/>
      <c r="BM266" s="95"/>
      <c r="BN266" s="205"/>
      <c r="BO266" s="162"/>
      <c r="BP266" s="168"/>
      <c r="BQ266" s="168"/>
    </row>
    <row r="267" spans="1:69" ht="12" customHeight="1" x14ac:dyDescent="0.25">
      <c r="A267" s="56" t="s">
        <v>3</v>
      </c>
      <c r="B267" s="58">
        <v>34</v>
      </c>
      <c r="C267" s="57">
        <v>42119</v>
      </c>
      <c r="D267" s="80" t="b">
        <f t="shared" si="162"/>
        <v>0</v>
      </c>
      <c r="E267" s="79" t="b">
        <f t="shared" si="184"/>
        <v>0</v>
      </c>
      <c r="F267" s="79" t="b">
        <f t="shared" si="185"/>
        <v>0</v>
      </c>
      <c r="G267" s="79" t="b">
        <f t="shared" si="163"/>
        <v>0</v>
      </c>
      <c r="H267" s="79" t="b">
        <f t="shared" si="164"/>
        <v>0</v>
      </c>
      <c r="I267" s="79" t="b">
        <f t="shared" si="165"/>
        <v>0</v>
      </c>
      <c r="J267" s="79" t="b">
        <f t="shared" si="166"/>
        <v>0</v>
      </c>
      <c r="K267" s="79" t="b">
        <f t="shared" si="167"/>
        <v>0</v>
      </c>
      <c r="L267" s="86" t="b">
        <f t="shared" si="168"/>
        <v>0</v>
      </c>
      <c r="M267" s="79" t="b">
        <f t="shared" si="169"/>
        <v>0</v>
      </c>
      <c r="N267" s="96" t="b">
        <f t="shared" si="170"/>
        <v>0</v>
      </c>
      <c r="O267" s="79" t="b">
        <f t="shared" si="171"/>
        <v>0</v>
      </c>
      <c r="P267" s="79" t="b">
        <f t="shared" si="172"/>
        <v>0</v>
      </c>
      <c r="Q267" s="79" t="b">
        <f t="shared" si="173"/>
        <v>0</v>
      </c>
      <c r="R267" s="79" t="b">
        <f t="shared" si="174"/>
        <v>0</v>
      </c>
      <c r="S267" s="79" t="b">
        <f t="shared" si="175"/>
        <v>0</v>
      </c>
      <c r="T267" s="79" t="b">
        <f t="shared" si="176"/>
        <v>0</v>
      </c>
      <c r="U267" s="79" t="b">
        <f t="shared" si="177"/>
        <v>0</v>
      </c>
      <c r="V267" s="79" t="b">
        <f t="shared" si="178"/>
        <v>0</v>
      </c>
      <c r="W267" s="79" t="b">
        <f t="shared" si="179"/>
        <v>0</v>
      </c>
      <c r="X267" s="79" t="b">
        <f t="shared" si="180"/>
        <v>0</v>
      </c>
      <c r="Y267" s="81" t="b">
        <f t="shared" si="181"/>
        <v>0</v>
      </c>
      <c r="Z267" s="59"/>
      <c r="AA267" s="60"/>
      <c r="AB267" s="60"/>
      <c r="AC267" s="60"/>
      <c r="AD267" s="60"/>
      <c r="AE267" s="60"/>
      <c r="AF267" s="60"/>
      <c r="AG267" s="60"/>
      <c r="AH267" s="60"/>
      <c r="AI267" s="60"/>
      <c r="AJ267" s="60"/>
      <c r="AK267" s="60"/>
      <c r="AL267" s="60"/>
      <c r="AM267" s="60"/>
      <c r="AN267" s="60"/>
      <c r="AO267" s="60"/>
      <c r="AP267" s="60"/>
      <c r="AQ267" s="60"/>
      <c r="AR267" s="60"/>
      <c r="AS267" s="60"/>
      <c r="AT267" s="60"/>
      <c r="AU267" s="60"/>
      <c r="AV267" s="60"/>
      <c r="AW267" s="60"/>
      <c r="AX267" s="60"/>
      <c r="AY267" s="60"/>
      <c r="AZ267" s="60"/>
      <c r="BA267" s="61"/>
      <c r="BC267" s="187" t="b">
        <f t="shared" si="182"/>
        <v>0</v>
      </c>
      <c r="BD267" s="185"/>
      <c r="BE267" s="185"/>
      <c r="BF267" s="185"/>
      <c r="BG267" s="185"/>
      <c r="BH267" s="185" t="b">
        <f t="shared" si="183"/>
        <v>0</v>
      </c>
      <c r="BI267" s="185"/>
      <c r="BJ267" s="185"/>
      <c r="BK267" s="185"/>
      <c r="BL267" s="186"/>
      <c r="BM267" s="95"/>
      <c r="BN267" s="205"/>
      <c r="BO267" s="162"/>
      <c r="BP267" s="168"/>
      <c r="BQ267" s="168"/>
    </row>
    <row r="268" spans="1:69" ht="12" customHeight="1" thickBot="1" x14ac:dyDescent="0.3">
      <c r="A268" s="56" t="s">
        <v>4</v>
      </c>
      <c r="B268" s="63">
        <v>34</v>
      </c>
      <c r="C268" s="62">
        <v>42120</v>
      </c>
      <c r="D268" s="84" t="b">
        <f t="shared" si="162"/>
        <v>0</v>
      </c>
      <c r="E268" s="82" t="b">
        <f t="shared" si="184"/>
        <v>0</v>
      </c>
      <c r="F268" s="82" t="b">
        <f t="shared" si="185"/>
        <v>0</v>
      </c>
      <c r="G268" s="82" t="b">
        <f t="shared" si="163"/>
        <v>0</v>
      </c>
      <c r="H268" s="82" t="b">
        <f t="shared" si="164"/>
        <v>0</v>
      </c>
      <c r="I268" s="82" t="b">
        <f t="shared" si="165"/>
        <v>0</v>
      </c>
      <c r="J268" s="82" t="b">
        <f t="shared" si="166"/>
        <v>0</v>
      </c>
      <c r="K268" s="82" t="b">
        <f t="shared" si="167"/>
        <v>0</v>
      </c>
      <c r="L268" s="87" t="b">
        <f t="shared" si="168"/>
        <v>0</v>
      </c>
      <c r="M268" s="82" t="b">
        <f t="shared" si="169"/>
        <v>0</v>
      </c>
      <c r="N268" s="94" t="b">
        <f t="shared" si="170"/>
        <v>0</v>
      </c>
      <c r="O268" s="82" t="b">
        <f t="shared" si="171"/>
        <v>0</v>
      </c>
      <c r="P268" s="82" t="b">
        <f t="shared" si="172"/>
        <v>0</v>
      </c>
      <c r="Q268" s="82" t="b">
        <f t="shared" si="173"/>
        <v>0</v>
      </c>
      <c r="R268" s="82" t="b">
        <f t="shared" si="174"/>
        <v>0</v>
      </c>
      <c r="S268" s="82" t="b">
        <f t="shared" si="175"/>
        <v>0</v>
      </c>
      <c r="T268" s="82" t="b">
        <f t="shared" si="176"/>
        <v>0</v>
      </c>
      <c r="U268" s="82" t="b">
        <f t="shared" si="177"/>
        <v>0</v>
      </c>
      <c r="V268" s="82" t="b">
        <f t="shared" si="178"/>
        <v>0</v>
      </c>
      <c r="W268" s="82" t="b">
        <f t="shared" si="179"/>
        <v>0</v>
      </c>
      <c r="X268" s="82" t="b">
        <f t="shared" si="180"/>
        <v>0</v>
      </c>
      <c r="Y268" s="83" t="b">
        <f t="shared" si="181"/>
        <v>0</v>
      </c>
      <c r="Z268" s="59"/>
      <c r="AA268" s="60"/>
      <c r="AB268" s="60"/>
      <c r="AC268" s="60"/>
      <c r="AD268" s="60"/>
      <c r="AE268" s="60"/>
      <c r="AF268" s="60"/>
      <c r="AG268" s="60"/>
      <c r="AH268" s="60"/>
      <c r="AI268" s="60"/>
      <c r="AJ268" s="60"/>
      <c r="AK268" s="60"/>
      <c r="AL268" s="60"/>
      <c r="AM268" s="60"/>
      <c r="AN268" s="60"/>
      <c r="AO268" s="60"/>
      <c r="AP268" s="60"/>
      <c r="AQ268" s="60"/>
      <c r="AR268" s="60"/>
      <c r="AS268" s="60"/>
      <c r="AT268" s="60"/>
      <c r="AU268" s="60"/>
      <c r="AV268" s="60"/>
      <c r="AW268" s="60"/>
      <c r="AX268" s="60"/>
      <c r="AY268" s="60"/>
      <c r="AZ268" s="60"/>
      <c r="BA268" s="61"/>
      <c r="BC268" s="193" t="b">
        <f t="shared" si="182"/>
        <v>0</v>
      </c>
      <c r="BD268" s="194"/>
      <c r="BE268" s="194"/>
      <c r="BF268" s="194"/>
      <c r="BG268" s="194"/>
      <c r="BH268" s="194" t="b">
        <f t="shared" si="183"/>
        <v>0</v>
      </c>
      <c r="BI268" s="194"/>
      <c r="BJ268" s="194"/>
      <c r="BK268" s="194"/>
      <c r="BL268" s="195"/>
      <c r="BM268" s="93"/>
      <c r="BN268" s="206"/>
      <c r="BO268" s="163"/>
      <c r="BP268" s="169"/>
      <c r="BQ268" s="169"/>
    </row>
    <row r="269" spans="1:69" ht="12" customHeight="1" x14ac:dyDescent="0.25">
      <c r="A269" s="49" t="s">
        <v>0</v>
      </c>
      <c r="B269" s="51">
        <v>35</v>
      </c>
      <c r="C269" s="50">
        <v>42121</v>
      </c>
      <c r="D269" s="64" t="b">
        <f t="shared" si="162"/>
        <v>0</v>
      </c>
      <c r="E269" s="52" t="b">
        <f>IF(COUNTIF(Z269:BA269,"Cardio1")&gt;0, "Cardio matin")</f>
        <v>0</v>
      </c>
      <c r="F269" s="52" t="b">
        <f>IF(COUNTIF(Z269:BA269,"Cardio2")&gt;0, "Cardio après-midi")</f>
        <v>0</v>
      </c>
      <c r="G269" s="52" t="b">
        <f t="shared" si="163"/>
        <v>0</v>
      </c>
      <c r="H269" s="52" t="b">
        <f t="shared" si="164"/>
        <v>0</v>
      </c>
      <c r="I269" s="52" t="b">
        <f t="shared" si="165"/>
        <v>0</v>
      </c>
      <c r="J269" s="52" t="b">
        <f t="shared" si="166"/>
        <v>0</v>
      </c>
      <c r="K269" s="52" t="b">
        <f t="shared" si="167"/>
        <v>0</v>
      </c>
      <c r="L269" s="85" t="b">
        <f t="shared" si="168"/>
        <v>0</v>
      </c>
      <c r="M269" s="52" t="b">
        <f t="shared" si="169"/>
        <v>0</v>
      </c>
      <c r="N269" s="98" t="b">
        <f t="shared" si="170"/>
        <v>0</v>
      </c>
      <c r="O269" s="52" t="b">
        <f t="shared" si="171"/>
        <v>0</v>
      </c>
      <c r="P269" s="52" t="b">
        <f t="shared" si="172"/>
        <v>0</v>
      </c>
      <c r="Q269" s="52" t="b">
        <f t="shared" si="173"/>
        <v>0</v>
      </c>
      <c r="R269" s="52" t="b">
        <f t="shared" si="174"/>
        <v>0</v>
      </c>
      <c r="S269" s="52" t="b">
        <f t="shared" si="175"/>
        <v>0</v>
      </c>
      <c r="T269" s="52" t="b">
        <f t="shared" si="176"/>
        <v>0</v>
      </c>
      <c r="U269" s="52" t="b">
        <f t="shared" si="177"/>
        <v>0</v>
      </c>
      <c r="V269" s="52" t="b">
        <f t="shared" si="178"/>
        <v>0</v>
      </c>
      <c r="W269" s="52" t="b">
        <f t="shared" si="179"/>
        <v>0</v>
      </c>
      <c r="X269" s="52" t="b">
        <f t="shared" si="180"/>
        <v>0</v>
      </c>
      <c r="Y269" s="53" t="b">
        <f t="shared" si="181"/>
        <v>0</v>
      </c>
      <c r="Z269" s="65"/>
      <c r="AA269" s="54"/>
      <c r="AB269" s="54"/>
      <c r="AC269" s="54"/>
      <c r="AD269" s="54"/>
      <c r="AE269" s="54"/>
      <c r="AF269" s="54"/>
      <c r="AG269" s="54"/>
      <c r="AH269" s="54"/>
      <c r="AI269" s="54"/>
      <c r="AJ269" s="54"/>
      <c r="AK269" s="54"/>
      <c r="AL269" s="54"/>
      <c r="AM269" s="54"/>
      <c r="AN269" s="54"/>
      <c r="AO269" s="54"/>
      <c r="AP269" s="54"/>
      <c r="AQ269" s="54"/>
      <c r="AR269" s="54"/>
      <c r="AS269" s="54"/>
      <c r="AT269" s="54"/>
      <c r="AU269" s="54"/>
      <c r="AV269" s="54"/>
      <c r="AW269" s="54"/>
      <c r="AX269" s="54"/>
      <c r="AY269" s="54"/>
      <c r="AZ269" s="54"/>
      <c r="BA269" s="55"/>
      <c r="BC269" s="188" t="b">
        <f t="shared" si="182"/>
        <v>0</v>
      </c>
      <c r="BD269" s="189"/>
      <c r="BE269" s="189"/>
      <c r="BF269" s="189"/>
      <c r="BG269" s="189"/>
      <c r="BH269" s="189" t="b">
        <f t="shared" si="183"/>
        <v>0</v>
      </c>
      <c r="BI269" s="189"/>
      <c r="BJ269" s="189"/>
      <c r="BK269" s="189"/>
      <c r="BL269" s="190"/>
      <c r="BM269" s="97"/>
      <c r="BN269" s="204">
        <v>39</v>
      </c>
      <c r="BO269" s="161"/>
      <c r="BP269" s="167"/>
      <c r="BQ269" s="167"/>
    </row>
    <row r="270" spans="1:69" ht="12" customHeight="1" x14ac:dyDescent="0.25">
      <c r="A270" s="56" t="s">
        <v>80</v>
      </c>
      <c r="B270" s="58">
        <v>35</v>
      </c>
      <c r="C270" s="57">
        <v>42122</v>
      </c>
      <c r="D270" s="80" t="b">
        <f t="shared" si="162"/>
        <v>0</v>
      </c>
      <c r="E270" s="79" t="b">
        <f t="shared" ref="E270:E275" si="186">IF(COUNTIF(Z270:BA270,"Cardio.")&gt;0, "Cardio1")</f>
        <v>0</v>
      </c>
      <c r="F270" s="79" t="b">
        <f t="shared" ref="F270:F275" si="187">IF(COUNTIF(Z270:BA270,"Cardio")&gt;0, "Cardio2")</f>
        <v>0</v>
      </c>
      <c r="G270" s="79" t="b">
        <f t="shared" si="163"/>
        <v>0</v>
      </c>
      <c r="H270" s="79" t="b">
        <f t="shared" si="164"/>
        <v>0</v>
      </c>
      <c r="I270" s="79" t="b">
        <f t="shared" si="165"/>
        <v>0</v>
      </c>
      <c r="J270" s="79" t="b">
        <f t="shared" si="166"/>
        <v>0</v>
      </c>
      <c r="K270" s="79" t="b">
        <f t="shared" si="167"/>
        <v>0</v>
      </c>
      <c r="L270" s="86" t="b">
        <f t="shared" si="168"/>
        <v>0</v>
      </c>
      <c r="M270" s="79" t="b">
        <f t="shared" si="169"/>
        <v>0</v>
      </c>
      <c r="N270" s="96" t="b">
        <f t="shared" si="170"/>
        <v>0</v>
      </c>
      <c r="O270" s="79" t="b">
        <f t="shared" si="171"/>
        <v>0</v>
      </c>
      <c r="P270" s="79" t="b">
        <f t="shared" si="172"/>
        <v>0</v>
      </c>
      <c r="Q270" s="79" t="b">
        <f t="shared" si="173"/>
        <v>0</v>
      </c>
      <c r="R270" s="79" t="b">
        <f t="shared" si="174"/>
        <v>0</v>
      </c>
      <c r="S270" s="79" t="b">
        <f t="shared" si="175"/>
        <v>0</v>
      </c>
      <c r="T270" s="79" t="b">
        <f t="shared" si="176"/>
        <v>0</v>
      </c>
      <c r="U270" s="79" t="b">
        <f t="shared" si="177"/>
        <v>0</v>
      </c>
      <c r="V270" s="79" t="b">
        <f t="shared" si="178"/>
        <v>0</v>
      </c>
      <c r="W270" s="79" t="b">
        <f t="shared" si="179"/>
        <v>0</v>
      </c>
      <c r="X270" s="79" t="b">
        <f t="shared" si="180"/>
        <v>0</v>
      </c>
      <c r="Y270" s="81" t="b">
        <f t="shared" si="181"/>
        <v>0</v>
      </c>
      <c r="Z270" s="59"/>
      <c r="AA270" s="60"/>
      <c r="AB270" s="60"/>
      <c r="AC270" s="60"/>
      <c r="AD270" s="60"/>
      <c r="AE270" s="60"/>
      <c r="AF270" s="60"/>
      <c r="AG270" s="60"/>
      <c r="AH270" s="60"/>
      <c r="AI270" s="60"/>
      <c r="AJ270" s="60"/>
      <c r="AK270" s="60"/>
      <c r="AL270" s="60"/>
      <c r="AM270" s="60"/>
      <c r="AN270" s="60"/>
      <c r="AO270" s="60"/>
      <c r="AP270" s="60"/>
      <c r="AQ270" s="60"/>
      <c r="AR270" s="60"/>
      <c r="AS270" s="60"/>
      <c r="AT270" s="60"/>
      <c r="AU270" s="60"/>
      <c r="AV270" s="60"/>
      <c r="AW270" s="60"/>
      <c r="AX270" s="60"/>
      <c r="AY270" s="60"/>
      <c r="AZ270" s="60"/>
      <c r="BA270" s="61"/>
      <c r="BC270" s="187" t="b">
        <f t="shared" si="182"/>
        <v>0</v>
      </c>
      <c r="BD270" s="185"/>
      <c r="BE270" s="185"/>
      <c r="BF270" s="185"/>
      <c r="BG270" s="185"/>
      <c r="BH270" s="185" t="b">
        <f t="shared" si="183"/>
        <v>0</v>
      </c>
      <c r="BI270" s="185"/>
      <c r="BJ270" s="185"/>
      <c r="BK270" s="185"/>
      <c r="BL270" s="186"/>
      <c r="BM270" s="95"/>
      <c r="BN270" s="205"/>
      <c r="BO270" s="162"/>
      <c r="BP270" s="168"/>
      <c r="BQ270" s="168"/>
    </row>
    <row r="271" spans="1:69" ht="12" customHeight="1" x14ac:dyDescent="0.25">
      <c r="A271" s="56" t="s">
        <v>81</v>
      </c>
      <c r="B271" s="58">
        <v>35</v>
      </c>
      <c r="C271" s="57">
        <v>42123</v>
      </c>
      <c r="D271" s="80" t="b">
        <f t="shared" si="162"/>
        <v>0</v>
      </c>
      <c r="E271" s="79" t="b">
        <f t="shared" si="186"/>
        <v>0</v>
      </c>
      <c r="F271" s="79" t="b">
        <f t="shared" si="187"/>
        <v>0</v>
      </c>
      <c r="G271" s="79" t="b">
        <f t="shared" si="163"/>
        <v>0</v>
      </c>
      <c r="H271" s="79" t="b">
        <f t="shared" si="164"/>
        <v>0</v>
      </c>
      <c r="I271" s="79" t="b">
        <f t="shared" si="165"/>
        <v>0</v>
      </c>
      <c r="J271" s="79" t="b">
        <f t="shared" si="166"/>
        <v>0</v>
      </c>
      <c r="K271" s="79" t="b">
        <f t="shared" si="167"/>
        <v>0</v>
      </c>
      <c r="L271" s="86" t="b">
        <f t="shared" si="168"/>
        <v>0</v>
      </c>
      <c r="M271" s="79" t="b">
        <f t="shared" si="169"/>
        <v>0</v>
      </c>
      <c r="N271" s="96" t="b">
        <f t="shared" si="170"/>
        <v>0</v>
      </c>
      <c r="O271" s="79" t="b">
        <f t="shared" si="171"/>
        <v>0</v>
      </c>
      <c r="P271" s="79" t="b">
        <f t="shared" si="172"/>
        <v>0</v>
      </c>
      <c r="Q271" s="79" t="b">
        <f t="shared" si="173"/>
        <v>0</v>
      </c>
      <c r="R271" s="79" t="b">
        <f t="shared" si="174"/>
        <v>0</v>
      </c>
      <c r="S271" s="79" t="b">
        <f t="shared" si="175"/>
        <v>0</v>
      </c>
      <c r="T271" s="79" t="b">
        <f t="shared" si="176"/>
        <v>0</v>
      </c>
      <c r="U271" s="79" t="b">
        <f t="shared" si="177"/>
        <v>0</v>
      </c>
      <c r="V271" s="79" t="b">
        <f t="shared" si="178"/>
        <v>0</v>
      </c>
      <c r="W271" s="79" t="b">
        <f t="shared" si="179"/>
        <v>0</v>
      </c>
      <c r="X271" s="79" t="b">
        <f t="shared" si="180"/>
        <v>0</v>
      </c>
      <c r="Y271" s="81" t="b">
        <f t="shared" si="181"/>
        <v>0</v>
      </c>
      <c r="Z271" s="59"/>
      <c r="AA271" s="60"/>
      <c r="AB271" s="60"/>
      <c r="AC271" s="60"/>
      <c r="AD271" s="60"/>
      <c r="AE271" s="60"/>
      <c r="AF271" s="60"/>
      <c r="AG271" s="60"/>
      <c r="AH271" s="60"/>
      <c r="AI271" s="60"/>
      <c r="AJ271" s="60"/>
      <c r="AK271" s="60"/>
      <c r="AL271" s="60"/>
      <c r="AM271" s="60"/>
      <c r="AN271" s="60"/>
      <c r="AO271" s="60"/>
      <c r="AP271" s="60"/>
      <c r="AQ271" s="60"/>
      <c r="AR271" s="60"/>
      <c r="AS271" s="60"/>
      <c r="AT271" s="60"/>
      <c r="AU271" s="60"/>
      <c r="AV271" s="60"/>
      <c r="AW271" s="60"/>
      <c r="AX271" s="60"/>
      <c r="AY271" s="60"/>
      <c r="AZ271" s="60"/>
      <c r="BA271" s="61"/>
      <c r="BC271" s="187" t="b">
        <f t="shared" si="182"/>
        <v>0</v>
      </c>
      <c r="BD271" s="185"/>
      <c r="BE271" s="185"/>
      <c r="BF271" s="185"/>
      <c r="BG271" s="185"/>
      <c r="BH271" s="185" t="b">
        <f t="shared" si="183"/>
        <v>0</v>
      </c>
      <c r="BI271" s="185"/>
      <c r="BJ271" s="185"/>
      <c r="BK271" s="185"/>
      <c r="BL271" s="186"/>
      <c r="BM271" s="95"/>
      <c r="BN271" s="205"/>
      <c r="BO271" s="162"/>
      <c r="BP271" s="168"/>
      <c r="BQ271" s="168"/>
    </row>
    <row r="272" spans="1:69" ht="12" customHeight="1" x14ac:dyDescent="0.25">
      <c r="A272" s="56" t="s">
        <v>1</v>
      </c>
      <c r="B272" s="58">
        <v>35</v>
      </c>
      <c r="C272" s="57">
        <v>42124</v>
      </c>
      <c r="D272" s="80" t="b">
        <f t="shared" si="162"/>
        <v>0</v>
      </c>
      <c r="E272" s="79" t="b">
        <f t="shared" si="186"/>
        <v>0</v>
      </c>
      <c r="F272" s="79" t="b">
        <f t="shared" si="187"/>
        <v>0</v>
      </c>
      <c r="G272" s="79" t="b">
        <f t="shared" si="163"/>
        <v>0</v>
      </c>
      <c r="H272" s="79" t="b">
        <f t="shared" si="164"/>
        <v>0</v>
      </c>
      <c r="I272" s="79" t="b">
        <f t="shared" si="165"/>
        <v>0</v>
      </c>
      <c r="J272" s="79" t="b">
        <f t="shared" si="166"/>
        <v>0</v>
      </c>
      <c r="K272" s="79" t="b">
        <f t="shared" si="167"/>
        <v>0</v>
      </c>
      <c r="L272" s="86" t="b">
        <f t="shared" si="168"/>
        <v>0</v>
      </c>
      <c r="M272" s="79" t="b">
        <f t="shared" si="169"/>
        <v>0</v>
      </c>
      <c r="N272" s="96" t="b">
        <f t="shared" si="170"/>
        <v>0</v>
      </c>
      <c r="O272" s="79" t="b">
        <f t="shared" si="171"/>
        <v>0</v>
      </c>
      <c r="P272" s="79" t="b">
        <f t="shared" si="172"/>
        <v>0</v>
      </c>
      <c r="Q272" s="79" t="b">
        <f t="shared" si="173"/>
        <v>0</v>
      </c>
      <c r="R272" s="79" t="b">
        <f t="shared" si="174"/>
        <v>0</v>
      </c>
      <c r="S272" s="79" t="b">
        <f t="shared" si="175"/>
        <v>0</v>
      </c>
      <c r="T272" s="79" t="b">
        <f t="shared" si="176"/>
        <v>0</v>
      </c>
      <c r="U272" s="79" t="b">
        <f t="shared" si="177"/>
        <v>0</v>
      </c>
      <c r="V272" s="79" t="b">
        <f t="shared" si="178"/>
        <v>0</v>
      </c>
      <c r="W272" s="79" t="b">
        <f t="shared" si="179"/>
        <v>0</v>
      </c>
      <c r="X272" s="79" t="b">
        <f t="shared" si="180"/>
        <v>0</v>
      </c>
      <c r="Y272" s="81" t="b">
        <f t="shared" si="181"/>
        <v>0</v>
      </c>
      <c r="Z272" s="59"/>
      <c r="AA272" s="60"/>
      <c r="AB272" s="60"/>
      <c r="AC272" s="60"/>
      <c r="AD272" s="60"/>
      <c r="AE272" s="60"/>
      <c r="AF272" s="60"/>
      <c r="AG272" s="60"/>
      <c r="AH272" s="60"/>
      <c r="AI272" s="60"/>
      <c r="AJ272" s="60"/>
      <c r="AK272" s="60"/>
      <c r="AL272" s="60"/>
      <c r="AM272" s="60"/>
      <c r="AN272" s="60"/>
      <c r="AO272" s="60"/>
      <c r="AP272" s="60"/>
      <c r="AQ272" s="60"/>
      <c r="AR272" s="60"/>
      <c r="AS272" s="60"/>
      <c r="AT272" s="60"/>
      <c r="AU272" s="60"/>
      <c r="AV272" s="60"/>
      <c r="AW272" s="60"/>
      <c r="AX272" s="60"/>
      <c r="AY272" s="60"/>
      <c r="AZ272" s="60"/>
      <c r="BA272" s="61"/>
      <c r="BC272" s="187" t="b">
        <f t="shared" si="182"/>
        <v>0</v>
      </c>
      <c r="BD272" s="185"/>
      <c r="BE272" s="185"/>
      <c r="BF272" s="185"/>
      <c r="BG272" s="185"/>
      <c r="BH272" s="185" t="b">
        <f t="shared" si="183"/>
        <v>0</v>
      </c>
      <c r="BI272" s="185"/>
      <c r="BJ272" s="185"/>
      <c r="BK272" s="185"/>
      <c r="BL272" s="186"/>
      <c r="BM272" s="95"/>
      <c r="BN272" s="205"/>
      <c r="BO272" s="162"/>
      <c r="BP272" s="168"/>
      <c r="BQ272" s="168"/>
    </row>
    <row r="273" spans="1:69" ht="12" customHeight="1" x14ac:dyDescent="0.25">
      <c r="A273" s="56" t="s">
        <v>2</v>
      </c>
      <c r="B273" s="58">
        <v>35</v>
      </c>
      <c r="C273" s="66">
        <v>42125</v>
      </c>
      <c r="D273" s="80" t="b">
        <f t="shared" si="162"/>
        <v>0</v>
      </c>
      <c r="E273" s="79" t="b">
        <f t="shared" si="186"/>
        <v>0</v>
      </c>
      <c r="F273" s="79" t="b">
        <f t="shared" si="187"/>
        <v>0</v>
      </c>
      <c r="G273" s="79" t="b">
        <f t="shared" si="163"/>
        <v>0</v>
      </c>
      <c r="H273" s="79" t="b">
        <f t="shared" si="164"/>
        <v>0</v>
      </c>
      <c r="I273" s="79" t="b">
        <f t="shared" si="165"/>
        <v>0</v>
      </c>
      <c r="J273" s="79" t="b">
        <f t="shared" si="166"/>
        <v>0</v>
      </c>
      <c r="K273" s="79" t="b">
        <f t="shared" si="167"/>
        <v>0</v>
      </c>
      <c r="L273" s="86" t="b">
        <f t="shared" si="168"/>
        <v>0</v>
      </c>
      <c r="M273" s="79" t="b">
        <f t="shared" si="169"/>
        <v>0</v>
      </c>
      <c r="N273" s="96" t="b">
        <f t="shared" si="170"/>
        <v>0</v>
      </c>
      <c r="O273" s="79" t="b">
        <f t="shared" si="171"/>
        <v>0</v>
      </c>
      <c r="P273" s="79" t="b">
        <f t="shared" si="172"/>
        <v>0</v>
      </c>
      <c r="Q273" s="79" t="b">
        <f t="shared" si="173"/>
        <v>0</v>
      </c>
      <c r="R273" s="79" t="b">
        <f t="shared" si="174"/>
        <v>0</v>
      </c>
      <c r="S273" s="79" t="b">
        <f t="shared" si="175"/>
        <v>0</v>
      </c>
      <c r="T273" s="79" t="b">
        <f t="shared" si="176"/>
        <v>0</v>
      </c>
      <c r="U273" s="79" t="b">
        <f t="shared" si="177"/>
        <v>0</v>
      </c>
      <c r="V273" s="79" t="b">
        <f t="shared" si="178"/>
        <v>0</v>
      </c>
      <c r="W273" s="79" t="b">
        <f t="shared" si="179"/>
        <v>0</v>
      </c>
      <c r="X273" s="79" t="b">
        <f t="shared" si="180"/>
        <v>0</v>
      </c>
      <c r="Y273" s="81" t="b">
        <f t="shared" si="181"/>
        <v>0</v>
      </c>
      <c r="Z273" s="59"/>
      <c r="AA273" s="60"/>
      <c r="AB273" s="60"/>
      <c r="AC273" s="60"/>
      <c r="AD273" s="60"/>
      <c r="AE273" s="60"/>
      <c r="AF273" s="60"/>
      <c r="AG273" s="60"/>
      <c r="AH273" s="60"/>
      <c r="AI273" s="60"/>
      <c r="AJ273" s="60"/>
      <c r="AK273" s="60"/>
      <c r="AL273" s="60"/>
      <c r="AM273" s="60"/>
      <c r="AN273" s="60"/>
      <c r="AO273" s="60"/>
      <c r="AP273" s="60"/>
      <c r="AQ273" s="60"/>
      <c r="AR273" s="60"/>
      <c r="AS273" s="60"/>
      <c r="AT273" s="60"/>
      <c r="AU273" s="60"/>
      <c r="AV273" s="60"/>
      <c r="AW273" s="60"/>
      <c r="AX273" s="60"/>
      <c r="AY273" s="60"/>
      <c r="AZ273" s="60"/>
      <c r="BA273" s="61"/>
      <c r="BC273" s="187" t="b">
        <f t="shared" si="182"/>
        <v>0</v>
      </c>
      <c r="BD273" s="185"/>
      <c r="BE273" s="185"/>
      <c r="BF273" s="185"/>
      <c r="BG273" s="185"/>
      <c r="BH273" s="185" t="b">
        <f t="shared" si="183"/>
        <v>0</v>
      </c>
      <c r="BI273" s="185"/>
      <c r="BJ273" s="185"/>
      <c r="BK273" s="185"/>
      <c r="BL273" s="186"/>
      <c r="BM273" s="95"/>
      <c r="BN273" s="205"/>
      <c r="BO273" s="162"/>
      <c r="BP273" s="168"/>
      <c r="BQ273" s="168"/>
    </row>
    <row r="274" spans="1:69" ht="12" customHeight="1" x14ac:dyDescent="0.25">
      <c r="A274" s="56" t="s">
        <v>3</v>
      </c>
      <c r="B274" s="58">
        <v>35</v>
      </c>
      <c r="C274" s="57">
        <v>42126</v>
      </c>
      <c r="D274" s="80" t="b">
        <f t="shared" si="162"/>
        <v>0</v>
      </c>
      <c r="E274" s="79" t="b">
        <f t="shared" si="186"/>
        <v>0</v>
      </c>
      <c r="F274" s="79" t="b">
        <f t="shared" si="187"/>
        <v>0</v>
      </c>
      <c r="G274" s="79" t="b">
        <f t="shared" si="163"/>
        <v>0</v>
      </c>
      <c r="H274" s="79" t="b">
        <f t="shared" si="164"/>
        <v>0</v>
      </c>
      <c r="I274" s="79" t="b">
        <f t="shared" si="165"/>
        <v>0</v>
      </c>
      <c r="J274" s="79" t="b">
        <f t="shared" si="166"/>
        <v>0</v>
      </c>
      <c r="K274" s="79" t="b">
        <f t="shared" si="167"/>
        <v>0</v>
      </c>
      <c r="L274" s="86" t="b">
        <f t="shared" si="168"/>
        <v>0</v>
      </c>
      <c r="M274" s="79" t="b">
        <f t="shared" si="169"/>
        <v>0</v>
      </c>
      <c r="N274" s="96" t="b">
        <f t="shared" si="170"/>
        <v>0</v>
      </c>
      <c r="O274" s="79" t="b">
        <f t="shared" si="171"/>
        <v>0</v>
      </c>
      <c r="P274" s="79" t="b">
        <f t="shared" si="172"/>
        <v>0</v>
      </c>
      <c r="Q274" s="79" t="b">
        <f t="shared" si="173"/>
        <v>0</v>
      </c>
      <c r="R274" s="79" t="b">
        <f t="shared" si="174"/>
        <v>0</v>
      </c>
      <c r="S274" s="79" t="b">
        <f t="shared" si="175"/>
        <v>0</v>
      </c>
      <c r="T274" s="79" t="b">
        <f t="shared" si="176"/>
        <v>0</v>
      </c>
      <c r="U274" s="79" t="b">
        <f t="shared" si="177"/>
        <v>0</v>
      </c>
      <c r="V274" s="79" t="b">
        <f t="shared" si="178"/>
        <v>0</v>
      </c>
      <c r="W274" s="79" t="b">
        <f t="shared" si="179"/>
        <v>0</v>
      </c>
      <c r="X274" s="79" t="b">
        <f t="shared" si="180"/>
        <v>0</v>
      </c>
      <c r="Y274" s="81" t="b">
        <f t="shared" si="181"/>
        <v>0</v>
      </c>
      <c r="Z274" s="59"/>
      <c r="AA274" s="60"/>
      <c r="AB274" s="60"/>
      <c r="AC274" s="60"/>
      <c r="AD274" s="60"/>
      <c r="AE274" s="60"/>
      <c r="AF274" s="60"/>
      <c r="AG274" s="60"/>
      <c r="AH274" s="60"/>
      <c r="AI274" s="60"/>
      <c r="AJ274" s="60"/>
      <c r="AK274" s="60"/>
      <c r="AL274" s="60"/>
      <c r="AM274" s="60"/>
      <c r="AN274" s="60"/>
      <c r="AO274" s="60"/>
      <c r="AP274" s="60"/>
      <c r="AQ274" s="60"/>
      <c r="AR274" s="60"/>
      <c r="AS274" s="60"/>
      <c r="AT274" s="60"/>
      <c r="AU274" s="60"/>
      <c r="AV274" s="60"/>
      <c r="AW274" s="60"/>
      <c r="AX274" s="60"/>
      <c r="AY274" s="60"/>
      <c r="AZ274" s="60"/>
      <c r="BA274" s="61"/>
      <c r="BC274" s="187" t="b">
        <f t="shared" si="182"/>
        <v>0</v>
      </c>
      <c r="BD274" s="185"/>
      <c r="BE274" s="185"/>
      <c r="BF274" s="185"/>
      <c r="BG274" s="185"/>
      <c r="BH274" s="185" t="b">
        <f t="shared" si="183"/>
        <v>0</v>
      </c>
      <c r="BI274" s="185"/>
      <c r="BJ274" s="185"/>
      <c r="BK274" s="185"/>
      <c r="BL274" s="186"/>
      <c r="BM274" s="95"/>
      <c r="BN274" s="205"/>
      <c r="BO274" s="162"/>
      <c r="BP274" s="168"/>
      <c r="BQ274" s="168"/>
    </row>
    <row r="275" spans="1:69" ht="12" customHeight="1" thickBot="1" x14ac:dyDescent="0.3">
      <c r="A275" s="56" t="s">
        <v>4</v>
      </c>
      <c r="B275" s="63">
        <v>35</v>
      </c>
      <c r="C275" s="62">
        <v>42127</v>
      </c>
      <c r="D275" s="84" t="b">
        <f t="shared" si="162"/>
        <v>0</v>
      </c>
      <c r="E275" s="82" t="b">
        <f t="shared" si="186"/>
        <v>0</v>
      </c>
      <c r="F275" s="82" t="b">
        <f t="shared" si="187"/>
        <v>0</v>
      </c>
      <c r="G275" s="82" t="b">
        <f t="shared" si="163"/>
        <v>0</v>
      </c>
      <c r="H275" s="82" t="b">
        <f t="shared" si="164"/>
        <v>0</v>
      </c>
      <c r="I275" s="82" t="b">
        <f t="shared" si="165"/>
        <v>0</v>
      </c>
      <c r="J275" s="82" t="b">
        <f t="shared" si="166"/>
        <v>0</v>
      </c>
      <c r="K275" s="82" t="b">
        <f t="shared" si="167"/>
        <v>0</v>
      </c>
      <c r="L275" s="87" t="b">
        <f t="shared" si="168"/>
        <v>0</v>
      </c>
      <c r="M275" s="82" t="b">
        <f t="shared" si="169"/>
        <v>0</v>
      </c>
      <c r="N275" s="94" t="b">
        <f t="shared" si="170"/>
        <v>0</v>
      </c>
      <c r="O275" s="82" t="b">
        <f t="shared" si="171"/>
        <v>0</v>
      </c>
      <c r="P275" s="82" t="b">
        <f t="shared" si="172"/>
        <v>0</v>
      </c>
      <c r="Q275" s="82" t="b">
        <f t="shared" si="173"/>
        <v>0</v>
      </c>
      <c r="R275" s="82" t="b">
        <f t="shared" si="174"/>
        <v>0</v>
      </c>
      <c r="S275" s="82" t="b">
        <f t="shared" si="175"/>
        <v>0</v>
      </c>
      <c r="T275" s="82" t="b">
        <f t="shared" si="176"/>
        <v>0</v>
      </c>
      <c r="U275" s="82" t="b">
        <f t="shared" si="177"/>
        <v>0</v>
      </c>
      <c r="V275" s="82" t="b">
        <f t="shared" si="178"/>
        <v>0</v>
      </c>
      <c r="W275" s="82" t="b">
        <f t="shared" si="179"/>
        <v>0</v>
      </c>
      <c r="X275" s="82" t="b">
        <f t="shared" si="180"/>
        <v>0</v>
      </c>
      <c r="Y275" s="83" t="b">
        <f t="shared" si="181"/>
        <v>0</v>
      </c>
      <c r="Z275" s="59"/>
      <c r="AA275" s="60"/>
      <c r="AB275" s="60"/>
      <c r="AC275" s="60"/>
      <c r="AD275" s="60"/>
      <c r="AE275" s="60"/>
      <c r="AF275" s="60"/>
      <c r="AG275" s="60"/>
      <c r="AH275" s="60"/>
      <c r="AI275" s="60"/>
      <c r="AJ275" s="60"/>
      <c r="AK275" s="60"/>
      <c r="AL275" s="60"/>
      <c r="AM275" s="60"/>
      <c r="AN275" s="60"/>
      <c r="AO275" s="60"/>
      <c r="AP275" s="60"/>
      <c r="AQ275" s="60"/>
      <c r="AR275" s="60"/>
      <c r="AS275" s="60"/>
      <c r="AT275" s="60"/>
      <c r="AU275" s="60"/>
      <c r="AV275" s="60"/>
      <c r="AW275" s="60"/>
      <c r="AX275" s="60"/>
      <c r="AY275" s="60"/>
      <c r="AZ275" s="60"/>
      <c r="BA275" s="61"/>
      <c r="BC275" s="193" t="b">
        <f t="shared" si="182"/>
        <v>0</v>
      </c>
      <c r="BD275" s="194"/>
      <c r="BE275" s="194"/>
      <c r="BF275" s="194"/>
      <c r="BG275" s="194"/>
      <c r="BH275" s="194" t="b">
        <f t="shared" si="183"/>
        <v>0</v>
      </c>
      <c r="BI275" s="194"/>
      <c r="BJ275" s="194"/>
      <c r="BK275" s="194"/>
      <c r="BL275" s="195"/>
      <c r="BM275" s="93"/>
      <c r="BN275" s="206"/>
      <c r="BO275" s="163"/>
      <c r="BP275" s="169"/>
      <c r="BQ275" s="169"/>
    </row>
    <row r="276" spans="1:69" ht="12" customHeight="1" x14ac:dyDescent="0.25">
      <c r="A276" s="49" t="s">
        <v>0</v>
      </c>
      <c r="B276" s="51">
        <v>36</v>
      </c>
      <c r="C276" s="50">
        <v>42128</v>
      </c>
      <c r="D276" s="64" t="b">
        <f t="shared" si="162"/>
        <v>0</v>
      </c>
      <c r="E276" s="52" t="b">
        <f>IF(COUNTIF(Z276:BA276,"Cardio1")&gt;0, "Cardio matin")</f>
        <v>0</v>
      </c>
      <c r="F276" s="52" t="b">
        <f>IF(COUNTIF(Z276:BA276,"Cardio2")&gt;0, "Cardio après-midi")</f>
        <v>0</v>
      </c>
      <c r="G276" s="52" t="b">
        <f t="shared" si="163"/>
        <v>0</v>
      </c>
      <c r="H276" s="52" t="b">
        <f t="shared" si="164"/>
        <v>0</v>
      </c>
      <c r="I276" s="52" t="b">
        <f t="shared" si="165"/>
        <v>0</v>
      </c>
      <c r="J276" s="52" t="b">
        <f t="shared" si="166"/>
        <v>0</v>
      </c>
      <c r="K276" s="52" t="b">
        <f t="shared" si="167"/>
        <v>0</v>
      </c>
      <c r="L276" s="85" t="b">
        <f t="shared" si="168"/>
        <v>0</v>
      </c>
      <c r="M276" s="52" t="b">
        <f t="shared" si="169"/>
        <v>0</v>
      </c>
      <c r="N276" s="98" t="b">
        <f t="shared" si="170"/>
        <v>0</v>
      </c>
      <c r="O276" s="52" t="b">
        <f t="shared" si="171"/>
        <v>0</v>
      </c>
      <c r="P276" s="52" t="b">
        <f t="shared" si="172"/>
        <v>0</v>
      </c>
      <c r="Q276" s="52" t="b">
        <f t="shared" si="173"/>
        <v>0</v>
      </c>
      <c r="R276" s="52" t="b">
        <f t="shared" si="174"/>
        <v>0</v>
      </c>
      <c r="S276" s="52" t="b">
        <f t="shared" si="175"/>
        <v>0</v>
      </c>
      <c r="T276" s="52" t="b">
        <f t="shared" si="176"/>
        <v>0</v>
      </c>
      <c r="U276" s="52" t="b">
        <f t="shared" si="177"/>
        <v>0</v>
      </c>
      <c r="V276" s="52" t="b">
        <f t="shared" si="178"/>
        <v>0</v>
      </c>
      <c r="W276" s="52" t="b">
        <f t="shared" si="179"/>
        <v>0</v>
      </c>
      <c r="X276" s="52" t="b">
        <f t="shared" si="180"/>
        <v>0</v>
      </c>
      <c r="Y276" s="53" t="b">
        <f t="shared" si="181"/>
        <v>0</v>
      </c>
      <c r="Z276" s="65"/>
      <c r="AA276" s="54"/>
      <c r="AB276" s="54"/>
      <c r="AC276" s="54"/>
      <c r="AD276" s="54"/>
      <c r="AE276" s="54"/>
      <c r="AF276" s="54"/>
      <c r="AG276" s="54"/>
      <c r="AH276" s="54"/>
      <c r="AI276" s="54"/>
      <c r="AJ276" s="54"/>
      <c r="AK276" s="54"/>
      <c r="AL276" s="54"/>
      <c r="AM276" s="54"/>
      <c r="AN276" s="54"/>
      <c r="AO276" s="54"/>
      <c r="AP276" s="54"/>
      <c r="AQ276" s="54"/>
      <c r="AR276" s="54"/>
      <c r="AS276" s="54"/>
      <c r="AT276" s="54"/>
      <c r="AU276" s="54"/>
      <c r="AV276" s="54"/>
      <c r="AW276" s="54"/>
      <c r="AX276" s="54"/>
      <c r="AY276" s="54"/>
      <c r="AZ276" s="54"/>
      <c r="BA276" s="55"/>
      <c r="BC276" s="188" t="b">
        <f t="shared" si="182"/>
        <v>0</v>
      </c>
      <c r="BD276" s="189"/>
      <c r="BE276" s="189"/>
      <c r="BF276" s="189"/>
      <c r="BG276" s="189"/>
      <c r="BH276" s="189" t="b">
        <f t="shared" si="183"/>
        <v>0</v>
      </c>
      <c r="BI276" s="189"/>
      <c r="BJ276" s="189"/>
      <c r="BK276" s="189"/>
      <c r="BL276" s="190"/>
      <c r="BM276" s="97"/>
      <c r="BN276" s="204">
        <v>40</v>
      </c>
      <c r="BO276" s="161"/>
      <c r="BP276" s="167"/>
      <c r="BQ276" s="167"/>
    </row>
    <row r="277" spans="1:69" ht="12" customHeight="1" x14ac:dyDescent="0.25">
      <c r="A277" s="56" t="s">
        <v>80</v>
      </c>
      <c r="B277" s="58">
        <v>36</v>
      </c>
      <c r="C277" s="57">
        <v>42129</v>
      </c>
      <c r="D277" s="80" t="b">
        <f t="shared" si="162"/>
        <v>0</v>
      </c>
      <c r="E277" s="79" t="b">
        <f t="shared" ref="E277:E282" si="188">IF(COUNTIF(Z277:BA277,"Cardio.")&gt;0, "Cardio1")</f>
        <v>0</v>
      </c>
      <c r="F277" s="79" t="b">
        <f t="shared" ref="F277:F282" si="189">IF(COUNTIF(Z277:BA277,"Cardio")&gt;0, "Cardio2")</f>
        <v>0</v>
      </c>
      <c r="G277" s="79" t="b">
        <f t="shared" si="163"/>
        <v>0</v>
      </c>
      <c r="H277" s="79" t="b">
        <f t="shared" si="164"/>
        <v>0</v>
      </c>
      <c r="I277" s="79" t="b">
        <f t="shared" si="165"/>
        <v>0</v>
      </c>
      <c r="J277" s="79" t="b">
        <f t="shared" si="166"/>
        <v>0</v>
      </c>
      <c r="K277" s="79" t="b">
        <f t="shared" si="167"/>
        <v>0</v>
      </c>
      <c r="L277" s="86" t="b">
        <f t="shared" si="168"/>
        <v>0</v>
      </c>
      <c r="M277" s="79" t="b">
        <f t="shared" si="169"/>
        <v>0</v>
      </c>
      <c r="N277" s="96" t="b">
        <f t="shared" si="170"/>
        <v>0</v>
      </c>
      <c r="O277" s="79" t="b">
        <f t="shared" si="171"/>
        <v>0</v>
      </c>
      <c r="P277" s="79" t="b">
        <f t="shared" si="172"/>
        <v>0</v>
      </c>
      <c r="Q277" s="79" t="b">
        <f t="shared" si="173"/>
        <v>0</v>
      </c>
      <c r="R277" s="79" t="b">
        <f t="shared" si="174"/>
        <v>0</v>
      </c>
      <c r="S277" s="79" t="b">
        <f t="shared" si="175"/>
        <v>0</v>
      </c>
      <c r="T277" s="79" t="b">
        <f t="shared" si="176"/>
        <v>0</v>
      </c>
      <c r="U277" s="79" t="b">
        <f t="shared" si="177"/>
        <v>0</v>
      </c>
      <c r="V277" s="79" t="b">
        <f t="shared" si="178"/>
        <v>0</v>
      </c>
      <c r="W277" s="79" t="b">
        <f t="shared" si="179"/>
        <v>0</v>
      </c>
      <c r="X277" s="79" t="b">
        <f t="shared" si="180"/>
        <v>0</v>
      </c>
      <c r="Y277" s="81" t="b">
        <f t="shared" si="181"/>
        <v>0</v>
      </c>
      <c r="Z277" s="59"/>
      <c r="AA277" s="60"/>
      <c r="AB277" s="60"/>
      <c r="AC277" s="60"/>
      <c r="AD277" s="60"/>
      <c r="AE277" s="60"/>
      <c r="AF277" s="60"/>
      <c r="AG277" s="60"/>
      <c r="AH277" s="60"/>
      <c r="AI277" s="60"/>
      <c r="AJ277" s="60"/>
      <c r="AK277" s="60"/>
      <c r="AL277" s="60"/>
      <c r="AM277" s="60"/>
      <c r="AN277" s="60"/>
      <c r="AO277" s="60"/>
      <c r="AP277" s="60"/>
      <c r="AQ277" s="60"/>
      <c r="AR277" s="60"/>
      <c r="AS277" s="60"/>
      <c r="AT277" s="60"/>
      <c r="AU277" s="60"/>
      <c r="AV277" s="60"/>
      <c r="AW277" s="60"/>
      <c r="AX277" s="60"/>
      <c r="AY277" s="60"/>
      <c r="AZ277" s="60"/>
      <c r="BA277" s="61"/>
      <c r="BC277" s="187" t="b">
        <f t="shared" si="182"/>
        <v>0</v>
      </c>
      <c r="BD277" s="185"/>
      <c r="BE277" s="185"/>
      <c r="BF277" s="185"/>
      <c r="BG277" s="185"/>
      <c r="BH277" s="185" t="b">
        <f t="shared" si="183"/>
        <v>0</v>
      </c>
      <c r="BI277" s="185"/>
      <c r="BJ277" s="185"/>
      <c r="BK277" s="185"/>
      <c r="BL277" s="186"/>
      <c r="BM277" s="95"/>
      <c r="BN277" s="205"/>
      <c r="BO277" s="162"/>
      <c r="BP277" s="168"/>
      <c r="BQ277" s="168"/>
    </row>
    <row r="278" spans="1:69" ht="12" customHeight="1" x14ac:dyDescent="0.25">
      <c r="A278" s="56" t="s">
        <v>81</v>
      </c>
      <c r="B278" s="58">
        <v>36</v>
      </c>
      <c r="C278" s="57">
        <v>42130</v>
      </c>
      <c r="D278" s="80" t="b">
        <f t="shared" si="162"/>
        <v>0</v>
      </c>
      <c r="E278" s="79" t="b">
        <f t="shared" si="188"/>
        <v>0</v>
      </c>
      <c r="F278" s="79" t="b">
        <f t="shared" si="189"/>
        <v>0</v>
      </c>
      <c r="G278" s="79" t="b">
        <f t="shared" si="163"/>
        <v>0</v>
      </c>
      <c r="H278" s="79" t="b">
        <f t="shared" si="164"/>
        <v>0</v>
      </c>
      <c r="I278" s="79" t="b">
        <f t="shared" si="165"/>
        <v>0</v>
      </c>
      <c r="J278" s="79" t="b">
        <f t="shared" si="166"/>
        <v>0</v>
      </c>
      <c r="K278" s="79" t="b">
        <f t="shared" si="167"/>
        <v>0</v>
      </c>
      <c r="L278" s="86" t="b">
        <f t="shared" si="168"/>
        <v>0</v>
      </c>
      <c r="M278" s="79" t="b">
        <f t="shared" si="169"/>
        <v>0</v>
      </c>
      <c r="N278" s="96" t="b">
        <f t="shared" si="170"/>
        <v>0</v>
      </c>
      <c r="O278" s="79" t="b">
        <f t="shared" si="171"/>
        <v>0</v>
      </c>
      <c r="P278" s="79" t="b">
        <f t="shared" si="172"/>
        <v>0</v>
      </c>
      <c r="Q278" s="79" t="b">
        <f t="shared" si="173"/>
        <v>0</v>
      </c>
      <c r="R278" s="79" t="b">
        <f t="shared" si="174"/>
        <v>0</v>
      </c>
      <c r="S278" s="79" t="b">
        <f t="shared" si="175"/>
        <v>0</v>
      </c>
      <c r="T278" s="79" t="b">
        <f t="shared" si="176"/>
        <v>0</v>
      </c>
      <c r="U278" s="79" t="b">
        <f t="shared" si="177"/>
        <v>0</v>
      </c>
      <c r="V278" s="79" t="b">
        <f t="shared" si="178"/>
        <v>0</v>
      </c>
      <c r="W278" s="79" t="b">
        <f t="shared" si="179"/>
        <v>0</v>
      </c>
      <c r="X278" s="79" t="b">
        <f t="shared" si="180"/>
        <v>0</v>
      </c>
      <c r="Y278" s="81" t="b">
        <f t="shared" si="181"/>
        <v>0</v>
      </c>
      <c r="Z278" s="59"/>
      <c r="AA278" s="60"/>
      <c r="AB278" s="60"/>
      <c r="AC278" s="60"/>
      <c r="AD278" s="60"/>
      <c r="AE278" s="60"/>
      <c r="AF278" s="60"/>
      <c r="AG278" s="60"/>
      <c r="AH278" s="60"/>
      <c r="AI278" s="60"/>
      <c r="AJ278" s="60"/>
      <c r="AK278" s="60"/>
      <c r="AL278" s="60"/>
      <c r="AM278" s="60"/>
      <c r="AN278" s="60"/>
      <c r="AO278" s="60"/>
      <c r="AP278" s="60"/>
      <c r="AQ278" s="60"/>
      <c r="AR278" s="60"/>
      <c r="AS278" s="60"/>
      <c r="AT278" s="60"/>
      <c r="AU278" s="60"/>
      <c r="AV278" s="60"/>
      <c r="AW278" s="60"/>
      <c r="AX278" s="60"/>
      <c r="AY278" s="60"/>
      <c r="AZ278" s="60"/>
      <c r="BA278" s="61"/>
      <c r="BC278" s="187" t="b">
        <f t="shared" si="182"/>
        <v>0</v>
      </c>
      <c r="BD278" s="185"/>
      <c r="BE278" s="185"/>
      <c r="BF278" s="185"/>
      <c r="BG278" s="185"/>
      <c r="BH278" s="185" t="b">
        <f t="shared" si="183"/>
        <v>0</v>
      </c>
      <c r="BI278" s="185"/>
      <c r="BJ278" s="185"/>
      <c r="BK278" s="185"/>
      <c r="BL278" s="186"/>
      <c r="BM278" s="95"/>
      <c r="BN278" s="205"/>
      <c r="BO278" s="162"/>
      <c r="BP278" s="168"/>
      <c r="BQ278" s="168"/>
    </row>
    <row r="279" spans="1:69" ht="12" customHeight="1" x14ac:dyDescent="0.25">
      <c r="A279" s="56" t="s">
        <v>1</v>
      </c>
      <c r="B279" s="58">
        <v>36</v>
      </c>
      <c r="C279" s="57">
        <v>42131</v>
      </c>
      <c r="D279" s="80" t="b">
        <f t="shared" si="162"/>
        <v>0</v>
      </c>
      <c r="E279" s="79" t="b">
        <f t="shared" si="188"/>
        <v>0</v>
      </c>
      <c r="F279" s="79" t="b">
        <f t="shared" si="189"/>
        <v>0</v>
      </c>
      <c r="G279" s="79" t="b">
        <f t="shared" si="163"/>
        <v>0</v>
      </c>
      <c r="H279" s="79" t="b">
        <f t="shared" si="164"/>
        <v>0</v>
      </c>
      <c r="I279" s="79" t="b">
        <f t="shared" si="165"/>
        <v>0</v>
      </c>
      <c r="J279" s="79" t="b">
        <f t="shared" si="166"/>
        <v>0</v>
      </c>
      <c r="K279" s="79" t="b">
        <f t="shared" si="167"/>
        <v>0</v>
      </c>
      <c r="L279" s="86" t="b">
        <f t="shared" si="168"/>
        <v>0</v>
      </c>
      <c r="M279" s="79" t="b">
        <f t="shared" si="169"/>
        <v>0</v>
      </c>
      <c r="N279" s="96" t="b">
        <f t="shared" si="170"/>
        <v>0</v>
      </c>
      <c r="O279" s="79" t="b">
        <f t="shared" si="171"/>
        <v>0</v>
      </c>
      <c r="P279" s="79" t="b">
        <f t="shared" si="172"/>
        <v>0</v>
      </c>
      <c r="Q279" s="79" t="b">
        <f t="shared" si="173"/>
        <v>0</v>
      </c>
      <c r="R279" s="79" t="b">
        <f t="shared" si="174"/>
        <v>0</v>
      </c>
      <c r="S279" s="79" t="b">
        <f t="shared" si="175"/>
        <v>0</v>
      </c>
      <c r="T279" s="79" t="b">
        <f t="shared" si="176"/>
        <v>0</v>
      </c>
      <c r="U279" s="79" t="b">
        <f t="shared" si="177"/>
        <v>0</v>
      </c>
      <c r="V279" s="79" t="b">
        <f t="shared" si="178"/>
        <v>0</v>
      </c>
      <c r="W279" s="79" t="b">
        <f t="shared" si="179"/>
        <v>0</v>
      </c>
      <c r="X279" s="79" t="b">
        <f t="shared" si="180"/>
        <v>0</v>
      </c>
      <c r="Y279" s="81" t="b">
        <f t="shared" si="181"/>
        <v>0</v>
      </c>
      <c r="Z279" s="59"/>
      <c r="AA279" s="60"/>
      <c r="AB279" s="60"/>
      <c r="AC279" s="60"/>
      <c r="AD279" s="60"/>
      <c r="AE279" s="60"/>
      <c r="AF279" s="60"/>
      <c r="AG279" s="60"/>
      <c r="AH279" s="60"/>
      <c r="AI279" s="60"/>
      <c r="AJ279" s="60"/>
      <c r="AK279" s="60"/>
      <c r="AL279" s="60"/>
      <c r="AM279" s="60"/>
      <c r="AN279" s="60"/>
      <c r="AO279" s="60"/>
      <c r="AP279" s="60"/>
      <c r="AQ279" s="60"/>
      <c r="AR279" s="60"/>
      <c r="AS279" s="60"/>
      <c r="AT279" s="60"/>
      <c r="AU279" s="60"/>
      <c r="AV279" s="60"/>
      <c r="AW279" s="60"/>
      <c r="AX279" s="60"/>
      <c r="AY279" s="60"/>
      <c r="AZ279" s="60"/>
      <c r="BA279" s="61"/>
      <c r="BC279" s="187" t="b">
        <f t="shared" si="182"/>
        <v>0</v>
      </c>
      <c r="BD279" s="185"/>
      <c r="BE279" s="185"/>
      <c r="BF279" s="185"/>
      <c r="BG279" s="185"/>
      <c r="BH279" s="185" t="b">
        <f t="shared" si="183"/>
        <v>0</v>
      </c>
      <c r="BI279" s="185"/>
      <c r="BJ279" s="185"/>
      <c r="BK279" s="185"/>
      <c r="BL279" s="186"/>
      <c r="BM279" s="95"/>
      <c r="BN279" s="205"/>
      <c r="BO279" s="162"/>
      <c r="BP279" s="168"/>
      <c r="BQ279" s="168"/>
    </row>
    <row r="280" spans="1:69" ht="12" customHeight="1" x14ac:dyDescent="0.25">
      <c r="A280" s="56" t="s">
        <v>2</v>
      </c>
      <c r="B280" s="58">
        <v>36</v>
      </c>
      <c r="C280" s="66">
        <v>42132</v>
      </c>
      <c r="D280" s="80" t="b">
        <f t="shared" si="162"/>
        <v>0</v>
      </c>
      <c r="E280" s="79" t="b">
        <f t="shared" si="188"/>
        <v>0</v>
      </c>
      <c r="F280" s="79" t="b">
        <f t="shared" si="189"/>
        <v>0</v>
      </c>
      <c r="G280" s="79" t="b">
        <f t="shared" si="163"/>
        <v>0</v>
      </c>
      <c r="H280" s="79" t="b">
        <f t="shared" si="164"/>
        <v>0</v>
      </c>
      <c r="I280" s="79" t="b">
        <f t="shared" si="165"/>
        <v>0</v>
      </c>
      <c r="J280" s="79" t="b">
        <f t="shared" si="166"/>
        <v>0</v>
      </c>
      <c r="K280" s="79" t="b">
        <f t="shared" si="167"/>
        <v>0</v>
      </c>
      <c r="L280" s="86" t="b">
        <f t="shared" si="168"/>
        <v>0</v>
      </c>
      <c r="M280" s="79" t="b">
        <f t="shared" si="169"/>
        <v>0</v>
      </c>
      <c r="N280" s="96" t="b">
        <f t="shared" si="170"/>
        <v>0</v>
      </c>
      <c r="O280" s="79" t="b">
        <f t="shared" si="171"/>
        <v>0</v>
      </c>
      <c r="P280" s="79" t="b">
        <f t="shared" si="172"/>
        <v>0</v>
      </c>
      <c r="Q280" s="79" t="b">
        <f t="shared" si="173"/>
        <v>0</v>
      </c>
      <c r="R280" s="79" t="b">
        <f t="shared" si="174"/>
        <v>0</v>
      </c>
      <c r="S280" s="79" t="b">
        <f t="shared" si="175"/>
        <v>0</v>
      </c>
      <c r="T280" s="79" t="b">
        <f t="shared" si="176"/>
        <v>0</v>
      </c>
      <c r="U280" s="79" t="b">
        <f t="shared" si="177"/>
        <v>0</v>
      </c>
      <c r="V280" s="79" t="b">
        <f t="shared" si="178"/>
        <v>0</v>
      </c>
      <c r="W280" s="79" t="b">
        <f t="shared" si="179"/>
        <v>0</v>
      </c>
      <c r="X280" s="79" t="b">
        <f t="shared" si="180"/>
        <v>0</v>
      </c>
      <c r="Y280" s="81" t="b">
        <f t="shared" si="181"/>
        <v>0</v>
      </c>
      <c r="Z280" s="59"/>
      <c r="AA280" s="60"/>
      <c r="AB280" s="60"/>
      <c r="AC280" s="60"/>
      <c r="AD280" s="60"/>
      <c r="AE280" s="60"/>
      <c r="AF280" s="60"/>
      <c r="AG280" s="60"/>
      <c r="AH280" s="60"/>
      <c r="AI280" s="60"/>
      <c r="AJ280" s="60"/>
      <c r="AK280" s="60"/>
      <c r="AL280" s="60"/>
      <c r="AM280" s="60"/>
      <c r="AN280" s="60"/>
      <c r="AO280" s="60"/>
      <c r="AP280" s="60"/>
      <c r="AQ280" s="60"/>
      <c r="AR280" s="60"/>
      <c r="AS280" s="60"/>
      <c r="AT280" s="60"/>
      <c r="AU280" s="60"/>
      <c r="AV280" s="60"/>
      <c r="AW280" s="60"/>
      <c r="AX280" s="60"/>
      <c r="AY280" s="60"/>
      <c r="AZ280" s="60"/>
      <c r="BA280" s="61"/>
      <c r="BC280" s="187" t="b">
        <f t="shared" si="182"/>
        <v>0</v>
      </c>
      <c r="BD280" s="185"/>
      <c r="BE280" s="185"/>
      <c r="BF280" s="185"/>
      <c r="BG280" s="185"/>
      <c r="BH280" s="185" t="b">
        <f t="shared" si="183"/>
        <v>0</v>
      </c>
      <c r="BI280" s="185"/>
      <c r="BJ280" s="185"/>
      <c r="BK280" s="185"/>
      <c r="BL280" s="186"/>
      <c r="BM280" s="95"/>
      <c r="BN280" s="205"/>
      <c r="BO280" s="162"/>
      <c r="BP280" s="168"/>
      <c r="BQ280" s="168"/>
    </row>
    <row r="281" spans="1:69" ht="12" customHeight="1" x14ac:dyDescent="0.25">
      <c r="A281" s="56" t="s">
        <v>3</v>
      </c>
      <c r="B281" s="58">
        <v>36</v>
      </c>
      <c r="C281" s="57">
        <v>42133</v>
      </c>
      <c r="D281" s="80" t="b">
        <f t="shared" si="162"/>
        <v>0</v>
      </c>
      <c r="E281" s="79" t="b">
        <f t="shared" si="188"/>
        <v>0</v>
      </c>
      <c r="F281" s="79" t="b">
        <f t="shared" si="189"/>
        <v>0</v>
      </c>
      <c r="G281" s="79" t="b">
        <f t="shared" si="163"/>
        <v>0</v>
      </c>
      <c r="H281" s="79" t="b">
        <f t="shared" si="164"/>
        <v>0</v>
      </c>
      <c r="I281" s="79" t="b">
        <f t="shared" si="165"/>
        <v>0</v>
      </c>
      <c r="J281" s="79" t="b">
        <f t="shared" si="166"/>
        <v>0</v>
      </c>
      <c r="K281" s="79" t="b">
        <f t="shared" si="167"/>
        <v>0</v>
      </c>
      <c r="L281" s="86" t="b">
        <f t="shared" si="168"/>
        <v>0</v>
      </c>
      <c r="M281" s="79" t="b">
        <f t="shared" si="169"/>
        <v>0</v>
      </c>
      <c r="N281" s="96" t="b">
        <f t="shared" si="170"/>
        <v>0</v>
      </c>
      <c r="O281" s="79" t="b">
        <f t="shared" si="171"/>
        <v>0</v>
      </c>
      <c r="P281" s="79" t="b">
        <f t="shared" si="172"/>
        <v>0</v>
      </c>
      <c r="Q281" s="79" t="b">
        <f t="shared" si="173"/>
        <v>0</v>
      </c>
      <c r="R281" s="79" t="b">
        <f t="shared" si="174"/>
        <v>0</v>
      </c>
      <c r="S281" s="79" t="b">
        <f t="shared" si="175"/>
        <v>0</v>
      </c>
      <c r="T281" s="79" t="b">
        <f t="shared" si="176"/>
        <v>0</v>
      </c>
      <c r="U281" s="79" t="b">
        <f t="shared" si="177"/>
        <v>0</v>
      </c>
      <c r="V281" s="79" t="b">
        <f t="shared" si="178"/>
        <v>0</v>
      </c>
      <c r="W281" s="79" t="b">
        <f t="shared" si="179"/>
        <v>0</v>
      </c>
      <c r="X281" s="79" t="b">
        <f t="shared" si="180"/>
        <v>0</v>
      </c>
      <c r="Y281" s="81" t="b">
        <f t="shared" si="181"/>
        <v>0</v>
      </c>
      <c r="Z281" s="59"/>
      <c r="AA281" s="60"/>
      <c r="AB281" s="60"/>
      <c r="AC281" s="60"/>
      <c r="AD281" s="60"/>
      <c r="AE281" s="60"/>
      <c r="AF281" s="60"/>
      <c r="AG281" s="60"/>
      <c r="AH281" s="60"/>
      <c r="AI281" s="60"/>
      <c r="AJ281" s="60"/>
      <c r="AK281" s="60"/>
      <c r="AL281" s="60"/>
      <c r="AM281" s="60"/>
      <c r="AN281" s="60"/>
      <c r="AO281" s="60"/>
      <c r="AP281" s="60"/>
      <c r="AQ281" s="60"/>
      <c r="AR281" s="60"/>
      <c r="AS281" s="60"/>
      <c r="AT281" s="60"/>
      <c r="AU281" s="60"/>
      <c r="AV281" s="60"/>
      <c r="AW281" s="60"/>
      <c r="AX281" s="60"/>
      <c r="AY281" s="60"/>
      <c r="AZ281" s="60"/>
      <c r="BA281" s="61"/>
      <c r="BC281" s="187" t="b">
        <f t="shared" si="182"/>
        <v>0</v>
      </c>
      <c r="BD281" s="185"/>
      <c r="BE281" s="185"/>
      <c r="BF281" s="185"/>
      <c r="BG281" s="185"/>
      <c r="BH281" s="185" t="b">
        <f t="shared" si="183"/>
        <v>0</v>
      </c>
      <c r="BI281" s="185"/>
      <c r="BJ281" s="185"/>
      <c r="BK281" s="185"/>
      <c r="BL281" s="186"/>
      <c r="BM281" s="95"/>
      <c r="BN281" s="205"/>
      <c r="BO281" s="162"/>
      <c r="BP281" s="168"/>
      <c r="BQ281" s="168"/>
    </row>
    <row r="282" spans="1:69" ht="12" customHeight="1" thickBot="1" x14ac:dyDescent="0.3">
      <c r="A282" s="56" t="s">
        <v>4</v>
      </c>
      <c r="B282" s="63">
        <v>36</v>
      </c>
      <c r="C282" s="62">
        <v>42134</v>
      </c>
      <c r="D282" s="84" t="b">
        <f t="shared" si="162"/>
        <v>0</v>
      </c>
      <c r="E282" s="82" t="b">
        <f t="shared" si="188"/>
        <v>0</v>
      </c>
      <c r="F282" s="82" t="b">
        <f t="shared" si="189"/>
        <v>0</v>
      </c>
      <c r="G282" s="82" t="b">
        <f t="shared" si="163"/>
        <v>0</v>
      </c>
      <c r="H282" s="82" t="b">
        <f t="shared" si="164"/>
        <v>0</v>
      </c>
      <c r="I282" s="82" t="b">
        <f t="shared" si="165"/>
        <v>0</v>
      </c>
      <c r="J282" s="82" t="b">
        <f t="shared" si="166"/>
        <v>0</v>
      </c>
      <c r="K282" s="82" t="b">
        <f t="shared" si="167"/>
        <v>0</v>
      </c>
      <c r="L282" s="87" t="b">
        <f t="shared" si="168"/>
        <v>0</v>
      </c>
      <c r="M282" s="82" t="b">
        <f t="shared" si="169"/>
        <v>0</v>
      </c>
      <c r="N282" s="94" t="b">
        <f t="shared" si="170"/>
        <v>0</v>
      </c>
      <c r="O282" s="82" t="b">
        <f t="shared" si="171"/>
        <v>0</v>
      </c>
      <c r="P282" s="82" t="b">
        <f t="shared" si="172"/>
        <v>0</v>
      </c>
      <c r="Q282" s="82" t="b">
        <f t="shared" si="173"/>
        <v>0</v>
      </c>
      <c r="R282" s="82" t="b">
        <f t="shared" si="174"/>
        <v>0</v>
      </c>
      <c r="S282" s="82" t="b">
        <f t="shared" si="175"/>
        <v>0</v>
      </c>
      <c r="T282" s="82" t="b">
        <f t="shared" si="176"/>
        <v>0</v>
      </c>
      <c r="U282" s="82" t="b">
        <f t="shared" si="177"/>
        <v>0</v>
      </c>
      <c r="V282" s="82" t="b">
        <f t="shared" si="178"/>
        <v>0</v>
      </c>
      <c r="W282" s="82" t="b">
        <f t="shared" si="179"/>
        <v>0</v>
      </c>
      <c r="X282" s="82" t="b">
        <f t="shared" si="180"/>
        <v>0</v>
      </c>
      <c r="Y282" s="83" t="b">
        <f t="shared" si="181"/>
        <v>0</v>
      </c>
      <c r="Z282" s="67"/>
      <c r="AA282" s="68"/>
      <c r="AB282" s="68"/>
      <c r="AC282" s="68"/>
      <c r="AD282" s="68"/>
      <c r="AE282" s="68"/>
      <c r="AF282" s="68"/>
      <c r="AG282" s="68"/>
      <c r="AH282" s="68"/>
      <c r="AI282" s="68"/>
      <c r="AJ282" s="68"/>
      <c r="AK282" s="68"/>
      <c r="AL282" s="68"/>
      <c r="AM282" s="68"/>
      <c r="AN282" s="68"/>
      <c r="AO282" s="68"/>
      <c r="AP282" s="68"/>
      <c r="AQ282" s="68"/>
      <c r="AR282" s="68"/>
      <c r="AS282" s="68"/>
      <c r="AT282" s="68"/>
      <c r="AU282" s="68"/>
      <c r="AV282" s="68"/>
      <c r="AW282" s="68"/>
      <c r="AX282" s="68"/>
      <c r="AY282" s="68"/>
      <c r="AZ282" s="68"/>
      <c r="BA282" s="69"/>
      <c r="BC282" s="193" t="b">
        <f t="shared" si="182"/>
        <v>0</v>
      </c>
      <c r="BD282" s="194"/>
      <c r="BE282" s="194"/>
      <c r="BF282" s="194"/>
      <c r="BG282" s="194"/>
      <c r="BH282" s="194" t="b">
        <f t="shared" si="183"/>
        <v>0</v>
      </c>
      <c r="BI282" s="194"/>
      <c r="BJ282" s="194"/>
      <c r="BK282" s="194"/>
      <c r="BL282" s="195"/>
      <c r="BM282" s="93"/>
      <c r="BN282" s="206"/>
      <c r="BO282" s="163"/>
      <c r="BP282" s="169"/>
      <c r="BQ282" s="169"/>
    </row>
    <row r="283" spans="1:69" ht="15" hidden="1" customHeight="1" x14ac:dyDescent="0.25">
      <c r="A283" s="92" t="s">
        <v>99</v>
      </c>
      <c r="B283" s="57" t="s">
        <v>99</v>
      </c>
      <c r="C283" s="57" t="s">
        <v>99</v>
      </c>
      <c r="D283" s="91">
        <f ca="1">SUMPRODUCT((SUBTOTAL(3,INDIRECT("f"&amp;ROW(D3:D282)))*(D3:D282="Balnéo") ))</f>
        <v>0</v>
      </c>
      <c r="E283" s="91">
        <f ca="1">SUMPRODUCT((SUBTOTAL(3,INDIRECT("f"&amp;ROW(E3:E282)))*(E3:E282="Cardio matin") ))</f>
        <v>0</v>
      </c>
      <c r="F283" s="91">
        <f ca="1">SUMPRODUCT((SUBTOTAL(3,INDIRECT("f"&amp;ROW(F3:F282)))*(F3:F282="Cardio après-midi") ))</f>
        <v>0</v>
      </c>
      <c r="G283" s="91">
        <f ca="1">SUMPRODUCT((SUBTOTAL(3,INDIRECT("f"&amp;ROW(G3:G282)))*(G3:G282="Décrassage") ))</f>
        <v>2</v>
      </c>
      <c r="H283" s="91">
        <f ca="1">SUMPRODUCT((SUBTOTAL(3,INDIRECT("f"&amp;ROW(H3:H282)))*(H3:H282="Match amical") ))</f>
        <v>6</v>
      </c>
      <c r="I283" s="91">
        <f ca="1">SUMPRODUCT((SUBTOTAL(3,INDIRECT("f"&amp;ROW(I3:I282)))*(I3:I282="Match officiel domicile") ))</f>
        <v>1</v>
      </c>
      <c r="J283" s="91">
        <f ca="1">SUMPRODUCT((SUBTOTAL(3,INDIRECT("f"&amp;ROW(J3:J282)))*(J3:J282="Match officiel extérieur") ))</f>
        <v>0</v>
      </c>
      <c r="K283" s="91">
        <f ca="1">SUMPRODUCT((SUBTOTAL(3,INDIRECT("f"&amp;ROW(K3:K282)))*(K3:K282="Muscu + Cardio matin") ))</f>
        <v>3</v>
      </c>
      <c r="L283" s="91">
        <f ca="1">SUMPRODUCT((SUBTOTAL(3,INDIRECT("f"&amp;ROW(L3:L282)))*(L3:L282="Muscu + Cardio après-midi") ))</f>
        <v>0</v>
      </c>
      <c r="M283" s="91">
        <f ca="1">SUMPRODUCT((SUBTOTAL(3,INDIRECT("f"&amp;ROW(M3:M282)))*(M3:M282="Musculation matin") ))</f>
        <v>25</v>
      </c>
      <c r="N283" s="91">
        <f ca="1">SUMPRODUCT((SUBTOTAL(3,INDIRECT("f"&amp;ROW(N3:N282)))*(N3:N282="Musculation après-midi") ))</f>
        <v>2</v>
      </c>
      <c r="O283" s="91">
        <f ca="1">SUMPRODUCT((SUBTOTAL(3,INDIRECT("f"&amp;ROW(O3:O282)))*(O3:O282="Volley / Muscu matin") ))</f>
        <v>0</v>
      </c>
      <c r="P283" s="91">
        <f ca="1">SUMPRODUCT((SUBTOTAL(3,INDIRECT("f"&amp;ROW(P3:P282)))*(P3:P282="Volley / Muscu après-midi") ))</f>
        <v>0</v>
      </c>
      <c r="Q283" s="91">
        <f ca="1">SUMPRODUCT((SUBTOTAL(3,INDIRECT("f"&amp;ROW(Q3:Q282)))*(Q3:Q282="Récupération") ))</f>
        <v>45</v>
      </c>
      <c r="R283" s="91">
        <f ca="1">SUMPRODUCT((SUBTOTAL(3,INDIRECT("f"&amp;ROW(R3:R282)))*(R3:R282="Repos matin") ))</f>
        <v>10</v>
      </c>
      <c r="S283" s="91">
        <f ca="1">SUMPRODUCT((SUBTOTAL(3,INDIRECT("f"&amp;ROW(S3:S282)))*(S3:S282="Repos après-midi") ))</f>
        <v>5</v>
      </c>
      <c r="T283" s="91">
        <f ca="1">SUMPRODUCT((SUBTOTAL(3,INDIRECT("f"&amp;ROW(T3:T282)))*(T3:T282="Repos journée") ))</f>
        <v>11</v>
      </c>
      <c r="U283" s="91">
        <f ca="1">SUMPRODUCT((SUBTOTAL(3,INDIRECT("f"&amp;ROW(U3:U282)))*(U3:U282="Vacances") ))</f>
        <v>0</v>
      </c>
      <c r="V283" s="91">
        <f ca="1">SUMPRODUCT((SUBTOTAL(3,INDIRECT("f"&amp;ROW(V3:V282)))*(V3:V282="Vidéo") ))</f>
        <v>0</v>
      </c>
      <c r="W283" s="91">
        <f ca="1">SUMPRODUCT((SUBTOTAL(3,INDIRECT("f"&amp;ROW(W3:W282)))*(W3:W282="Volley matin") ))</f>
        <v>5</v>
      </c>
      <c r="X283" s="91">
        <f ca="1">SUMPRODUCT((SUBTOTAL(3,INDIRECT("f"&amp;ROW(X3:X282)))*(X3:X282="Volley après-midi") ))</f>
        <v>31</v>
      </c>
      <c r="Y283" s="91">
        <f ca="1">SUMPRODUCT((SUBTOTAL(3,INDIRECT("f"&amp;ROW(Y3:Y282)))*(Y3:Y282="Voyage") ))</f>
        <v>0</v>
      </c>
      <c r="Z283" s="196"/>
      <c r="AA283" s="197"/>
      <c r="AB283" s="197"/>
      <c r="AC283" s="197"/>
      <c r="AD283" s="197"/>
      <c r="AE283" s="197"/>
      <c r="AF283" s="197"/>
      <c r="AG283" s="197"/>
      <c r="AH283" s="197"/>
      <c r="AI283" s="197"/>
      <c r="AJ283" s="197"/>
      <c r="AK283" s="197"/>
      <c r="AL283" s="197"/>
      <c r="AM283" s="197"/>
      <c r="AN283" s="197"/>
      <c r="AO283" s="197"/>
      <c r="AP283" s="197"/>
      <c r="AQ283" s="197"/>
      <c r="AR283" s="197"/>
      <c r="AS283" s="197"/>
      <c r="AT283" s="197"/>
      <c r="AU283" s="197"/>
      <c r="AV283" s="197"/>
      <c r="AW283" s="197"/>
      <c r="AX283" s="197"/>
      <c r="AY283" s="197"/>
      <c r="AZ283" s="197"/>
      <c r="BA283" s="197"/>
      <c r="BC283" s="200"/>
      <c r="BD283" s="200"/>
      <c r="BE283" s="200"/>
      <c r="BF283" s="200"/>
      <c r="BG283" s="200"/>
      <c r="BH283" s="200"/>
      <c r="BI283" s="200"/>
      <c r="BJ283" s="200"/>
      <c r="BK283" s="200"/>
      <c r="BL283" s="200"/>
      <c r="BM283" s="200"/>
      <c r="BN283" s="200"/>
    </row>
    <row r="284" spans="1:69" ht="11.25" customHeight="1" x14ac:dyDescent="0.25">
      <c r="A284" s="154" t="s">
        <v>115</v>
      </c>
      <c r="B284" s="154" t="s">
        <v>115</v>
      </c>
      <c r="C284" s="154" t="s">
        <v>115</v>
      </c>
      <c r="D284" s="151">
        <f ca="1">D283</f>
        <v>0</v>
      </c>
      <c r="E284" s="191">
        <f ca="1">E283+F283</f>
        <v>0</v>
      </c>
      <c r="F284" s="191"/>
      <c r="G284" s="150">
        <f ca="1">G283</f>
        <v>2</v>
      </c>
      <c r="H284" s="150">
        <f ca="1">H283</f>
        <v>6</v>
      </c>
      <c r="I284" s="150">
        <f ca="1">I283</f>
        <v>1</v>
      </c>
      <c r="J284" s="150">
        <f ca="1">J283</f>
        <v>0</v>
      </c>
      <c r="K284" s="191">
        <f ca="1">K283+L283</f>
        <v>3</v>
      </c>
      <c r="L284" s="191"/>
      <c r="M284" s="202">
        <f ca="1">M283+N283</f>
        <v>27</v>
      </c>
      <c r="N284" s="203"/>
      <c r="O284" s="191">
        <f ca="1">O283+P283</f>
        <v>0</v>
      </c>
      <c r="P284" s="191"/>
      <c r="Q284" s="150">
        <f ca="1">Q283</f>
        <v>45</v>
      </c>
      <c r="R284" s="191">
        <f ca="1">R283+S283</f>
        <v>15</v>
      </c>
      <c r="S284" s="191"/>
      <c r="T284" s="150">
        <f ca="1">T283</f>
        <v>11</v>
      </c>
      <c r="U284" s="150">
        <f ca="1">U283</f>
        <v>0</v>
      </c>
      <c r="V284" s="150">
        <f ca="1">V283</f>
        <v>0</v>
      </c>
      <c r="W284" s="191">
        <f ca="1">W283+X283</f>
        <v>36</v>
      </c>
      <c r="X284" s="191"/>
      <c r="Y284" s="90">
        <f ca="1">Y283</f>
        <v>0</v>
      </c>
      <c r="Z284" s="198"/>
      <c r="AA284" s="199"/>
      <c r="AB284" s="199"/>
      <c r="AC284" s="199"/>
      <c r="AD284" s="199"/>
      <c r="AE284" s="199"/>
      <c r="AF284" s="199"/>
      <c r="AG284" s="199"/>
      <c r="AH284" s="199"/>
      <c r="AI284" s="199"/>
      <c r="AJ284" s="199"/>
      <c r="AK284" s="199"/>
      <c r="AL284" s="199"/>
      <c r="AM284" s="199"/>
      <c r="AN284" s="199"/>
      <c r="AO284" s="199"/>
      <c r="AP284" s="199"/>
      <c r="AQ284" s="199"/>
      <c r="AR284" s="199"/>
      <c r="AS284" s="199"/>
      <c r="AT284" s="199"/>
      <c r="AU284" s="199"/>
      <c r="AV284" s="199"/>
      <c r="AW284" s="199"/>
      <c r="AX284" s="199"/>
      <c r="AY284" s="199"/>
      <c r="AZ284" s="199"/>
      <c r="BA284" s="199"/>
      <c r="BC284" s="201"/>
      <c r="BD284" s="201"/>
      <c r="BE284" s="201"/>
      <c r="BF284" s="201"/>
      <c r="BG284" s="201"/>
      <c r="BH284" s="201"/>
      <c r="BI284" s="201"/>
      <c r="BJ284" s="201"/>
      <c r="BK284" s="201"/>
      <c r="BL284" s="201"/>
      <c r="BM284" s="201"/>
      <c r="BN284" s="201"/>
    </row>
    <row r="285" spans="1:69" ht="11.25" customHeight="1" thickBot="1" x14ac:dyDescent="0.3">
      <c r="A285" s="155" t="s">
        <v>98</v>
      </c>
      <c r="B285" s="156" t="s">
        <v>98</v>
      </c>
      <c r="C285" s="157" t="s">
        <v>98</v>
      </c>
      <c r="D285" s="152">
        <f>COUNTIF(D3:D282,"Balnéo")</f>
        <v>0</v>
      </c>
      <c r="E285" s="89">
        <f>COUNTIF(E3:E282,"Cardio matin")</f>
        <v>0</v>
      </c>
      <c r="F285" s="89">
        <f>COUNTIF(F3:F282,"Cardio après-midi")</f>
        <v>0</v>
      </c>
      <c r="G285" s="89">
        <f>COUNTIF(G3:G282,"Décrassage")</f>
        <v>2</v>
      </c>
      <c r="H285" s="89">
        <f>COUNTIF(H3:H282,"Match amical")</f>
        <v>6</v>
      </c>
      <c r="I285" s="89">
        <f>COUNTIF(I3:I282,"Match officiel domicile")</f>
        <v>1</v>
      </c>
      <c r="J285" s="89">
        <f>COUNTIF(J3:J282,"Match officiel extérieur")</f>
        <v>0</v>
      </c>
      <c r="K285" s="89">
        <f>COUNTIF(K3:K282,"Muscu + Cardio matin")</f>
        <v>3</v>
      </c>
      <c r="L285" s="89">
        <f>COUNTIF(L3:L282,"Muscu + Cardio après-midi")</f>
        <v>0</v>
      </c>
      <c r="M285" s="89">
        <f>COUNTIF(M3:M282,"Musculation matin")</f>
        <v>25</v>
      </c>
      <c r="N285" s="89">
        <f>COUNTIF(N3:N282,"Musculation après-midi")</f>
        <v>2</v>
      </c>
      <c r="O285" s="89">
        <f>COUNTIF(O3:O282,"Volley / Muscu matin")</f>
        <v>0</v>
      </c>
      <c r="P285" s="89">
        <f>COUNTIF(P3:P282,"Volley / Muscu après-midi")</f>
        <v>0</v>
      </c>
      <c r="Q285" s="89">
        <f>COUNTIF(Q3:Q282,"Récupération")</f>
        <v>45</v>
      </c>
      <c r="R285" s="89">
        <f>COUNTIF(R3:R282,"Volley après-midi")</f>
        <v>0</v>
      </c>
      <c r="S285" s="89">
        <f>COUNTIF(S3:S282,"Volley après-midi")</f>
        <v>0</v>
      </c>
      <c r="T285" s="89">
        <f>COUNTIF(T3:T282,"Volley après-midi")</f>
        <v>0</v>
      </c>
      <c r="U285" s="89">
        <f>COUNTIF(U3:U282,"Vacances")</f>
        <v>0</v>
      </c>
      <c r="V285" s="89">
        <f>COUNTIF(V3:V282,"Vidéo")</f>
        <v>0</v>
      </c>
      <c r="W285" s="89">
        <f>COUNTIF(W3:W282,"Volley matin")</f>
        <v>5</v>
      </c>
      <c r="X285" s="89">
        <f>COUNTIF(X3:X282,"Volley après-midi")</f>
        <v>31</v>
      </c>
      <c r="Y285" s="153">
        <f>COUNTIF(Y3:Y282,"Voyage")</f>
        <v>0</v>
      </c>
      <c r="Z285" s="198"/>
      <c r="AA285" s="199"/>
      <c r="AB285" s="199"/>
      <c r="AC285" s="199"/>
      <c r="AD285" s="199"/>
      <c r="AE285" s="199"/>
      <c r="AF285" s="199"/>
      <c r="AG285" s="199"/>
      <c r="AH285" s="199"/>
      <c r="AI285" s="199"/>
      <c r="AJ285" s="199"/>
      <c r="AK285" s="199"/>
      <c r="AL285" s="199"/>
      <c r="AM285" s="199"/>
      <c r="AN285" s="199"/>
      <c r="AO285" s="199"/>
      <c r="AP285" s="199"/>
      <c r="AQ285" s="199"/>
      <c r="AR285" s="199"/>
      <c r="AS285" s="199"/>
      <c r="AT285" s="199"/>
      <c r="AU285" s="199"/>
      <c r="AV285" s="199"/>
      <c r="AW285" s="199"/>
      <c r="AX285" s="199"/>
      <c r="AY285" s="199"/>
      <c r="AZ285" s="199"/>
      <c r="BA285" s="199"/>
      <c r="BC285" s="201"/>
      <c r="BD285" s="201"/>
      <c r="BE285" s="201"/>
      <c r="BF285" s="201"/>
      <c r="BG285" s="201"/>
      <c r="BH285" s="201"/>
      <c r="BI285" s="201"/>
      <c r="BJ285" s="201"/>
      <c r="BK285" s="201"/>
      <c r="BL285" s="201"/>
      <c r="BM285" s="201"/>
      <c r="BN285" s="201"/>
    </row>
    <row r="288" spans="1:69" ht="15" x14ac:dyDescent="0.25">
      <c r="A288" s="148"/>
      <c r="B288" s="149"/>
    </row>
    <row r="289" spans="1:3" ht="15" x14ac:dyDescent="0.25">
      <c r="A289" s="148"/>
      <c r="B289" s="149"/>
    </row>
    <row r="290" spans="1:3" ht="15" x14ac:dyDescent="0.25">
      <c r="A290" s="148"/>
      <c r="B290" s="149"/>
    </row>
    <row r="292" spans="1:3" ht="15" x14ac:dyDescent="0.25">
      <c r="A292" s="192"/>
      <c r="B292" s="192"/>
      <c r="C292" s="149"/>
    </row>
    <row r="293" spans="1:3" ht="15" x14ac:dyDescent="0.25">
      <c r="A293" s="192"/>
      <c r="B293" s="192"/>
      <c r="C293" s="149"/>
    </row>
    <row r="294" spans="1:3" ht="15" x14ac:dyDescent="0.25">
      <c r="A294" s="192"/>
      <c r="B294" s="192"/>
      <c r="C294" s="149"/>
    </row>
  </sheetData>
  <mergeCells count="903">
    <mergeCell ref="BC2:BG2"/>
    <mergeCell ref="BH2:BL2"/>
    <mergeCell ref="BC3:BG3"/>
    <mergeCell ref="BH3:BL3"/>
    <mergeCell ref="BN3:BN9"/>
    <mergeCell ref="BC4:BG4"/>
    <mergeCell ref="BH4:BL4"/>
    <mergeCell ref="BC5:BG5"/>
    <mergeCell ref="BH5:BL5"/>
    <mergeCell ref="BC6:BG6"/>
    <mergeCell ref="BN10:BN16"/>
    <mergeCell ref="BC11:BG11"/>
    <mergeCell ref="BH11:BL11"/>
    <mergeCell ref="BC12:BG12"/>
    <mergeCell ref="BH12:BL12"/>
    <mergeCell ref="BC13:BG13"/>
    <mergeCell ref="BH13:BL13"/>
    <mergeCell ref="BC14:BG14"/>
    <mergeCell ref="BH6:BL6"/>
    <mergeCell ref="BC7:BG7"/>
    <mergeCell ref="BH7:BL7"/>
    <mergeCell ref="BC8:BG8"/>
    <mergeCell ref="BH8:BL8"/>
    <mergeCell ref="BC9:BG9"/>
    <mergeCell ref="BH9:BL9"/>
    <mergeCell ref="BH14:BL14"/>
    <mergeCell ref="BC15:BG15"/>
    <mergeCell ref="BH15:BL15"/>
    <mergeCell ref="BC16:BG16"/>
    <mergeCell ref="BH16:BL16"/>
    <mergeCell ref="BC17:BG17"/>
    <mergeCell ref="BH17:BL17"/>
    <mergeCell ref="BC10:BG10"/>
    <mergeCell ref="BH10:BL10"/>
    <mergeCell ref="BN24:BN30"/>
    <mergeCell ref="BC25:BG25"/>
    <mergeCell ref="BH25:BL25"/>
    <mergeCell ref="BC26:BG26"/>
    <mergeCell ref="BH26:BL26"/>
    <mergeCell ref="BN17:BN23"/>
    <mergeCell ref="BC18:BG18"/>
    <mergeCell ref="BH18:BL18"/>
    <mergeCell ref="BC19:BG19"/>
    <mergeCell ref="BH19:BL19"/>
    <mergeCell ref="BC20:BG20"/>
    <mergeCell ref="BH20:BL20"/>
    <mergeCell ref="BC21:BG21"/>
    <mergeCell ref="BH21:BL21"/>
    <mergeCell ref="BC22:BG22"/>
    <mergeCell ref="BC27:BG27"/>
    <mergeCell ref="BH27:BL27"/>
    <mergeCell ref="BC28:BG28"/>
    <mergeCell ref="BH28:BL28"/>
    <mergeCell ref="BC29:BG29"/>
    <mergeCell ref="BH29:BL29"/>
    <mergeCell ref="BH22:BL22"/>
    <mergeCell ref="BC23:BG23"/>
    <mergeCell ref="BH23:BL23"/>
    <mergeCell ref="BC24:BG24"/>
    <mergeCell ref="BH24:BL24"/>
    <mergeCell ref="BC30:BG30"/>
    <mergeCell ref="BH30:BL30"/>
    <mergeCell ref="Z31:AC31"/>
    <mergeCell ref="AD31:AG31"/>
    <mergeCell ref="AH31:AT31"/>
    <mergeCell ref="AU31:AX31"/>
    <mergeCell ref="AY31:BA31"/>
    <mergeCell ref="BC31:BG31"/>
    <mergeCell ref="BH31:BL31"/>
    <mergeCell ref="BH33:BL33"/>
    <mergeCell ref="Z34:AC34"/>
    <mergeCell ref="AD34:AG34"/>
    <mergeCell ref="AH34:AT34"/>
    <mergeCell ref="AU34:AX34"/>
    <mergeCell ref="AY34:BA34"/>
    <mergeCell ref="BC34:BG34"/>
    <mergeCell ref="BH34:BL34"/>
    <mergeCell ref="BN31:BN37"/>
    <mergeCell ref="Z32:AC32"/>
    <mergeCell ref="AD32:AG32"/>
    <mergeCell ref="AH32:AT32"/>
    <mergeCell ref="AU32:AX32"/>
    <mergeCell ref="AY32:BA32"/>
    <mergeCell ref="BC32:BG32"/>
    <mergeCell ref="BH32:BL32"/>
    <mergeCell ref="Z33:BA33"/>
    <mergeCell ref="BC33:BG33"/>
    <mergeCell ref="BH35:BL35"/>
    <mergeCell ref="Z36:AC36"/>
    <mergeCell ref="AD36:AG36"/>
    <mergeCell ref="AH36:BA36"/>
    <mergeCell ref="BC36:BG36"/>
    <mergeCell ref="BH36:BL36"/>
    <mergeCell ref="AU41:AX41"/>
    <mergeCell ref="AY41:BA41"/>
    <mergeCell ref="BC41:BG41"/>
    <mergeCell ref="BH41:BL41"/>
    <mergeCell ref="Z35:AC35"/>
    <mergeCell ref="AD35:AG35"/>
    <mergeCell ref="AH35:AT35"/>
    <mergeCell ref="AU35:AX35"/>
    <mergeCell ref="AY35:BA35"/>
    <mergeCell ref="BC35:BG35"/>
    <mergeCell ref="Z37:BA37"/>
    <mergeCell ref="BC37:BG37"/>
    <mergeCell ref="BH37:BL37"/>
    <mergeCell ref="BN38:BN44"/>
    <mergeCell ref="Z39:AC39"/>
    <mergeCell ref="AD39:AG39"/>
    <mergeCell ref="AH39:AT39"/>
    <mergeCell ref="AU39:AX39"/>
    <mergeCell ref="AY39:BA39"/>
    <mergeCell ref="BC39:BG39"/>
    <mergeCell ref="BH39:BL39"/>
    <mergeCell ref="Z40:BA40"/>
    <mergeCell ref="BC40:BG40"/>
    <mergeCell ref="Z44:BA44"/>
    <mergeCell ref="BC44:BG44"/>
    <mergeCell ref="BH44:BL44"/>
    <mergeCell ref="Z38:AC38"/>
    <mergeCell ref="AD38:AG38"/>
    <mergeCell ref="AH38:AT38"/>
    <mergeCell ref="AU38:AX38"/>
    <mergeCell ref="AY38:BA38"/>
    <mergeCell ref="BC38:BG38"/>
    <mergeCell ref="BH38:BL38"/>
    <mergeCell ref="BH40:BL40"/>
    <mergeCell ref="Z41:AC41"/>
    <mergeCell ref="AD41:AG41"/>
    <mergeCell ref="AH41:AT41"/>
    <mergeCell ref="AU45:AX45"/>
    <mergeCell ref="AY45:BA45"/>
    <mergeCell ref="BC45:BG45"/>
    <mergeCell ref="BH45:BL45"/>
    <mergeCell ref="BH42:BL42"/>
    <mergeCell ref="Z43:AC43"/>
    <mergeCell ref="AD43:AG43"/>
    <mergeCell ref="AH43:BA43"/>
    <mergeCell ref="BC43:BG43"/>
    <mergeCell ref="BH43:BL43"/>
    <mergeCell ref="Z42:AC42"/>
    <mergeCell ref="AD42:AG42"/>
    <mergeCell ref="AH42:AT42"/>
    <mergeCell ref="AU42:AX42"/>
    <mergeCell ref="AY42:BA42"/>
    <mergeCell ref="BC42:BG42"/>
    <mergeCell ref="BN45:BN51"/>
    <mergeCell ref="Z46:AC46"/>
    <mergeCell ref="AD46:AG46"/>
    <mergeCell ref="AH46:AT46"/>
    <mergeCell ref="AU46:AX46"/>
    <mergeCell ref="AY46:BA46"/>
    <mergeCell ref="BC46:BG46"/>
    <mergeCell ref="BH46:BL46"/>
    <mergeCell ref="Z47:AC47"/>
    <mergeCell ref="AD47:AG47"/>
    <mergeCell ref="AH47:AT47"/>
    <mergeCell ref="AU47:AX47"/>
    <mergeCell ref="AY47:BA47"/>
    <mergeCell ref="BC47:BG47"/>
    <mergeCell ref="BH47:BL47"/>
    <mergeCell ref="Z48:AT48"/>
    <mergeCell ref="AU48:AX48"/>
    <mergeCell ref="AY48:BA48"/>
    <mergeCell ref="BC48:BG48"/>
    <mergeCell ref="BH48:BL48"/>
    <mergeCell ref="Z51:BA51"/>
    <mergeCell ref="BC51:BG51"/>
    <mergeCell ref="BH51:BL51"/>
    <mergeCell ref="Z45:AT45"/>
    <mergeCell ref="Z52:AT52"/>
    <mergeCell ref="AU52:AX52"/>
    <mergeCell ref="AY52:BA52"/>
    <mergeCell ref="BC52:BG52"/>
    <mergeCell ref="BH52:BL52"/>
    <mergeCell ref="BH49:BL49"/>
    <mergeCell ref="Z50:AC50"/>
    <mergeCell ref="AD50:AG50"/>
    <mergeCell ref="AH50:BA50"/>
    <mergeCell ref="BC50:BG50"/>
    <mergeCell ref="BH50:BL50"/>
    <mergeCell ref="Z49:AC49"/>
    <mergeCell ref="AD49:AG49"/>
    <mergeCell ref="AH49:AT49"/>
    <mergeCell ref="AU49:AX49"/>
    <mergeCell ref="AY49:BA49"/>
    <mergeCell ref="BC49:BG49"/>
    <mergeCell ref="BN52:BN58"/>
    <mergeCell ref="Z53:AC53"/>
    <mergeCell ref="AD53:AG53"/>
    <mergeCell ref="AH53:AT53"/>
    <mergeCell ref="AU53:AX53"/>
    <mergeCell ref="AY53:BA53"/>
    <mergeCell ref="BC53:BG53"/>
    <mergeCell ref="BH53:BL53"/>
    <mergeCell ref="Z54:AC54"/>
    <mergeCell ref="AD54:AG54"/>
    <mergeCell ref="AH54:AT54"/>
    <mergeCell ref="AU54:AX54"/>
    <mergeCell ref="AY54:BA54"/>
    <mergeCell ref="BC54:BG54"/>
    <mergeCell ref="BH54:BL54"/>
    <mergeCell ref="Z55:AT55"/>
    <mergeCell ref="AU55:AX55"/>
    <mergeCell ref="AY55:BA55"/>
    <mergeCell ref="BC55:BG55"/>
    <mergeCell ref="BH55:BL55"/>
    <mergeCell ref="BH56:BL56"/>
    <mergeCell ref="Z57:AC57"/>
    <mergeCell ref="AD57:AG57"/>
    <mergeCell ref="AH57:BA57"/>
    <mergeCell ref="BH59:BL59"/>
    <mergeCell ref="AH61:BA61"/>
    <mergeCell ref="BC61:BG61"/>
    <mergeCell ref="BH61:BL61"/>
    <mergeCell ref="BC57:BG57"/>
    <mergeCell ref="BH57:BL57"/>
    <mergeCell ref="Z56:AC56"/>
    <mergeCell ref="AD56:AG56"/>
    <mergeCell ref="AH56:AT56"/>
    <mergeCell ref="AU56:AX56"/>
    <mergeCell ref="AY56:BA56"/>
    <mergeCell ref="BC56:BG56"/>
    <mergeCell ref="Z58:BA58"/>
    <mergeCell ref="BC58:BG58"/>
    <mergeCell ref="BH58:BL58"/>
    <mergeCell ref="Z62:AT62"/>
    <mergeCell ref="AU62:AX62"/>
    <mergeCell ref="AY62:BA62"/>
    <mergeCell ref="BC62:BG62"/>
    <mergeCell ref="BH62:BL62"/>
    <mergeCell ref="BN59:BN65"/>
    <mergeCell ref="Z60:AC60"/>
    <mergeCell ref="AD60:AG60"/>
    <mergeCell ref="AH60:AT60"/>
    <mergeCell ref="AU60:AX60"/>
    <mergeCell ref="AY60:BA60"/>
    <mergeCell ref="BC60:BG60"/>
    <mergeCell ref="BH60:BL60"/>
    <mergeCell ref="Z61:AC61"/>
    <mergeCell ref="AD61:AG61"/>
    <mergeCell ref="Z65:BA65"/>
    <mergeCell ref="BC65:BG65"/>
    <mergeCell ref="BH65:BL65"/>
    <mergeCell ref="Z59:AC59"/>
    <mergeCell ref="AD59:AG59"/>
    <mergeCell ref="AH59:AT59"/>
    <mergeCell ref="AU59:AX59"/>
    <mergeCell ref="AY59:BA59"/>
    <mergeCell ref="BC59:BG59"/>
    <mergeCell ref="Z66:AT66"/>
    <mergeCell ref="AU66:AX66"/>
    <mergeCell ref="AY66:BA66"/>
    <mergeCell ref="BC66:BG66"/>
    <mergeCell ref="BH66:BL66"/>
    <mergeCell ref="BH63:BL63"/>
    <mergeCell ref="Z64:AC64"/>
    <mergeCell ref="AD64:AG64"/>
    <mergeCell ref="AH64:AT64"/>
    <mergeCell ref="AU64:AX64"/>
    <mergeCell ref="AY64:BA64"/>
    <mergeCell ref="BC64:BG64"/>
    <mergeCell ref="BH64:BL64"/>
    <mergeCell ref="Z63:AC63"/>
    <mergeCell ref="AD63:AG63"/>
    <mergeCell ref="AH63:AT63"/>
    <mergeCell ref="AU63:AX63"/>
    <mergeCell ref="AY63:BA63"/>
    <mergeCell ref="BC63:BG63"/>
    <mergeCell ref="AY68:BA68"/>
    <mergeCell ref="BC68:BG68"/>
    <mergeCell ref="BH68:BL68"/>
    <mergeCell ref="Z69:AT69"/>
    <mergeCell ref="AU69:AX69"/>
    <mergeCell ref="AY69:BA69"/>
    <mergeCell ref="BC69:BG69"/>
    <mergeCell ref="BH69:BL69"/>
    <mergeCell ref="BN66:BN72"/>
    <mergeCell ref="Z67:AC67"/>
    <mergeCell ref="AD67:AG67"/>
    <mergeCell ref="AH67:AT67"/>
    <mergeCell ref="AU67:AX67"/>
    <mergeCell ref="AY67:BA67"/>
    <mergeCell ref="BC67:BG67"/>
    <mergeCell ref="BH67:BL67"/>
    <mergeCell ref="Z68:AT68"/>
    <mergeCell ref="AU68:AX68"/>
    <mergeCell ref="BH70:BL70"/>
    <mergeCell ref="Z71:BA71"/>
    <mergeCell ref="BC71:BG71"/>
    <mergeCell ref="BH71:BL71"/>
    <mergeCell ref="Z72:BA72"/>
    <mergeCell ref="BC72:BG72"/>
    <mergeCell ref="BH72:BL72"/>
    <mergeCell ref="Z70:AC70"/>
    <mergeCell ref="AD70:AG70"/>
    <mergeCell ref="AH70:AT70"/>
    <mergeCell ref="AU70:AX70"/>
    <mergeCell ref="AY70:BA70"/>
    <mergeCell ref="BC70:BG70"/>
    <mergeCell ref="AD75:AG75"/>
    <mergeCell ref="AH75:AT75"/>
    <mergeCell ref="AU75:AX75"/>
    <mergeCell ref="AY75:BA75"/>
    <mergeCell ref="BC75:BG75"/>
    <mergeCell ref="BH75:BL75"/>
    <mergeCell ref="BH73:BL73"/>
    <mergeCell ref="BN73:BN79"/>
    <mergeCell ref="Z74:AC74"/>
    <mergeCell ref="AD74:AG74"/>
    <mergeCell ref="AH74:AT74"/>
    <mergeCell ref="AU74:AX74"/>
    <mergeCell ref="AY74:BA74"/>
    <mergeCell ref="BC74:BG74"/>
    <mergeCell ref="BH74:BL74"/>
    <mergeCell ref="Z75:AC75"/>
    <mergeCell ref="Z73:AC73"/>
    <mergeCell ref="AD73:AG73"/>
    <mergeCell ref="AH73:AT73"/>
    <mergeCell ref="AU73:AX73"/>
    <mergeCell ref="AY73:BA73"/>
    <mergeCell ref="BC73:BG73"/>
    <mergeCell ref="Z76:AT76"/>
    <mergeCell ref="AU76:AX76"/>
    <mergeCell ref="AY76:BA76"/>
    <mergeCell ref="BC76:BG76"/>
    <mergeCell ref="BH76:BL76"/>
    <mergeCell ref="Z77:AC77"/>
    <mergeCell ref="AD77:AG77"/>
    <mergeCell ref="AH77:AT77"/>
    <mergeCell ref="AU77:AX77"/>
    <mergeCell ref="AY77:BA77"/>
    <mergeCell ref="BC77:BG77"/>
    <mergeCell ref="BH77:BL77"/>
    <mergeCell ref="Z78:AC78"/>
    <mergeCell ref="AD78:AG78"/>
    <mergeCell ref="AH78:AT78"/>
    <mergeCell ref="AU78:AX78"/>
    <mergeCell ref="AY78:BA78"/>
    <mergeCell ref="BC78:BG78"/>
    <mergeCell ref="BH78:BL78"/>
    <mergeCell ref="Z79:BA79"/>
    <mergeCell ref="BC79:BG79"/>
    <mergeCell ref="BH79:BL79"/>
    <mergeCell ref="Z80:AC80"/>
    <mergeCell ref="AD80:AG80"/>
    <mergeCell ref="AH80:AT80"/>
    <mergeCell ref="AU80:AX80"/>
    <mergeCell ref="AY80:BA80"/>
    <mergeCell ref="BC80:BG80"/>
    <mergeCell ref="BH80:BL80"/>
    <mergeCell ref="BN80:BN86"/>
    <mergeCell ref="Z81:AC81"/>
    <mergeCell ref="AD81:AG81"/>
    <mergeCell ref="AH81:AT81"/>
    <mergeCell ref="AU81:AX81"/>
    <mergeCell ref="AY81:BA81"/>
    <mergeCell ref="BC81:BG81"/>
    <mergeCell ref="BH81:BL81"/>
    <mergeCell ref="Z82:AC82"/>
    <mergeCell ref="AD82:AG82"/>
    <mergeCell ref="AH82:AT82"/>
    <mergeCell ref="AU82:AX82"/>
    <mergeCell ref="AY82:BA82"/>
    <mergeCell ref="BC82:BG82"/>
    <mergeCell ref="BH82:BL82"/>
    <mergeCell ref="Z83:AT83"/>
    <mergeCell ref="AU83:AX83"/>
    <mergeCell ref="AY83:BA83"/>
    <mergeCell ref="BC83:BG83"/>
    <mergeCell ref="BH83:BL83"/>
    <mergeCell ref="BH84:BL84"/>
    <mergeCell ref="Z85:AC85"/>
    <mergeCell ref="AD85:AG85"/>
    <mergeCell ref="AH85:AT85"/>
    <mergeCell ref="AU85:AX85"/>
    <mergeCell ref="AY85:BA85"/>
    <mergeCell ref="BC85:BG85"/>
    <mergeCell ref="BH85:BL85"/>
    <mergeCell ref="Z84:AC84"/>
    <mergeCell ref="AD84:AG84"/>
    <mergeCell ref="AH84:AT84"/>
    <mergeCell ref="AU84:AX84"/>
    <mergeCell ref="AY84:BA84"/>
    <mergeCell ref="BC84:BG84"/>
    <mergeCell ref="Z86:BA86"/>
    <mergeCell ref="BC86:BG86"/>
    <mergeCell ref="BH86:BL86"/>
    <mergeCell ref="BC87:BG87"/>
    <mergeCell ref="BH87:BL87"/>
    <mergeCell ref="BC88:BG88"/>
    <mergeCell ref="BH88:BL88"/>
    <mergeCell ref="BC89:BG89"/>
    <mergeCell ref="BH89:BL89"/>
    <mergeCell ref="BC93:BG93"/>
    <mergeCell ref="BH93:BL93"/>
    <mergeCell ref="BC94:BG94"/>
    <mergeCell ref="BH94:BL94"/>
    <mergeCell ref="BN94:BN100"/>
    <mergeCell ref="BC95:BG95"/>
    <mergeCell ref="BH95:BL95"/>
    <mergeCell ref="BC96:BG96"/>
    <mergeCell ref="BH96:BL96"/>
    <mergeCell ref="BC97:BG97"/>
    <mergeCell ref="BN87:BN93"/>
    <mergeCell ref="BC90:BG90"/>
    <mergeCell ref="BH90:BL90"/>
    <mergeCell ref="BC91:BG91"/>
    <mergeCell ref="BH91:BL91"/>
    <mergeCell ref="BC92:BG92"/>
    <mergeCell ref="BH92:BL92"/>
    <mergeCell ref="BH97:BL97"/>
    <mergeCell ref="BC98:BG98"/>
    <mergeCell ref="BH98:BL98"/>
    <mergeCell ref="BC99:BG99"/>
    <mergeCell ref="BH99:BL99"/>
    <mergeCell ref="BC100:BG100"/>
    <mergeCell ref="BH100:BL100"/>
    <mergeCell ref="BC101:BG101"/>
    <mergeCell ref="BH101:BL101"/>
    <mergeCell ref="BN108:BN114"/>
    <mergeCell ref="BC109:BG109"/>
    <mergeCell ref="BH109:BL109"/>
    <mergeCell ref="BC110:BG110"/>
    <mergeCell ref="BH110:BL110"/>
    <mergeCell ref="BC111:BG111"/>
    <mergeCell ref="BH111:BL111"/>
    <mergeCell ref="BC112:BG112"/>
    <mergeCell ref="BH112:BL112"/>
    <mergeCell ref="BC113:BG113"/>
    <mergeCell ref="BN101:BN107"/>
    <mergeCell ref="BC102:BG102"/>
    <mergeCell ref="BH102:BL102"/>
    <mergeCell ref="BC103:BG103"/>
    <mergeCell ref="BH103:BL103"/>
    <mergeCell ref="BC104:BG104"/>
    <mergeCell ref="BH104:BL104"/>
    <mergeCell ref="BC105:BG105"/>
    <mergeCell ref="BC107:BG107"/>
    <mergeCell ref="BH107:BL107"/>
    <mergeCell ref="BH113:BL113"/>
    <mergeCell ref="BC114:BG114"/>
    <mergeCell ref="BH114:BL114"/>
    <mergeCell ref="BC115:BG115"/>
    <mergeCell ref="BH115:BL115"/>
    <mergeCell ref="BC116:BG116"/>
    <mergeCell ref="BH116:BL116"/>
    <mergeCell ref="BH105:BL105"/>
    <mergeCell ref="BC106:BG106"/>
    <mergeCell ref="BH106:BL106"/>
    <mergeCell ref="BC108:BG108"/>
    <mergeCell ref="BH108:BL108"/>
    <mergeCell ref="BC117:BG117"/>
    <mergeCell ref="BH117:BL117"/>
    <mergeCell ref="BC121:BG121"/>
    <mergeCell ref="BH121:BL121"/>
    <mergeCell ref="BC122:BG122"/>
    <mergeCell ref="BH122:BL122"/>
    <mergeCell ref="BN122:BN128"/>
    <mergeCell ref="BC123:BG123"/>
    <mergeCell ref="BH123:BL123"/>
    <mergeCell ref="BC124:BG124"/>
    <mergeCell ref="BH124:BL124"/>
    <mergeCell ref="BC125:BG125"/>
    <mergeCell ref="BN115:BN121"/>
    <mergeCell ref="BC118:BG118"/>
    <mergeCell ref="BH118:BL118"/>
    <mergeCell ref="BC119:BG119"/>
    <mergeCell ref="BH119:BL119"/>
    <mergeCell ref="BC120:BG120"/>
    <mergeCell ref="BH120:BL120"/>
    <mergeCell ref="BH125:BL125"/>
    <mergeCell ref="BC126:BG126"/>
    <mergeCell ref="BH126:BL126"/>
    <mergeCell ref="BC127:BG127"/>
    <mergeCell ref="BH127:BL127"/>
    <mergeCell ref="BH140:BL140"/>
    <mergeCell ref="BC141:BG141"/>
    <mergeCell ref="BH141:BL141"/>
    <mergeCell ref="BC142:BG142"/>
    <mergeCell ref="BH142:BL142"/>
    <mergeCell ref="BC128:BG128"/>
    <mergeCell ref="BH128:BL128"/>
    <mergeCell ref="BH133:BL133"/>
    <mergeCell ref="BC134:BG134"/>
    <mergeCell ref="BH134:BL134"/>
    <mergeCell ref="BC136:BG136"/>
    <mergeCell ref="BH136:BL136"/>
    <mergeCell ref="BC129:BG129"/>
    <mergeCell ref="BH129:BL129"/>
    <mergeCell ref="BC145:BG145"/>
    <mergeCell ref="BH145:BL145"/>
    <mergeCell ref="BC149:BG149"/>
    <mergeCell ref="BH149:BL149"/>
    <mergeCell ref="BC150:BG150"/>
    <mergeCell ref="BH150:BL150"/>
    <mergeCell ref="BN129:BN135"/>
    <mergeCell ref="BC130:BG130"/>
    <mergeCell ref="BH130:BL130"/>
    <mergeCell ref="BC131:BG131"/>
    <mergeCell ref="BH131:BL131"/>
    <mergeCell ref="BC132:BG132"/>
    <mergeCell ref="BH132:BL132"/>
    <mergeCell ref="BC133:BG133"/>
    <mergeCell ref="BC135:BG135"/>
    <mergeCell ref="BH135:BL135"/>
    <mergeCell ref="BN136:BN142"/>
    <mergeCell ref="BC137:BG137"/>
    <mergeCell ref="BH137:BL137"/>
    <mergeCell ref="BC138:BG138"/>
    <mergeCell ref="BH138:BL138"/>
    <mergeCell ref="BC139:BG139"/>
    <mergeCell ref="BH139:BL139"/>
    <mergeCell ref="BC140:BG140"/>
    <mergeCell ref="BN150:BN156"/>
    <mergeCell ref="BC151:BG151"/>
    <mergeCell ref="BH151:BL151"/>
    <mergeCell ref="BC152:BG152"/>
    <mergeCell ref="BH152:BL152"/>
    <mergeCell ref="BC153:BG153"/>
    <mergeCell ref="BN143:BN149"/>
    <mergeCell ref="BC146:BG146"/>
    <mergeCell ref="BH146:BL146"/>
    <mergeCell ref="BC147:BG147"/>
    <mergeCell ref="BH147:BL147"/>
    <mergeCell ref="BC148:BG148"/>
    <mergeCell ref="BH148:BL148"/>
    <mergeCell ref="BH153:BL153"/>
    <mergeCell ref="BC154:BG154"/>
    <mergeCell ref="BH154:BL154"/>
    <mergeCell ref="BC155:BG155"/>
    <mergeCell ref="BH155:BL155"/>
    <mergeCell ref="BC156:BG156"/>
    <mergeCell ref="BH156:BL156"/>
    <mergeCell ref="BC143:BG143"/>
    <mergeCell ref="BH143:BL143"/>
    <mergeCell ref="BC144:BG144"/>
    <mergeCell ref="BH144:BL144"/>
    <mergeCell ref="BC157:BG157"/>
    <mergeCell ref="BH157:BL157"/>
    <mergeCell ref="BN164:BN170"/>
    <mergeCell ref="BC165:BG165"/>
    <mergeCell ref="BH165:BL165"/>
    <mergeCell ref="BC166:BG166"/>
    <mergeCell ref="BH166:BL166"/>
    <mergeCell ref="BC167:BG167"/>
    <mergeCell ref="BH167:BL167"/>
    <mergeCell ref="BC168:BG168"/>
    <mergeCell ref="BH168:BL168"/>
    <mergeCell ref="BC169:BG169"/>
    <mergeCell ref="BN157:BN163"/>
    <mergeCell ref="BC158:BG158"/>
    <mergeCell ref="BH158:BL158"/>
    <mergeCell ref="BC159:BG159"/>
    <mergeCell ref="BH159:BL159"/>
    <mergeCell ref="BC160:BG160"/>
    <mergeCell ref="BH160:BL160"/>
    <mergeCell ref="BC161:BG161"/>
    <mergeCell ref="BC163:BG163"/>
    <mergeCell ref="BH163:BL163"/>
    <mergeCell ref="BH169:BL169"/>
    <mergeCell ref="BC170:BG170"/>
    <mergeCell ref="BH170:BL170"/>
    <mergeCell ref="BC171:BG171"/>
    <mergeCell ref="BH171:BL171"/>
    <mergeCell ref="BC172:BG172"/>
    <mergeCell ref="BH172:BL172"/>
    <mergeCell ref="BH161:BL161"/>
    <mergeCell ref="BC162:BG162"/>
    <mergeCell ref="BH162:BL162"/>
    <mergeCell ref="BC164:BG164"/>
    <mergeCell ref="BH164:BL164"/>
    <mergeCell ref="BC173:BG173"/>
    <mergeCell ref="BH173:BL173"/>
    <mergeCell ref="BC177:BG177"/>
    <mergeCell ref="BH177:BL177"/>
    <mergeCell ref="BC178:BG178"/>
    <mergeCell ref="BH178:BL178"/>
    <mergeCell ref="BN178:BN184"/>
    <mergeCell ref="BC179:BG179"/>
    <mergeCell ref="BH179:BL179"/>
    <mergeCell ref="BC180:BG180"/>
    <mergeCell ref="BH180:BL180"/>
    <mergeCell ref="BC181:BG181"/>
    <mergeCell ref="BN171:BN177"/>
    <mergeCell ref="BC174:BG174"/>
    <mergeCell ref="BH174:BL174"/>
    <mergeCell ref="BC175:BG175"/>
    <mergeCell ref="BH175:BL175"/>
    <mergeCell ref="BC176:BG176"/>
    <mergeCell ref="BH176:BL176"/>
    <mergeCell ref="BH181:BL181"/>
    <mergeCell ref="BC182:BG182"/>
    <mergeCell ref="BH182:BL182"/>
    <mergeCell ref="BC183:BG183"/>
    <mergeCell ref="BH183:BL183"/>
    <mergeCell ref="BH196:BL196"/>
    <mergeCell ref="BC197:BG197"/>
    <mergeCell ref="BH197:BL197"/>
    <mergeCell ref="BC198:BG198"/>
    <mergeCell ref="BH198:BL198"/>
    <mergeCell ref="BC184:BG184"/>
    <mergeCell ref="BH184:BL184"/>
    <mergeCell ref="BH189:BL189"/>
    <mergeCell ref="BC190:BG190"/>
    <mergeCell ref="BH190:BL190"/>
    <mergeCell ref="BC192:BG192"/>
    <mergeCell ref="BH192:BL192"/>
    <mergeCell ref="BC185:BG185"/>
    <mergeCell ref="BH185:BL185"/>
    <mergeCell ref="BC201:BG201"/>
    <mergeCell ref="BH201:BL201"/>
    <mergeCell ref="BC205:BG205"/>
    <mergeCell ref="BH205:BL205"/>
    <mergeCell ref="BC206:BG206"/>
    <mergeCell ref="BH206:BL206"/>
    <mergeCell ref="BN185:BN191"/>
    <mergeCell ref="BC186:BG186"/>
    <mergeCell ref="BH186:BL186"/>
    <mergeCell ref="BC187:BG187"/>
    <mergeCell ref="BH187:BL187"/>
    <mergeCell ref="BC188:BG188"/>
    <mergeCell ref="BH188:BL188"/>
    <mergeCell ref="BC189:BG189"/>
    <mergeCell ref="BC191:BG191"/>
    <mergeCell ref="BH191:BL191"/>
    <mergeCell ref="BN192:BN198"/>
    <mergeCell ref="BC193:BG193"/>
    <mergeCell ref="BH193:BL193"/>
    <mergeCell ref="BC194:BG194"/>
    <mergeCell ref="BH194:BL194"/>
    <mergeCell ref="BC195:BG195"/>
    <mergeCell ref="BH195:BL195"/>
    <mergeCell ref="BC196:BG196"/>
    <mergeCell ref="BN206:BN212"/>
    <mergeCell ref="BC207:BG207"/>
    <mergeCell ref="BH207:BL207"/>
    <mergeCell ref="BC208:BG208"/>
    <mergeCell ref="BH208:BL208"/>
    <mergeCell ref="BC209:BG209"/>
    <mergeCell ref="BN199:BN205"/>
    <mergeCell ref="BC202:BG202"/>
    <mergeCell ref="BH202:BL202"/>
    <mergeCell ref="BC203:BG203"/>
    <mergeCell ref="BH203:BL203"/>
    <mergeCell ref="BC204:BG204"/>
    <mergeCell ref="BH204:BL204"/>
    <mergeCell ref="BH209:BL209"/>
    <mergeCell ref="BC210:BG210"/>
    <mergeCell ref="BH210:BL210"/>
    <mergeCell ref="BC211:BG211"/>
    <mergeCell ref="BH211:BL211"/>
    <mergeCell ref="BC212:BG212"/>
    <mergeCell ref="BH212:BL212"/>
    <mergeCell ref="BC199:BG199"/>
    <mergeCell ref="BH199:BL199"/>
    <mergeCell ref="BC200:BG200"/>
    <mergeCell ref="BH200:BL200"/>
    <mergeCell ref="BC213:BG213"/>
    <mergeCell ref="BH213:BL213"/>
    <mergeCell ref="BN220:BN226"/>
    <mergeCell ref="BC221:BG221"/>
    <mergeCell ref="BH221:BL221"/>
    <mergeCell ref="BC222:BG222"/>
    <mergeCell ref="BH222:BL222"/>
    <mergeCell ref="BC223:BG223"/>
    <mergeCell ref="BH223:BL223"/>
    <mergeCell ref="BC224:BG224"/>
    <mergeCell ref="BH224:BL224"/>
    <mergeCell ref="BC225:BG225"/>
    <mergeCell ref="BN213:BN219"/>
    <mergeCell ref="BC214:BG214"/>
    <mergeCell ref="BH214:BL214"/>
    <mergeCell ref="BC215:BG215"/>
    <mergeCell ref="BH215:BL215"/>
    <mergeCell ref="BC216:BG216"/>
    <mergeCell ref="BH216:BL216"/>
    <mergeCell ref="BC217:BG217"/>
    <mergeCell ref="BC219:BG219"/>
    <mergeCell ref="BH219:BL219"/>
    <mergeCell ref="BH225:BL225"/>
    <mergeCell ref="BC226:BG226"/>
    <mergeCell ref="BH226:BL226"/>
    <mergeCell ref="BC227:BG227"/>
    <mergeCell ref="BH227:BL227"/>
    <mergeCell ref="BC228:BG228"/>
    <mergeCell ref="BH228:BL228"/>
    <mergeCell ref="BH217:BL217"/>
    <mergeCell ref="BC218:BG218"/>
    <mergeCell ref="BH218:BL218"/>
    <mergeCell ref="BC220:BG220"/>
    <mergeCell ref="BH220:BL220"/>
    <mergeCell ref="BC229:BG229"/>
    <mergeCell ref="BH229:BL229"/>
    <mergeCell ref="BC233:BG233"/>
    <mergeCell ref="BH233:BL233"/>
    <mergeCell ref="BC234:BG234"/>
    <mergeCell ref="BH234:BL234"/>
    <mergeCell ref="BN234:BN240"/>
    <mergeCell ref="BC235:BG235"/>
    <mergeCell ref="BH235:BL235"/>
    <mergeCell ref="BC236:BG236"/>
    <mergeCell ref="BH236:BL236"/>
    <mergeCell ref="BC237:BG237"/>
    <mergeCell ref="BN227:BN233"/>
    <mergeCell ref="BC230:BG230"/>
    <mergeCell ref="BH230:BL230"/>
    <mergeCell ref="BC231:BG231"/>
    <mergeCell ref="BH231:BL231"/>
    <mergeCell ref="BC232:BG232"/>
    <mergeCell ref="BH232:BL232"/>
    <mergeCell ref="BH237:BL237"/>
    <mergeCell ref="BC238:BG238"/>
    <mergeCell ref="BH238:BL238"/>
    <mergeCell ref="BC239:BG239"/>
    <mergeCell ref="BH239:BL239"/>
    <mergeCell ref="BC240:BG240"/>
    <mergeCell ref="BH240:BL240"/>
    <mergeCell ref="BH245:BL245"/>
    <mergeCell ref="BC246:BG246"/>
    <mergeCell ref="BH246:BL246"/>
    <mergeCell ref="BC248:BG248"/>
    <mergeCell ref="BH248:BL248"/>
    <mergeCell ref="BC241:BG241"/>
    <mergeCell ref="BH241:BL241"/>
    <mergeCell ref="BN248:BN254"/>
    <mergeCell ref="BC249:BG249"/>
    <mergeCell ref="BH249:BL249"/>
    <mergeCell ref="BC250:BG250"/>
    <mergeCell ref="BH250:BL250"/>
    <mergeCell ref="BC251:BG251"/>
    <mergeCell ref="BH251:BL251"/>
    <mergeCell ref="BC252:BG252"/>
    <mergeCell ref="BH252:BL252"/>
    <mergeCell ref="BC253:BG253"/>
    <mergeCell ref="BH253:BL253"/>
    <mergeCell ref="BC254:BG254"/>
    <mergeCell ref="BH254:BL254"/>
    <mergeCell ref="BN241:BN247"/>
    <mergeCell ref="BC242:BG242"/>
    <mergeCell ref="BH242:BL242"/>
    <mergeCell ref="BC243:BG243"/>
    <mergeCell ref="BH243:BL243"/>
    <mergeCell ref="BC244:BG244"/>
    <mergeCell ref="BH244:BL244"/>
    <mergeCell ref="BC245:BG245"/>
    <mergeCell ref="BC247:BG247"/>
    <mergeCell ref="BH247:BL247"/>
    <mergeCell ref="BH264:BL264"/>
    <mergeCell ref="BC265:BG265"/>
    <mergeCell ref="BN255:BN261"/>
    <mergeCell ref="BC258:BG258"/>
    <mergeCell ref="BH258:BL258"/>
    <mergeCell ref="BC259:BG259"/>
    <mergeCell ref="BH259:BL259"/>
    <mergeCell ref="BC260:BG260"/>
    <mergeCell ref="BH260:BL260"/>
    <mergeCell ref="BC255:BG255"/>
    <mergeCell ref="BH255:BL255"/>
    <mergeCell ref="BC256:BG256"/>
    <mergeCell ref="BH256:BL256"/>
    <mergeCell ref="BC257:BG257"/>
    <mergeCell ref="BH257:BL257"/>
    <mergeCell ref="BC261:BG261"/>
    <mergeCell ref="BH261:BL261"/>
    <mergeCell ref="BC262:BG262"/>
    <mergeCell ref="BH262:BL262"/>
    <mergeCell ref="BN269:BN275"/>
    <mergeCell ref="BC270:BG270"/>
    <mergeCell ref="BH270:BL270"/>
    <mergeCell ref="BC271:BG271"/>
    <mergeCell ref="BH271:BL271"/>
    <mergeCell ref="BC272:BG272"/>
    <mergeCell ref="BH272:BL272"/>
    <mergeCell ref="BC273:BG273"/>
    <mergeCell ref="BH265:BL265"/>
    <mergeCell ref="BC266:BG266"/>
    <mergeCell ref="BH266:BL266"/>
    <mergeCell ref="BC267:BG267"/>
    <mergeCell ref="BH267:BL267"/>
    <mergeCell ref="BC268:BG268"/>
    <mergeCell ref="BH268:BL268"/>
    <mergeCell ref="BH273:BL273"/>
    <mergeCell ref="BC274:BG274"/>
    <mergeCell ref="BH274:BL274"/>
    <mergeCell ref="BC275:BG275"/>
    <mergeCell ref="BH275:BL275"/>
    <mergeCell ref="BN262:BN268"/>
    <mergeCell ref="BC263:BG263"/>
    <mergeCell ref="BH263:BL263"/>
    <mergeCell ref="BC264:BG264"/>
    <mergeCell ref="BC276:BG276"/>
    <mergeCell ref="BH276:BL276"/>
    <mergeCell ref="BC269:BG269"/>
    <mergeCell ref="BH269:BL269"/>
    <mergeCell ref="W284:X284"/>
    <mergeCell ref="A292:B292"/>
    <mergeCell ref="A293:B293"/>
    <mergeCell ref="A294:B294"/>
    <mergeCell ref="BH281:BL281"/>
    <mergeCell ref="BC282:BG282"/>
    <mergeCell ref="BH282:BL282"/>
    <mergeCell ref="Z283:BA285"/>
    <mergeCell ref="BC283:BN285"/>
    <mergeCell ref="E284:F284"/>
    <mergeCell ref="K284:L284"/>
    <mergeCell ref="M284:N284"/>
    <mergeCell ref="O284:P284"/>
    <mergeCell ref="R284:S284"/>
    <mergeCell ref="BN276:BN282"/>
    <mergeCell ref="BC277:BG277"/>
    <mergeCell ref="BH277:BL277"/>
    <mergeCell ref="BC278:BG278"/>
    <mergeCell ref="BH278:BL278"/>
    <mergeCell ref="BC279:BG279"/>
    <mergeCell ref="BH279:BL279"/>
    <mergeCell ref="BC280:BG280"/>
    <mergeCell ref="BH280:BL280"/>
    <mergeCell ref="BC281:BG281"/>
    <mergeCell ref="BO3:BO30"/>
    <mergeCell ref="BP3:BP9"/>
    <mergeCell ref="BQ3:BQ9"/>
    <mergeCell ref="BP10:BP16"/>
    <mergeCell ref="BQ10:BQ16"/>
    <mergeCell ref="BP17:BP23"/>
    <mergeCell ref="BQ17:BQ23"/>
    <mergeCell ref="BP24:BP30"/>
    <mergeCell ref="BQ24:BQ30"/>
    <mergeCell ref="BO31:BO60"/>
    <mergeCell ref="BP31:BP37"/>
    <mergeCell ref="BQ31:BQ37"/>
    <mergeCell ref="BP38:BP44"/>
    <mergeCell ref="BQ38:BQ44"/>
    <mergeCell ref="BP45:BP51"/>
    <mergeCell ref="BQ45:BQ51"/>
    <mergeCell ref="BP52:BP58"/>
    <mergeCell ref="BQ52:BQ58"/>
    <mergeCell ref="BP59:BP65"/>
    <mergeCell ref="BQ59:BQ65"/>
    <mergeCell ref="BO61:BO91"/>
    <mergeCell ref="BP66:BP72"/>
    <mergeCell ref="BQ66:BQ72"/>
    <mergeCell ref="BP73:BP79"/>
    <mergeCell ref="BQ73:BQ79"/>
    <mergeCell ref="BP80:BP86"/>
    <mergeCell ref="BQ80:BQ86"/>
    <mergeCell ref="BP87:BP93"/>
    <mergeCell ref="BQ87:BQ93"/>
    <mergeCell ref="BO92:BO121"/>
    <mergeCell ref="BP94:BP100"/>
    <mergeCell ref="BQ94:BQ100"/>
    <mergeCell ref="BP101:BP107"/>
    <mergeCell ref="BQ101:BQ107"/>
    <mergeCell ref="BP108:BP114"/>
    <mergeCell ref="BQ108:BQ114"/>
    <mergeCell ref="BP115:BP121"/>
    <mergeCell ref="BQ115:BQ121"/>
    <mergeCell ref="BP122:BP128"/>
    <mergeCell ref="BQ122:BQ128"/>
    <mergeCell ref="BP129:BP135"/>
    <mergeCell ref="BQ129:BQ135"/>
    <mergeCell ref="BP136:BP142"/>
    <mergeCell ref="BQ136:BQ142"/>
    <mergeCell ref="BP143:BP149"/>
    <mergeCell ref="BQ143:BQ149"/>
    <mergeCell ref="BP150:BP156"/>
    <mergeCell ref="BQ150:BQ156"/>
    <mergeCell ref="BP157:BP163"/>
    <mergeCell ref="BQ157:BQ163"/>
    <mergeCell ref="BP164:BP170"/>
    <mergeCell ref="BQ164:BQ170"/>
    <mergeCell ref="BP171:BP177"/>
    <mergeCell ref="BQ171:BQ177"/>
    <mergeCell ref="BP178:BP184"/>
    <mergeCell ref="BQ178:BQ184"/>
    <mergeCell ref="BP185:BP191"/>
    <mergeCell ref="BQ185:BQ191"/>
    <mergeCell ref="BP192:BP198"/>
    <mergeCell ref="BQ192:BQ198"/>
    <mergeCell ref="BP199:BP205"/>
    <mergeCell ref="BQ199:BQ205"/>
    <mergeCell ref="BP206:BP212"/>
    <mergeCell ref="BQ206:BQ212"/>
    <mergeCell ref="BP213:BP219"/>
    <mergeCell ref="BQ213:BQ219"/>
    <mergeCell ref="BP220:BP226"/>
    <mergeCell ref="BQ220:BQ226"/>
    <mergeCell ref="BP262:BP268"/>
    <mergeCell ref="BQ262:BQ268"/>
    <mergeCell ref="BP269:BP275"/>
    <mergeCell ref="BQ269:BQ275"/>
    <mergeCell ref="BP276:BP282"/>
    <mergeCell ref="BQ276:BQ282"/>
    <mergeCell ref="BP227:BP233"/>
    <mergeCell ref="BQ227:BQ233"/>
    <mergeCell ref="BP234:BP240"/>
    <mergeCell ref="BQ234:BQ240"/>
    <mergeCell ref="BP241:BP247"/>
    <mergeCell ref="BQ241:BQ247"/>
    <mergeCell ref="BP248:BP254"/>
    <mergeCell ref="BQ248:BQ254"/>
    <mergeCell ref="BP255:BP261"/>
    <mergeCell ref="BQ255:BQ261"/>
  </mergeCells>
  <conditionalFormatting sqref="D3:D282">
    <cfRule type="cellIs" dxfId="71" priority="68" operator="equal">
      <formula>"Balnéo"</formula>
    </cfRule>
  </conditionalFormatting>
  <conditionalFormatting sqref="E3:E282">
    <cfRule type="cellIs" dxfId="70" priority="67" operator="equal">
      <formula>"Cardio matin"</formula>
    </cfRule>
  </conditionalFormatting>
  <conditionalFormatting sqref="F3:F282">
    <cfRule type="cellIs" dxfId="69" priority="66" operator="equal">
      <formula>"Cardio après-midi"</formula>
    </cfRule>
  </conditionalFormatting>
  <conditionalFormatting sqref="G3:G282">
    <cfRule type="cellIs" dxfId="68" priority="65" operator="equal">
      <formula>"Décrassage"</formula>
    </cfRule>
  </conditionalFormatting>
  <conditionalFormatting sqref="H3:H282">
    <cfRule type="cellIs" dxfId="67" priority="64" operator="equal">
      <formula>"Match amical"</formula>
    </cfRule>
  </conditionalFormatting>
  <conditionalFormatting sqref="I3:I282">
    <cfRule type="cellIs" dxfId="66" priority="63" operator="equal">
      <formula>"Match officiel domicile"</formula>
    </cfRule>
  </conditionalFormatting>
  <conditionalFormatting sqref="J3:J282">
    <cfRule type="cellIs" dxfId="65" priority="62" operator="equal">
      <formula>"Match officiel extérieur"</formula>
    </cfRule>
  </conditionalFormatting>
  <conditionalFormatting sqref="L3:L282">
    <cfRule type="cellIs" dxfId="64" priority="60" operator="equal">
      <formula>"Muscu + Cardio après-midi"</formula>
    </cfRule>
  </conditionalFormatting>
  <conditionalFormatting sqref="D3:Y282">
    <cfRule type="cellIs" dxfId="63" priority="69" operator="equal">
      <formula>FALSE</formula>
    </cfRule>
  </conditionalFormatting>
  <conditionalFormatting sqref="N3:N282">
    <cfRule type="cellIs" dxfId="62" priority="58" operator="equal">
      <formula>"Musculation après-midi"</formula>
    </cfRule>
  </conditionalFormatting>
  <conditionalFormatting sqref="O3:O282">
    <cfRule type="cellIs" dxfId="61" priority="57" operator="equal">
      <formula>"Volley/Muscu matin"</formula>
    </cfRule>
  </conditionalFormatting>
  <conditionalFormatting sqref="K3:K282">
    <cfRule type="cellIs" dxfId="60" priority="61" operator="equal">
      <formula>"Muscu + Cardio matin"</formula>
    </cfRule>
  </conditionalFormatting>
  <conditionalFormatting sqref="P3:P282">
    <cfRule type="cellIs" dxfId="59" priority="56" operator="equal">
      <formula>"Volley/Muscu après-midi"</formula>
    </cfRule>
  </conditionalFormatting>
  <conditionalFormatting sqref="Q3:Q282">
    <cfRule type="cellIs" dxfId="58" priority="55" operator="equal">
      <formula>"Récupération"</formula>
    </cfRule>
  </conditionalFormatting>
  <conditionalFormatting sqref="S3:S282">
    <cfRule type="cellIs" dxfId="57" priority="53" operator="equal">
      <formula>"Repos après-midi"</formula>
    </cfRule>
  </conditionalFormatting>
  <conditionalFormatting sqref="U3:U282">
    <cfRule type="cellIs" dxfId="56" priority="51" operator="equal">
      <formula>"Vacances"</formula>
    </cfRule>
  </conditionalFormatting>
  <conditionalFormatting sqref="W3:W282">
    <cfRule type="cellIs" dxfId="55" priority="49" operator="equal">
      <formula>"Volley matin"</formula>
    </cfRule>
  </conditionalFormatting>
  <conditionalFormatting sqref="Y3:Y282">
    <cfRule type="cellIs" dxfId="54" priority="47" operator="equal">
      <formula>"Voyage"</formula>
    </cfRule>
  </conditionalFormatting>
  <conditionalFormatting sqref="V3:V282">
    <cfRule type="cellIs" dxfId="53" priority="50" operator="equal">
      <formula>"Vidéo"</formula>
    </cfRule>
  </conditionalFormatting>
  <conditionalFormatting sqref="X3:X282">
    <cfRule type="cellIs" dxfId="52" priority="48" operator="equal">
      <formula>"Volley après-midi"</formula>
    </cfRule>
  </conditionalFormatting>
  <conditionalFormatting sqref="R3:S282">
    <cfRule type="cellIs" dxfId="51" priority="54" operator="equal">
      <formula>"Repos matin"</formula>
    </cfRule>
  </conditionalFormatting>
  <conditionalFormatting sqref="T3:T282">
    <cfRule type="cellIs" dxfId="50" priority="52" operator="equal">
      <formula>"Repos journée"</formula>
    </cfRule>
  </conditionalFormatting>
  <conditionalFormatting sqref="M3:M282">
    <cfRule type="cellIs" dxfId="49" priority="59" operator="equal">
      <formula>"Musculation matin"</formula>
    </cfRule>
  </conditionalFormatting>
  <conditionalFormatting sqref="BC3:BC9 BH3:BH9">
    <cfRule type="cellIs" dxfId="48" priority="46" operator="equal">
      <formula>FALSE</formula>
    </cfRule>
  </conditionalFormatting>
  <conditionalFormatting sqref="BH3:BH9">
    <cfRule type="cellIs" dxfId="47" priority="25" operator="equal">
      <formula>"Voyage"</formula>
    </cfRule>
    <cfRule type="cellIs" dxfId="46" priority="35" operator="equal">
      <formula>"Volley après-midi"</formula>
    </cfRule>
    <cfRule type="cellIs" dxfId="45" priority="36" operator="equal">
      <formula>"Vacances"</formula>
    </cfRule>
    <cfRule type="cellIs" dxfId="44" priority="38" operator="equal">
      <formula>"Repos après-midi"</formula>
    </cfRule>
    <cfRule type="cellIs" dxfId="43" priority="39" operator="equal">
      <formula>"Volley/Muscu après-midi"</formula>
    </cfRule>
    <cfRule type="cellIs" dxfId="42" priority="40" operator="equal">
      <formula>"Musculation après-midi"</formula>
    </cfRule>
    <cfRule type="cellIs" dxfId="41" priority="41" operator="equal">
      <formula>"Muscu + cardio après-midi"</formula>
    </cfRule>
    <cfRule type="cellIs" dxfId="40" priority="42" operator="equal">
      <formula>"Match officiel extérieur"</formula>
    </cfRule>
    <cfRule type="cellIs" dxfId="39" priority="43" operator="equal">
      <formula>"Match officiel domicile"</formula>
    </cfRule>
    <cfRule type="cellIs" dxfId="38" priority="44" operator="equal">
      <formula>"Match amical"</formula>
    </cfRule>
    <cfRule type="cellIs" dxfId="37" priority="45" operator="equal">
      <formula>"Cardio après-midi"</formula>
    </cfRule>
  </conditionalFormatting>
  <conditionalFormatting sqref="BC3:BC9">
    <cfRule type="cellIs" dxfId="36" priority="24" operator="equal">
      <formula>"Voyage"</formula>
    </cfRule>
    <cfRule type="cellIs" dxfId="35" priority="26" operator="equal">
      <formula>"Volley matin"</formula>
    </cfRule>
    <cfRule type="cellIs" dxfId="34" priority="27" operator="equal">
      <formula>"Vacances"</formula>
    </cfRule>
    <cfRule type="cellIs" dxfId="33" priority="28" operator="equal">
      <formula>"Repos journée"</formula>
    </cfRule>
    <cfRule type="cellIs" dxfId="32" priority="29" operator="equal">
      <formula>"Repos matin"</formula>
    </cfRule>
    <cfRule type="cellIs" dxfId="31" priority="30" operator="equal">
      <formula>"Volley/Muscu matin"</formula>
    </cfRule>
    <cfRule type="cellIs" dxfId="30" priority="31" operator="equal">
      <formula>"Musculation matin"</formula>
    </cfRule>
    <cfRule type="cellIs" dxfId="29" priority="32" operator="equal">
      <formula>"Muscu + Cardio matin"</formula>
    </cfRule>
    <cfRule type="cellIs" dxfId="28" priority="33" operator="equal">
      <formula>"Décrassage"</formula>
    </cfRule>
    <cfRule type="cellIs" dxfId="27" priority="34" operator="equal">
      <formula>"Cardio matin"</formula>
    </cfRule>
  </conditionalFormatting>
  <conditionalFormatting sqref="BH3:BH9">
    <cfRule type="cellIs" dxfId="26" priority="37" operator="equal">
      <formula>"Repos journée"</formula>
    </cfRule>
  </conditionalFormatting>
  <conditionalFormatting sqref="BC10:BC282 BH10:BH282">
    <cfRule type="cellIs" dxfId="25" priority="23" operator="equal">
      <formula>FALSE</formula>
    </cfRule>
  </conditionalFormatting>
  <conditionalFormatting sqref="BH10:BH282">
    <cfRule type="cellIs" dxfId="24" priority="2" operator="equal">
      <formula>"Voyage"</formula>
    </cfRule>
    <cfRule type="cellIs" dxfId="23" priority="12" operator="equal">
      <formula>"Volley après-midi"</formula>
    </cfRule>
    <cfRule type="cellIs" dxfId="22" priority="13" operator="equal">
      <formula>"Vacances"</formula>
    </cfRule>
    <cfRule type="cellIs" dxfId="21" priority="15" operator="equal">
      <formula>"Repos après-midi"</formula>
    </cfRule>
    <cfRule type="cellIs" dxfId="20" priority="16" operator="equal">
      <formula>"Volley/Muscu après-midi"</formula>
    </cfRule>
    <cfRule type="cellIs" dxfId="19" priority="17" operator="equal">
      <formula>"Musculation après-midi"</formula>
    </cfRule>
    <cfRule type="cellIs" dxfId="18" priority="18" operator="equal">
      <formula>"Muscu + cardio après-midi"</formula>
    </cfRule>
    <cfRule type="cellIs" dxfId="17" priority="19" operator="equal">
      <formula>"Match officiel extérieur"</formula>
    </cfRule>
    <cfRule type="cellIs" dxfId="16" priority="20" operator="equal">
      <formula>"Match officiel domicile"</formula>
    </cfRule>
    <cfRule type="cellIs" dxfId="15" priority="21" operator="equal">
      <formula>"Match amical"</formula>
    </cfRule>
    <cfRule type="cellIs" dxfId="14" priority="22" operator="equal">
      <formula>"Cardio après-midi"</formula>
    </cfRule>
  </conditionalFormatting>
  <conditionalFormatting sqref="BC10:BC282">
    <cfRule type="cellIs" dxfId="13" priority="1" operator="equal">
      <formula>"Voyage"</formula>
    </cfRule>
    <cfRule type="cellIs" dxfId="12" priority="3" operator="equal">
      <formula>"Volley matin"</formula>
    </cfRule>
    <cfRule type="cellIs" dxfId="11" priority="4" operator="equal">
      <formula>"Vacances"</formula>
    </cfRule>
    <cfRule type="cellIs" dxfId="10" priority="5" operator="equal">
      <formula>"Repos journée"</formula>
    </cfRule>
    <cfRule type="cellIs" dxfId="9" priority="6" operator="equal">
      <formula>"Repos matin"</formula>
    </cfRule>
    <cfRule type="cellIs" dxfId="8" priority="7" operator="equal">
      <formula>"Volley/Muscu matin"</formula>
    </cfRule>
    <cfRule type="cellIs" dxfId="7" priority="8" operator="equal">
      <formula>"Musculation matin"</formula>
    </cfRule>
    <cfRule type="cellIs" dxfId="6" priority="9" operator="equal">
      <formula>"Muscu + Cardio matin"</formula>
    </cfRule>
    <cfRule type="cellIs" dxfId="5" priority="10" operator="equal">
      <formula>"Décrassage"</formula>
    </cfRule>
    <cfRule type="cellIs" dxfId="4" priority="11" operator="equal">
      <formula>"Cardio matin"</formula>
    </cfRule>
  </conditionalFormatting>
  <conditionalFormatting sqref="BH10:BH282">
    <cfRule type="cellIs" dxfId="3" priority="14" operator="equal">
      <formula>"Repos journée"</formula>
    </cfRule>
  </conditionalFormatting>
  <pageMargins left="0.7" right="0.7" top="0.75" bottom="0.75" header="0.3" footer="0.3"/>
  <pageSetup paperSize="9" orientation="portrait" verticalDpi="0" r:id="rId1"/>
  <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>
    <tabColor rgb="FF0000FF"/>
    <pageSetUpPr fitToPage="1"/>
  </sheetPr>
  <dimension ref="A1:FP75"/>
  <sheetViews>
    <sheetView showGridLines="0" tabSelected="1" zoomScale="120" zoomScaleNormal="120" workbookViewId="0">
      <pane xSplit="4" ySplit="14" topLeftCell="E15" activePane="bottomRight" state="frozenSplit"/>
      <selection pane="topRight" activeCell="B1" sqref="B1"/>
      <selection pane="bottomLeft" activeCell="A9" sqref="A9"/>
      <selection pane="bottomRight" activeCell="E8" sqref="E8:FP8"/>
    </sheetView>
  </sheetViews>
  <sheetFormatPr baseColWidth="10" defaultColWidth="10.5703125" defaultRowHeight="15" x14ac:dyDescent="0.25"/>
  <cols>
    <col min="1" max="1" width="22.5703125" customWidth="1"/>
    <col min="2" max="2" width="11.7109375" customWidth="1"/>
    <col min="3" max="4" width="11" customWidth="1"/>
    <col min="5" max="353" width="1.7109375" customWidth="1"/>
  </cols>
  <sheetData>
    <row r="1" spans="1:172" s="2" customFormat="1" ht="16.5" customHeight="1" thickBot="1" x14ac:dyDescent="0.25">
      <c r="A1" s="1"/>
      <c r="B1" s="26"/>
      <c r="C1" s="311"/>
      <c r="D1" s="312"/>
      <c r="E1" s="308">
        <v>41852</v>
      </c>
      <c r="F1" s="309"/>
      <c r="G1" s="309"/>
      <c r="H1" s="309"/>
      <c r="I1" s="309"/>
      <c r="J1" s="309"/>
      <c r="K1" s="309"/>
      <c r="L1" s="309"/>
      <c r="M1" s="309"/>
      <c r="N1" s="309"/>
      <c r="O1" s="309"/>
      <c r="P1" s="309"/>
      <c r="Q1" s="309"/>
      <c r="R1" s="309"/>
      <c r="S1" s="309"/>
      <c r="T1" s="309"/>
      <c r="U1" s="309"/>
      <c r="V1" s="309"/>
      <c r="W1" s="309"/>
      <c r="X1" s="309"/>
      <c r="Y1" s="309"/>
      <c r="Z1" s="309"/>
      <c r="AA1" s="309"/>
      <c r="AB1" s="309"/>
      <c r="AC1" s="309"/>
      <c r="AD1" s="309"/>
      <c r="AE1" s="309"/>
      <c r="AF1" s="309"/>
      <c r="AG1" s="309"/>
      <c r="AH1" s="309"/>
      <c r="AI1" s="309"/>
      <c r="AJ1" s="309"/>
      <c r="AK1" s="309"/>
      <c r="AL1" s="309"/>
      <c r="AM1" s="309"/>
      <c r="AN1" s="309"/>
      <c r="AO1" s="309"/>
      <c r="AP1" s="309"/>
      <c r="AQ1" s="309"/>
      <c r="AR1" s="309"/>
      <c r="AS1" s="309"/>
      <c r="AT1" s="309"/>
      <c r="AU1" s="309"/>
      <c r="AV1" s="309"/>
      <c r="AW1" s="309"/>
      <c r="AX1" s="309"/>
      <c r="AY1" s="309"/>
      <c r="AZ1" s="309"/>
      <c r="BA1" s="309"/>
      <c r="BB1" s="309"/>
      <c r="BC1" s="309"/>
      <c r="BD1" s="309"/>
      <c r="BE1" s="309"/>
      <c r="BF1" s="309"/>
      <c r="BG1" s="309"/>
      <c r="BH1" s="310"/>
      <c r="BI1" s="308">
        <v>41883</v>
      </c>
      <c r="BJ1" s="309"/>
      <c r="BK1" s="309"/>
      <c r="BL1" s="309"/>
      <c r="BM1" s="309"/>
      <c r="BN1" s="309"/>
      <c r="BO1" s="309"/>
      <c r="BP1" s="309"/>
      <c r="BQ1" s="309"/>
      <c r="BR1" s="309"/>
      <c r="BS1" s="309"/>
      <c r="BT1" s="309"/>
      <c r="BU1" s="309"/>
      <c r="BV1" s="309"/>
      <c r="BW1" s="309"/>
      <c r="BX1" s="309"/>
      <c r="BY1" s="309"/>
      <c r="BZ1" s="309"/>
      <c r="CA1" s="309"/>
      <c r="CB1" s="309"/>
      <c r="CC1" s="309"/>
      <c r="CD1" s="309"/>
      <c r="CE1" s="309"/>
      <c r="CF1" s="309"/>
      <c r="CG1" s="309"/>
      <c r="CH1" s="309"/>
      <c r="CI1" s="309"/>
      <c r="CJ1" s="309"/>
      <c r="CK1" s="309"/>
      <c r="CL1" s="309"/>
      <c r="CM1" s="309"/>
      <c r="CN1" s="309"/>
      <c r="CO1" s="309"/>
      <c r="CP1" s="309"/>
      <c r="CQ1" s="309"/>
      <c r="CR1" s="309"/>
      <c r="CS1" s="309"/>
      <c r="CT1" s="309"/>
      <c r="CU1" s="309"/>
      <c r="CV1" s="309"/>
      <c r="CW1" s="309"/>
      <c r="CX1" s="309"/>
      <c r="CY1" s="309"/>
      <c r="CZ1" s="309"/>
      <c r="DA1" s="309"/>
      <c r="DB1" s="309"/>
      <c r="DC1" s="309"/>
      <c r="DD1" s="309"/>
      <c r="DE1" s="309"/>
      <c r="DF1" s="309"/>
      <c r="DG1" s="309"/>
      <c r="DH1" s="309"/>
      <c r="DI1" s="309"/>
      <c r="DJ1" s="309"/>
      <c r="DK1" s="309"/>
      <c r="DL1" s="309"/>
      <c r="DM1" s="309"/>
      <c r="DN1" s="309"/>
      <c r="DO1" s="309"/>
      <c r="DP1" s="310"/>
      <c r="DQ1" s="308">
        <v>41913</v>
      </c>
      <c r="DR1" s="309"/>
      <c r="DS1" s="309"/>
      <c r="DT1" s="309"/>
      <c r="DU1" s="309"/>
      <c r="DV1" s="309"/>
      <c r="DW1" s="309"/>
      <c r="DX1" s="309"/>
      <c r="DY1" s="309"/>
      <c r="DZ1" s="309"/>
      <c r="EA1" s="309"/>
      <c r="EB1" s="309"/>
      <c r="EC1" s="309"/>
      <c r="ED1" s="309"/>
      <c r="EE1" s="309"/>
      <c r="EF1" s="309"/>
      <c r="EG1" s="309"/>
      <c r="EH1" s="309"/>
      <c r="EI1" s="309"/>
      <c r="EJ1" s="309"/>
      <c r="EK1" s="309"/>
      <c r="EL1" s="309"/>
      <c r="EM1" s="309"/>
      <c r="EN1" s="309"/>
      <c r="EO1" s="309"/>
      <c r="EP1" s="309"/>
      <c r="EQ1" s="309"/>
      <c r="ER1" s="309"/>
      <c r="ES1" s="309"/>
      <c r="ET1" s="309"/>
      <c r="EU1" s="309"/>
      <c r="EV1" s="309"/>
      <c r="EW1" s="309"/>
      <c r="EX1" s="309"/>
      <c r="EY1" s="309"/>
      <c r="EZ1" s="309"/>
      <c r="FA1" s="309"/>
      <c r="FB1" s="309"/>
      <c r="FC1" s="309"/>
      <c r="FD1" s="309"/>
      <c r="FE1" s="309"/>
      <c r="FF1" s="309"/>
      <c r="FG1" s="309"/>
      <c r="FH1" s="309"/>
      <c r="FI1" s="309"/>
      <c r="FJ1" s="309"/>
      <c r="FK1" s="309"/>
      <c r="FL1" s="309"/>
      <c r="FM1" s="309"/>
      <c r="FN1" s="309"/>
      <c r="FO1" s="309"/>
      <c r="FP1" s="309"/>
    </row>
    <row r="2" spans="1:172" s="2" customFormat="1" ht="16.5" hidden="1" customHeight="1" thickBot="1" x14ac:dyDescent="0.25">
      <c r="A2" s="3"/>
      <c r="C2" s="313"/>
      <c r="D2" s="314"/>
      <c r="E2" s="317">
        <f>$E$1</f>
        <v>41852</v>
      </c>
      <c r="F2" s="317">
        <f t="shared" ref="F2:BH2" si="0">$E$1</f>
        <v>41852</v>
      </c>
      <c r="G2" s="317">
        <f t="shared" si="0"/>
        <v>41852</v>
      </c>
      <c r="H2" s="317">
        <f t="shared" si="0"/>
        <v>41852</v>
      </c>
      <c r="I2" s="317">
        <f t="shared" si="0"/>
        <v>41852</v>
      </c>
      <c r="J2" s="317">
        <f t="shared" si="0"/>
        <v>41852</v>
      </c>
      <c r="K2" s="317">
        <f t="shared" si="0"/>
        <v>41852</v>
      </c>
      <c r="L2" s="317">
        <f t="shared" si="0"/>
        <v>41852</v>
      </c>
      <c r="M2" s="317">
        <f t="shared" si="0"/>
        <v>41852</v>
      </c>
      <c r="N2" s="317">
        <f t="shared" si="0"/>
        <v>41852</v>
      </c>
      <c r="O2" s="317">
        <f t="shared" si="0"/>
        <v>41852</v>
      </c>
      <c r="P2" s="317">
        <f t="shared" si="0"/>
        <v>41852</v>
      </c>
      <c r="Q2" s="317">
        <f t="shared" si="0"/>
        <v>41852</v>
      </c>
      <c r="R2" s="317">
        <f t="shared" si="0"/>
        <v>41852</v>
      </c>
      <c r="S2" s="317">
        <f t="shared" si="0"/>
        <v>41852</v>
      </c>
      <c r="T2" s="317">
        <f t="shared" si="0"/>
        <v>41852</v>
      </c>
      <c r="U2" s="317">
        <f t="shared" si="0"/>
        <v>41852</v>
      </c>
      <c r="V2" s="317">
        <f t="shared" si="0"/>
        <v>41852</v>
      </c>
      <c r="W2" s="317">
        <f t="shared" si="0"/>
        <v>41852</v>
      </c>
      <c r="X2" s="317">
        <f t="shared" si="0"/>
        <v>41852</v>
      </c>
      <c r="Y2" s="317">
        <f t="shared" si="0"/>
        <v>41852</v>
      </c>
      <c r="Z2" s="317">
        <f t="shared" si="0"/>
        <v>41852</v>
      </c>
      <c r="AA2" s="317">
        <f t="shared" si="0"/>
        <v>41852</v>
      </c>
      <c r="AB2" s="317">
        <f t="shared" si="0"/>
        <v>41852</v>
      </c>
      <c r="AC2" s="317">
        <f t="shared" si="0"/>
        <v>41852</v>
      </c>
      <c r="AD2" s="317">
        <f t="shared" si="0"/>
        <v>41852</v>
      </c>
      <c r="AE2" s="317">
        <f t="shared" si="0"/>
        <v>41852</v>
      </c>
      <c r="AF2" s="317">
        <f t="shared" si="0"/>
        <v>41852</v>
      </c>
      <c r="AG2" s="317">
        <f t="shared" si="0"/>
        <v>41852</v>
      </c>
      <c r="AH2" s="317">
        <f t="shared" si="0"/>
        <v>41852</v>
      </c>
      <c r="AI2" s="317">
        <f t="shared" si="0"/>
        <v>41852</v>
      </c>
      <c r="AJ2" s="317">
        <f t="shared" si="0"/>
        <v>41852</v>
      </c>
      <c r="AK2" s="317">
        <f t="shared" si="0"/>
        <v>41852</v>
      </c>
      <c r="AL2" s="317">
        <f t="shared" si="0"/>
        <v>41852</v>
      </c>
      <c r="AM2" s="317">
        <f t="shared" si="0"/>
        <v>41852</v>
      </c>
      <c r="AN2" s="317">
        <f t="shared" si="0"/>
        <v>41852</v>
      </c>
      <c r="AO2" s="317">
        <f t="shared" si="0"/>
        <v>41852</v>
      </c>
      <c r="AP2" s="317">
        <f t="shared" si="0"/>
        <v>41852</v>
      </c>
      <c r="AQ2" s="317">
        <f t="shared" si="0"/>
        <v>41852</v>
      </c>
      <c r="AR2" s="317">
        <f t="shared" si="0"/>
        <v>41852</v>
      </c>
      <c r="AS2" s="317">
        <f t="shared" si="0"/>
        <v>41852</v>
      </c>
      <c r="AT2" s="317">
        <f t="shared" si="0"/>
        <v>41852</v>
      </c>
      <c r="AU2" s="317">
        <f t="shared" si="0"/>
        <v>41852</v>
      </c>
      <c r="AV2" s="317">
        <f t="shared" si="0"/>
        <v>41852</v>
      </c>
      <c r="AW2" s="317">
        <f t="shared" si="0"/>
        <v>41852</v>
      </c>
      <c r="AX2" s="317">
        <f t="shared" si="0"/>
        <v>41852</v>
      </c>
      <c r="AY2" s="317">
        <f t="shared" si="0"/>
        <v>41852</v>
      </c>
      <c r="AZ2" s="317">
        <f t="shared" si="0"/>
        <v>41852</v>
      </c>
      <c r="BA2" s="317">
        <f t="shared" si="0"/>
        <v>41852</v>
      </c>
      <c r="BB2" s="317">
        <f t="shared" si="0"/>
        <v>41852</v>
      </c>
      <c r="BC2" s="317">
        <f t="shared" si="0"/>
        <v>41852</v>
      </c>
      <c r="BD2" s="317">
        <f t="shared" si="0"/>
        <v>41852</v>
      </c>
      <c r="BE2" s="317">
        <f t="shared" si="0"/>
        <v>41852</v>
      </c>
      <c r="BF2" s="317">
        <f t="shared" si="0"/>
        <v>41852</v>
      </c>
      <c r="BG2" s="317">
        <f t="shared" si="0"/>
        <v>41852</v>
      </c>
      <c r="BH2" s="317">
        <f t="shared" si="0"/>
        <v>41852</v>
      </c>
      <c r="BI2" s="317">
        <f>$BI$1</f>
        <v>41883</v>
      </c>
      <c r="BJ2" s="317">
        <f t="shared" ref="BJ2:DP2" si="1">$BI$1</f>
        <v>41883</v>
      </c>
      <c r="BK2" s="317">
        <f t="shared" si="1"/>
        <v>41883</v>
      </c>
      <c r="BL2" s="317">
        <f t="shared" si="1"/>
        <v>41883</v>
      </c>
      <c r="BM2" s="317">
        <f t="shared" si="1"/>
        <v>41883</v>
      </c>
      <c r="BN2" s="317">
        <f t="shared" si="1"/>
        <v>41883</v>
      </c>
      <c r="BO2" s="317">
        <f t="shared" si="1"/>
        <v>41883</v>
      </c>
      <c r="BP2" s="317">
        <f t="shared" si="1"/>
        <v>41883</v>
      </c>
      <c r="BQ2" s="317">
        <f t="shared" si="1"/>
        <v>41883</v>
      </c>
      <c r="BR2" s="317">
        <f t="shared" si="1"/>
        <v>41883</v>
      </c>
      <c r="BS2" s="317">
        <f t="shared" si="1"/>
        <v>41883</v>
      </c>
      <c r="BT2" s="317">
        <f t="shared" si="1"/>
        <v>41883</v>
      </c>
      <c r="BU2" s="317">
        <f t="shared" si="1"/>
        <v>41883</v>
      </c>
      <c r="BV2" s="317">
        <f t="shared" si="1"/>
        <v>41883</v>
      </c>
      <c r="BW2" s="317">
        <f t="shared" si="1"/>
        <v>41883</v>
      </c>
      <c r="BX2" s="317">
        <f t="shared" si="1"/>
        <v>41883</v>
      </c>
      <c r="BY2" s="317">
        <f t="shared" si="1"/>
        <v>41883</v>
      </c>
      <c r="BZ2" s="317">
        <f t="shared" si="1"/>
        <v>41883</v>
      </c>
      <c r="CA2" s="317">
        <f t="shared" si="1"/>
        <v>41883</v>
      </c>
      <c r="CB2" s="317">
        <f t="shared" si="1"/>
        <v>41883</v>
      </c>
      <c r="CC2" s="317">
        <f t="shared" si="1"/>
        <v>41883</v>
      </c>
      <c r="CD2" s="317">
        <f t="shared" si="1"/>
        <v>41883</v>
      </c>
      <c r="CE2" s="317">
        <f t="shared" si="1"/>
        <v>41883</v>
      </c>
      <c r="CF2" s="317">
        <f t="shared" si="1"/>
        <v>41883</v>
      </c>
      <c r="CG2" s="317">
        <f t="shared" si="1"/>
        <v>41883</v>
      </c>
      <c r="CH2" s="317">
        <f t="shared" si="1"/>
        <v>41883</v>
      </c>
      <c r="CI2" s="317">
        <f t="shared" si="1"/>
        <v>41883</v>
      </c>
      <c r="CJ2" s="317">
        <f t="shared" si="1"/>
        <v>41883</v>
      </c>
      <c r="CK2" s="317">
        <f t="shared" si="1"/>
        <v>41883</v>
      </c>
      <c r="CL2" s="317">
        <f t="shared" si="1"/>
        <v>41883</v>
      </c>
      <c r="CM2" s="317">
        <f t="shared" si="1"/>
        <v>41883</v>
      </c>
      <c r="CN2" s="317">
        <f t="shared" si="1"/>
        <v>41883</v>
      </c>
      <c r="CO2" s="317">
        <f t="shared" si="1"/>
        <v>41883</v>
      </c>
      <c r="CP2" s="317">
        <f t="shared" si="1"/>
        <v>41883</v>
      </c>
      <c r="CQ2" s="317">
        <f t="shared" si="1"/>
        <v>41883</v>
      </c>
      <c r="CR2" s="317">
        <f t="shared" si="1"/>
        <v>41883</v>
      </c>
      <c r="CS2" s="317">
        <f t="shared" si="1"/>
        <v>41883</v>
      </c>
      <c r="CT2" s="317">
        <f t="shared" si="1"/>
        <v>41883</v>
      </c>
      <c r="CU2" s="317">
        <f t="shared" si="1"/>
        <v>41883</v>
      </c>
      <c r="CV2" s="317">
        <f t="shared" si="1"/>
        <v>41883</v>
      </c>
      <c r="CW2" s="317">
        <f t="shared" si="1"/>
        <v>41883</v>
      </c>
      <c r="CX2" s="317">
        <f t="shared" si="1"/>
        <v>41883</v>
      </c>
      <c r="CY2" s="317">
        <f t="shared" si="1"/>
        <v>41883</v>
      </c>
      <c r="CZ2" s="317">
        <f t="shared" si="1"/>
        <v>41883</v>
      </c>
      <c r="DA2" s="317">
        <f t="shared" si="1"/>
        <v>41883</v>
      </c>
      <c r="DB2" s="317">
        <f t="shared" si="1"/>
        <v>41883</v>
      </c>
      <c r="DC2" s="317">
        <f t="shared" si="1"/>
        <v>41883</v>
      </c>
      <c r="DD2" s="317">
        <f t="shared" si="1"/>
        <v>41883</v>
      </c>
      <c r="DE2" s="317">
        <f t="shared" si="1"/>
        <v>41883</v>
      </c>
      <c r="DF2" s="317">
        <f t="shared" si="1"/>
        <v>41883</v>
      </c>
      <c r="DG2" s="317">
        <f t="shared" si="1"/>
        <v>41883</v>
      </c>
      <c r="DH2" s="317">
        <f t="shared" si="1"/>
        <v>41883</v>
      </c>
      <c r="DI2" s="317">
        <f t="shared" si="1"/>
        <v>41883</v>
      </c>
      <c r="DJ2" s="317">
        <f t="shared" si="1"/>
        <v>41883</v>
      </c>
      <c r="DK2" s="317">
        <f t="shared" si="1"/>
        <v>41883</v>
      </c>
      <c r="DL2" s="317">
        <f t="shared" si="1"/>
        <v>41883</v>
      </c>
      <c r="DM2" s="317">
        <f t="shared" si="1"/>
        <v>41883</v>
      </c>
      <c r="DN2" s="317">
        <f t="shared" si="1"/>
        <v>41883</v>
      </c>
      <c r="DO2" s="317">
        <f t="shared" si="1"/>
        <v>41883</v>
      </c>
      <c r="DP2" s="317">
        <f t="shared" si="1"/>
        <v>41883</v>
      </c>
      <c r="DQ2" s="318">
        <f>$DQ$1</f>
        <v>41913</v>
      </c>
      <c r="DR2" s="318">
        <f t="shared" ref="DR2:FP2" si="2">$DQ$1</f>
        <v>41913</v>
      </c>
      <c r="DS2" s="318">
        <f t="shared" si="2"/>
        <v>41913</v>
      </c>
      <c r="DT2" s="318">
        <f t="shared" si="2"/>
        <v>41913</v>
      </c>
      <c r="DU2" s="318">
        <f t="shared" si="2"/>
        <v>41913</v>
      </c>
      <c r="DV2" s="318">
        <f t="shared" si="2"/>
        <v>41913</v>
      </c>
      <c r="DW2" s="318">
        <f t="shared" si="2"/>
        <v>41913</v>
      </c>
      <c r="DX2" s="318">
        <f t="shared" si="2"/>
        <v>41913</v>
      </c>
      <c r="DY2" s="318">
        <f t="shared" si="2"/>
        <v>41913</v>
      </c>
      <c r="DZ2" s="318">
        <f t="shared" si="2"/>
        <v>41913</v>
      </c>
      <c r="EA2" s="318">
        <f t="shared" si="2"/>
        <v>41913</v>
      </c>
      <c r="EB2" s="318">
        <f t="shared" si="2"/>
        <v>41913</v>
      </c>
      <c r="EC2" s="318">
        <f t="shared" si="2"/>
        <v>41913</v>
      </c>
      <c r="ED2" s="318">
        <f t="shared" si="2"/>
        <v>41913</v>
      </c>
      <c r="EE2" s="318">
        <f t="shared" si="2"/>
        <v>41913</v>
      </c>
      <c r="EF2" s="318">
        <f t="shared" si="2"/>
        <v>41913</v>
      </c>
      <c r="EG2" s="318">
        <f t="shared" si="2"/>
        <v>41913</v>
      </c>
      <c r="EH2" s="318">
        <f t="shared" si="2"/>
        <v>41913</v>
      </c>
      <c r="EI2" s="318">
        <f t="shared" si="2"/>
        <v>41913</v>
      </c>
      <c r="EJ2" s="318">
        <f t="shared" si="2"/>
        <v>41913</v>
      </c>
      <c r="EK2" s="318">
        <f t="shared" si="2"/>
        <v>41913</v>
      </c>
      <c r="EL2" s="318">
        <f t="shared" si="2"/>
        <v>41913</v>
      </c>
      <c r="EM2" s="318">
        <f t="shared" si="2"/>
        <v>41913</v>
      </c>
      <c r="EN2" s="318">
        <f t="shared" si="2"/>
        <v>41913</v>
      </c>
      <c r="EO2" s="318">
        <f t="shared" si="2"/>
        <v>41913</v>
      </c>
      <c r="EP2" s="318">
        <f t="shared" si="2"/>
        <v>41913</v>
      </c>
      <c r="EQ2" s="318">
        <f t="shared" si="2"/>
        <v>41913</v>
      </c>
      <c r="ER2" s="318">
        <f t="shared" si="2"/>
        <v>41913</v>
      </c>
      <c r="ES2" s="318">
        <f t="shared" si="2"/>
        <v>41913</v>
      </c>
      <c r="ET2" s="318">
        <f t="shared" si="2"/>
        <v>41913</v>
      </c>
      <c r="EU2" s="318">
        <f t="shared" si="2"/>
        <v>41913</v>
      </c>
      <c r="EV2" s="318">
        <f t="shared" si="2"/>
        <v>41913</v>
      </c>
      <c r="EW2" s="318">
        <f t="shared" si="2"/>
        <v>41913</v>
      </c>
      <c r="EX2" s="318">
        <f t="shared" si="2"/>
        <v>41913</v>
      </c>
      <c r="EY2" s="318">
        <f t="shared" si="2"/>
        <v>41913</v>
      </c>
      <c r="EZ2" s="318">
        <f t="shared" si="2"/>
        <v>41913</v>
      </c>
      <c r="FA2" s="318">
        <f t="shared" si="2"/>
        <v>41913</v>
      </c>
      <c r="FB2" s="318">
        <f t="shared" si="2"/>
        <v>41913</v>
      </c>
      <c r="FC2" s="318">
        <f t="shared" si="2"/>
        <v>41913</v>
      </c>
      <c r="FD2" s="318">
        <f t="shared" si="2"/>
        <v>41913</v>
      </c>
      <c r="FE2" s="318">
        <f t="shared" si="2"/>
        <v>41913</v>
      </c>
      <c r="FF2" s="318">
        <f t="shared" si="2"/>
        <v>41913</v>
      </c>
      <c r="FG2" s="318">
        <f t="shared" si="2"/>
        <v>41913</v>
      </c>
      <c r="FH2" s="318">
        <f t="shared" si="2"/>
        <v>41913</v>
      </c>
      <c r="FI2" s="318">
        <f t="shared" si="2"/>
        <v>41913</v>
      </c>
      <c r="FJ2" s="318">
        <f t="shared" si="2"/>
        <v>41913</v>
      </c>
      <c r="FK2" s="318">
        <f t="shared" si="2"/>
        <v>41913</v>
      </c>
      <c r="FL2" s="318">
        <f t="shared" si="2"/>
        <v>41913</v>
      </c>
      <c r="FM2" s="318">
        <f t="shared" si="2"/>
        <v>41913</v>
      </c>
      <c r="FN2" s="318">
        <f t="shared" si="2"/>
        <v>41913</v>
      </c>
      <c r="FO2" s="318">
        <f t="shared" si="2"/>
        <v>41913</v>
      </c>
      <c r="FP2" s="318">
        <f t="shared" si="2"/>
        <v>41913</v>
      </c>
    </row>
    <row r="3" spans="1:172" s="2" customFormat="1" ht="14.25" customHeight="1" thickBot="1" x14ac:dyDescent="0.25">
      <c r="A3" s="3"/>
      <c r="B3" s="4"/>
      <c r="C3" s="313"/>
      <c r="D3" s="314"/>
      <c r="E3" s="321">
        <f>DATE(YEAR($E1),MONTH($E1),4)</f>
        <v>41855</v>
      </c>
      <c r="F3" s="322"/>
      <c r="G3" s="321">
        <f>E3+1</f>
        <v>41856</v>
      </c>
      <c r="H3" s="322"/>
      <c r="I3" s="321">
        <f t="shared" ref="I3" si="3">G3+1</f>
        <v>41857</v>
      </c>
      <c r="J3" s="322"/>
      <c r="K3" s="321">
        <f t="shared" ref="K3" si="4">I3+1</f>
        <v>41858</v>
      </c>
      <c r="L3" s="322"/>
      <c r="M3" s="321">
        <f t="shared" ref="M3" si="5">K3+1</f>
        <v>41859</v>
      </c>
      <c r="N3" s="322"/>
      <c r="O3" s="321">
        <f t="shared" ref="O3" si="6">M3+1</f>
        <v>41860</v>
      </c>
      <c r="P3" s="322"/>
      <c r="Q3" s="321">
        <f t="shared" ref="Q3" si="7">O3+1</f>
        <v>41861</v>
      </c>
      <c r="R3" s="322"/>
      <c r="S3" s="321">
        <f t="shared" ref="S3" si="8">Q3+1</f>
        <v>41862</v>
      </c>
      <c r="T3" s="322"/>
      <c r="U3" s="321">
        <f t="shared" ref="U3" si="9">S3+1</f>
        <v>41863</v>
      </c>
      <c r="V3" s="322"/>
      <c r="W3" s="321">
        <f t="shared" ref="W3" si="10">U3+1</f>
        <v>41864</v>
      </c>
      <c r="X3" s="322"/>
      <c r="Y3" s="321">
        <f t="shared" ref="Y3" si="11">W3+1</f>
        <v>41865</v>
      </c>
      <c r="Z3" s="322"/>
      <c r="AA3" s="321">
        <f t="shared" ref="AA3" si="12">Y3+1</f>
        <v>41866</v>
      </c>
      <c r="AB3" s="322"/>
      <c r="AC3" s="321">
        <f t="shared" ref="AC3" si="13">AA3+1</f>
        <v>41867</v>
      </c>
      <c r="AD3" s="322"/>
      <c r="AE3" s="321">
        <f t="shared" ref="AE3" si="14">AC3+1</f>
        <v>41868</v>
      </c>
      <c r="AF3" s="322"/>
      <c r="AG3" s="321">
        <f t="shared" ref="AG3" si="15">AE3+1</f>
        <v>41869</v>
      </c>
      <c r="AH3" s="322"/>
      <c r="AI3" s="321">
        <f t="shared" ref="AI3" si="16">AG3+1</f>
        <v>41870</v>
      </c>
      <c r="AJ3" s="322"/>
      <c r="AK3" s="321">
        <f t="shared" ref="AK3" si="17">AI3+1</f>
        <v>41871</v>
      </c>
      <c r="AL3" s="322"/>
      <c r="AM3" s="321">
        <f t="shared" ref="AM3" si="18">AK3+1</f>
        <v>41872</v>
      </c>
      <c r="AN3" s="322"/>
      <c r="AO3" s="321">
        <f t="shared" ref="AO3" si="19">AM3+1</f>
        <v>41873</v>
      </c>
      <c r="AP3" s="322"/>
      <c r="AQ3" s="321">
        <f t="shared" ref="AQ3" si="20">AO3+1</f>
        <v>41874</v>
      </c>
      <c r="AR3" s="322"/>
      <c r="AS3" s="321">
        <f t="shared" ref="AS3" si="21">AQ3+1</f>
        <v>41875</v>
      </c>
      <c r="AT3" s="322"/>
      <c r="AU3" s="321">
        <f t="shared" ref="AU3" si="22">AS3+1</f>
        <v>41876</v>
      </c>
      <c r="AV3" s="322"/>
      <c r="AW3" s="321">
        <f t="shared" ref="AW3" si="23">AU3+1</f>
        <v>41877</v>
      </c>
      <c r="AX3" s="322"/>
      <c r="AY3" s="321">
        <f t="shared" ref="AY3" si="24">AW3+1</f>
        <v>41878</v>
      </c>
      <c r="AZ3" s="322"/>
      <c r="BA3" s="321">
        <f t="shared" ref="BA3" si="25">AY3+1</f>
        <v>41879</v>
      </c>
      <c r="BB3" s="322"/>
      <c r="BC3" s="321">
        <f t="shared" ref="BC3" si="26">BA3+1</f>
        <v>41880</v>
      </c>
      <c r="BD3" s="322"/>
      <c r="BE3" s="321">
        <f t="shared" ref="BE3" si="27">BC3+1</f>
        <v>41881</v>
      </c>
      <c r="BF3" s="322"/>
      <c r="BG3" s="321">
        <f t="shared" ref="BG3" si="28">BE3+1</f>
        <v>41882</v>
      </c>
      <c r="BH3" s="322"/>
      <c r="BI3" s="321">
        <f t="shared" ref="BI3" si="29">BG3+1</f>
        <v>41883</v>
      </c>
      <c r="BJ3" s="322"/>
      <c r="BK3" s="321">
        <f t="shared" ref="BK3" si="30">BI3+1</f>
        <v>41884</v>
      </c>
      <c r="BL3" s="322"/>
      <c r="BM3" s="321">
        <f t="shared" ref="BM3" si="31">BK3+1</f>
        <v>41885</v>
      </c>
      <c r="BN3" s="322"/>
      <c r="BO3" s="321">
        <f t="shared" ref="BO3" si="32">BM3+1</f>
        <v>41886</v>
      </c>
      <c r="BP3" s="322"/>
      <c r="BQ3" s="321">
        <f t="shared" ref="BQ3" si="33">BO3+1</f>
        <v>41887</v>
      </c>
      <c r="BR3" s="322"/>
      <c r="BS3" s="321">
        <f t="shared" ref="BS3" si="34">BQ3+1</f>
        <v>41888</v>
      </c>
      <c r="BT3" s="322"/>
      <c r="BU3" s="321">
        <f t="shared" ref="BU3" si="35">BS3+1</f>
        <v>41889</v>
      </c>
      <c r="BV3" s="322"/>
      <c r="BW3" s="321">
        <f t="shared" ref="BW3" si="36">BU3+1</f>
        <v>41890</v>
      </c>
      <c r="BX3" s="322"/>
      <c r="BY3" s="321">
        <f t="shared" ref="BY3" si="37">BW3+1</f>
        <v>41891</v>
      </c>
      <c r="BZ3" s="322"/>
      <c r="CA3" s="321">
        <f t="shared" ref="CA3" si="38">BY3+1</f>
        <v>41892</v>
      </c>
      <c r="CB3" s="322"/>
      <c r="CC3" s="321">
        <f t="shared" ref="CC3" si="39">CA3+1</f>
        <v>41893</v>
      </c>
      <c r="CD3" s="322"/>
      <c r="CE3" s="321">
        <f t="shared" ref="CE3" si="40">CC3+1</f>
        <v>41894</v>
      </c>
      <c r="CF3" s="322"/>
      <c r="CG3" s="321">
        <f t="shared" ref="CG3" si="41">CE3+1</f>
        <v>41895</v>
      </c>
      <c r="CH3" s="322"/>
      <c r="CI3" s="321">
        <f t="shared" ref="CI3" si="42">CG3+1</f>
        <v>41896</v>
      </c>
      <c r="CJ3" s="322"/>
      <c r="CK3" s="321">
        <f t="shared" ref="CK3" si="43">CI3+1</f>
        <v>41897</v>
      </c>
      <c r="CL3" s="322"/>
      <c r="CM3" s="321">
        <f t="shared" ref="CM3" si="44">CK3+1</f>
        <v>41898</v>
      </c>
      <c r="CN3" s="322"/>
      <c r="CO3" s="321">
        <f t="shared" ref="CO3" si="45">CM3+1</f>
        <v>41899</v>
      </c>
      <c r="CP3" s="322"/>
      <c r="CQ3" s="321">
        <f t="shared" ref="CQ3" si="46">CO3+1</f>
        <v>41900</v>
      </c>
      <c r="CR3" s="322"/>
      <c r="CS3" s="321">
        <f t="shared" ref="CS3" si="47">CQ3+1</f>
        <v>41901</v>
      </c>
      <c r="CT3" s="322"/>
      <c r="CU3" s="321">
        <f t="shared" ref="CU3" si="48">CS3+1</f>
        <v>41902</v>
      </c>
      <c r="CV3" s="322"/>
      <c r="CW3" s="321">
        <f t="shared" ref="CW3" si="49">CU3+1</f>
        <v>41903</v>
      </c>
      <c r="CX3" s="322"/>
      <c r="CY3" s="321">
        <f t="shared" ref="CY3" si="50">CW3+1</f>
        <v>41904</v>
      </c>
      <c r="CZ3" s="322"/>
      <c r="DA3" s="321">
        <f t="shared" ref="DA3" si="51">CY3+1</f>
        <v>41905</v>
      </c>
      <c r="DB3" s="322"/>
      <c r="DC3" s="321">
        <f t="shared" ref="DC3" si="52">DA3+1</f>
        <v>41906</v>
      </c>
      <c r="DD3" s="322"/>
      <c r="DE3" s="321">
        <f t="shared" ref="DE3" si="53">DC3+1</f>
        <v>41907</v>
      </c>
      <c r="DF3" s="322"/>
      <c r="DG3" s="321">
        <f t="shared" ref="DG3" si="54">DE3+1</f>
        <v>41908</v>
      </c>
      <c r="DH3" s="322"/>
      <c r="DI3" s="321">
        <f t="shared" ref="DI3" si="55">DG3+1</f>
        <v>41909</v>
      </c>
      <c r="DJ3" s="322"/>
      <c r="DK3" s="321">
        <f t="shared" ref="DK3" si="56">DI3+1</f>
        <v>41910</v>
      </c>
      <c r="DL3" s="322"/>
      <c r="DM3" s="321">
        <f t="shared" ref="DM3" si="57">DK3+1</f>
        <v>41911</v>
      </c>
      <c r="DN3" s="322"/>
      <c r="DO3" s="321">
        <f t="shared" ref="DO3" si="58">DM3+1</f>
        <v>41912</v>
      </c>
      <c r="DP3" s="322"/>
      <c r="DQ3" s="321">
        <f t="shared" ref="DQ3" si="59">DO3+1</f>
        <v>41913</v>
      </c>
      <c r="DR3" s="322"/>
      <c r="DS3" s="321">
        <f t="shared" ref="DS3" si="60">DQ3+1</f>
        <v>41914</v>
      </c>
      <c r="DT3" s="322"/>
      <c r="DU3" s="321">
        <f t="shared" ref="DU3" si="61">DS3+1</f>
        <v>41915</v>
      </c>
      <c r="DV3" s="322"/>
      <c r="DW3" s="321">
        <f t="shared" ref="DW3" si="62">DU3+1</f>
        <v>41916</v>
      </c>
      <c r="DX3" s="322"/>
      <c r="DY3" s="321">
        <f t="shared" ref="DY3" si="63">DW3+1</f>
        <v>41917</v>
      </c>
      <c r="DZ3" s="322"/>
      <c r="EA3" s="321">
        <f t="shared" ref="EA3" si="64">DY3+1</f>
        <v>41918</v>
      </c>
      <c r="EB3" s="322"/>
      <c r="EC3" s="321">
        <f t="shared" ref="EC3" si="65">EA3+1</f>
        <v>41919</v>
      </c>
      <c r="ED3" s="322"/>
      <c r="EE3" s="321">
        <f t="shared" ref="EE3" si="66">EC3+1</f>
        <v>41920</v>
      </c>
      <c r="EF3" s="322"/>
      <c r="EG3" s="321">
        <f t="shared" ref="EG3" si="67">EE3+1</f>
        <v>41921</v>
      </c>
      <c r="EH3" s="322"/>
      <c r="EI3" s="321">
        <f t="shared" ref="EI3" si="68">EG3+1</f>
        <v>41922</v>
      </c>
      <c r="EJ3" s="322"/>
      <c r="EK3" s="321">
        <f t="shared" ref="EK3" si="69">EI3+1</f>
        <v>41923</v>
      </c>
      <c r="EL3" s="322"/>
      <c r="EM3" s="321">
        <f t="shared" ref="EM3" si="70">EK3+1</f>
        <v>41924</v>
      </c>
      <c r="EN3" s="322"/>
      <c r="EO3" s="321">
        <f t="shared" ref="EO3" si="71">EM3+1</f>
        <v>41925</v>
      </c>
      <c r="EP3" s="322"/>
      <c r="EQ3" s="321">
        <f t="shared" ref="EQ3" si="72">EO3+1</f>
        <v>41926</v>
      </c>
      <c r="ER3" s="322"/>
      <c r="ES3" s="321">
        <f t="shared" ref="ES3" si="73">EQ3+1</f>
        <v>41927</v>
      </c>
      <c r="ET3" s="322"/>
      <c r="EU3" s="321">
        <f t="shared" ref="EU3" si="74">ES3+1</f>
        <v>41928</v>
      </c>
      <c r="EV3" s="322"/>
      <c r="EW3" s="321">
        <f t="shared" ref="EW3" si="75">EU3+1</f>
        <v>41929</v>
      </c>
      <c r="EX3" s="322"/>
      <c r="EY3" s="321">
        <f t="shared" ref="EY3" si="76">EW3+1</f>
        <v>41930</v>
      </c>
      <c r="EZ3" s="322"/>
      <c r="FA3" s="321">
        <f t="shared" ref="FA3" si="77">EY3+1</f>
        <v>41931</v>
      </c>
      <c r="FB3" s="322"/>
      <c r="FC3" s="321">
        <f t="shared" ref="FC3" si="78">FA3+1</f>
        <v>41932</v>
      </c>
      <c r="FD3" s="322"/>
      <c r="FE3" s="321">
        <f t="shared" ref="FE3" si="79">FC3+1</f>
        <v>41933</v>
      </c>
      <c r="FF3" s="322"/>
      <c r="FG3" s="321">
        <f t="shared" ref="FG3" si="80">FE3+1</f>
        <v>41934</v>
      </c>
      <c r="FH3" s="322"/>
      <c r="FI3" s="321">
        <f t="shared" ref="FI3" si="81">FG3+1</f>
        <v>41935</v>
      </c>
      <c r="FJ3" s="322"/>
      <c r="FK3" s="321">
        <f t="shared" ref="FK3" si="82">FI3+1</f>
        <v>41936</v>
      </c>
      <c r="FL3" s="322"/>
      <c r="FM3" s="321">
        <f t="shared" ref="FM3" si="83">FK3+1</f>
        <v>41937</v>
      </c>
      <c r="FN3" s="322"/>
      <c r="FO3" s="321">
        <f t="shared" ref="FO3" si="84">FM3+1</f>
        <v>41938</v>
      </c>
      <c r="FP3" s="322"/>
    </row>
    <row r="4" spans="1:172" s="2" customFormat="1" ht="14.25" customHeight="1" thickBot="1" x14ac:dyDescent="0.25">
      <c r="A4" s="3"/>
      <c r="B4" s="4"/>
      <c r="C4" s="315"/>
      <c r="D4" s="316"/>
      <c r="E4" s="319">
        <f>DATE(YEAR($E2),MONTH($E2),4)</f>
        <v>41855</v>
      </c>
      <c r="F4" s="320"/>
      <c r="G4" s="320">
        <f>E4+1</f>
        <v>41856</v>
      </c>
      <c r="H4" s="307"/>
      <c r="I4" s="320">
        <f t="shared" ref="I4" si="85">G4+1</f>
        <v>41857</v>
      </c>
      <c r="J4" s="307"/>
      <c r="K4" s="320">
        <f t="shared" ref="K4" si="86">I4+1</f>
        <v>41858</v>
      </c>
      <c r="L4" s="307"/>
      <c r="M4" s="320">
        <f t="shared" ref="M4" si="87">K4+1</f>
        <v>41859</v>
      </c>
      <c r="N4" s="307"/>
      <c r="O4" s="320">
        <f t="shared" ref="O4" si="88">M4+1</f>
        <v>41860</v>
      </c>
      <c r="P4" s="307"/>
      <c r="Q4" s="320">
        <f t="shared" ref="Q4" si="89">O4+1</f>
        <v>41861</v>
      </c>
      <c r="R4" s="307"/>
      <c r="S4" s="320">
        <f t="shared" ref="S4" si="90">Q4+1</f>
        <v>41862</v>
      </c>
      <c r="T4" s="307"/>
      <c r="U4" s="320">
        <f t="shared" ref="U4" si="91">S4+1</f>
        <v>41863</v>
      </c>
      <c r="V4" s="307"/>
      <c r="W4" s="320">
        <f t="shared" ref="W4" si="92">U4+1</f>
        <v>41864</v>
      </c>
      <c r="X4" s="307"/>
      <c r="Y4" s="320">
        <f t="shared" ref="Y4" si="93">W4+1</f>
        <v>41865</v>
      </c>
      <c r="Z4" s="307"/>
      <c r="AA4" s="320">
        <f t="shared" ref="AA4" si="94">Y4+1</f>
        <v>41866</v>
      </c>
      <c r="AB4" s="307"/>
      <c r="AC4" s="320">
        <f t="shared" ref="AC4" si="95">AA4+1</f>
        <v>41867</v>
      </c>
      <c r="AD4" s="307"/>
      <c r="AE4" s="320">
        <f t="shared" ref="AE4" si="96">AC4+1</f>
        <v>41868</v>
      </c>
      <c r="AF4" s="307"/>
      <c r="AG4" s="320">
        <f t="shared" ref="AG4" si="97">AE4+1</f>
        <v>41869</v>
      </c>
      <c r="AH4" s="307"/>
      <c r="AI4" s="320">
        <f t="shared" ref="AI4" si="98">AG4+1</f>
        <v>41870</v>
      </c>
      <c r="AJ4" s="307"/>
      <c r="AK4" s="320">
        <f t="shared" ref="AK4" si="99">AI4+1</f>
        <v>41871</v>
      </c>
      <c r="AL4" s="307"/>
      <c r="AM4" s="320">
        <f t="shared" ref="AM4" si="100">AK4+1</f>
        <v>41872</v>
      </c>
      <c r="AN4" s="307"/>
      <c r="AO4" s="320">
        <f t="shared" ref="AO4" si="101">AM4+1</f>
        <v>41873</v>
      </c>
      <c r="AP4" s="307"/>
      <c r="AQ4" s="320">
        <f t="shared" ref="AQ4" si="102">AO4+1</f>
        <v>41874</v>
      </c>
      <c r="AR4" s="307"/>
      <c r="AS4" s="320">
        <f t="shared" ref="AS4" si="103">AQ4+1</f>
        <v>41875</v>
      </c>
      <c r="AT4" s="307"/>
      <c r="AU4" s="320">
        <f t="shared" ref="AU4" si="104">AS4+1</f>
        <v>41876</v>
      </c>
      <c r="AV4" s="307"/>
      <c r="AW4" s="320">
        <f t="shared" ref="AW4" si="105">AU4+1</f>
        <v>41877</v>
      </c>
      <c r="AX4" s="307"/>
      <c r="AY4" s="320">
        <f t="shared" ref="AY4" si="106">AW4+1</f>
        <v>41878</v>
      </c>
      <c r="AZ4" s="307"/>
      <c r="BA4" s="320">
        <f t="shared" ref="BA4" si="107">AY4+1</f>
        <v>41879</v>
      </c>
      <c r="BB4" s="307"/>
      <c r="BC4" s="320">
        <f t="shared" ref="BC4" si="108">BA4+1</f>
        <v>41880</v>
      </c>
      <c r="BD4" s="307"/>
      <c r="BE4" s="320">
        <f t="shared" ref="BE4" si="109">BC4+1</f>
        <v>41881</v>
      </c>
      <c r="BF4" s="307"/>
      <c r="BG4" s="320">
        <f t="shared" ref="BG4" si="110">BE4+1</f>
        <v>41882</v>
      </c>
      <c r="BH4" s="307"/>
      <c r="BI4" s="320">
        <f t="shared" ref="BI4" si="111">BG4+1</f>
        <v>41883</v>
      </c>
      <c r="BJ4" s="307"/>
      <c r="BK4" s="320">
        <f t="shared" ref="BK4" si="112">BI4+1</f>
        <v>41884</v>
      </c>
      <c r="BL4" s="307"/>
      <c r="BM4" s="320">
        <f t="shared" ref="BM4" si="113">BK4+1</f>
        <v>41885</v>
      </c>
      <c r="BN4" s="307"/>
      <c r="BO4" s="320">
        <f t="shared" ref="BO4" si="114">BM4+1</f>
        <v>41886</v>
      </c>
      <c r="BP4" s="307"/>
      <c r="BQ4" s="320">
        <f t="shared" ref="BQ4" si="115">BO4+1</f>
        <v>41887</v>
      </c>
      <c r="BR4" s="307"/>
      <c r="BS4" s="320">
        <f t="shared" ref="BS4" si="116">BQ4+1</f>
        <v>41888</v>
      </c>
      <c r="BT4" s="307"/>
      <c r="BU4" s="320">
        <f t="shared" ref="BU4" si="117">BS4+1</f>
        <v>41889</v>
      </c>
      <c r="BV4" s="307"/>
      <c r="BW4" s="320">
        <f t="shared" ref="BW4" si="118">BU4+1</f>
        <v>41890</v>
      </c>
      <c r="BX4" s="307"/>
      <c r="BY4" s="320">
        <f t="shared" ref="BY4" si="119">BW4+1</f>
        <v>41891</v>
      </c>
      <c r="BZ4" s="307"/>
      <c r="CA4" s="320">
        <f t="shared" ref="CA4" si="120">BY4+1</f>
        <v>41892</v>
      </c>
      <c r="CB4" s="307"/>
      <c r="CC4" s="320">
        <f t="shared" ref="CC4" si="121">CA4+1</f>
        <v>41893</v>
      </c>
      <c r="CD4" s="307"/>
      <c r="CE4" s="320">
        <f t="shared" ref="CE4" si="122">CC4+1</f>
        <v>41894</v>
      </c>
      <c r="CF4" s="307"/>
      <c r="CG4" s="320">
        <f t="shared" ref="CG4" si="123">CE4+1</f>
        <v>41895</v>
      </c>
      <c r="CH4" s="307"/>
      <c r="CI4" s="320">
        <f t="shared" ref="CI4" si="124">CG4+1</f>
        <v>41896</v>
      </c>
      <c r="CJ4" s="307"/>
      <c r="CK4" s="320">
        <f t="shared" ref="CK4" si="125">CI4+1</f>
        <v>41897</v>
      </c>
      <c r="CL4" s="307"/>
      <c r="CM4" s="320">
        <f t="shared" ref="CM4" si="126">CK4+1</f>
        <v>41898</v>
      </c>
      <c r="CN4" s="307"/>
      <c r="CO4" s="320">
        <f t="shared" ref="CO4" si="127">CM4+1</f>
        <v>41899</v>
      </c>
      <c r="CP4" s="307"/>
      <c r="CQ4" s="320">
        <f t="shared" ref="CQ4" si="128">CO4+1</f>
        <v>41900</v>
      </c>
      <c r="CR4" s="307"/>
      <c r="CS4" s="320">
        <f t="shared" ref="CS4" si="129">CQ4+1</f>
        <v>41901</v>
      </c>
      <c r="CT4" s="307"/>
      <c r="CU4" s="320">
        <f t="shared" ref="CU4" si="130">CS4+1</f>
        <v>41902</v>
      </c>
      <c r="CV4" s="307"/>
      <c r="CW4" s="320">
        <f t="shared" ref="CW4" si="131">CU4+1</f>
        <v>41903</v>
      </c>
      <c r="CX4" s="307"/>
      <c r="CY4" s="320">
        <f t="shared" ref="CY4" si="132">CW4+1</f>
        <v>41904</v>
      </c>
      <c r="CZ4" s="307"/>
      <c r="DA4" s="320">
        <f t="shared" ref="DA4" si="133">CY4+1</f>
        <v>41905</v>
      </c>
      <c r="DB4" s="307"/>
      <c r="DC4" s="320">
        <f t="shared" ref="DC4" si="134">DA4+1</f>
        <v>41906</v>
      </c>
      <c r="DD4" s="307"/>
      <c r="DE4" s="320">
        <f t="shared" ref="DE4" si="135">DC4+1</f>
        <v>41907</v>
      </c>
      <c r="DF4" s="307"/>
      <c r="DG4" s="320">
        <f t="shared" ref="DG4" si="136">DE4+1</f>
        <v>41908</v>
      </c>
      <c r="DH4" s="307"/>
      <c r="DI4" s="320">
        <f t="shared" ref="DI4" si="137">DG4+1</f>
        <v>41909</v>
      </c>
      <c r="DJ4" s="307"/>
      <c r="DK4" s="320">
        <f t="shared" ref="DK4" si="138">DI4+1</f>
        <v>41910</v>
      </c>
      <c r="DL4" s="307"/>
      <c r="DM4" s="320">
        <f t="shared" ref="DM4" si="139">DK4+1</f>
        <v>41911</v>
      </c>
      <c r="DN4" s="307"/>
      <c r="DO4" s="320">
        <f t="shared" ref="DO4" si="140">DM4+1</f>
        <v>41912</v>
      </c>
      <c r="DP4" s="307"/>
      <c r="DQ4" s="320">
        <f t="shared" ref="DQ4" si="141">DO4+1</f>
        <v>41913</v>
      </c>
      <c r="DR4" s="307"/>
      <c r="DS4" s="320">
        <f t="shared" ref="DS4" si="142">DQ4+1</f>
        <v>41914</v>
      </c>
      <c r="DT4" s="307"/>
      <c r="DU4" s="320">
        <f t="shared" ref="DU4" si="143">DS4+1</f>
        <v>41915</v>
      </c>
      <c r="DV4" s="307"/>
      <c r="DW4" s="320">
        <f t="shared" ref="DW4" si="144">DU4+1</f>
        <v>41916</v>
      </c>
      <c r="DX4" s="307"/>
      <c r="DY4" s="320">
        <f t="shared" ref="DY4" si="145">DW4+1</f>
        <v>41917</v>
      </c>
      <c r="DZ4" s="307"/>
      <c r="EA4" s="320">
        <f t="shared" ref="EA4" si="146">DY4+1</f>
        <v>41918</v>
      </c>
      <c r="EB4" s="307"/>
      <c r="EC4" s="320">
        <f t="shared" ref="EC4" si="147">EA4+1</f>
        <v>41919</v>
      </c>
      <c r="ED4" s="307"/>
      <c r="EE4" s="320">
        <f t="shared" ref="EE4" si="148">EC4+1</f>
        <v>41920</v>
      </c>
      <c r="EF4" s="307"/>
      <c r="EG4" s="320">
        <f t="shared" ref="EG4" si="149">EE4+1</f>
        <v>41921</v>
      </c>
      <c r="EH4" s="307"/>
      <c r="EI4" s="320">
        <f t="shared" ref="EI4" si="150">EG4+1</f>
        <v>41922</v>
      </c>
      <c r="EJ4" s="307"/>
      <c r="EK4" s="320">
        <f t="shared" ref="EK4" si="151">EI4+1</f>
        <v>41923</v>
      </c>
      <c r="EL4" s="307"/>
      <c r="EM4" s="320">
        <f t="shared" ref="EM4" si="152">EK4+1</f>
        <v>41924</v>
      </c>
      <c r="EN4" s="307"/>
      <c r="EO4" s="320">
        <f t="shared" ref="EO4" si="153">EM4+1</f>
        <v>41925</v>
      </c>
      <c r="EP4" s="307"/>
      <c r="EQ4" s="320">
        <f t="shared" ref="EQ4" si="154">EO4+1</f>
        <v>41926</v>
      </c>
      <c r="ER4" s="307"/>
      <c r="ES4" s="320">
        <f t="shared" ref="ES4" si="155">EQ4+1</f>
        <v>41927</v>
      </c>
      <c r="ET4" s="307"/>
      <c r="EU4" s="320">
        <f t="shared" ref="EU4" si="156">ES4+1</f>
        <v>41928</v>
      </c>
      <c r="EV4" s="307"/>
      <c r="EW4" s="320">
        <f t="shared" ref="EW4" si="157">EU4+1</f>
        <v>41929</v>
      </c>
      <c r="EX4" s="307"/>
      <c r="EY4" s="320">
        <f t="shared" ref="EY4" si="158">EW4+1</f>
        <v>41930</v>
      </c>
      <c r="EZ4" s="307"/>
      <c r="FA4" s="320">
        <f t="shared" ref="FA4" si="159">EY4+1</f>
        <v>41931</v>
      </c>
      <c r="FB4" s="307"/>
      <c r="FC4" s="320">
        <f t="shared" ref="FC4" si="160">FA4+1</f>
        <v>41932</v>
      </c>
      <c r="FD4" s="307"/>
      <c r="FE4" s="320">
        <f t="shared" ref="FE4" si="161">FC4+1</f>
        <v>41933</v>
      </c>
      <c r="FF4" s="307"/>
      <c r="FG4" s="320">
        <f t="shared" ref="FG4" si="162">FE4+1</f>
        <v>41934</v>
      </c>
      <c r="FH4" s="307"/>
      <c r="FI4" s="320">
        <f t="shared" ref="FI4" si="163">FG4+1</f>
        <v>41935</v>
      </c>
      <c r="FJ4" s="307"/>
      <c r="FK4" s="320">
        <f t="shared" ref="FK4" si="164">FI4+1</f>
        <v>41936</v>
      </c>
      <c r="FL4" s="307"/>
      <c r="FM4" s="320">
        <f t="shared" ref="FM4" si="165">FK4+1</f>
        <v>41937</v>
      </c>
      <c r="FN4" s="307"/>
      <c r="FO4" s="320">
        <f t="shared" ref="FO4" si="166">FM4+1</f>
        <v>41938</v>
      </c>
      <c r="FP4" s="307"/>
    </row>
    <row r="5" spans="1:172" s="2" customFormat="1" ht="14.25" hidden="1" customHeight="1" thickBot="1" x14ac:dyDescent="0.25">
      <c r="A5" s="3"/>
      <c r="B5" s="4"/>
      <c r="C5" s="164"/>
      <c r="D5" s="165"/>
      <c r="E5" s="324">
        <f>E4</f>
        <v>41855</v>
      </c>
      <c r="F5" s="325">
        <f>E4</f>
        <v>41855</v>
      </c>
      <c r="G5" s="325">
        <f>G4</f>
        <v>41856</v>
      </c>
      <c r="H5" s="325">
        <f>G4</f>
        <v>41856</v>
      </c>
      <c r="I5" s="324">
        <f>I4</f>
        <v>41857</v>
      </c>
      <c r="J5" s="325">
        <f>I4</f>
        <v>41857</v>
      </c>
      <c r="K5" s="325">
        <f>K4</f>
        <v>41858</v>
      </c>
      <c r="L5" s="325">
        <f>K4</f>
        <v>41858</v>
      </c>
      <c r="M5" s="324">
        <f t="shared" ref="M5" si="167">M4</f>
        <v>41859</v>
      </c>
      <c r="N5" s="325">
        <f t="shared" ref="N5:AS5" si="168">M4</f>
        <v>41859</v>
      </c>
      <c r="O5" s="325">
        <f t="shared" ref="O5" si="169">O4</f>
        <v>41860</v>
      </c>
      <c r="P5" s="325">
        <f t="shared" ref="P5:AU5" si="170">O4</f>
        <v>41860</v>
      </c>
      <c r="Q5" s="324">
        <f t="shared" ref="Q5" si="171">Q4</f>
        <v>41861</v>
      </c>
      <c r="R5" s="325">
        <f t="shared" ref="R5:AW5" si="172">Q4</f>
        <v>41861</v>
      </c>
      <c r="S5" s="325">
        <f t="shared" ref="S5" si="173">S4</f>
        <v>41862</v>
      </c>
      <c r="T5" s="325">
        <f t="shared" ref="T5:AY5" si="174">S4</f>
        <v>41862</v>
      </c>
      <c r="U5" s="324">
        <f t="shared" ref="U5" si="175">U4</f>
        <v>41863</v>
      </c>
      <c r="V5" s="325">
        <f t="shared" ref="V5:BA5" si="176">U4</f>
        <v>41863</v>
      </c>
      <c r="W5" s="325">
        <f t="shared" ref="W5" si="177">W4</f>
        <v>41864</v>
      </c>
      <c r="X5" s="325">
        <f t="shared" ref="X5:BC5" si="178">W4</f>
        <v>41864</v>
      </c>
      <c r="Y5" s="324">
        <f t="shared" ref="Y5" si="179">Y4</f>
        <v>41865</v>
      </c>
      <c r="Z5" s="325">
        <f t="shared" ref="Z5:BE5" si="180">Y4</f>
        <v>41865</v>
      </c>
      <c r="AA5" s="325">
        <f t="shared" ref="AA5" si="181">AA4</f>
        <v>41866</v>
      </c>
      <c r="AB5" s="325">
        <f t="shared" ref="AB5:BG5" si="182">AA4</f>
        <v>41866</v>
      </c>
      <c r="AC5" s="324">
        <f t="shared" ref="AC5" si="183">AC4</f>
        <v>41867</v>
      </c>
      <c r="AD5" s="325">
        <f t="shared" ref="AD5:BI5" si="184">AC4</f>
        <v>41867</v>
      </c>
      <c r="AE5" s="325">
        <f t="shared" ref="AE5" si="185">AE4</f>
        <v>41868</v>
      </c>
      <c r="AF5" s="325">
        <f t="shared" ref="AF5:BK5" si="186">AE4</f>
        <v>41868</v>
      </c>
      <c r="AG5" s="324">
        <f t="shared" ref="AG5" si="187">AG4</f>
        <v>41869</v>
      </c>
      <c r="AH5" s="325">
        <f t="shared" ref="AH5:BM5" si="188">AG4</f>
        <v>41869</v>
      </c>
      <c r="AI5" s="325">
        <f t="shared" ref="AI5" si="189">AI4</f>
        <v>41870</v>
      </c>
      <c r="AJ5" s="325">
        <f t="shared" ref="AJ5:BO5" si="190">AI4</f>
        <v>41870</v>
      </c>
      <c r="AK5" s="324">
        <f t="shared" ref="AK5" si="191">AK4</f>
        <v>41871</v>
      </c>
      <c r="AL5" s="325">
        <f t="shared" ref="AL5:BQ5" si="192">AK4</f>
        <v>41871</v>
      </c>
      <c r="AM5" s="325">
        <f t="shared" ref="AM5" si="193">AM4</f>
        <v>41872</v>
      </c>
      <c r="AN5" s="325">
        <f t="shared" ref="AN5:BS5" si="194">AM4</f>
        <v>41872</v>
      </c>
      <c r="AO5" s="324">
        <f t="shared" ref="AO5" si="195">AO4</f>
        <v>41873</v>
      </c>
      <c r="AP5" s="325">
        <f t="shared" ref="AP5:BU5" si="196">AO4</f>
        <v>41873</v>
      </c>
      <c r="AQ5" s="325">
        <f t="shared" ref="AQ5" si="197">AQ4</f>
        <v>41874</v>
      </c>
      <c r="AR5" s="325">
        <f t="shared" ref="AR5:BW5" si="198">AQ4</f>
        <v>41874</v>
      </c>
      <c r="AS5" s="324">
        <f t="shared" ref="AS5" si="199">AS4</f>
        <v>41875</v>
      </c>
      <c r="AT5" s="325">
        <f t="shared" ref="AT5:BY5" si="200">AS4</f>
        <v>41875</v>
      </c>
      <c r="AU5" s="325">
        <f t="shared" ref="AU5" si="201">AU4</f>
        <v>41876</v>
      </c>
      <c r="AV5" s="325">
        <f t="shared" ref="AV5:CA5" si="202">AU4</f>
        <v>41876</v>
      </c>
      <c r="AW5" s="324">
        <f t="shared" ref="AW5" si="203">AW4</f>
        <v>41877</v>
      </c>
      <c r="AX5" s="325">
        <f t="shared" ref="AX5:CC5" si="204">AW4</f>
        <v>41877</v>
      </c>
      <c r="AY5" s="325">
        <f t="shared" ref="AY5" si="205">AY4</f>
        <v>41878</v>
      </c>
      <c r="AZ5" s="325">
        <f t="shared" ref="AZ5:CE5" si="206">AY4</f>
        <v>41878</v>
      </c>
      <c r="BA5" s="324">
        <f t="shared" ref="BA5" si="207">BA4</f>
        <v>41879</v>
      </c>
      <c r="BB5" s="325">
        <f t="shared" ref="BB5:CG5" si="208">BA4</f>
        <v>41879</v>
      </c>
      <c r="BC5" s="325">
        <f t="shared" ref="BC5" si="209">BC4</f>
        <v>41880</v>
      </c>
      <c r="BD5" s="325">
        <f t="shared" ref="BD5:CI5" si="210">BC4</f>
        <v>41880</v>
      </c>
      <c r="BE5" s="324">
        <f t="shared" ref="BE5" si="211">BE4</f>
        <v>41881</v>
      </c>
      <c r="BF5" s="325">
        <f t="shared" ref="BF5:CK5" si="212">BE4</f>
        <v>41881</v>
      </c>
      <c r="BG5" s="325">
        <f t="shared" ref="BG5" si="213">BG4</f>
        <v>41882</v>
      </c>
      <c r="BH5" s="325">
        <f t="shared" ref="BH5:CM5" si="214">BG4</f>
        <v>41882</v>
      </c>
      <c r="BI5" s="324">
        <f t="shared" ref="BI5" si="215">BI4</f>
        <v>41883</v>
      </c>
      <c r="BJ5" s="325">
        <f t="shared" ref="BJ5:CO5" si="216">BI4</f>
        <v>41883</v>
      </c>
      <c r="BK5" s="325">
        <f t="shared" ref="BK5" si="217">BK4</f>
        <v>41884</v>
      </c>
      <c r="BL5" s="325">
        <f t="shared" ref="BL5:CQ5" si="218">BK4</f>
        <v>41884</v>
      </c>
      <c r="BM5" s="324">
        <f t="shared" ref="BM5" si="219">BM4</f>
        <v>41885</v>
      </c>
      <c r="BN5" s="325">
        <f t="shared" ref="BN5:CS5" si="220">BM4</f>
        <v>41885</v>
      </c>
      <c r="BO5" s="325">
        <f t="shared" ref="BO5" si="221">BO4</f>
        <v>41886</v>
      </c>
      <c r="BP5" s="325">
        <f t="shared" ref="BP5:CU5" si="222">BO4</f>
        <v>41886</v>
      </c>
      <c r="BQ5" s="324">
        <f t="shared" ref="BQ5" si="223">BQ4</f>
        <v>41887</v>
      </c>
      <c r="BR5" s="325">
        <f t="shared" ref="BR5:CW5" si="224">BQ4</f>
        <v>41887</v>
      </c>
      <c r="BS5" s="325">
        <f t="shared" ref="BS5" si="225">BS4</f>
        <v>41888</v>
      </c>
      <c r="BT5" s="325">
        <f t="shared" ref="BT5:CY5" si="226">BS4</f>
        <v>41888</v>
      </c>
      <c r="BU5" s="324">
        <f t="shared" ref="BU5" si="227">BU4</f>
        <v>41889</v>
      </c>
      <c r="BV5" s="325">
        <f t="shared" ref="BV5:DA5" si="228">BU4</f>
        <v>41889</v>
      </c>
      <c r="BW5" s="325">
        <f t="shared" ref="BW5" si="229">BW4</f>
        <v>41890</v>
      </c>
      <c r="BX5" s="325">
        <f t="shared" ref="BX5:DC5" si="230">BW4</f>
        <v>41890</v>
      </c>
      <c r="BY5" s="324">
        <f t="shared" ref="BY5" si="231">BY4</f>
        <v>41891</v>
      </c>
      <c r="BZ5" s="325">
        <f t="shared" ref="BZ5:DE5" si="232">BY4</f>
        <v>41891</v>
      </c>
      <c r="CA5" s="325">
        <f t="shared" ref="CA5" si="233">CA4</f>
        <v>41892</v>
      </c>
      <c r="CB5" s="325">
        <f t="shared" ref="CB5:DG5" si="234">CA4</f>
        <v>41892</v>
      </c>
      <c r="CC5" s="324">
        <f t="shared" ref="CC5" si="235">CC4</f>
        <v>41893</v>
      </c>
      <c r="CD5" s="325">
        <f t="shared" ref="CD5:DI5" si="236">CC4</f>
        <v>41893</v>
      </c>
      <c r="CE5" s="325">
        <f t="shared" ref="CE5" si="237">CE4</f>
        <v>41894</v>
      </c>
      <c r="CF5" s="325">
        <f t="shared" ref="CF5:DK5" si="238">CE4</f>
        <v>41894</v>
      </c>
      <c r="CG5" s="324">
        <f t="shared" ref="CG5" si="239">CG4</f>
        <v>41895</v>
      </c>
      <c r="CH5" s="325">
        <f t="shared" ref="CH5:DM5" si="240">CG4</f>
        <v>41895</v>
      </c>
      <c r="CI5" s="325">
        <f t="shared" ref="CI5" si="241">CI4</f>
        <v>41896</v>
      </c>
      <c r="CJ5" s="325">
        <f t="shared" ref="CJ5:DO5" si="242">CI4</f>
        <v>41896</v>
      </c>
      <c r="CK5" s="324">
        <f t="shared" ref="CK5" si="243">CK4</f>
        <v>41897</v>
      </c>
      <c r="CL5" s="325">
        <f t="shared" ref="CL5:DQ5" si="244">CK4</f>
        <v>41897</v>
      </c>
      <c r="CM5" s="325">
        <f t="shared" ref="CM5" si="245">CM4</f>
        <v>41898</v>
      </c>
      <c r="CN5" s="325">
        <f t="shared" ref="CN5:DS5" si="246">CM4</f>
        <v>41898</v>
      </c>
      <c r="CO5" s="324">
        <f t="shared" ref="CO5" si="247">CO4</f>
        <v>41899</v>
      </c>
      <c r="CP5" s="325">
        <f t="shared" ref="CP5:DU5" si="248">CO4</f>
        <v>41899</v>
      </c>
      <c r="CQ5" s="325">
        <f t="shared" ref="CQ5" si="249">CQ4</f>
        <v>41900</v>
      </c>
      <c r="CR5" s="325">
        <f t="shared" ref="CR5:DW5" si="250">CQ4</f>
        <v>41900</v>
      </c>
      <c r="CS5" s="324">
        <f t="shared" ref="CS5" si="251">CS4</f>
        <v>41901</v>
      </c>
      <c r="CT5" s="325">
        <f t="shared" ref="CT5:DY5" si="252">CS4</f>
        <v>41901</v>
      </c>
      <c r="CU5" s="325">
        <f t="shared" ref="CU5" si="253">CU4</f>
        <v>41902</v>
      </c>
      <c r="CV5" s="325">
        <f t="shared" ref="CV5:EA5" si="254">CU4</f>
        <v>41902</v>
      </c>
      <c r="CW5" s="324">
        <f t="shared" ref="CW5" si="255">CW4</f>
        <v>41903</v>
      </c>
      <c r="CX5" s="325">
        <f t="shared" ref="CX5:EC5" si="256">CW4</f>
        <v>41903</v>
      </c>
      <c r="CY5" s="325">
        <f t="shared" ref="CY5" si="257">CY4</f>
        <v>41904</v>
      </c>
      <c r="CZ5" s="325">
        <f t="shared" ref="CZ5:EE5" si="258">CY4</f>
        <v>41904</v>
      </c>
      <c r="DA5" s="324">
        <f t="shared" ref="DA5" si="259">DA4</f>
        <v>41905</v>
      </c>
      <c r="DB5" s="325">
        <f t="shared" ref="DB5:EG5" si="260">DA4</f>
        <v>41905</v>
      </c>
      <c r="DC5" s="325">
        <f t="shared" ref="DC5" si="261">DC4</f>
        <v>41906</v>
      </c>
      <c r="DD5" s="325">
        <f t="shared" ref="DD5:EI5" si="262">DC4</f>
        <v>41906</v>
      </c>
      <c r="DE5" s="324">
        <f t="shared" ref="DE5" si="263">DE4</f>
        <v>41907</v>
      </c>
      <c r="DF5" s="325">
        <f t="shared" ref="DF5:EK5" si="264">DE4</f>
        <v>41907</v>
      </c>
      <c r="DG5" s="325">
        <f t="shared" ref="DG5" si="265">DG4</f>
        <v>41908</v>
      </c>
      <c r="DH5" s="325">
        <f t="shared" ref="DH5:EM5" si="266">DG4</f>
        <v>41908</v>
      </c>
      <c r="DI5" s="324">
        <f t="shared" ref="DI5" si="267">DI4</f>
        <v>41909</v>
      </c>
      <c r="DJ5" s="325">
        <f t="shared" ref="DJ5:EO5" si="268">DI4</f>
        <v>41909</v>
      </c>
      <c r="DK5" s="325">
        <f t="shared" ref="DK5" si="269">DK4</f>
        <v>41910</v>
      </c>
      <c r="DL5" s="325">
        <f t="shared" ref="DL5:EQ5" si="270">DK4</f>
        <v>41910</v>
      </c>
      <c r="DM5" s="324">
        <f t="shared" ref="DM5" si="271">DM4</f>
        <v>41911</v>
      </c>
      <c r="DN5" s="325">
        <f t="shared" ref="DN5:ES5" si="272">DM4</f>
        <v>41911</v>
      </c>
      <c r="DO5" s="325">
        <f t="shared" ref="DO5" si="273">DO4</f>
        <v>41912</v>
      </c>
      <c r="DP5" s="325">
        <f t="shared" ref="DP5:EU5" si="274">DO4</f>
        <v>41912</v>
      </c>
      <c r="DQ5" s="324">
        <f t="shared" ref="DQ5" si="275">DQ4</f>
        <v>41913</v>
      </c>
      <c r="DR5" s="325">
        <f t="shared" ref="DR5:EW5" si="276">DQ4</f>
        <v>41913</v>
      </c>
      <c r="DS5" s="325">
        <f t="shared" ref="DS5" si="277">DS4</f>
        <v>41914</v>
      </c>
      <c r="DT5" s="325">
        <f t="shared" ref="DT5:EY5" si="278">DS4</f>
        <v>41914</v>
      </c>
      <c r="DU5" s="324">
        <f t="shared" ref="DU5" si="279">DU4</f>
        <v>41915</v>
      </c>
      <c r="DV5" s="325">
        <f t="shared" ref="DV5:FP5" si="280">DU4</f>
        <v>41915</v>
      </c>
      <c r="DW5" s="325">
        <f t="shared" ref="DW5" si="281">DW4</f>
        <v>41916</v>
      </c>
      <c r="DX5" s="325">
        <f t="shared" ref="DX5:FP5" si="282">DW4</f>
        <v>41916</v>
      </c>
      <c r="DY5" s="324">
        <f t="shared" ref="DY5" si="283">DY4</f>
        <v>41917</v>
      </c>
      <c r="DZ5" s="325">
        <f t="shared" ref="DZ5:FP5" si="284">DY4</f>
        <v>41917</v>
      </c>
      <c r="EA5" s="325">
        <f t="shared" ref="EA5" si="285">EA4</f>
        <v>41918</v>
      </c>
      <c r="EB5" s="325">
        <f t="shared" ref="EB5:FP5" si="286">EA4</f>
        <v>41918</v>
      </c>
      <c r="EC5" s="324">
        <f t="shared" ref="EC5" si="287">EC4</f>
        <v>41919</v>
      </c>
      <c r="ED5" s="325">
        <f t="shared" ref="ED5:FP5" si="288">EC4</f>
        <v>41919</v>
      </c>
      <c r="EE5" s="325">
        <f t="shared" ref="EE5" si="289">EE4</f>
        <v>41920</v>
      </c>
      <c r="EF5" s="325">
        <f t="shared" ref="EF5:FP5" si="290">EE4</f>
        <v>41920</v>
      </c>
      <c r="EG5" s="324">
        <f t="shared" ref="EG5" si="291">EG4</f>
        <v>41921</v>
      </c>
      <c r="EH5" s="325">
        <f t="shared" ref="EH5:FP5" si="292">EG4</f>
        <v>41921</v>
      </c>
      <c r="EI5" s="325">
        <f t="shared" ref="EI5" si="293">EI4</f>
        <v>41922</v>
      </c>
      <c r="EJ5" s="325">
        <f t="shared" ref="EJ5:FP5" si="294">EI4</f>
        <v>41922</v>
      </c>
      <c r="EK5" s="324">
        <f t="shared" ref="EK5" si="295">EK4</f>
        <v>41923</v>
      </c>
      <c r="EL5" s="325">
        <f t="shared" ref="EL5:FP5" si="296">EK4</f>
        <v>41923</v>
      </c>
      <c r="EM5" s="325">
        <f t="shared" ref="EM5" si="297">EM4</f>
        <v>41924</v>
      </c>
      <c r="EN5" s="325">
        <f t="shared" ref="EN5:FP5" si="298">EM4</f>
        <v>41924</v>
      </c>
      <c r="EO5" s="324">
        <f t="shared" ref="EO5" si="299">EO4</f>
        <v>41925</v>
      </c>
      <c r="EP5" s="325">
        <f t="shared" ref="EP5:FP5" si="300">EO4</f>
        <v>41925</v>
      </c>
      <c r="EQ5" s="325">
        <f t="shared" ref="EQ5" si="301">EQ4</f>
        <v>41926</v>
      </c>
      <c r="ER5" s="325">
        <f t="shared" ref="ER5:FP5" si="302">EQ4</f>
        <v>41926</v>
      </c>
      <c r="ES5" s="324">
        <f t="shared" ref="ES5" si="303">ES4</f>
        <v>41927</v>
      </c>
      <c r="ET5" s="325">
        <f t="shared" ref="ET5:FP5" si="304">ES4</f>
        <v>41927</v>
      </c>
      <c r="EU5" s="325">
        <f t="shared" ref="EU5" si="305">EU4</f>
        <v>41928</v>
      </c>
      <c r="EV5" s="325">
        <f t="shared" ref="EV5:FP5" si="306">EU4</f>
        <v>41928</v>
      </c>
      <c r="EW5" s="324">
        <f t="shared" ref="EW5" si="307">EW4</f>
        <v>41929</v>
      </c>
      <c r="EX5" s="325">
        <f t="shared" ref="EX5:FP5" si="308">EW4</f>
        <v>41929</v>
      </c>
      <c r="EY5" s="325">
        <f t="shared" ref="EY5" si="309">EY4</f>
        <v>41930</v>
      </c>
      <c r="EZ5" s="325">
        <f t="shared" ref="EZ5:FP5" si="310">EY4</f>
        <v>41930</v>
      </c>
      <c r="FA5" s="324">
        <f t="shared" ref="FA5" si="311">FA4</f>
        <v>41931</v>
      </c>
      <c r="FB5" s="325">
        <f t="shared" ref="FB5:FP5" si="312">FA4</f>
        <v>41931</v>
      </c>
      <c r="FC5" s="325">
        <f t="shared" ref="FC5" si="313">FC4</f>
        <v>41932</v>
      </c>
      <c r="FD5" s="325">
        <f t="shared" ref="FD5:FP5" si="314">FC4</f>
        <v>41932</v>
      </c>
      <c r="FE5" s="324">
        <f t="shared" ref="FE5" si="315">FE4</f>
        <v>41933</v>
      </c>
      <c r="FF5" s="325">
        <f t="shared" ref="FF5:FP5" si="316">FE4</f>
        <v>41933</v>
      </c>
      <c r="FG5" s="325">
        <f t="shared" ref="FG5" si="317">FG4</f>
        <v>41934</v>
      </c>
      <c r="FH5" s="325">
        <f t="shared" ref="FH5:FP5" si="318">FG4</f>
        <v>41934</v>
      </c>
      <c r="FI5" s="324">
        <f t="shared" ref="FI5" si="319">FI4</f>
        <v>41935</v>
      </c>
      <c r="FJ5" s="325">
        <f t="shared" ref="FJ5:FP5" si="320">FI4</f>
        <v>41935</v>
      </c>
      <c r="FK5" s="325">
        <f t="shared" ref="FK5" si="321">FK4</f>
        <v>41936</v>
      </c>
      <c r="FL5" s="325">
        <f t="shared" ref="FL5:FP5" si="322">FK4</f>
        <v>41936</v>
      </c>
      <c r="FM5" s="324">
        <f t="shared" ref="FM5" si="323">FM4</f>
        <v>41937</v>
      </c>
      <c r="FN5" s="325">
        <f t="shared" ref="FN5:FP5" si="324">FM4</f>
        <v>41937</v>
      </c>
      <c r="FO5" s="325">
        <f t="shared" ref="FO5" si="325">FO4</f>
        <v>41938</v>
      </c>
      <c r="FP5" s="325">
        <f t="shared" ref="FP5" si="326">FO4</f>
        <v>41938</v>
      </c>
    </row>
    <row r="6" spans="1:172" s="2" customFormat="1" ht="15" customHeight="1" thickBot="1" x14ac:dyDescent="0.25">
      <c r="A6" s="3"/>
      <c r="C6" s="305" t="s">
        <v>5</v>
      </c>
      <c r="D6" s="306"/>
      <c r="E6" s="28"/>
      <c r="F6" s="29"/>
      <c r="G6" s="29"/>
      <c r="H6" s="29"/>
      <c r="I6" s="29"/>
      <c r="J6" s="29"/>
      <c r="K6" s="29"/>
      <c r="L6" s="29"/>
      <c r="M6" s="29"/>
      <c r="N6" s="243"/>
      <c r="O6" s="243"/>
      <c r="P6" s="243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  <c r="CY6" s="29"/>
      <c r="CZ6" s="29"/>
      <c r="DA6" s="29"/>
      <c r="DB6" s="29"/>
      <c r="DC6" s="29"/>
      <c r="DD6" s="29"/>
      <c r="DE6" s="29"/>
      <c r="DF6" s="29"/>
      <c r="DG6" s="29"/>
      <c r="DH6" s="29"/>
      <c r="DI6" s="29"/>
      <c r="DJ6" s="29"/>
      <c r="DK6" s="29"/>
      <c r="DL6" s="29"/>
      <c r="DM6" s="29"/>
      <c r="DN6" s="29"/>
      <c r="DO6" s="29"/>
      <c r="DP6" s="29"/>
      <c r="DQ6" s="29"/>
      <c r="DR6" s="29"/>
      <c r="DS6" s="29"/>
      <c r="DT6" s="29"/>
      <c r="DU6" s="29"/>
      <c r="DV6" s="29"/>
      <c r="DW6" s="29"/>
      <c r="DX6" s="29"/>
      <c r="DY6" s="29"/>
      <c r="DZ6" s="29"/>
      <c r="EA6" s="29"/>
      <c r="EB6" s="29"/>
      <c r="EC6" s="29"/>
      <c r="ED6" s="29"/>
      <c r="EE6" s="29"/>
      <c r="EF6" s="29"/>
      <c r="EG6" s="29"/>
      <c r="EH6" s="29"/>
      <c r="EI6" s="29"/>
      <c r="EJ6" s="29"/>
      <c r="EK6" s="29"/>
      <c r="EL6" s="29"/>
      <c r="EM6" s="29"/>
      <c r="EN6" s="29"/>
      <c r="EO6" s="29"/>
      <c r="EP6" s="29"/>
      <c r="EQ6" s="29"/>
      <c r="ER6" s="29"/>
      <c r="ES6" s="29"/>
      <c r="ET6" s="29"/>
      <c r="EU6" s="29"/>
      <c r="EV6" s="29"/>
      <c r="EW6" s="29"/>
      <c r="EX6" s="29"/>
      <c r="EY6" s="29"/>
      <c r="EZ6" s="29"/>
      <c r="FA6" s="29"/>
      <c r="FB6" s="29"/>
      <c r="FC6" s="29"/>
      <c r="FD6" s="29"/>
      <c r="FE6" s="29"/>
      <c r="FF6" s="29"/>
      <c r="FG6" s="29"/>
      <c r="FH6" s="29"/>
      <c r="FI6" s="29"/>
      <c r="FJ6" s="29"/>
      <c r="FK6" s="29"/>
      <c r="FL6" s="29"/>
      <c r="FM6" s="29"/>
      <c r="FN6" s="29"/>
      <c r="FO6" s="29"/>
      <c r="FP6" s="29"/>
    </row>
    <row r="7" spans="1:172" s="2" customFormat="1" ht="15.75" customHeight="1" thickBot="1" x14ac:dyDescent="0.25">
      <c r="A7" s="39"/>
      <c r="B7" s="40"/>
      <c r="C7" s="303" t="s">
        <v>6</v>
      </c>
      <c r="D7" s="304"/>
      <c r="E7" s="302"/>
      <c r="F7" s="300"/>
      <c r="G7" s="299"/>
      <c r="H7" s="300"/>
      <c r="I7" s="299"/>
      <c r="J7" s="300"/>
      <c r="K7" s="299"/>
      <c r="L7" s="300"/>
      <c r="M7" s="299"/>
      <c r="N7" s="300"/>
      <c r="O7" s="299"/>
      <c r="P7" s="300"/>
      <c r="Q7" s="299"/>
      <c r="R7" s="301"/>
      <c r="S7" s="302"/>
      <c r="T7" s="300"/>
      <c r="U7" s="299"/>
      <c r="V7" s="300"/>
      <c r="W7" s="299"/>
      <c r="X7" s="300"/>
      <c r="Y7" s="299"/>
      <c r="Z7" s="300"/>
      <c r="AA7" s="299"/>
      <c r="AB7" s="300"/>
      <c r="AC7" s="299"/>
      <c r="AD7" s="300"/>
      <c r="AE7" s="299"/>
      <c r="AF7" s="301"/>
      <c r="AG7" s="302"/>
      <c r="AH7" s="300"/>
      <c r="AI7" s="299"/>
      <c r="AJ7" s="300"/>
      <c r="AK7" s="299"/>
      <c r="AL7" s="300"/>
      <c r="AM7" s="299"/>
      <c r="AN7" s="300"/>
      <c r="AO7" s="299"/>
      <c r="AP7" s="300"/>
      <c r="AQ7" s="299"/>
      <c r="AR7" s="300"/>
      <c r="AS7" s="299"/>
      <c r="AT7" s="301"/>
      <c r="AU7" s="302"/>
      <c r="AV7" s="300"/>
      <c r="AW7" s="299"/>
      <c r="AX7" s="300"/>
      <c r="AY7" s="299"/>
      <c r="AZ7" s="300"/>
      <c r="BA7" s="299"/>
      <c r="BB7" s="300"/>
      <c r="BC7" s="299"/>
      <c r="BD7" s="300"/>
      <c r="BE7" s="299"/>
      <c r="BF7" s="300"/>
      <c r="BG7" s="299"/>
      <c r="BH7" s="301"/>
      <c r="BI7" s="302"/>
      <c r="BJ7" s="300"/>
      <c r="BK7" s="299"/>
      <c r="BL7" s="300"/>
      <c r="BM7" s="299"/>
      <c r="BN7" s="300"/>
      <c r="BO7" s="299"/>
      <c r="BP7" s="300"/>
      <c r="BQ7" s="299"/>
      <c r="BR7" s="300"/>
      <c r="BS7" s="299"/>
      <c r="BT7" s="300"/>
      <c r="BU7" s="299"/>
      <c r="BV7" s="301"/>
      <c r="BW7" s="302"/>
      <c r="BX7" s="300"/>
      <c r="BY7" s="299"/>
      <c r="BZ7" s="300"/>
      <c r="CA7" s="299"/>
      <c r="CB7" s="300"/>
      <c r="CC7" s="299"/>
      <c r="CD7" s="300"/>
      <c r="CE7" s="299"/>
      <c r="CF7" s="300"/>
      <c r="CG7" s="299"/>
      <c r="CH7" s="300"/>
      <c r="CI7" s="299"/>
      <c r="CJ7" s="301"/>
      <c r="CK7" s="302"/>
      <c r="CL7" s="300"/>
      <c r="CM7" s="299"/>
      <c r="CN7" s="300"/>
      <c r="CO7" s="299"/>
      <c r="CP7" s="300"/>
      <c r="CQ7" s="299"/>
      <c r="CR7" s="300"/>
      <c r="CS7" s="299"/>
      <c r="CT7" s="300"/>
      <c r="CU7" s="299"/>
      <c r="CV7" s="300"/>
      <c r="CW7" s="299"/>
      <c r="CX7" s="301"/>
      <c r="CY7" s="302"/>
      <c r="CZ7" s="300"/>
      <c r="DA7" s="299"/>
      <c r="DB7" s="300"/>
      <c r="DC7" s="299"/>
      <c r="DD7" s="300"/>
      <c r="DE7" s="299"/>
      <c r="DF7" s="300"/>
      <c r="DG7" s="299"/>
      <c r="DH7" s="300"/>
      <c r="DI7" s="299"/>
      <c r="DJ7" s="300"/>
      <c r="DK7" s="299"/>
      <c r="DL7" s="301"/>
      <c r="DM7" s="302"/>
      <c r="DN7" s="300"/>
      <c r="DO7" s="299"/>
      <c r="DP7" s="300"/>
      <c r="DQ7" s="299"/>
      <c r="DR7" s="300"/>
      <c r="DS7" s="299"/>
      <c r="DT7" s="300"/>
      <c r="DU7" s="299"/>
      <c r="DV7" s="300"/>
      <c r="DW7" s="299"/>
      <c r="DX7" s="300"/>
      <c r="DY7" s="299"/>
      <c r="DZ7" s="301"/>
      <c r="EA7" s="302"/>
      <c r="EB7" s="300"/>
      <c r="EC7" s="299"/>
      <c r="ED7" s="300"/>
      <c r="EE7" s="299"/>
      <c r="EF7" s="300"/>
      <c r="EG7" s="299"/>
      <c r="EH7" s="300"/>
      <c r="EI7" s="299"/>
      <c r="EJ7" s="300"/>
      <c r="EK7" s="299"/>
      <c r="EL7" s="300"/>
      <c r="EM7" s="299"/>
      <c r="EN7" s="301"/>
      <c r="EO7" s="302"/>
      <c r="EP7" s="300"/>
      <c r="EQ7" s="299"/>
      <c r="ER7" s="300"/>
      <c r="ES7" s="299"/>
      <c r="ET7" s="300"/>
      <c r="EU7" s="299"/>
      <c r="EV7" s="300"/>
      <c r="EW7" s="299"/>
      <c r="EX7" s="300"/>
      <c r="EY7" s="299"/>
      <c r="EZ7" s="300"/>
      <c r="FA7" s="299"/>
      <c r="FB7" s="301"/>
      <c r="FC7" s="302"/>
      <c r="FD7" s="300"/>
      <c r="FE7" s="299"/>
      <c r="FF7" s="300"/>
      <c r="FG7" s="299"/>
      <c r="FH7" s="300"/>
      <c r="FI7" s="299"/>
      <c r="FJ7" s="300"/>
      <c r="FK7" s="299"/>
      <c r="FL7" s="300"/>
      <c r="FM7" s="299"/>
      <c r="FN7" s="300"/>
      <c r="FO7" s="299"/>
      <c r="FP7" s="301"/>
    </row>
    <row r="8" spans="1:172" s="2" customFormat="1" ht="14.25" customHeight="1" x14ac:dyDescent="0.2">
      <c r="A8" s="282" t="s">
        <v>7</v>
      </c>
      <c r="B8" s="286" t="s">
        <v>8</v>
      </c>
      <c r="C8" s="287"/>
      <c r="D8" s="288"/>
      <c r="E8" s="323" t="b">
        <f ca="1">IFERROR(OFFSET(ASSR!$C$2,MATCH('Plan annuel'!E$5,ASSR!$C$3:$C$282,0),51+IF(MOD(COLUMN(),2)=0,6,1)),"")</f>
        <v>0</v>
      </c>
      <c r="F8" s="323" t="b">
        <f ca="1">IFERROR(OFFSET(ASSR!$C$2,MATCH('Plan annuel'!F$5,ASSR!$C$3:$C$282,0),51+IF(MOD(COLUMN(),2)=0,6,1)),"")</f>
        <v>0</v>
      </c>
      <c r="G8" s="323" t="b">
        <f ca="1">IFERROR(OFFSET(ASSR!$C$2,MATCH('Plan annuel'!G$5,ASSR!$C$3:$C$282,0),51+IF(MOD(COLUMN(),2)=0,6,1)),"")</f>
        <v>0</v>
      </c>
      <c r="H8" s="323" t="b">
        <f ca="1">IFERROR(OFFSET(ASSR!$C$2,MATCH('Plan annuel'!H$5,ASSR!$C$3:$C$282,0),51+IF(MOD(COLUMN(),2)=0,6,1)),"")</f>
        <v>0</v>
      </c>
      <c r="I8" s="323" t="b">
        <f ca="1">IFERROR(OFFSET(ASSR!$C$2,MATCH('Plan annuel'!I$5,ASSR!$C$3:$C$282,0),51+IF(MOD(COLUMN(),2)=0,6,1)),"")</f>
        <v>0</v>
      </c>
      <c r="J8" s="323" t="b">
        <f ca="1">IFERROR(OFFSET(ASSR!$C$2,MATCH('Plan annuel'!J$5,ASSR!$C$3:$C$282,0),51+IF(MOD(COLUMN(),2)=0,6,1)),"")</f>
        <v>0</v>
      </c>
      <c r="K8" s="323" t="b">
        <f ca="1">IFERROR(OFFSET(ASSR!$C$2,MATCH('Plan annuel'!K$5,ASSR!$C$3:$C$282,0),51+IF(MOD(COLUMN(),2)=0,6,1)),"")</f>
        <v>0</v>
      </c>
      <c r="L8" s="323" t="b">
        <f ca="1">IFERROR(OFFSET(ASSR!$C$2,MATCH('Plan annuel'!L$5,ASSR!$C$3:$C$282,0),51+IF(MOD(COLUMN(),2)=0,6,1)),"")</f>
        <v>0</v>
      </c>
      <c r="M8" s="323" t="b">
        <f ca="1">IFERROR(OFFSET(ASSR!$C$2,MATCH('Plan annuel'!M$5,ASSR!$C$3:$C$282,0),51+IF(MOD(COLUMN(),2)=0,6,1)),"")</f>
        <v>0</v>
      </c>
      <c r="N8" s="323" t="b">
        <f ca="1">IFERROR(OFFSET(ASSR!$C$2,MATCH('Plan annuel'!N$5,ASSR!$C$3:$C$282,0),51+IF(MOD(COLUMN(),2)=0,6,1)),"")</f>
        <v>0</v>
      </c>
      <c r="O8" s="323" t="b">
        <f ca="1">IFERROR(OFFSET(ASSR!$C$2,MATCH('Plan annuel'!O$5,ASSR!$C$3:$C$282,0),51+IF(MOD(COLUMN(),2)=0,6,1)),"")</f>
        <v>0</v>
      </c>
      <c r="P8" s="323" t="b">
        <f ca="1">IFERROR(OFFSET(ASSR!$C$2,MATCH('Plan annuel'!P$5,ASSR!$C$3:$C$282,0),51+IF(MOD(COLUMN(),2)=0,6,1)),"")</f>
        <v>0</v>
      </c>
      <c r="Q8" s="323" t="b">
        <f ca="1">IFERROR(OFFSET(ASSR!$C$2,MATCH('Plan annuel'!Q$5,ASSR!$C$3:$C$282,0),51+IF(MOD(COLUMN(),2)=0,6,1)),"")</f>
        <v>0</v>
      </c>
      <c r="R8" s="323" t="b">
        <f ca="1">IFERROR(OFFSET(ASSR!$C$2,MATCH('Plan annuel'!R$5,ASSR!$C$3:$C$282,0),51+IF(MOD(COLUMN(),2)=0,6,1)),"")</f>
        <v>0</v>
      </c>
      <c r="S8" s="323" t="b">
        <f ca="1">IFERROR(OFFSET(ASSR!$C$2,MATCH('Plan annuel'!S$5,ASSR!$C$3:$C$282,0),51+IF(MOD(COLUMN(),2)=0,6,1)),"")</f>
        <v>0</v>
      </c>
      <c r="T8" s="323" t="b">
        <f ca="1">IFERROR(OFFSET(ASSR!$C$2,MATCH('Plan annuel'!T$5,ASSR!$C$3:$C$282,0),51+IF(MOD(COLUMN(),2)=0,6,1)),"")</f>
        <v>0</v>
      </c>
      <c r="U8" s="323" t="b">
        <f ca="1">IFERROR(OFFSET(ASSR!$C$2,MATCH('Plan annuel'!U$5,ASSR!$C$3:$C$282,0),51+IF(MOD(COLUMN(),2)=0,6,1)),"")</f>
        <v>0</v>
      </c>
      <c r="V8" s="323" t="b">
        <f ca="1">IFERROR(OFFSET(ASSR!$C$2,MATCH('Plan annuel'!V$5,ASSR!$C$3:$C$282,0),51+IF(MOD(COLUMN(),2)=0,6,1)),"")</f>
        <v>0</v>
      </c>
      <c r="W8" s="323" t="b">
        <f ca="1">IFERROR(OFFSET(ASSR!$C$2,MATCH('Plan annuel'!W$5,ASSR!$C$3:$C$282,0),51+IF(MOD(COLUMN(),2)=0,6,1)),"")</f>
        <v>0</v>
      </c>
      <c r="X8" s="323" t="b">
        <f ca="1">IFERROR(OFFSET(ASSR!$C$2,MATCH('Plan annuel'!X$5,ASSR!$C$3:$C$282,0),51+IF(MOD(COLUMN(),2)=0,6,1)),"")</f>
        <v>0</v>
      </c>
      <c r="Y8" s="323" t="b">
        <f ca="1">IFERROR(OFFSET(ASSR!$C$2,MATCH('Plan annuel'!Y$5,ASSR!$C$3:$C$282,0),51+IF(MOD(COLUMN(),2)=0,6,1)),"")</f>
        <v>0</v>
      </c>
      <c r="Z8" s="323" t="b">
        <f ca="1">IFERROR(OFFSET(ASSR!$C$2,MATCH('Plan annuel'!Z$5,ASSR!$C$3:$C$282,0),51+IF(MOD(COLUMN(),2)=0,6,1)),"")</f>
        <v>0</v>
      </c>
      <c r="AA8" s="323" t="b">
        <f ca="1">IFERROR(OFFSET(ASSR!$C$2,MATCH('Plan annuel'!AA$5,ASSR!$C$3:$C$282,0),51+IF(MOD(COLUMN(),2)=0,6,1)),"")</f>
        <v>0</v>
      </c>
      <c r="AB8" s="323" t="b">
        <f ca="1">IFERROR(OFFSET(ASSR!$C$2,MATCH('Plan annuel'!AB$5,ASSR!$C$3:$C$282,0),51+IF(MOD(COLUMN(),2)=0,6,1)),"")</f>
        <v>0</v>
      </c>
      <c r="AC8" s="323" t="b">
        <f ca="1">IFERROR(OFFSET(ASSR!$C$2,MATCH('Plan annuel'!AC$5,ASSR!$C$3:$C$282,0),51+IF(MOD(COLUMN(),2)=0,6,1)),"")</f>
        <v>0</v>
      </c>
      <c r="AD8" s="323" t="b">
        <f ca="1">IFERROR(OFFSET(ASSR!$C$2,MATCH('Plan annuel'!AD$5,ASSR!$C$3:$C$282,0),51+IF(MOD(COLUMN(),2)=0,6,1)),"")</f>
        <v>0</v>
      </c>
      <c r="AE8" s="323" t="b">
        <f ca="1">IFERROR(OFFSET(ASSR!$C$2,MATCH('Plan annuel'!AE$5,ASSR!$C$3:$C$282,0),51+IF(MOD(COLUMN(),2)=0,6,1)),"")</f>
        <v>0</v>
      </c>
      <c r="AF8" s="323" t="b">
        <f ca="1">IFERROR(OFFSET(ASSR!$C$2,MATCH('Plan annuel'!AF$5,ASSR!$C$3:$C$282,0),51+IF(MOD(COLUMN(),2)=0,6,1)),"")</f>
        <v>0</v>
      </c>
      <c r="AG8" s="323" t="b">
        <f ca="1">IFERROR(OFFSET(ASSR!$C$2,MATCH('Plan annuel'!AG$5,ASSR!$C$3:$C$282,0),51+IF(MOD(COLUMN(),2)=0,6,1)),"")</f>
        <v>0</v>
      </c>
      <c r="AH8" s="323" t="b">
        <f ca="1">IFERROR(OFFSET(ASSR!$C$2,MATCH('Plan annuel'!AH$5,ASSR!$C$3:$C$282,0),51+IF(MOD(COLUMN(),2)=0,6,1)),"")</f>
        <v>0</v>
      </c>
      <c r="AI8" s="323" t="b">
        <f ca="1">IFERROR(OFFSET(ASSR!$C$2,MATCH('Plan annuel'!AI$5,ASSR!$C$3:$C$282,0),51+IF(MOD(COLUMN(),2)=0,6,1)),"")</f>
        <v>0</v>
      </c>
      <c r="AJ8" s="323" t="b">
        <f ca="1">IFERROR(OFFSET(ASSR!$C$2,MATCH('Plan annuel'!AJ$5,ASSR!$C$3:$C$282,0),51+IF(MOD(COLUMN(),2)=0,6,1)),"")</f>
        <v>0</v>
      </c>
      <c r="AK8" s="323" t="b">
        <f ca="1">IFERROR(OFFSET(ASSR!$C$2,MATCH('Plan annuel'!AK$5,ASSR!$C$3:$C$282,0),51+IF(MOD(COLUMN(),2)=0,6,1)),"")</f>
        <v>0</v>
      </c>
      <c r="AL8" s="323" t="b">
        <f ca="1">IFERROR(OFFSET(ASSR!$C$2,MATCH('Plan annuel'!AL$5,ASSR!$C$3:$C$282,0),51+IF(MOD(COLUMN(),2)=0,6,1)),"")</f>
        <v>0</v>
      </c>
      <c r="AM8" s="323" t="b">
        <f ca="1">IFERROR(OFFSET(ASSR!$C$2,MATCH('Plan annuel'!AM$5,ASSR!$C$3:$C$282,0),51+IF(MOD(COLUMN(),2)=0,6,1)),"")</f>
        <v>0</v>
      </c>
      <c r="AN8" s="323" t="b">
        <f ca="1">IFERROR(OFFSET(ASSR!$C$2,MATCH('Plan annuel'!AN$5,ASSR!$C$3:$C$282,0),51+IF(MOD(COLUMN(),2)=0,6,1)),"")</f>
        <v>0</v>
      </c>
      <c r="AO8" s="323" t="b">
        <f ca="1">IFERROR(OFFSET(ASSR!$C$2,MATCH('Plan annuel'!AO$5,ASSR!$C$3:$C$282,0),51+IF(MOD(COLUMN(),2)=0,6,1)),"")</f>
        <v>0</v>
      </c>
      <c r="AP8" s="323" t="b">
        <f ca="1">IFERROR(OFFSET(ASSR!$C$2,MATCH('Plan annuel'!AP$5,ASSR!$C$3:$C$282,0),51+IF(MOD(COLUMN(),2)=0,6,1)),"")</f>
        <v>0</v>
      </c>
      <c r="AQ8" s="323" t="b">
        <f ca="1">IFERROR(OFFSET(ASSR!$C$2,MATCH('Plan annuel'!AQ$5,ASSR!$C$3:$C$282,0),51+IF(MOD(COLUMN(),2)=0,6,1)),"")</f>
        <v>0</v>
      </c>
      <c r="AR8" s="323" t="b">
        <f ca="1">IFERROR(OFFSET(ASSR!$C$2,MATCH('Plan annuel'!AR$5,ASSR!$C$3:$C$282,0),51+IF(MOD(COLUMN(),2)=0,6,1)),"")</f>
        <v>0</v>
      </c>
      <c r="AS8" s="323" t="b">
        <f ca="1">IFERROR(OFFSET(ASSR!$C$2,MATCH('Plan annuel'!AS$5,ASSR!$C$3:$C$282,0),51+IF(MOD(COLUMN(),2)=0,6,1)),"")</f>
        <v>0</v>
      </c>
      <c r="AT8" s="323" t="b">
        <f ca="1">IFERROR(OFFSET(ASSR!$C$2,MATCH('Plan annuel'!AT$5,ASSR!$C$3:$C$282,0),51+IF(MOD(COLUMN(),2)=0,6,1)),"")</f>
        <v>0</v>
      </c>
      <c r="AU8" s="323" t="b">
        <f ca="1">IFERROR(OFFSET(ASSR!$C$2,MATCH('Plan annuel'!AU$5,ASSR!$C$3:$C$282,0),51+IF(MOD(COLUMN(),2)=0,6,1)),"")</f>
        <v>0</v>
      </c>
      <c r="AV8" s="323" t="b">
        <f ca="1">IFERROR(OFFSET(ASSR!$C$2,MATCH('Plan annuel'!AV$5,ASSR!$C$3:$C$282,0),51+IF(MOD(COLUMN(),2)=0,6,1)),"")</f>
        <v>0</v>
      </c>
      <c r="AW8" s="323" t="b">
        <f ca="1">IFERROR(OFFSET(ASSR!$C$2,MATCH('Plan annuel'!AW$5,ASSR!$C$3:$C$282,0),51+IF(MOD(COLUMN(),2)=0,6,1)),"")</f>
        <v>0</v>
      </c>
      <c r="AX8" s="323" t="b">
        <f ca="1">IFERROR(OFFSET(ASSR!$C$2,MATCH('Plan annuel'!AX$5,ASSR!$C$3:$C$282,0),51+IF(MOD(COLUMN(),2)=0,6,1)),"")</f>
        <v>0</v>
      </c>
      <c r="AY8" s="323" t="b">
        <f ca="1">IFERROR(OFFSET(ASSR!$C$2,MATCH('Plan annuel'!AY$5,ASSR!$C$3:$C$282,0),51+IF(MOD(COLUMN(),2)=0,6,1)),"")</f>
        <v>0</v>
      </c>
      <c r="AZ8" s="323" t="b">
        <f ca="1">IFERROR(OFFSET(ASSR!$C$2,MATCH('Plan annuel'!AZ$5,ASSR!$C$3:$C$282,0),51+IF(MOD(COLUMN(),2)=0,6,1)),"")</f>
        <v>0</v>
      </c>
      <c r="BA8" s="323" t="b">
        <f ca="1">IFERROR(OFFSET(ASSR!$C$2,MATCH('Plan annuel'!BA$5,ASSR!$C$3:$C$282,0),51+IF(MOD(COLUMN(),2)=0,6,1)),"")</f>
        <v>0</v>
      </c>
      <c r="BB8" s="323" t="b">
        <f ca="1">IFERROR(OFFSET(ASSR!$C$2,MATCH('Plan annuel'!BB$5,ASSR!$C$3:$C$282,0),51+IF(MOD(COLUMN(),2)=0,6,1)),"")</f>
        <v>0</v>
      </c>
      <c r="BC8" s="323" t="b">
        <f ca="1">IFERROR(OFFSET(ASSR!$C$2,MATCH('Plan annuel'!BC$5,ASSR!$C$3:$C$282,0),51+IF(MOD(COLUMN(),2)=0,6,1)),"")</f>
        <v>0</v>
      </c>
      <c r="BD8" s="323" t="b">
        <f ca="1">IFERROR(OFFSET(ASSR!$C$2,MATCH('Plan annuel'!BD$5,ASSR!$C$3:$C$282,0),51+IF(MOD(COLUMN(),2)=0,6,1)),"")</f>
        <v>0</v>
      </c>
      <c r="BE8" s="323" t="b">
        <f ca="1">IFERROR(OFFSET(ASSR!$C$2,MATCH('Plan annuel'!BE$5,ASSR!$C$3:$C$282,0),51+IF(MOD(COLUMN(),2)=0,6,1)),"")</f>
        <v>0</v>
      </c>
      <c r="BF8" s="323" t="b">
        <f ca="1">IFERROR(OFFSET(ASSR!$C$2,MATCH('Plan annuel'!BF$5,ASSR!$C$3:$C$282,0),51+IF(MOD(COLUMN(),2)=0,6,1)),"")</f>
        <v>0</v>
      </c>
      <c r="BG8" s="323" t="b">
        <f ca="1">IFERROR(OFFSET(ASSR!$C$2,MATCH('Plan annuel'!BG$5,ASSR!$C$3:$C$282,0),51+IF(MOD(COLUMN(),2)=0,6,1)),"")</f>
        <v>0</v>
      </c>
      <c r="BH8" s="323" t="b">
        <f ca="1">IFERROR(OFFSET(ASSR!$C$2,MATCH('Plan annuel'!BH$5,ASSR!$C$3:$C$282,0),51+IF(MOD(COLUMN(),2)=0,6,1)),"")</f>
        <v>0</v>
      </c>
      <c r="BI8" s="323" t="str">
        <f ca="1">IFERROR(OFFSET(ASSR!$C$2,MATCH('Plan annuel'!BI$5,ASSR!$C$3:$C$282,0),51+IF(MOD(COLUMN(),2)=0,6,1)),"")</f>
        <v>Musculation matin</v>
      </c>
      <c r="BJ8" s="323" t="str">
        <f ca="1">IFERROR(OFFSET(ASSR!$C$2,MATCH('Plan annuel'!BJ$5,ASSR!$C$3:$C$282,0),51+IF(MOD(COLUMN(),2)=0,6,1)),"")</f>
        <v>Volley après-midi</v>
      </c>
      <c r="BK8" s="323" t="str">
        <f ca="1">IFERROR(OFFSET(ASSR!$C$2,MATCH('Plan annuel'!BK$5,ASSR!$C$3:$C$282,0),51+IF(MOD(COLUMN(),2)=0,6,1)),"")</f>
        <v>Muscu + Cardio matin</v>
      </c>
      <c r="BL8" s="323" t="str">
        <f ca="1">IFERROR(OFFSET(ASSR!$C$2,MATCH('Plan annuel'!BL$5,ASSR!$C$3:$C$282,0),51+IF(MOD(COLUMN(),2)=0,6,1)),"")</f>
        <v>Volley après-midi</v>
      </c>
      <c r="BM8" s="323" t="str">
        <f ca="1">IFERROR(OFFSET(ASSR!$C$2,MATCH('Plan annuel'!BM$5,ASSR!$C$3:$C$282,0),51+IF(MOD(COLUMN(),2)=0,6,1)),"")</f>
        <v>Repos journée</v>
      </c>
      <c r="BN8" s="323" t="str">
        <f ca="1">IFERROR(OFFSET(ASSR!$C$2,MATCH('Plan annuel'!BN$5,ASSR!$C$3:$C$282,0),51+IF(MOD(COLUMN(),2)=0,6,1)),"")</f>
        <v>Repos journée</v>
      </c>
      <c r="BO8" s="323" t="str">
        <f ca="1">IFERROR(OFFSET(ASSR!$C$2,MATCH('Plan annuel'!BO$5,ASSR!$C$3:$C$282,0),51+IF(MOD(COLUMN(),2)=0,6,1)),"")</f>
        <v>Musculation matin</v>
      </c>
      <c r="BP8" s="323" t="str">
        <f ca="1">IFERROR(OFFSET(ASSR!$C$2,MATCH('Plan annuel'!BP$5,ASSR!$C$3:$C$282,0),51+IF(MOD(COLUMN(),2)=0,6,1)),"")</f>
        <v>Volley après-midi</v>
      </c>
      <c r="BQ8" s="323" t="str">
        <f ca="1">IFERROR(OFFSET(ASSR!$C$2,MATCH('Plan annuel'!BQ$5,ASSR!$C$3:$C$282,0),51+IF(MOD(COLUMN(),2)=0,6,1)),"")</f>
        <v>Muscu + Cardio matin</v>
      </c>
      <c r="BR8" s="323" t="str">
        <f ca="1">IFERROR(OFFSET(ASSR!$C$2,MATCH('Plan annuel'!BR$5,ASSR!$C$3:$C$282,0),51+IF(MOD(COLUMN(),2)=0,6,1)),"")</f>
        <v>Volley après-midi</v>
      </c>
      <c r="BS8" s="323" t="str">
        <f ca="1">IFERROR(OFFSET(ASSR!$C$2,MATCH('Plan annuel'!BS$5,ASSR!$C$3:$C$282,0),51+IF(MOD(COLUMN(),2)=0,6,1)),"")</f>
        <v>Muscu + Cardio matin</v>
      </c>
      <c r="BT8" s="323" t="str">
        <f ca="1">IFERROR(OFFSET(ASSR!$C$2,MATCH('Plan annuel'!BT$5,ASSR!$C$3:$C$282,0),51+IF(MOD(COLUMN(),2)=0,6,1)),"")</f>
        <v>Repos après-midi</v>
      </c>
      <c r="BU8" s="323" t="str">
        <f ca="1">IFERROR(OFFSET(ASSR!$C$2,MATCH('Plan annuel'!BU$5,ASSR!$C$3:$C$282,0),51+IF(MOD(COLUMN(),2)=0,6,1)),"")</f>
        <v>Repos journée</v>
      </c>
      <c r="BV8" s="323" t="str">
        <f ca="1">IFERROR(OFFSET(ASSR!$C$2,MATCH('Plan annuel'!BV$5,ASSR!$C$3:$C$282,0),51+IF(MOD(COLUMN(),2)=0,6,1)),"")</f>
        <v>Repos journée</v>
      </c>
      <c r="BW8" s="323" t="str">
        <f ca="1">IFERROR(OFFSET(ASSR!$C$2,MATCH('Plan annuel'!BW$5,ASSR!$C$3:$C$282,0),51+IF(MOD(COLUMN(),2)=0,6,1)),"")</f>
        <v>Musculation matin</v>
      </c>
      <c r="BX8" s="323" t="str">
        <f ca="1">IFERROR(OFFSET(ASSR!$C$2,MATCH('Plan annuel'!BX$5,ASSR!$C$3:$C$282,0),51+IF(MOD(COLUMN(),2)=0,6,1)),"")</f>
        <v>Volley après-midi</v>
      </c>
      <c r="BY8" s="323" t="str">
        <f ca="1">IFERROR(OFFSET(ASSR!$C$2,MATCH('Plan annuel'!BY$5,ASSR!$C$3:$C$282,0),51+IF(MOD(COLUMN(),2)=0,6,1)),"")</f>
        <v>Musculation matin</v>
      </c>
      <c r="BZ8" s="323" t="str">
        <f ca="1">IFERROR(OFFSET(ASSR!$C$2,MATCH('Plan annuel'!BZ$5,ASSR!$C$3:$C$282,0),51+IF(MOD(COLUMN(),2)=0,6,1)),"")</f>
        <v>Volley après-midi</v>
      </c>
      <c r="CA8" s="323" t="str">
        <f ca="1">IFERROR(OFFSET(ASSR!$C$2,MATCH('Plan annuel'!CA$5,ASSR!$C$3:$C$282,0),51+IF(MOD(COLUMN(),2)=0,6,1)),"")</f>
        <v>Repos journée</v>
      </c>
      <c r="CB8" s="323" t="str">
        <f ca="1">IFERROR(OFFSET(ASSR!$C$2,MATCH('Plan annuel'!CB$5,ASSR!$C$3:$C$282,0),51+IF(MOD(COLUMN(),2)=0,6,1)),"")</f>
        <v>Repos journée</v>
      </c>
      <c r="CC8" s="323" t="str">
        <f ca="1">IFERROR(OFFSET(ASSR!$C$2,MATCH('Plan annuel'!CC$5,ASSR!$C$3:$C$282,0),51+IF(MOD(COLUMN(),2)=0,6,1)),"")</f>
        <v>Musculation matin</v>
      </c>
      <c r="CD8" s="323" t="str">
        <f ca="1">IFERROR(OFFSET(ASSR!$C$2,MATCH('Plan annuel'!CD$5,ASSR!$C$3:$C$282,0),51+IF(MOD(COLUMN(),2)=0,6,1)),"")</f>
        <v>Volley après-midi</v>
      </c>
      <c r="CE8" s="323" t="str">
        <f ca="1">IFERROR(OFFSET(ASSR!$C$2,MATCH('Plan annuel'!CE$5,ASSR!$C$3:$C$282,0),51+IF(MOD(COLUMN(),2)=0,6,1)),"")</f>
        <v>Musculation matin</v>
      </c>
      <c r="CF8" s="323" t="str">
        <f ca="1">IFERROR(OFFSET(ASSR!$C$2,MATCH('Plan annuel'!CF$5,ASSR!$C$3:$C$282,0),51+IF(MOD(COLUMN(),2)=0,6,1)),"")</f>
        <v>Volley après-midi</v>
      </c>
      <c r="CG8" s="323" t="str">
        <f ca="1">IFERROR(OFFSET(ASSR!$C$2,MATCH('Plan annuel'!CG$5,ASSR!$C$3:$C$282,0),51+IF(MOD(COLUMN(),2)=0,6,1)),"")</f>
        <v>Musculation matin</v>
      </c>
      <c r="CH8" s="323" t="str">
        <f ca="1">IFERROR(OFFSET(ASSR!$C$2,MATCH('Plan annuel'!CH$5,ASSR!$C$3:$C$282,0),51+IF(MOD(COLUMN(),2)=0,6,1)),"")</f>
        <v>Repos après-midi</v>
      </c>
      <c r="CI8" s="323" t="str">
        <f ca="1">IFERROR(OFFSET(ASSR!$C$2,MATCH('Plan annuel'!CI$5,ASSR!$C$3:$C$282,0),51+IF(MOD(COLUMN(),2)=0,6,1)),"")</f>
        <v>Repos journée</v>
      </c>
      <c r="CJ8" s="323" t="str">
        <f ca="1">IFERROR(OFFSET(ASSR!$C$2,MATCH('Plan annuel'!CJ$5,ASSR!$C$3:$C$282,0),51+IF(MOD(COLUMN(),2)=0,6,1)),"")</f>
        <v>Repos journée</v>
      </c>
      <c r="CK8" s="323" t="str">
        <f ca="1">IFERROR(OFFSET(ASSR!$C$2,MATCH('Plan annuel'!CK$5,ASSR!$C$3:$C$282,0),51+IF(MOD(COLUMN(),2)=0,6,1)),"")</f>
        <v>Repos matin</v>
      </c>
      <c r="CL8" s="323" t="str">
        <f ca="1">IFERROR(OFFSET(ASSR!$C$2,MATCH('Plan annuel'!CL$5,ASSR!$C$3:$C$282,0),51+IF(MOD(COLUMN(),2)=0,6,1)),"")</f>
        <v>Volley après-midi</v>
      </c>
      <c r="CM8" s="323" t="str">
        <f ca="1">IFERROR(OFFSET(ASSR!$C$2,MATCH('Plan annuel'!CM$5,ASSR!$C$3:$C$282,0),51+IF(MOD(COLUMN(),2)=0,6,1)),"")</f>
        <v>Musculation matin</v>
      </c>
      <c r="CN8" s="323" t="str">
        <f ca="1">IFERROR(OFFSET(ASSR!$C$2,MATCH('Plan annuel'!CN$5,ASSR!$C$3:$C$282,0),51+IF(MOD(COLUMN(),2)=0,6,1)),"")</f>
        <v>Volley après-midi</v>
      </c>
      <c r="CO8" s="323" t="str">
        <f ca="1">IFERROR(OFFSET(ASSR!$C$2,MATCH('Plan annuel'!CO$5,ASSR!$C$3:$C$282,0),51+IF(MOD(COLUMN(),2)=0,6,1)),"")</f>
        <v>Musculation matin</v>
      </c>
      <c r="CP8" s="323" t="str">
        <f ca="1">IFERROR(OFFSET(ASSR!$C$2,MATCH('Plan annuel'!CP$5,ASSR!$C$3:$C$282,0),51+IF(MOD(COLUMN(),2)=0,6,1)),"")</f>
        <v>Volley après-midi</v>
      </c>
      <c r="CQ8" s="323" t="str">
        <f ca="1">IFERROR(OFFSET(ASSR!$C$2,MATCH('Plan annuel'!CQ$5,ASSR!$C$3:$C$282,0),51+IF(MOD(COLUMN(),2)=0,6,1)),"")</f>
        <v>Repos matin</v>
      </c>
      <c r="CR8" s="323" t="str">
        <f ca="1">IFERROR(OFFSET(ASSR!$C$2,MATCH('Plan annuel'!CR$5,ASSR!$C$3:$C$282,0),51+IF(MOD(COLUMN(),2)=0,6,1)),"")</f>
        <v>Volley après-midi</v>
      </c>
      <c r="CS8" s="323" t="str">
        <f ca="1">IFERROR(OFFSET(ASSR!$C$2,MATCH('Plan annuel'!CS$5,ASSR!$C$3:$C$282,0),51+IF(MOD(COLUMN(),2)=0,6,1)),"")</f>
        <v>Musculation matin</v>
      </c>
      <c r="CT8" s="323" t="str">
        <f ca="1">IFERROR(OFFSET(ASSR!$C$2,MATCH('Plan annuel'!CT$5,ASSR!$C$3:$C$282,0),51+IF(MOD(COLUMN(),2)=0,6,1)),"")</f>
        <v>Volley après-midi</v>
      </c>
      <c r="CU8" s="323" t="str">
        <f ca="1">IFERROR(OFFSET(ASSR!$C$2,MATCH('Plan annuel'!CU$5,ASSR!$C$3:$C$282,0),51+IF(MOD(COLUMN(),2)=0,6,1)),"")</f>
        <v>Musculation matin</v>
      </c>
      <c r="CV8" s="323" t="str">
        <f ca="1">IFERROR(OFFSET(ASSR!$C$2,MATCH('Plan annuel'!CV$5,ASSR!$C$3:$C$282,0),51+IF(MOD(COLUMN(),2)=0,6,1)),"")</f>
        <v>Repos après-midi</v>
      </c>
      <c r="CW8" s="323" t="str">
        <f ca="1">IFERROR(OFFSET(ASSR!$C$2,MATCH('Plan annuel'!CW$5,ASSR!$C$3:$C$282,0),51+IF(MOD(COLUMN(),2)=0,6,1)),"")</f>
        <v>Repos journée</v>
      </c>
      <c r="CX8" s="323" t="str">
        <f ca="1">IFERROR(OFFSET(ASSR!$C$2,MATCH('Plan annuel'!CX$5,ASSR!$C$3:$C$282,0),51+IF(MOD(COLUMN(),2)=0,6,1)),"")</f>
        <v>Repos journée</v>
      </c>
      <c r="CY8" s="323" t="str">
        <f ca="1">IFERROR(OFFSET(ASSR!$C$2,MATCH('Plan annuel'!CY$5,ASSR!$C$3:$C$282,0),51+IF(MOD(COLUMN(),2)=0,6,1)),"")</f>
        <v>Repos matin</v>
      </c>
      <c r="CZ8" s="323" t="str">
        <f ca="1">IFERROR(OFFSET(ASSR!$C$2,MATCH('Plan annuel'!CZ$5,ASSR!$C$3:$C$282,0),51+IF(MOD(COLUMN(),2)=0,6,1)),"")</f>
        <v>Volley après-midi</v>
      </c>
      <c r="DA8" s="323" t="str">
        <f ca="1">IFERROR(OFFSET(ASSR!$C$2,MATCH('Plan annuel'!DA$5,ASSR!$C$3:$C$282,0),51+IF(MOD(COLUMN(),2)=0,6,1)),"")</f>
        <v>Musculation matin</v>
      </c>
      <c r="DB8" s="323" t="str">
        <f ca="1">IFERROR(OFFSET(ASSR!$C$2,MATCH('Plan annuel'!DB$5,ASSR!$C$3:$C$282,0),51+IF(MOD(COLUMN(),2)=0,6,1)),"")</f>
        <v>Volley après-midi</v>
      </c>
      <c r="DC8" s="323" t="str">
        <f ca="1">IFERROR(OFFSET(ASSR!$C$2,MATCH('Plan annuel'!DC$5,ASSR!$C$3:$C$282,0),51+IF(MOD(COLUMN(),2)=0,6,1)),"")</f>
        <v>Musculation matin</v>
      </c>
      <c r="DD8" s="323" t="str">
        <f ca="1">IFERROR(OFFSET(ASSR!$C$2,MATCH('Plan annuel'!DD$5,ASSR!$C$3:$C$282,0),51+IF(MOD(COLUMN(),2)=0,6,1)),"")</f>
        <v>Volley après-midi</v>
      </c>
      <c r="DE8" s="323" t="str">
        <f ca="1">IFERROR(OFFSET(ASSR!$C$2,MATCH('Plan annuel'!DE$5,ASSR!$C$3:$C$282,0),51+IF(MOD(COLUMN(),2)=0,6,1)),"")</f>
        <v>Repos matin</v>
      </c>
      <c r="DF8" s="323" t="str">
        <f ca="1">IFERROR(OFFSET(ASSR!$C$2,MATCH('Plan annuel'!DF$5,ASSR!$C$3:$C$282,0),51+IF(MOD(COLUMN(),2)=0,6,1)),"")</f>
        <v>Volley après-midi</v>
      </c>
      <c r="DG8" s="323" t="str">
        <f ca="1">IFERROR(OFFSET(ASSR!$C$2,MATCH('Plan annuel'!DG$5,ASSR!$C$3:$C$282,0),51+IF(MOD(COLUMN(),2)=0,6,1)),"")</f>
        <v>Musculation matin</v>
      </c>
      <c r="DH8" s="323" t="str">
        <f ca="1">IFERROR(OFFSET(ASSR!$C$2,MATCH('Plan annuel'!DH$5,ASSR!$C$3:$C$282,0),51+IF(MOD(COLUMN(),2)=0,6,1)),"")</f>
        <v>Match amical</v>
      </c>
      <c r="DI8" s="323" t="str">
        <f ca="1">IFERROR(OFFSET(ASSR!$C$2,MATCH('Plan annuel'!DI$5,ASSR!$C$3:$C$282,0),51+IF(MOD(COLUMN(),2)=0,6,1)),"")</f>
        <v>Musculation matin</v>
      </c>
      <c r="DJ8" s="323" t="str">
        <f ca="1">IFERROR(OFFSET(ASSR!$C$2,MATCH('Plan annuel'!DJ$5,ASSR!$C$3:$C$282,0),51+IF(MOD(COLUMN(),2)=0,6,1)),"")</f>
        <v>Repos après-midi</v>
      </c>
      <c r="DK8" s="323" t="str">
        <f ca="1">IFERROR(OFFSET(ASSR!$C$2,MATCH('Plan annuel'!DK$5,ASSR!$C$3:$C$282,0),51+IF(MOD(COLUMN(),2)=0,6,1)),"")</f>
        <v>Repos journée</v>
      </c>
      <c r="DL8" s="323" t="str">
        <f ca="1">IFERROR(OFFSET(ASSR!$C$2,MATCH('Plan annuel'!DL$5,ASSR!$C$3:$C$282,0),51+IF(MOD(COLUMN(),2)=0,6,1)),"")</f>
        <v>Repos journée</v>
      </c>
      <c r="DM8" s="323" t="str">
        <f ca="1">IFERROR(OFFSET(ASSR!$C$2,MATCH('Plan annuel'!DM$5,ASSR!$C$3:$C$282,0),51+IF(MOD(COLUMN(),2)=0,6,1)),"")</f>
        <v>Musculation matin</v>
      </c>
      <c r="DN8" s="323" t="str">
        <f ca="1">IFERROR(OFFSET(ASSR!$C$2,MATCH('Plan annuel'!DN$5,ASSR!$C$3:$C$282,0),51+IF(MOD(COLUMN(),2)=0,6,1)),"")</f>
        <v>Volley après-midi</v>
      </c>
      <c r="DO8" s="323" t="str">
        <f ca="1">IFERROR(OFFSET(ASSR!$C$2,MATCH('Plan annuel'!DO$5,ASSR!$C$3:$C$282,0),51+IF(MOD(COLUMN(),2)=0,6,1)),"")</f>
        <v>Volley matin</v>
      </c>
      <c r="DP8" s="323" t="str">
        <f ca="1">IFERROR(OFFSET(ASSR!$C$2,MATCH('Plan annuel'!DP$5,ASSR!$C$3:$C$282,0),51+IF(MOD(COLUMN(),2)=0,6,1)),"")</f>
        <v>Match amical</v>
      </c>
      <c r="DQ8" s="323" t="str">
        <f ca="1">IFERROR(OFFSET(ASSR!$C$2,MATCH('Plan annuel'!DQ$5,ASSR!$C$3:$C$282,0),51+IF(MOD(COLUMN(),2)=0,6,1)),"")</f>
        <v>Musculation matin</v>
      </c>
      <c r="DR8" s="323" t="str">
        <f ca="1">IFERROR(OFFSET(ASSR!$C$2,MATCH('Plan annuel'!DR$5,ASSR!$C$3:$C$282,0),51+IF(MOD(COLUMN(),2)=0,6,1)),"")</f>
        <v>Repos après-midi</v>
      </c>
      <c r="DS8" s="323" t="str">
        <f ca="1">IFERROR(OFFSET(ASSR!$C$2,MATCH('Plan annuel'!DS$5,ASSR!$C$3:$C$282,0),51+IF(MOD(COLUMN(),2)=0,6,1)),"")</f>
        <v>Repos matin</v>
      </c>
      <c r="DT8" s="323" t="str">
        <f ca="1">IFERROR(OFFSET(ASSR!$C$2,MATCH('Plan annuel'!DT$5,ASSR!$C$3:$C$282,0),51+IF(MOD(COLUMN(),2)=0,6,1)),"")</f>
        <v>Volley après-midi</v>
      </c>
      <c r="DU8" s="323" t="str">
        <f ca="1">IFERROR(OFFSET(ASSR!$C$2,MATCH('Plan annuel'!DU$5,ASSR!$C$3:$C$282,0),51+IF(MOD(COLUMN(),2)=0,6,1)),"")</f>
        <v>Musculation matin</v>
      </c>
      <c r="DV8" s="323" t="str">
        <f ca="1">IFERROR(OFFSET(ASSR!$C$2,MATCH('Plan annuel'!DV$5,ASSR!$C$3:$C$282,0),51+IF(MOD(COLUMN(),2)=0,6,1)),"")</f>
        <v>Volley après-midi</v>
      </c>
      <c r="DW8" s="323" t="str">
        <f ca="1">IFERROR(OFFSET(ASSR!$C$2,MATCH('Plan annuel'!DW$5,ASSR!$C$3:$C$282,0),51+IF(MOD(COLUMN(),2)=0,6,1)),"")</f>
        <v>Volley matin</v>
      </c>
      <c r="DX8" s="323" t="str">
        <f ca="1">IFERROR(OFFSET(ASSR!$C$2,MATCH('Plan annuel'!DX$5,ASSR!$C$3:$C$282,0),51+IF(MOD(COLUMN(),2)=0,6,1)),"")</f>
        <v>Match amical</v>
      </c>
      <c r="DY8" s="323" t="str">
        <f ca="1">IFERROR(OFFSET(ASSR!$C$2,MATCH('Plan annuel'!DY$5,ASSR!$C$3:$C$282,0),51+IF(MOD(COLUMN(),2)=0,6,1)),"")</f>
        <v>Repos journée</v>
      </c>
      <c r="DZ8" s="323" t="str">
        <f ca="1">IFERROR(OFFSET(ASSR!$C$2,MATCH('Plan annuel'!DZ$5,ASSR!$C$3:$C$282,0),51+IF(MOD(COLUMN(),2)=0,6,1)),"")</f>
        <v>Repos journée</v>
      </c>
      <c r="EA8" s="323" t="str">
        <f ca="1">IFERROR(OFFSET(ASSR!$C$2,MATCH('Plan annuel'!EA$5,ASSR!$C$3:$C$282,0),51+IF(MOD(COLUMN(),2)=0,6,1)),"")</f>
        <v>Repos matin</v>
      </c>
      <c r="EB8" s="323" t="str">
        <f ca="1">IFERROR(OFFSET(ASSR!$C$2,MATCH('Plan annuel'!EB$5,ASSR!$C$3:$C$282,0),51+IF(MOD(COLUMN(),2)=0,6,1)),"")</f>
        <v>Musculation après-midi</v>
      </c>
      <c r="EC8" s="323" t="str">
        <f ca="1">IFERROR(OFFSET(ASSR!$C$2,MATCH('Plan annuel'!EC$5,ASSR!$C$3:$C$282,0),51+IF(MOD(COLUMN(),2)=0,6,1)),"")</f>
        <v>Volley matin</v>
      </c>
      <c r="ED8" s="323" t="str">
        <f ca="1">IFERROR(OFFSET(ASSR!$C$2,MATCH('Plan annuel'!ED$5,ASSR!$C$3:$C$282,0),51+IF(MOD(COLUMN(),2)=0,6,1)),"")</f>
        <v>Match amical</v>
      </c>
      <c r="EE8" s="323" t="str">
        <f ca="1">IFERROR(OFFSET(ASSR!$C$2,MATCH('Plan annuel'!EE$5,ASSR!$C$3:$C$282,0),51+IF(MOD(COLUMN(),2)=0,6,1)),"")</f>
        <v>Repos matin</v>
      </c>
      <c r="EF8" s="323" t="str">
        <f ca="1">IFERROR(OFFSET(ASSR!$C$2,MATCH('Plan annuel'!EF$5,ASSR!$C$3:$C$282,0),51+IF(MOD(COLUMN(),2)=0,6,1)),"")</f>
        <v>Musculation après-midi</v>
      </c>
      <c r="EG8" s="323" t="str">
        <f ca="1">IFERROR(OFFSET(ASSR!$C$2,MATCH('Plan annuel'!EG$5,ASSR!$C$3:$C$282,0),51+IF(MOD(COLUMN(),2)=0,6,1)),"")</f>
        <v>Repos matin</v>
      </c>
      <c r="EH8" s="323" t="str">
        <f ca="1">IFERROR(OFFSET(ASSR!$C$2,MATCH('Plan annuel'!EH$5,ASSR!$C$3:$C$282,0),51+IF(MOD(COLUMN(),2)=0,6,1)),"")</f>
        <v>Volley après-midi</v>
      </c>
      <c r="EI8" s="323" t="str">
        <f ca="1">IFERROR(OFFSET(ASSR!$C$2,MATCH('Plan annuel'!EI$5,ASSR!$C$3:$C$282,0),51+IF(MOD(COLUMN(),2)=0,6,1)),"")</f>
        <v>Musculation matin</v>
      </c>
      <c r="EJ8" s="323" t="str">
        <f ca="1">IFERROR(OFFSET(ASSR!$C$2,MATCH('Plan annuel'!EJ$5,ASSR!$C$3:$C$282,0),51+IF(MOD(COLUMN(),2)=0,6,1)),"")</f>
        <v>Match amical</v>
      </c>
      <c r="EK8" s="323" t="str">
        <f ca="1">IFERROR(OFFSET(ASSR!$C$2,MATCH('Plan annuel'!EK$5,ASSR!$C$3:$C$282,0),51+IF(MOD(COLUMN(),2)=0,6,1)),"")</f>
        <v>Repos journée</v>
      </c>
      <c r="EL8" s="323" t="str">
        <f ca="1">IFERROR(OFFSET(ASSR!$C$2,MATCH('Plan annuel'!EL$5,ASSR!$C$3:$C$282,0),51+IF(MOD(COLUMN(),2)=0,6,1)),"")</f>
        <v>Repos journée</v>
      </c>
      <c r="EM8" s="323" t="str">
        <f ca="1">IFERROR(OFFSET(ASSR!$C$2,MATCH('Plan annuel'!EM$5,ASSR!$C$3:$C$282,0),51+IF(MOD(COLUMN(),2)=0,6,1)),"")</f>
        <v>Repos journée</v>
      </c>
      <c r="EN8" s="323" t="str">
        <f ca="1">IFERROR(OFFSET(ASSR!$C$2,MATCH('Plan annuel'!EN$5,ASSR!$C$3:$C$282,0),51+IF(MOD(COLUMN(),2)=0,6,1)),"")</f>
        <v>Repos journée</v>
      </c>
      <c r="EO8" s="323" t="str">
        <f ca="1">IFERROR(OFFSET(ASSR!$C$2,MATCH('Plan annuel'!EO$5,ASSR!$C$3:$C$282,0),51+IF(MOD(COLUMN(),2)=0,6,1)),"")</f>
        <v>Musculation matin</v>
      </c>
      <c r="EP8" s="323" t="str">
        <f ca="1">IFERROR(OFFSET(ASSR!$C$2,MATCH('Plan annuel'!EP$5,ASSR!$C$3:$C$282,0),51+IF(MOD(COLUMN(),2)=0,6,1)),"")</f>
        <v>Volley après-midi</v>
      </c>
      <c r="EQ8" s="323" t="str">
        <f ca="1">IFERROR(OFFSET(ASSR!$C$2,MATCH('Plan annuel'!EQ$5,ASSR!$C$3:$C$282,0),51+IF(MOD(COLUMN(),2)=0,6,1)),"")</f>
        <v>Volley matin</v>
      </c>
      <c r="ER8" s="323" t="str">
        <f ca="1">IFERROR(OFFSET(ASSR!$C$2,MATCH('Plan annuel'!ER$5,ASSR!$C$3:$C$282,0),51+IF(MOD(COLUMN(),2)=0,6,1)),"")</f>
        <v>Volley après-midi</v>
      </c>
      <c r="ES8" s="323" t="str">
        <f ca="1">IFERROR(OFFSET(ASSR!$C$2,MATCH('Plan annuel'!ES$5,ASSR!$C$3:$C$282,0),51+IF(MOD(COLUMN(),2)=0,6,1)),"")</f>
        <v>Musculation matin</v>
      </c>
      <c r="ET8" s="323" t="str">
        <f ca="1">IFERROR(OFFSET(ASSR!$C$2,MATCH('Plan annuel'!ET$5,ASSR!$C$3:$C$282,0),51+IF(MOD(COLUMN(),2)=0,6,1)),"")</f>
        <v>Volley après-midi</v>
      </c>
      <c r="EU8" s="323" t="str">
        <f ca="1">IFERROR(OFFSET(ASSR!$C$2,MATCH('Plan annuel'!EU$5,ASSR!$C$3:$C$282,0),51+IF(MOD(COLUMN(),2)=0,6,1)),"")</f>
        <v>Repos matin</v>
      </c>
      <c r="EV8" s="323" t="str">
        <f ca="1">IFERROR(OFFSET(ASSR!$C$2,MATCH('Plan annuel'!EV$5,ASSR!$C$3:$C$282,0),51+IF(MOD(COLUMN(),2)=0,6,1)),"")</f>
        <v>Volley après-midi</v>
      </c>
      <c r="EW8" s="323" t="str">
        <f ca="1">IFERROR(OFFSET(ASSR!$C$2,MATCH('Plan annuel'!EW$5,ASSR!$C$3:$C$282,0),51+IF(MOD(COLUMN(),2)=0,6,1)),"")</f>
        <v>Musculation matin</v>
      </c>
      <c r="EX8" s="323" t="str">
        <f ca="1">IFERROR(OFFSET(ASSR!$C$2,MATCH('Plan annuel'!EX$5,ASSR!$C$3:$C$282,0),51+IF(MOD(COLUMN(),2)=0,6,1)),"")</f>
        <v>Volley après-midi</v>
      </c>
      <c r="EY8" s="323" t="str">
        <f ca="1">IFERROR(OFFSET(ASSR!$C$2,MATCH('Plan annuel'!EY$5,ASSR!$C$3:$C$282,0),51+IF(MOD(COLUMN(),2)=0,6,1)),"")</f>
        <v>Décrassage</v>
      </c>
      <c r="EZ8" s="323" t="str">
        <f ca="1">IFERROR(OFFSET(ASSR!$C$2,MATCH('Plan annuel'!EZ$5,ASSR!$C$3:$C$282,0),51+IF(MOD(COLUMN(),2)=0,6,1)),"")</f>
        <v>Match amical</v>
      </c>
      <c r="FA8" s="323" t="str">
        <f ca="1">IFERROR(OFFSET(ASSR!$C$2,MATCH('Plan annuel'!FA$5,ASSR!$C$3:$C$282,0),51+IF(MOD(COLUMN(),2)=0,6,1)),"")</f>
        <v>Repos journée</v>
      </c>
      <c r="FB8" s="323" t="str">
        <f ca="1">IFERROR(OFFSET(ASSR!$C$2,MATCH('Plan annuel'!FB$5,ASSR!$C$3:$C$282,0),51+IF(MOD(COLUMN(),2)=0,6,1)),"")</f>
        <v>Repos journée</v>
      </c>
      <c r="FC8" s="323" t="str">
        <f ca="1">IFERROR(OFFSET(ASSR!$C$2,MATCH('Plan annuel'!FC$5,ASSR!$C$3:$C$282,0),51+IF(MOD(COLUMN(),2)=0,6,1)),"")</f>
        <v>Musculation matin</v>
      </c>
      <c r="FD8" s="323" t="str">
        <f ca="1">IFERROR(OFFSET(ASSR!$C$2,MATCH('Plan annuel'!FD$5,ASSR!$C$3:$C$282,0),51+IF(MOD(COLUMN(),2)=0,6,1)),"")</f>
        <v>Volley après-midi</v>
      </c>
      <c r="FE8" s="323" t="str">
        <f ca="1">IFERROR(OFFSET(ASSR!$C$2,MATCH('Plan annuel'!FE$5,ASSR!$C$3:$C$282,0),51+IF(MOD(COLUMN(),2)=0,6,1)),"")</f>
        <v>Volley matin</v>
      </c>
      <c r="FF8" s="323" t="str">
        <f ca="1">IFERROR(OFFSET(ASSR!$C$2,MATCH('Plan annuel'!FF$5,ASSR!$C$3:$C$282,0),51+IF(MOD(COLUMN(),2)=0,6,1)),"")</f>
        <v>Volley après-midi</v>
      </c>
      <c r="FG8" s="323" t="str">
        <f ca="1">IFERROR(OFFSET(ASSR!$C$2,MATCH('Plan annuel'!FG$5,ASSR!$C$3:$C$282,0),51+IF(MOD(COLUMN(),2)=0,6,1)),"")</f>
        <v>Musculation matin</v>
      </c>
      <c r="FH8" s="323" t="str">
        <f ca="1">IFERROR(OFFSET(ASSR!$C$2,MATCH('Plan annuel'!FH$5,ASSR!$C$3:$C$282,0),51+IF(MOD(COLUMN(),2)=0,6,1)),"")</f>
        <v>Volley après-midi</v>
      </c>
      <c r="FI8" s="323" t="str">
        <f ca="1">IFERROR(OFFSET(ASSR!$C$2,MATCH('Plan annuel'!FI$5,ASSR!$C$3:$C$282,0),51+IF(MOD(COLUMN(),2)=0,6,1)),"")</f>
        <v>Repos matin</v>
      </c>
      <c r="FJ8" s="323" t="str">
        <f ca="1">IFERROR(OFFSET(ASSR!$C$2,MATCH('Plan annuel'!FJ$5,ASSR!$C$3:$C$282,0),51+IF(MOD(COLUMN(),2)=0,6,1)),"")</f>
        <v>Volley après-midi</v>
      </c>
      <c r="FK8" s="323" t="str">
        <f ca="1">IFERROR(OFFSET(ASSR!$C$2,MATCH('Plan annuel'!FK$5,ASSR!$C$3:$C$282,0),51+IF(MOD(COLUMN(),2)=0,6,1)),"")</f>
        <v>Musculation matin</v>
      </c>
      <c r="FL8" s="323" t="str">
        <f ca="1">IFERROR(OFFSET(ASSR!$C$2,MATCH('Plan annuel'!FL$5,ASSR!$C$3:$C$282,0),51+IF(MOD(COLUMN(),2)=0,6,1)),"")</f>
        <v>Volley après-midi</v>
      </c>
      <c r="FM8" s="323" t="str">
        <f ca="1">IFERROR(OFFSET(ASSR!$C$2,MATCH('Plan annuel'!FM$5,ASSR!$C$3:$C$282,0),51+IF(MOD(COLUMN(),2)=0,6,1)),"")</f>
        <v>Décrassage</v>
      </c>
      <c r="FN8" s="323" t="str">
        <f ca="1">IFERROR(OFFSET(ASSR!$C$2,MATCH('Plan annuel'!FN$5,ASSR!$C$3:$C$282,0),51+IF(MOD(COLUMN(),2)=0,6,1)),"")</f>
        <v>Match officiel domicile</v>
      </c>
      <c r="FO8" s="323" t="str">
        <f ca="1">IFERROR(OFFSET(ASSR!$C$2,MATCH('Plan annuel'!FO$5,ASSR!$C$3:$C$282,0),51+IF(MOD(COLUMN(),2)=0,6,1)),"")</f>
        <v>Repos journée</v>
      </c>
      <c r="FP8" s="323" t="str">
        <f ca="1">IFERROR(OFFSET(ASSR!$C$2,MATCH('Plan annuel'!FP$5,ASSR!$C$3:$C$282,0),51+IF(MOD(COLUMN(),2)=0,6,1)),"")</f>
        <v>Repos journée</v>
      </c>
    </row>
    <row r="9" spans="1:172" s="2" customFormat="1" ht="14.25" customHeight="1" x14ac:dyDescent="0.2">
      <c r="A9" s="283"/>
      <c r="B9" s="289" t="s">
        <v>9</v>
      </c>
      <c r="C9" s="290"/>
      <c r="D9" s="291"/>
      <c r="E9" s="9"/>
      <c r="F9" s="6"/>
      <c r="G9" s="7"/>
      <c r="H9" s="6"/>
      <c r="I9" s="7"/>
      <c r="J9" s="6"/>
      <c r="K9" s="7"/>
      <c r="L9" s="6"/>
      <c r="M9" s="7"/>
      <c r="N9" s="6"/>
      <c r="O9" s="7"/>
      <c r="P9" s="6"/>
      <c r="Q9" s="7"/>
      <c r="R9" s="8"/>
      <c r="S9" s="9"/>
      <c r="T9" s="6"/>
      <c r="U9" s="7"/>
      <c r="V9" s="6"/>
      <c r="W9" s="7"/>
      <c r="X9" s="6"/>
      <c r="Y9" s="7"/>
      <c r="Z9" s="6"/>
      <c r="AA9" s="7"/>
      <c r="AB9" s="6"/>
      <c r="AC9" s="7"/>
      <c r="AD9" s="6"/>
      <c r="AE9" s="7"/>
      <c r="AF9" s="8"/>
      <c r="AG9" s="9"/>
      <c r="AH9" s="6"/>
      <c r="AI9" s="7"/>
      <c r="AJ9" s="6"/>
      <c r="AK9" s="7"/>
      <c r="AL9" s="6"/>
      <c r="AM9" s="7"/>
      <c r="AN9" s="6"/>
      <c r="AO9" s="7"/>
      <c r="AP9" s="6"/>
      <c r="AQ9" s="7"/>
      <c r="AR9" s="6"/>
      <c r="AS9" s="7"/>
      <c r="AT9" s="8"/>
      <c r="AU9" s="9"/>
      <c r="AV9" s="6"/>
      <c r="AW9" s="7"/>
      <c r="AX9" s="6"/>
      <c r="AY9" s="7"/>
      <c r="AZ9" s="6"/>
      <c r="BA9" s="7"/>
      <c r="BB9" s="6"/>
      <c r="BC9" s="7"/>
      <c r="BD9" s="6"/>
      <c r="BE9" s="7"/>
      <c r="BF9" s="6"/>
      <c r="BG9" s="7"/>
      <c r="BH9" s="8"/>
      <c r="BI9" s="9"/>
      <c r="BJ9" s="6"/>
      <c r="BK9" s="7"/>
      <c r="BL9" s="6"/>
      <c r="BM9" s="7"/>
      <c r="BN9" s="6"/>
      <c r="BO9" s="7"/>
      <c r="BP9" s="6"/>
      <c r="BQ9" s="7"/>
      <c r="BR9" s="6"/>
      <c r="BS9" s="7"/>
      <c r="BT9" s="6"/>
      <c r="BU9" s="7"/>
      <c r="BV9" s="8"/>
      <c r="BW9" s="9"/>
      <c r="BX9" s="6"/>
      <c r="BY9" s="7"/>
      <c r="BZ9" s="6"/>
      <c r="CA9" s="7"/>
      <c r="CB9" s="6"/>
      <c r="CC9" s="7"/>
      <c r="CD9" s="6"/>
      <c r="CE9" s="7"/>
      <c r="CF9" s="6"/>
      <c r="CG9" s="7"/>
      <c r="CH9" s="6"/>
      <c r="CI9" s="7"/>
      <c r="CJ9" s="8"/>
      <c r="CK9" s="9"/>
      <c r="CL9" s="6"/>
      <c r="CM9" s="7"/>
      <c r="CN9" s="6"/>
      <c r="CO9" s="7"/>
      <c r="CP9" s="6"/>
      <c r="CQ9" s="7"/>
      <c r="CR9" s="6"/>
      <c r="CS9" s="7"/>
      <c r="CT9" s="6"/>
      <c r="CU9" s="7"/>
      <c r="CV9" s="6"/>
      <c r="CW9" s="7"/>
      <c r="CX9" s="8"/>
      <c r="CY9" s="5"/>
      <c r="CZ9" s="6"/>
      <c r="DA9" s="7"/>
      <c r="DB9" s="6"/>
      <c r="DC9" s="7"/>
      <c r="DD9" s="6"/>
      <c r="DE9" s="7"/>
      <c r="DF9" s="6"/>
      <c r="DG9" s="7"/>
      <c r="DH9" s="6"/>
      <c r="DI9" s="7"/>
      <c r="DJ9" s="6"/>
      <c r="DK9" s="7"/>
      <c r="DL9" s="8"/>
      <c r="DM9" s="5"/>
      <c r="DN9" s="6"/>
      <c r="DO9" s="7"/>
      <c r="DP9" s="6"/>
      <c r="DQ9" s="7"/>
      <c r="DR9" s="6"/>
      <c r="DS9" s="7"/>
      <c r="DT9" s="6"/>
      <c r="DU9" s="7"/>
      <c r="DV9" s="6"/>
      <c r="DW9" s="7"/>
      <c r="DX9" s="6"/>
      <c r="DY9" s="7"/>
      <c r="DZ9" s="8"/>
      <c r="EA9" s="5"/>
      <c r="EB9" s="6"/>
      <c r="EC9" s="7"/>
      <c r="ED9" s="6"/>
      <c r="EE9" s="7"/>
      <c r="EF9" s="6"/>
      <c r="EG9" s="7"/>
      <c r="EH9" s="6"/>
      <c r="EI9" s="7"/>
      <c r="EJ9" s="6"/>
      <c r="EK9" s="7"/>
      <c r="EL9" s="6"/>
      <c r="EM9" s="7"/>
      <c r="EN9" s="8"/>
      <c r="EO9" s="5"/>
      <c r="EP9" s="6"/>
      <c r="EQ9" s="7"/>
      <c r="ER9" s="6"/>
      <c r="ES9" s="7"/>
      <c r="ET9" s="6"/>
      <c r="EU9" s="7"/>
      <c r="EV9" s="6"/>
      <c r="EW9" s="7"/>
      <c r="EX9" s="6"/>
      <c r="EY9" s="7"/>
      <c r="EZ9" s="6"/>
      <c r="FA9" s="7"/>
      <c r="FB9" s="8"/>
      <c r="FC9" s="5"/>
      <c r="FD9" s="6"/>
      <c r="FE9" s="7"/>
      <c r="FF9" s="6"/>
      <c r="FG9" s="7"/>
      <c r="FH9" s="6"/>
      <c r="FI9" s="7"/>
      <c r="FJ9" s="6"/>
      <c r="FK9" s="7"/>
      <c r="FL9" s="6"/>
      <c r="FM9" s="7"/>
      <c r="FN9" s="6"/>
      <c r="FO9" s="7"/>
      <c r="FP9" s="8"/>
    </row>
    <row r="10" spans="1:172" s="2" customFormat="1" ht="14.25" customHeight="1" thickBot="1" x14ac:dyDescent="0.25">
      <c r="A10" s="283"/>
      <c r="B10" s="289" t="s">
        <v>10</v>
      </c>
      <c r="C10" s="290"/>
      <c r="D10" s="291"/>
      <c r="E10" s="14"/>
      <c r="F10" s="11"/>
      <c r="G10" s="12"/>
      <c r="H10" s="11"/>
      <c r="I10" s="12"/>
      <c r="J10" s="11"/>
      <c r="K10" s="12"/>
      <c r="L10" s="11"/>
      <c r="M10" s="12"/>
      <c r="N10" s="11"/>
      <c r="O10" s="12"/>
      <c r="P10" s="11"/>
      <c r="Q10" s="12"/>
      <c r="R10" s="13"/>
      <c r="S10" s="14"/>
      <c r="T10" s="11"/>
      <c r="U10" s="12"/>
      <c r="V10" s="11"/>
      <c r="W10" s="12"/>
      <c r="X10" s="11"/>
      <c r="Y10" s="12"/>
      <c r="Z10" s="11"/>
      <c r="AA10" s="12"/>
      <c r="AB10" s="11"/>
      <c r="AC10" s="12"/>
      <c r="AD10" s="11"/>
      <c r="AE10" s="12"/>
      <c r="AF10" s="13"/>
      <c r="AG10" s="14"/>
      <c r="AH10" s="11"/>
      <c r="AI10" s="12"/>
      <c r="AJ10" s="11"/>
      <c r="AK10" s="12"/>
      <c r="AL10" s="11"/>
      <c r="AM10" s="12"/>
      <c r="AN10" s="11"/>
      <c r="AO10" s="12"/>
      <c r="AP10" s="11"/>
      <c r="AQ10" s="12"/>
      <c r="AR10" s="11"/>
      <c r="AS10" s="12"/>
      <c r="AT10" s="13"/>
      <c r="AU10" s="14"/>
      <c r="AV10" s="11"/>
      <c r="AW10" s="12"/>
      <c r="AX10" s="11"/>
      <c r="AY10" s="12"/>
      <c r="AZ10" s="11"/>
      <c r="BA10" s="12"/>
      <c r="BB10" s="11"/>
      <c r="BC10" s="12"/>
      <c r="BD10" s="11"/>
      <c r="BE10" s="12"/>
      <c r="BF10" s="11"/>
      <c r="BG10" s="12"/>
      <c r="BH10" s="13"/>
      <c r="BI10" s="14"/>
      <c r="BJ10" s="11"/>
      <c r="BK10" s="12"/>
      <c r="BL10" s="11"/>
      <c r="BM10" s="12"/>
      <c r="BN10" s="11"/>
      <c r="BO10" s="12"/>
      <c r="BP10" s="11"/>
      <c r="BQ10" s="12"/>
      <c r="BR10" s="11"/>
      <c r="BS10" s="12"/>
      <c r="BT10" s="11"/>
      <c r="BU10" s="12"/>
      <c r="BV10" s="13"/>
      <c r="BW10" s="14"/>
      <c r="BX10" s="11"/>
      <c r="BY10" s="12"/>
      <c r="BZ10" s="11"/>
      <c r="CA10" s="12"/>
      <c r="CB10" s="11"/>
      <c r="CC10" s="12"/>
      <c r="CD10" s="11"/>
      <c r="CE10" s="12"/>
      <c r="CF10" s="11"/>
      <c r="CG10" s="12"/>
      <c r="CH10" s="11"/>
      <c r="CI10" s="12"/>
      <c r="CJ10" s="13"/>
      <c r="CK10" s="14"/>
      <c r="CL10" s="11"/>
      <c r="CM10" s="12"/>
      <c r="CN10" s="11"/>
      <c r="CO10" s="12"/>
      <c r="CP10" s="11"/>
      <c r="CQ10" s="12"/>
      <c r="CR10" s="11"/>
      <c r="CS10" s="12"/>
      <c r="CT10" s="11"/>
      <c r="CU10" s="12"/>
      <c r="CV10" s="11"/>
      <c r="CW10" s="12"/>
      <c r="CX10" s="13"/>
      <c r="CY10" s="10"/>
      <c r="CZ10" s="11"/>
      <c r="DA10" s="12"/>
      <c r="DB10" s="11"/>
      <c r="DC10" s="12"/>
      <c r="DD10" s="11"/>
      <c r="DE10" s="12"/>
      <c r="DF10" s="11"/>
      <c r="DG10" s="12"/>
      <c r="DH10" s="11"/>
      <c r="DI10" s="12"/>
      <c r="DJ10" s="11"/>
      <c r="DK10" s="12"/>
      <c r="DL10" s="13"/>
      <c r="DM10" s="10"/>
      <c r="DN10" s="11"/>
      <c r="DO10" s="12"/>
      <c r="DP10" s="11"/>
      <c r="DQ10" s="12"/>
      <c r="DR10" s="11"/>
      <c r="DS10" s="12"/>
      <c r="DT10" s="11"/>
      <c r="DU10" s="12"/>
      <c r="DV10" s="11"/>
      <c r="DW10" s="12"/>
      <c r="DX10" s="11"/>
      <c r="DY10" s="12"/>
      <c r="DZ10" s="13"/>
      <c r="EA10" s="10"/>
      <c r="EB10" s="11"/>
      <c r="EC10" s="12"/>
      <c r="ED10" s="11"/>
      <c r="EE10" s="12"/>
      <c r="EF10" s="11"/>
      <c r="EG10" s="12"/>
      <c r="EH10" s="11"/>
      <c r="EI10" s="12"/>
      <c r="EJ10" s="11"/>
      <c r="EK10" s="12"/>
      <c r="EL10" s="11"/>
      <c r="EM10" s="12"/>
      <c r="EN10" s="13"/>
      <c r="EO10" s="10"/>
      <c r="EP10" s="11"/>
      <c r="EQ10" s="12"/>
      <c r="ER10" s="11"/>
      <c r="ES10" s="12"/>
      <c r="ET10" s="11"/>
      <c r="EU10" s="12"/>
      <c r="EV10" s="11"/>
      <c r="EW10" s="12"/>
      <c r="EX10" s="11"/>
      <c r="EY10" s="12"/>
      <c r="EZ10" s="11"/>
      <c r="FA10" s="12"/>
      <c r="FB10" s="13"/>
      <c r="FC10" s="10"/>
      <c r="FD10" s="11"/>
      <c r="FE10" s="12"/>
      <c r="FF10" s="11"/>
      <c r="FG10" s="12"/>
      <c r="FH10" s="11"/>
      <c r="FI10" s="12"/>
      <c r="FJ10" s="11"/>
      <c r="FK10" s="12"/>
      <c r="FL10" s="11"/>
      <c r="FM10" s="12"/>
      <c r="FN10" s="11"/>
      <c r="FO10" s="12"/>
      <c r="FP10" s="13"/>
    </row>
    <row r="11" spans="1:172" s="15" customFormat="1" ht="13.5" customHeight="1" thickBot="1" x14ac:dyDescent="0.25">
      <c r="A11" s="283"/>
      <c r="B11" s="292" t="s">
        <v>11</v>
      </c>
      <c r="C11" s="293"/>
      <c r="D11" s="294"/>
      <c r="E11" s="295">
        <v>-1</v>
      </c>
      <c r="F11" s="296"/>
      <c r="G11" s="296"/>
      <c r="H11" s="297"/>
      <c r="I11" s="297"/>
      <c r="J11" s="297"/>
      <c r="K11" s="297"/>
      <c r="L11" s="297"/>
      <c r="M11" s="297"/>
      <c r="N11" s="297"/>
      <c r="O11" s="297"/>
      <c r="P11" s="297"/>
      <c r="Q11" s="297"/>
      <c r="R11" s="297"/>
      <c r="S11" s="279">
        <v>-2</v>
      </c>
      <c r="T11" s="280"/>
      <c r="U11" s="280"/>
      <c r="V11" s="280"/>
      <c r="W11" s="280"/>
      <c r="X11" s="280"/>
      <c r="Y11" s="280"/>
      <c r="Z11" s="280"/>
      <c r="AA11" s="280"/>
      <c r="AB11" s="280"/>
      <c r="AC11" s="280"/>
      <c r="AD11" s="280"/>
      <c r="AE11" s="280"/>
      <c r="AF11" s="281"/>
      <c r="AG11" s="279">
        <v>-3</v>
      </c>
      <c r="AH11" s="280"/>
      <c r="AI11" s="280"/>
      <c r="AJ11" s="280"/>
      <c r="AK11" s="280"/>
      <c r="AL11" s="280"/>
      <c r="AM11" s="280"/>
      <c r="AN11" s="280"/>
      <c r="AO11" s="280"/>
      <c r="AP11" s="280"/>
      <c r="AQ11" s="280"/>
      <c r="AR11" s="280"/>
      <c r="AS11" s="280"/>
      <c r="AT11" s="281"/>
      <c r="AU11" s="279">
        <v>-4</v>
      </c>
      <c r="AV11" s="280"/>
      <c r="AW11" s="280"/>
      <c r="AX11" s="280"/>
      <c r="AY11" s="280"/>
      <c r="AZ11" s="280"/>
      <c r="BA11" s="280"/>
      <c r="BB11" s="280"/>
      <c r="BC11" s="280"/>
      <c r="BD11" s="280"/>
      <c r="BE11" s="280"/>
      <c r="BF11" s="280"/>
      <c r="BG11" s="280"/>
      <c r="BH11" s="281"/>
      <c r="BI11" s="279">
        <v>1</v>
      </c>
      <c r="BJ11" s="280"/>
      <c r="BK11" s="280"/>
      <c r="BL11" s="280"/>
      <c r="BM11" s="280"/>
      <c r="BN11" s="280"/>
      <c r="BO11" s="280"/>
      <c r="BP11" s="280"/>
      <c r="BQ11" s="280"/>
      <c r="BR11" s="280"/>
      <c r="BS11" s="280"/>
      <c r="BT11" s="280"/>
      <c r="BU11" s="280"/>
      <c r="BV11" s="281"/>
      <c r="BW11" s="279">
        <f>BI11+1</f>
        <v>2</v>
      </c>
      <c r="BX11" s="280"/>
      <c r="BY11" s="280"/>
      <c r="BZ11" s="280"/>
      <c r="CA11" s="280"/>
      <c r="CB11" s="280"/>
      <c r="CC11" s="280"/>
      <c r="CD11" s="280"/>
      <c r="CE11" s="280"/>
      <c r="CF11" s="280"/>
      <c r="CG11" s="280"/>
      <c r="CH11" s="280"/>
      <c r="CI11" s="280"/>
      <c r="CJ11" s="281"/>
      <c r="CK11" s="279">
        <f>BW11+1</f>
        <v>3</v>
      </c>
      <c r="CL11" s="280"/>
      <c r="CM11" s="280"/>
      <c r="CN11" s="280"/>
      <c r="CO11" s="280"/>
      <c r="CP11" s="280"/>
      <c r="CQ11" s="280"/>
      <c r="CR11" s="280"/>
      <c r="CS11" s="280"/>
      <c r="CT11" s="280"/>
      <c r="CU11" s="280"/>
      <c r="CV11" s="280"/>
      <c r="CW11" s="280"/>
      <c r="CX11" s="281"/>
      <c r="CY11" s="279">
        <f>CK11+1</f>
        <v>4</v>
      </c>
      <c r="CZ11" s="280"/>
      <c r="DA11" s="280"/>
      <c r="DB11" s="280"/>
      <c r="DC11" s="280"/>
      <c r="DD11" s="280"/>
      <c r="DE11" s="280"/>
      <c r="DF11" s="280"/>
      <c r="DG11" s="280"/>
      <c r="DH11" s="280"/>
      <c r="DI11" s="280"/>
      <c r="DJ11" s="280"/>
      <c r="DK11" s="280"/>
      <c r="DL11" s="281"/>
      <c r="DM11" s="279">
        <f>CY11+1</f>
        <v>5</v>
      </c>
      <c r="DN11" s="280"/>
      <c r="DO11" s="280"/>
      <c r="DP11" s="280"/>
      <c r="DQ11" s="280"/>
      <c r="DR11" s="280"/>
      <c r="DS11" s="280"/>
      <c r="DT11" s="280"/>
      <c r="DU11" s="280"/>
      <c r="DV11" s="280"/>
      <c r="DW11" s="280"/>
      <c r="DX11" s="280"/>
      <c r="DY11" s="280"/>
      <c r="DZ11" s="281"/>
      <c r="EA11" s="279">
        <f>DM11+1</f>
        <v>6</v>
      </c>
      <c r="EB11" s="280"/>
      <c r="EC11" s="280"/>
      <c r="ED11" s="280"/>
      <c r="EE11" s="280"/>
      <c r="EF11" s="280"/>
      <c r="EG11" s="280"/>
      <c r="EH11" s="280"/>
      <c r="EI11" s="280"/>
      <c r="EJ11" s="280"/>
      <c r="EK11" s="280"/>
      <c r="EL11" s="280"/>
      <c r="EM11" s="280"/>
      <c r="EN11" s="281"/>
      <c r="EO11" s="279">
        <f>EA11+1</f>
        <v>7</v>
      </c>
      <c r="EP11" s="280"/>
      <c r="EQ11" s="280"/>
      <c r="ER11" s="280"/>
      <c r="ES11" s="280"/>
      <c r="ET11" s="280"/>
      <c r="EU11" s="280"/>
      <c r="EV11" s="280"/>
      <c r="EW11" s="280"/>
      <c r="EX11" s="280"/>
      <c r="EY11" s="280"/>
      <c r="EZ11" s="280"/>
      <c r="FA11" s="280"/>
      <c r="FB11" s="281"/>
      <c r="FC11" s="279">
        <f>EO11+1</f>
        <v>8</v>
      </c>
      <c r="FD11" s="280"/>
      <c r="FE11" s="280"/>
      <c r="FF11" s="280"/>
      <c r="FG11" s="280"/>
      <c r="FH11" s="280"/>
      <c r="FI11" s="280"/>
      <c r="FJ11" s="280"/>
      <c r="FK11" s="280"/>
      <c r="FL11" s="280"/>
      <c r="FM11" s="280"/>
      <c r="FN11" s="280"/>
      <c r="FO11" s="280"/>
      <c r="FP11" s="281"/>
    </row>
    <row r="12" spans="1:172" s="15" customFormat="1" ht="13.5" customHeight="1" x14ac:dyDescent="0.2">
      <c r="A12" s="284"/>
      <c r="B12" s="276" t="s">
        <v>12</v>
      </c>
      <c r="C12" s="277"/>
      <c r="D12" s="278"/>
      <c r="E12" s="30"/>
      <c r="F12" s="31"/>
      <c r="G12" s="31"/>
      <c r="H12" s="31"/>
      <c r="I12" s="31"/>
      <c r="J12" s="31"/>
      <c r="K12" s="31"/>
      <c r="L12" s="31"/>
      <c r="M12" s="31"/>
      <c r="N12" s="31"/>
      <c r="O12" s="31"/>
      <c r="P12" s="31"/>
      <c r="Q12" s="31"/>
      <c r="R12" s="31"/>
      <c r="S12" s="31"/>
      <c r="T12" s="31"/>
      <c r="U12" s="3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/>
      <c r="AH12" s="31"/>
      <c r="AI12" s="31"/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1"/>
      <c r="AV12" s="31"/>
      <c r="AW12" s="31"/>
      <c r="AX12" s="31"/>
      <c r="AY12" s="31"/>
      <c r="AZ12" s="31"/>
      <c r="BA12" s="31"/>
      <c r="BB12" s="31"/>
      <c r="BC12" s="31"/>
      <c r="BD12" s="31"/>
      <c r="BE12" s="31"/>
      <c r="BF12" s="31"/>
      <c r="BG12" s="31"/>
      <c r="BH12" s="31"/>
      <c r="BI12" s="31"/>
      <c r="BJ12" s="31"/>
      <c r="BK12" s="31"/>
      <c r="BL12" s="31"/>
      <c r="BM12" s="31"/>
      <c r="BN12" s="31"/>
      <c r="BO12" s="31"/>
      <c r="BP12" s="31"/>
      <c r="BQ12" s="31"/>
      <c r="BR12" s="31"/>
      <c r="BS12" s="31"/>
      <c r="BT12" s="31"/>
      <c r="BU12" s="31"/>
      <c r="BV12" s="31"/>
      <c r="BW12" s="31"/>
      <c r="BX12" s="31"/>
      <c r="BY12" s="31"/>
      <c r="BZ12" s="31"/>
      <c r="CA12" s="31"/>
      <c r="CB12" s="31"/>
      <c r="CC12" s="31"/>
      <c r="CD12" s="31"/>
      <c r="CE12" s="31"/>
      <c r="CF12" s="31"/>
      <c r="CG12" s="31"/>
      <c r="CH12" s="31"/>
      <c r="CI12" s="31"/>
      <c r="CJ12" s="31"/>
      <c r="CK12" s="31"/>
      <c r="CL12" s="31"/>
      <c r="CM12" s="31"/>
      <c r="CN12" s="31"/>
      <c r="CO12" s="31"/>
      <c r="CP12" s="31"/>
      <c r="CQ12" s="31"/>
      <c r="CR12" s="31"/>
      <c r="CS12" s="31"/>
      <c r="CT12" s="31"/>
      <c r="CU12" s="31"/>
      <c r="CV12" s="31"/>
      <c r="CW12" s="31"/>
      <c r="CX12" s="31"/>
      <c r="CY12" s="31"/>
      <c r="CZ12" s="31"/>
      <c r="DA12" s="31"/>
      <c r="DB12" s="31"/>
      <c r="DC12" s="31"/>
      <c r="DD12" s="31"/>
      <c r="DE12" s="31"/>
      <c r="DF12" s="31"/>
      <c r="DG12" s="31"/>
      <c r="DH12" s="31"/>
      <c r="DI12" s="31"/>
      <c r="DJ12" s="31"/>
      <c r="DK12" s="31"/>
      <c r="DL12" s="31"/>
      <c r="DM12" s="31"/>
      <c r="DN12" s="31"/>
      <c r="DO12" s="31"/>
      <c r="DP12" s="31"/>
      <c r="DQ12" s="31"/>
      <c r="DR12" s="31"/>
      <c r="DS12" s="31"/>
      <c r="DT12" s="31"/>
      <c r="DU12" s="31"/>
      <c r="DV12" s="31"/>
      <c r="DW12" s="31"/>
      <c r="DX12" s="31"/>
      <c r="DY12" s="31"/>
      <c r="DZ12" s="31"/>
      <c r="EA12" s="31"/>
      <c r="EB12" s="31"/>
      <c r="EC12" s="31"/>
      <c r="ED12" s="31"/>
      <c r="EE12" s="31"/>
      <c r="EF12" s="31"/>
      <c r="EG12" s="31"/>
      <c r="EH12" s="31"/>
      <c r="EI12" s="31"/>
      <c r="EJ12" s="31"/>
      <c r="EK12" s="31"/>
      <c r="EL12" s="31"/>
      <c r="EM12" s="31"/>
      <c r="EN12" s="31"/>
      <c r="EO12" s="31"/>
      <c r="EP12" s="31"/>
      <c r="EQ12" s="31"/>
      <c r="ER12" s="31"/>
      <c r="ES12" s="31"/>
      <c r="ET12" s="31"/>
      <c r="EU12" s="31"/>
      <c r="EV12" s="31"/>
      <c r="EW12" s="31"/>
      <c r="EX12" s="31"/>
      <c r="EY12" s="31"/>
      <c r="EZ12" s="31"/>
      <c r="FA12" s="31"/>
      <c r="FB12" s="31"/>
      <c r="FC12" s="31"/>
      <c r="FD12" s="31"/>
      <c r="FE12" s="31"/>
      <c r="FF12" s="31"/>
      <c r="FG12" s="31"/>
      <c r="FH12" s="31"/>
      <c r="FI12" s="31"/>
      <c r="FJ12" s="31"/>
      <c r="FK12" s="31"/>
      <c r="FL12" s="31"/>
      <c r="FM12" s="31"/>
      <c r="FN12" s="31"/>
      <c r="FO12" s="31"/>
      <c r="FP12" s="31"/>
    </row>
    <row r="13" spans="1:172" s="15" customFormat="1" ht="13.5" customHeight="1" thickBot="1" x14ac:dyDescent="0.25">
      <c r="A13" s="285"/>
      <c r="B13" s="298" t="s">
        <v>13</v>
      </c>
      <c r="C13" s="293"/>
      <c r="D13" s="294"/>
      <c r="E13" s="32"/>
      <c r="F13" s="33"/>
      <c r="G13" s="33"/>
      <c r="H13" s="33"/>
      <c r="I13" s="33"/>
      <c r="J13" s="33"/>
      <c r="K13" s="33"/>
      <c r="L13" s="33"/>
      <c r="M13" s="33"/>
      <c r="N13" s="33"/>
      <c r="O13" s="33"/>
      <c r="P13" s="33"/>
      <c r="Q13" s="33"/>
      <c r="R13" s="33"/>
      <c r="S13" s="33"/>
      <c r="T13" s="33"/>
      <c r="U13" s="33"/>
      <c r="V13" s="33"/>
      <c r="W13" s="33"/>
      <c r="X13" s="33"/>
      <c r="Y13" s="33"/>
      <c r="Z13" s="33"/>
      <c r="AA13" s="33"/>
      <c r="AB13" s="33"/>
      <c r="AC13" s="33"/>
      <c r="AD13" s="33"/>
      <c r="AE13" s="33"/>
      <c r="AF13" s="33"/>
      <c r="AG13" s="33"/>
      <c r="AH13" s="33"/>
      <c r="AI13" s="33"/>
      <c r="AJ13" s="33"/>
      <c r="AK13" s="33"/>
      <c r="AL13" s="33"/>
      <c r="AM13" s="33"/>
      <c r="AN13" s="33"/>
      <c r="AO13" s="33"/>
      <c r="AP13" s="33"/>
      <c r="AQ13" s="33"/>
      <c r="AR13" s="33"/>
      <c r="AS13" s="33"/>
      <c r="AT13" s="33"/>
      <c r="AU13" s="33"/>
      <c r="AV13" s="33"/>
      <c r="AW13" s="33"/>
      <c r="AX13" s="33"/>
      <c r="AY13" s="33"/>
      <c r="AZ13" s="33"/>
      <c r="BA13" s="33"/>
      <c r="BB13" s="33"/>
      <c r="BC13" s="33"/>
      <c r="BD13" s="33"/>
      <c r="BE13" s="33"/>
      <c r="BF13" s="33"/>
      <c r="BG13" s="33"/>
      <c r="BH13" s="33"/>
      <c r="BI13" s="33"/>
      <c r="BJ13" s="33"/>
      <c r="BK13" s="33"/>
      <c r="BL13" s="33"/>
      <c r="BM13" s="33"/>
      <c r="BN13" s="33"/>
      <c r="BO13" s="33"/>
      <c r="BP13" s="33"/>
      <c r="BQ13" s="33"/>
      <c r="BR13" s="33"/>
      <c r="BS13" s="33"/>
      <c r="BT13" s="33"/>
      <c r="BU13" s="33"/>
      <c r="BV13" s="33"/>
      <c r="BW13" s="33"/>
      <c r="BX13" s="33"/>
      <c r="BY13" s="33"/>
      <c r="BZ13" s="33"/>
      <c r="CA13" s="33"/>
      <c r="CB13" s="33"/>
      <c r="CC13" s="33"/>
      <c r="CD13" s="33"/>
      <c r="CE13" s="33"/>
      <c r="CF13" s="33"/>
      <c r="CG13" s="33"/>
      <c r="CH13" s="33"/>
      <c r="CI13" s="33"/>
      <c r="CJ13" s="33"/>
      <c r="CK13" s="33"/>
      <c r="CL13" s="33"/>
      <c r="CM13" s="33"/>
      <c r="CN13" s="33"/>
      <c r="CO13" s="33"/>
      <c r="CP13" s="33"/>
      <c r="CQ13" s="33"/>
      <c r="CR13" s="33"/>
      <c r="CS13" s="33"/>
      <c r="CT13" s="33"/>
      <c r="CU13" s="33"/>
      <c r="CV13" s="33"/>
      <c r="CW13" s="33"/>
      <c r="CX13" s="33"/>
      <c r="CY13" s="33"/>
      <c r="CZ13" s="33"/>
      <c r="DA13" s="33"/>
      <c r="DB13" s="33"/>
      <c r="DC13" s="33"/>
      <c r="DD13" s="33"/>
      <c r="DE13" s="33"/>
      <c r="DF13" s="33"/>
      <c r="DG13" s="33"/>
      <c r="DH13" s="33"/>
      <c r="DI13" s="33"/>
      <c r="DJ13" s="33"/>
      <c r="DK13" s="33"/>
      <c r="DL13" s="33"/>
      <c r="DM13" s="33"/>
      <c r="DN13" s="33"/>
      <c r="DO13" s="33"/>
      <c r="DP13" s="33"/>
      <c r="DQ13" s="33"/>
      <c r="DR13" s="33"/>
      <c r="DS13" s="33"/>
      <c r="DT13" s="33"/>
      <c r="DU13" s="33"/>
      <c r="DV13" s="33"/>
      <c r="DW13" s="33"/>
      <c r="DX13" s="33"/>
      <c r="DY13" s="33"/>
      <c r="DZ13" s="33"/>
      <c r="EA13" s="33"/>
      <c r="EB13" s="33"/>
      <c r="EC13" s="33"/>
      <c r="ED13" s="33"/>
      <c r="EE13" s="33"/>
      <c r="EF13" s="33"/>
      <c r="EG13" s="33"/>
      <c r="EH13" s="33"/>
      <c r="EI13" s="33"/>
      <c r="EJ13" s="33"/>
      <c r="EK13" s="33"/>
      <c r="EL13" s="33"/>
      <c r="EM13" s="33"/>
      <c r="EN13" s="33"/>
      <c r="EO13" s="33"/>
      <c r="EP13" s="33"/>
      <c r="EQ13" s="33"/>
      <c r="ER13" s="33"/>
      <c r="ES13" s="33"/>
      <c r="ET13" s="33"/>
      <c r="EU13" s="33"/>
      <c r="EV13" s="33"/>
      <c r="EW13" s="33"/>
      <c r="EX13" s="33"/>
      <c r="EY13" s="33"/>
      <c r="EZ13" s="33"/>
      <c r="FA13" s="33"/>
      <c r="FB13" s="33"/>
      <c r="FC13" s="33"/>
      <c r="FD13" s="33"/>
      <c r="FE13" s="33"/>
      <c r="FF13" s="33"/>
      <c r="FG13" s="33"/>
      <c r="FH13" s="33"/>
      <c r="FI13" s="33"/>
      <c r="FJ13" s="33"/>
      <c r="FK13" s="33"/>
      <c r="FL13" s="33"/>
      <c r="FM13" s="33"/>
      <c r="FN13" s="33"/>
      <c r="FO13" s="33"/>
      <c r="FP13" s="33"/>
    </row>
    <row r="14" spans="1:172" ht="27.75" customHeight="1" x14ac:dyDescent="0.25">
      <c r="A14" s="16"/>
      <c r="B14" s="274"/>
      <c r="C14" s="275"/>
      <c r="D14" s="166" t="s">
        <v>19</v>
      </c>
      <c r="E14" s="17"/>
      <c r="F14" s="17"/>
      <c r="G14" s="17"/>
      <c r="H14" s="17"/>
      <c r="I14" s="17"/>
      <c r="J14" s="17"/>
      <c r="K14" s="17"/>
      <c r="L14" s="17"/>
      <c r="M14" s="17"/>
      <c r="N14" s="17"/>
      <c r="O14" s="17"/>
      <c r="P14" s="17"/>
      <c r="Q14" s="17"/>
      <c r="R14" s="17"/>
      <c r="S14" s="17"/>
      <c r="T14" s="17"/>
      <c r="U14" s="17"/>
      <c r="V14" s="17"/>
      <c r="W14" s="17"/>
      <c r="X14" s="17"/>
      <c r="Y14" s="17"/>
      <c r="Z14" s="17"/>
      <c r="AA14" s="17"/>
      <c r="AB14" s="17"/>
      <c r="AC14" s="17"/>
      <c r="AD14" s="17"/>
      <c r="AE14" s="17"/>
      <c r="AF14" s="17"/>
      <c r="AG14" s="17"/>
      <c r="AH14" s="17"/>
      <c r="AI14" s="17"/>
      <c r="AJ14" s="17"/>
      <c r="AK14" s="17"/>
      <c r="AL14" s="17"/>
      <c r="AM14" s="17"/>
      <c r="AN14" s="17"/>
      <c r="AO14" s="17"/>
      <c r="AP14" s="17"/>
      <c r="AQ14" s="17"/>
      <c r="AR14" s="17"/>
      <c r="AS14" s="17"/>
      <c r="AT14" s="17"/>
      <c r="AU14" s="17"/>
      <c r="AV14" s="17"/>
      <c r="AW14" s="17"/>
      <c r="AX14" s="17"/>
      <c r="AY14" s="17"/>
      <c r="AZ14" s="17"/>
      <c r="BA14" s="17"/>
      <c r="BB14" s="17"/>
      <c r="BC14" s="17"/>
      <c r="BD14" s="17"/>
      <c r="BE14" s="17"/>
      <c r="BF14" s="17"/>
      <c r="BG14" s="17"/>
      <c r="BH14" s="17"/>
      <c r="BI14" s="17"/>
      <c r="BJ14" s="17"/>
      <c r="BK14" s="17"/>
      <c r="BL14" s="17"/>
      <c r="BM14" s="17"/>
      <c r="BN14" s="17"/>
      <c r="BO14" s="17"/>
      <c r="BP14" s="17"/>
      <c r="BQ14" s="17"/>
      <c r="BR14" s="17"/>
      <c r="BS14" s="17"/>
      <c r="BT14" s="17"/>
      <c r="BU14" s="17"/>
      <c r="BV14" s="17"/>
      <c r="BW14" s="17"/>
      <c r="BX14" s="17"/>
      <c r="BY14" s="17"/>
      <c r="BZ14" s="17"/>
      <c r="CA14" s="17"/>
      <c r="CB14" s="17"/>
      <c r="CC14" s="17"/>
      <c r="CD14" s="17"/>
      <c r="CE14" s="17"/>
      <c r="CF14" s="17"/>
      <c r="CG14" s="17"/>
      <c r="CH14" s="17"/>
      <c r="CI14" s="17"/>
      <c r="CJ14" s="17"/>
      <c r="CK14" s="17"/>
      <c r="CL14" s="17"/>
      <c r="CM14" s="17"/>
      <c r="CN14" s="17"/>
      <c r="CO14" s="17"/>
      <c r="CP14" s="17"/>
      <c r="CQ14" s="17"/>
      <c r="CR14" s="17"/>
      <c r="CS14" s="17"/>
      <c r="CT14" s="17"/>
      <c r="CU14" s="17"/>
      <c r="CV14" s="17"/>
      <c r="CW14" s="17"/>
      <c r="CX14" s="17"/>
      <c r="CY14" s="17"/>
      <c r="CZ14" s="17"/>
      <c r="DA14" s="17"/>
      <c r="DB14" s="17"/>
      <c r="DC14" s="17"/>
      <c r="DD14" s="17"/>
      <c r="DE14" s="17"/>
      <c r="DF14" s="17"/>
      <c r="DG14" s="17"/>
      <c r="DH14" s="17"/>
      <c r="DI14" s="17"/>
      <c r="DJ14" s="17"/>
      <c r="DK14" s="17"/>
      <c r="DL14" s="17"/>
      <c r="DM14" s="17"/>
      <c r="DN14" s="17"/>
      <c r="DO14" s="17"/>
      <c r="DP14" s="17"/>
      <c r="DQ14" s="17"/>
      <c r="DR14" s="17"/>
      <c r="DS14" s="17"/>
      <c r="DT14" s="17"/>
      <c r="DU14" s="17"/>
      <c r="DV14" s="17"/>
      <c r="DW14" s="17"/>
      <c r="DX14" s="17"/>
      <c r="DY14" s="17"/>
      <c r="DZ14" s="17"/>
      <c r="EA14" s="17"/>
      <c r="EB14" s="17"/>
      <c r="EC14" s="17"/>
      <c r="ED14" s="17"/>
      <c r="EE14" s="17"/>
      <c r="EF14" s="17"/>
      <c r="EG14" s="17"/>
      <c r="EH14" s="17"/>
      <c r="EI14" s="17"/>
      <c r="EJ14" s="17"/>
      <c r="EK14" s="17"/>
      <c r="EL14" s="17"/>
      <c r="EM14" s="17"/>
      <c r="EN14" s="17"/>
      <c r="EO14" s="17"/>
      <c r="EP14" s="17"/>
      <c r="EQ14" s="17"/>
      <c r="ER14" s="17"/>
      <c r="ES14" s="17"/>
      <c r="ET14" s="17"/>
      <c r="EU14" s="17"/>
      <c r="EV14" s="17"/>
      <c r="EW14" s="17"/>
      <c r="EX14" s="17"/>
      <c r="EY14" s="17"/>
      <c r="EZ14" s="17"/>
      <c r="FA14" s="17"/>
      <c r="FB14" s="17"/>
      <c r="FC14" s="17"/>
      <c r="FD14" s="17"/>
      <c r="FE14" s="17"/>
      <c r="FF14" s="17"/>
      <c r="FG14" s="17"/>
      <c r="FH14" s="17"/>
      <c r="FI14" s="17"/>
      <c r="FJ14" s="17"/>
      <c r="FK14" s="17"/>
      <c r="FL14" s="17"/>
      <c r="FM14" s="17"/>
      <c r="FN14" s="17"/>
      <c r="FO14" s="17"/>
      <c r="FP14" s="17"/>
    </row>
    <row r="15" spans="1:172" ht="28.5" customHeight="1" thickBot="1" x14ac:dyDescent="0.3">
      <c r="B15" s="272"/>
      <c r="C15" s="273"/>
      <c r="D15" s="38" t="s">
        <v>20</v>
      </c>
      <c r="E15" s="18"/>
      <c r="F15" s="18"/>
      <c r="G15" s="18"/>
      <c r="H15" s="18"/>
      <c r="I15" s="18"/>
      <c r="J15" s="18"/>
      <c r="K15" s="18"/>
      <c r="L15" s="18"/>
      <c r="M15" s="18"/>
      <c r="N15" s="18"/>
      <c r="O15" s="18"/>
      <c r="P15" s="18"/>
      <c r="Q15" s="18"/>
      <c r="R15" s="18"/>
      <c r="S15" s="18"/>
      <c r="T15" s="18"/>
      <c r="U15" s="18"/>
      <c r="V15" s="18"/>
      <c r="W15" s="18"/>
      <c r="X15" s="18"/>
      <c r="Y15" s="18"/>
      <c r="Z15" s="18"/>
      <c r="AA15" s="18"/>
      <c r="AB15" s="18"/>
      <c r="AC15" s="18"/>
      <c r="AD15" s="18"/>
      <c r="AE15" s="18"/>
      <c r="AF15" s="18"/>
      <c r="AG15" s="18"/>
      <c r="AH15" s="18"/>
      <c r="AI15" s="18"/>
      <c r="AJ15" s="18"/>
      <c r="AK15" s="18"/>
      <c r="AL15" s="18"/>
      <c r="AM15" s="18"/>
      <c r="AN15" s="18"/>
      <c r="AO15" s="18"/>
      <c r="AP15" s="18"/>
      <c r="AQ15" s="18"/>
      <c r="AR15" s="18"/>
      <c r="AS15" s="18"/>
      <c r="AT15" s="18"/>
      <c r="AU15" s="18"/>
      <c r="AV15" s="18"/>
      <c r="AW15" s="18"/>
      <c r="AX15" s="18"/>
      <c r="AY15" s="18"/>
      <c r="AZ15" s="18"/>
      <c r="BA15" s="18"/>
      <c r="BB15" s="18"/>
      <c r="BC15" s="18"/>
      <c r="BD15" s="18"/>
      <c r="BE15" s="18"/>
      <c r="BF15" s="18"/>
      <c r="BG15" s="18"/>
      <c r="BH15" s="18"/>
      <c r="BI15" s="18"/>
      <c r="BJ15" s="18"/>
      <c r="BK15" s="18"/>
      <c r="BL15" s="18"/>
      <c r="BM15" s="18"/>
      <c r="BN15" s="18"/>
      <c r="BO15" s="18"/>
      <c r="BP15" s="18"/>
      <c r="BQ15" s="18"/>
      <c r="BR15" s="18"/>
      <c r="BS15" s="18"/>
      <c r="BT15" s="18"/>
      <c r="BU15" s="18"/>
      <c r="BV15" s="18"/>
      <c r="BW15" s="18"/>
      <c r="BX15" s="18"/>
      <c r="BY15" s="18"/>
      <c r="BZ15" s="18"/>
      <c r="CA15" s="18"/>
      <c r="CB15" s="18"/>
      <c r="CC15" s="18"/>
      <c r="CD15" s="18"/>
      <c r="CE15" s="18"/>
      <c r="CF15" s="18"/>
      <c r="CG15" s="18"/>
      <c r="CH15" s="18"/>
      <c r="CI15" s="18"/>
      <c r="CJ15" s="18"/>
      <c r="CK15" s="18"/>
      <c r="CL15" s="18"/>
      <c r="CM15" s="18"/>
      <c r="CN15" s="18"/>
      <c r="CO15" s="18"/>
      <c r="CP15" s="18"/>
      <c r="CQ15" s="18"/>
      <c r="CR15" s="18"/>
      <c r="CS15" s="18"/>
      <c r="CT15" s="18"/>
      <c r="CU15" s="18"/>
      <c r="CV15" s="18"/>
      <c r="CW15" s="18"/>
      <c r="CX15" s="18"/>
      <c r="CY15" s="18"/>
      <c r="CZ15" s="18"/>
      <c r="DA15" s="18"/>
      <c r="DB15" s="18"/>
      <c r="DC15" s="18"/>
      <c r="DD15" s="18"/>
      <c r="DE15" s="18"/>
      <c r="DF15" s="18"/>
      <c r="DG15" s="18"/>
      <c r="DH15" s="18"/>
      <c r="DI15" s="18"/>
      <c r="DJ15" s="18"/>
      <c r="DK15" s="18"/>
      <c r="DL15" s="18"/>
      <c r="DM15" s="18"/>
      <c r="DN15" s="18"/>
      <c r="DO15" s="18"/>
      <c r="DP15" s="18"/>
      <c r="DQ15" s="18"/>
      <c r="DR15" s="18"/>
      <c r="DS15" s="18"/>
      <c r="DT15" s="18"/>
      <c r="DU15" s="18"/>
      <c r="DV15" s="18"/>
      <c r="DW15" s="18"/>
      <c r="DX15" s="18"/>
      <c r="DY15" s="18"/>
      <c r="DZ15" s="18"/>
      <c r="EA15" s="18"/>
      <c r="EB15" s="18"/>
      <c r="EC15" s="18"/>
      <c r="ED15" s="18"/>
      <c r="EE15" s="18"/>
      <c r="EF15" s="18"/>
      <c r="EG15" s="18"/>
      <c r="EH15" s="18"/>
      <c r="EI15" s="18"/>
      <c r="EJ15" s="18"/>
      <c r="EK15" s="18"/>
      <c r="EL15" s="18"/>
      <c r="EM15" s="18"/>
      <c r="EN15" s="18"/>
      <c r="EO15" s="18"/>
      <c r="EP15" s="18"/>
      <c r="EQ15" s="18"/>
      <c r="ER15" s="18"/>
      <c r="ES15" s="18"/>
      <c r="ET15" s="18"/>
      <c r="EU15" s="18"/>
      <c r="EV15" s="18"/>
      <c r="EW15" s="18"/>
      <c r="EX15" s="18"/>
      <c r="EY15" s="18"/>
      <c r="EZ15" s="18"/>
      <c r="FA15" s="18"/>
      <c r="FB15" s="18"/>
      <c r="FC15" s="18"/>
      <c r="FD15" s="18"/>
      <c r="FE15" s="18"/>
      <c r="FF15" s="18"/>
      <c r="FG15" s="18"/>
      <c r="FH15" s="18"/>
      <c r="FI15" s="18"/>
      <c r="FJ15" s="18"/>
      <c r="FK15" s="18"/>
      <c r="FL15" s="18"/>
      <c r="FM15" s="18"/>
      <c r="FN15" s="18"/>
      <c r="FO15" s="18"/>
      <c r="FP15" s="18"/>
    </row>
    <row r="16" spans="1:172" ht="12" customHeight="1" x14ac:dyDescent="0.25">
      <c r="B16" s="252" t="s">
        <v>24</v>
      </c>
      <c r="C16" s="254" t="s">
        <v>25</v>
      </c>
      <c r="D16" s="255"/>
      <c r="E16" s="254"/>
      <c r="F16" s="255"/>
      <c r="G16" s="254"/>
      <c r="H16" s="255"/>
      <c r="I16" s="254"/>
      <c r="J16" s="255"/>
      <c r="K16" s="254"/>
      <c r="L16" s="255"/>
      <c r="M16" s="254"/>
      <c r="N16" s="255"/>
      <c r="O16" s="254"/>
      <c r="P16" s="255"/>
      <c r="Q16" s="254"/>
      <c r="R16" s="255"/>
      <c r="S16" s="254"/>
      <c r="T16" s="255"/>
      <c r="U16" s="254"/>
      <c r="V16" s="255"/>
      <c r="W16" s="254"/>
      <c r="X16" s="255"/>
      <c r="Y16" s="254"/>
      <c r="Z16" s="255"/>
      <c r="AA16" s="254"/>
      <c r="AB16" s="255"/>
      <c r="AC16" s="254"/>
      <c r="AD16" s="255"/>
      <c r="AE16" s="254"/>
      <c r="AF16" s="255"/>
      <c r="AG16" s="19"/>
      <c r="AH16" s="19"/>
      <c r="AI16" s="20"/>
      <c r="AJ16" s="21"/>
      <c r="AK16" s="20"/>
      <c r="AL16" s="21"/>
      <c r="AM16" s="20"/>
      <c r="AN16" s="21"/>
      <c r="AO16" s="20"/>
      <c r="AP16" s="21"/>
      <c r="AQ16" s="20"/>
      <c r="AR16" s="21"/>
      <c r="AS16" s="20"/>
      <c r="AT16" s="21"/>
      <c r="AU16" s="19"/>
      <c r="AV16" s="19"/>
      <c r="AW16" s="20"/>
      <c r="AX16" s="21"/>
      <c r="AY16" s="20"/>
      <c r="AZ16" s="21"/>
      <c r="BA16" s="20"/>
      <c r="BB16" s="21"/>
      <c r="BC16" s="20"/>
      <c r="BD16" s="21"/>
      <c r="BE16" s="20"/>
      <c r="BF16" s="21"/>
      <c r="BG16" s="20"/>
      <c r="BH16" s="21"/>
      <c r="BI16" s="19"/>
      <c r="BJ16" s="19"/>
      <c r="BK16" s="20"/>
      <c r="BL16" s="21"/>
      <c r="BM16" s="20"/>
      <c r="BN16" s="21"/>
      <c r="BO16" s="20"/>
      <c r="BP16" s="21"/>
      <c r="BQ16" s="20"/>
      <c r="BR16" s="21"/>
      <c r="BS16" s="20"/>
      <c r="BT16" s="21"/>
      <c r="BU16" s="20"/>
      <c r="BV16" s="21"/>
      <c r="BW16" s="19"/>
      <c r="BX16" s="19"/>
      <c r="BY16" s="20"/>
      <c r="BZ16" s="21"/>
      <c r="CA16" s="20"/>
      <c r="CB16" s="21"/>
      <c r="CC16" s="20"/>
      <c r="CD16" s="21"/>
      <c r="CE16" s="20"/>
      <c r="CF16" s="21"/>
      <c r="CG16" s="20"/>
      <c r="CH16" s="21"/>
      <c r="CI16" s="20"/>
      <c r="CJ16" s="21"/>
      <c r="CK16" s="19"/>
      <c r="CL16" s="19"/>
      <c r="CM16" s="20"/>
      <c r="CN16" s="21"/>
      <c r="CO16" s="20"/>
      <c r="CP16" s="21"/>
      <c r="CQ16" s="20"/>
      <c r="CR16" s="21"/>
      <c r="CS16" s="20"/>
      <c r="CT16" s="21"/>
      <c r="CU16" s="20"/>
      <c r="CV16" s="21"/>
      <c r="CW16" s="20"/>
      <c r="CX16" s="21"/>
      <c r="CY16" s="19"/>
      <c r="CZ16" s="19"/>
      <c r="DA16" s="20"/>
      <c r="DB16" s="21"/>
      <c r="DC16" s="20"/>
      <c r="DD16" s="21"/>
      <c r="DE16" s="20"/>
      <c r="DF16" s="21"/>
      <c r="DG16" s="20"/>
      <c r="DH16" s="21"/>
      <c r="DI16" s="20"/>
      <c r="DJ16" s="21"/>
      <c r="DK16" s="20"/>
      <c r="DL16" s="21"/>
      <c r="DM16" s="19"/>
      <c r="DN16" s="19"/>
      <c r="DO16" s="20"/>
      <c r="DP16" s="21"/>
      <c r="DQ16" s="20"/>
      <c r="DR16" s="21"/>
      <c r="DS16" s="20"/>
      <c r="DT16" s="21"/>
      <c r="DU16" s="20"/>
      <c r="DV16" s="21"/>
      <c r="DW16" s="20"/>
      <c r="DX16" s="21"/>
      <c r="DY16" s="20"/>
      <c r="DZ16" s="21"/>
      <c r="EA16" s="19"/>
      <c r="EB16" s="19"/>
      <c r="EC16" s="20"/>
      <c r="ED16" s="21"/>
      <c r="EE16" s="20"/>
      <c r="EF16" s="21"/>
      <c r="EG16" s="20"/>
      <c r="EH16" s="21"/>
      <c r="EI16" s="20"/>
      <c r="EJ16" s="21"/>
      <c r="EK16" s="20"/>
      <c r="EL16" s="21"/>
      <c r="EM16" s="20"/>
      <c r="EN16" s="21"/>
      <c r="EO16" s="19"/>
      <c r="EP16" s="19"/>
      <c r="EQ16" s="20"/>
      <c r="ER16" s="21"/>
      <c r="ES16" s="20"/>
      <c r="ET16" s="21"/>
      <c r="EU16" s="20"/>
      <c r="EV16" s="21"/>
      <c r="EW16" s="20"/>
      <c r="EX16" s="21"/>
      <c r="EY16" s="20"/>
      <c r="EZ16" s="21"/>
      <c r="FA16" s="20"/>
      <c r="FB16" s="21"/>
      <c r="FC16" s="19"/>
      <c r="FD16" s="19"/>
      <c r="FE16" s="20"/>
      <c r="FF16" s="21"/>
      <c r="FG16" s="20"/>
      <c r="FH16" s="21"/>
      <c r="FI16" s="20"/>
      <c r="FJ16" s="21"/>
      <c r="FK16" s="20"/>
      <c r="FL16" s="21"/>
      <c r="FM16" s="20"/>
      <c r="FN16" s="21"/>
      <c r="FO16" s="20"/>
      <c r="FP16" s="21"/>
    </row>
    <row r="17" spans="2:172" ht="12" customHeight="1" x14ac:dyDescent="0.25">
      <c r="B17" s="253"/>
      <c r="C17" s="256" t="s">
        <v>26</v>
      </c>
      <c r="D17" s="257"/>
      <c r="E17" s="22"/>
      <c r="F17" s="23"/>
      <c r="G17" s="24"/>
      <c r="H17" s="27"/>
      <c r="I17" s="24"/>
      <c r="J17" s="27"/>
      <c r="K17" s="24"/>
      <c r="L17" s="27"/>
      <c r="M17" s="24"/>
      <c r="N17" s="27"/>
      <c r="O17" s="24"/>
      <c r="P17" s="27"/>
      <c r="Q17" s="24"/>
      <c r="R17" s="27"/>
      <c r="S17" s="23"/>
      <c r="T17" s="23"/>
      <c r="U17" s="24"/>
      <c r="V17" s="27"/>
      <c r="W17" s="24"/>
      <c r="X17" s="27"/>
      <c r="Y17" s="24"/>
      <c r="Z17" s="27"/>
      <c r="AA17" s="24"/>
      <c r="AB17" s="27"/>
      <c r="AC17" s="24"/>
      <c r="AD17" s="27"/>
      <c r="AE17" s="24"/>
      <c r="AF17" s="27"/>
      <c r="AG17" s="256"/>
      <c r="AH17" s="257"/>
      <c r="AI17" s="256"/>
      <c r="AJ17" s="257"/>
      <c r="AK17" s="256"/>
      <c r="AL17" s="257"/>
      <c r="AM17" s="256"/>
      <c r="AN17" s="257"/>
      <c r="AO17" s="256"/>
      <c r="AP17" s="257"/>
      <c r="AQ17" s="256"/>
      <c r="AR17" s="257"/>
      <c r="AS17" s="256"/>
      <c r="AT17" s="257"/>
      <c r="AU17" s="256"/>
      <c r="AV17" s="257"/>
      <c r="AW17" s="256"/>
      <c r="AX17" s="257"/>
      <c r="AY17" s="256"/>
      <c r="AZ17" s="257"/>
      <c r="BA17" s="256"/>
      <c r="BB17" s="257"/>
      <c r="BC17" s="256"/>
      <c r="BD17" s="257"/>
      <c r="BE17" s="256"/>
      <c r="BF17" s="257"/>
      <c r="BG17" s="256"/>
      <c r="BH17" s="257"/>
      <c r="BI17" s="23"/>
      <c r="BJ17" s="23"/>
      <c r="BK17" s="24"/>
      <c r="BL17" s="27"/>
      <c r="BM17" s="24"/>
      <c r="BN17" s="27"/>
      <c r="BO17" s="24"/>
      <c r="BP17" s="27"/>
      <c r="BQ17" s="24"/>
      <c r="BR17" s="27"/>
      <c r="BS17" s="24"/>
      <c r="BT17" s="27"/>
      <c r="BU17" s="24"/>
      <c r="BV17" s="27"/>
      <c r="BW17" s="23"/>
      <c r="BX17" s="23"/>
      <c r="BY17" s="24"/>
      <c r="BZ17" s="27"/>
      <c r="CA17" s="24"/>
      <c r="CB17" s="27"/>
      <c r="CC17" s="24"/>
      <c r="CD17" s="27"/>
      <c r="CE17" s="24"/>
      <c r="CF17" s="27"/>
      <c r="CG17" s="24"/>
      <c r="CH17" s="27"/>
      <c r="CI17" s="24"/>
      <c r="CJ17" s="27"/>
      <c r="CK17" s="23"/>
      <c r="CL17" s="23"/>
      <c r="CM17" s="24"/>
      <c r="CN17" s="27"/>
      <c r="CO17" s="24"/>
      <c r="CP17" s="27"/>
      <c r="CQ17" s="24"/>
      <c r="CR17" s="27"/>
      <c r="CS17" s="24"/>
      <c r="CT17" s="27"/>
      <c r="CU17" s="24"/>
      <c r="CV17" s="27"/>
      <c r="CW17" s="24"/>
      <c r="CX17" s="27"/>
      <c r="CY17" s="23"/>
      <c r="CZ17" s="23"/>
      <c r="DA17" s="24"/>
      <c r="DB17" s="27"/>
      <c r="DC17" s="24"/>
      <c r="DD17" s="27"/>
      <c r="DE17" s="24"/>
      <c r="DF17" s="27"/>
      <c r="DG17" s="24"/>
      <c r="DH17" s="27"/>
      <c r="DI17" s="24"/>
      <c r="DJ17" s="27"/>
      <c r="DK17" s="24"/>
      <c r="DL17" s="27"/>
      <c r="DM17" s="23"/>
      <c r="DN17" s="23"/>
      <c r="DO17" s="24"/>
      <c r="DP17" s="27"/>
      <c r="DQ17" s="24"/>
      <c r="DR17" s="27"/>
      <c r="DS17" s="24"/>
      <c r="DT17" s="27"/>
      <c r="DU17" s="24"/>
      <c r="DV17" s="27"/>
      <c r="DW17" s="24"/>
      <c r="DX17" s="27"/>
      <c r="DY17" s="24"/>
      <c r="DZ17" s="27"/>
      <c r="EA17" s="23"/>
      <c r="EB17" s="23"/>
      <c r="EC17" s="24"/>
      <c r="ED17" s="27"/>
      <c r="EE17" s="24"/>
      <c r="EF17" s="27"/>
      <c r="EG17" s="24"/>
      <c r="EH17" s="27"/>
      <c r="EI17" s="24"/>
      <c r="EJ17" s="27"/>
      <c r="EK17" s="24"/>
      <c r="EL17" s="27"/>
      <c r="EM17" s="24"/>
      <c r="EN17" s="27"/>
      <c r="EO17" s="23"/>
      <c r="EP17" s="23"/>
      <c r="EQ17" s="24"/>
      <c r="ER17" s="27"/>
      <c r="ES17" s="24"/>
      <c r="ET17" s="27"/>
      <c r="EU17" s="24"/>
      <c r="EV17" s="27"/>
      <c r="EW17" s="24"/>
      <c r="EX17" s="27"/>
      <c r="EY17" s="24"/>
      <c r="EZ17" s="27"/>
      <c r="FA17" s="24"/>
      <c r="FB17" s="27"/>
      <c r="FC17" s="23"/>
      <c r="FD17" s="23"/>
      <c r="FE17" s="24"/>
      <c r="FF17" s="27"/>
      <c r="FG17" s="24"/>
      <c r="FH17" s="27"/>
      <c r="FI17" s="24"/>
      <c r="FJ17" s="27"/>
      <c r="FK17" s="24"/>
      <c r="FL17" s="27"/>
      <c r="FM17" s="24"/>
      <c r="FN17" s="27"/>
      <c r="FO17" s="24"/>
      <c r="FP17" s="27"/>
    </row>
    <row r="18" spans="2:172" ht="12" customHeight="1" x14ac:dyDescent="0.25">
      <c r="B18" s="253"/>
      <c r="C18" s="258" t="s">
        <v>27</v>
      </c>
      <c r="D18" s="259"/>
      <c r="E18" s="22"/>
      <c r="F18" s="23"/>
      <c r="G18" s="24"/>
      <c r="H18" s="27"/>
      <c r="I18" s="24"/>
      <c r="J18" s="27"/>
      <c r="K18" s="24"/>
      <c r="L18" s="27"/>
      <c r="M18" s="24"/>
      <c r="N18" s="27"/>
      <c r="O18" s="24"/>
      <c r="P18" s="27"/>
      <c r="Q18" s="24"/>
      <c r="R18" s="27"/>
      <c r="S18" s="23"/>
      <c r="T18" s="23"/>
      <c r="U18" s="24"/>
      <c r="V18" s="27"/>
      <c r="W18" s="24"/>
      <c r="X18" s="27"/>
      <c r="Y18" s="24"/>
      <c r="Z18" s="27"/>
      <c r="AA18" s="24"/>
      <c r="AB18" s="27"/>
      <c r="AC18" s="24"/>
      <c r="AD18" s="27"/>
      <c r="AE18" s="24"/>
      <c r="AF18" s="27"/>
      <c r="AG18" s="23"/>
      <c r="AH18" s="23"/>
      <c r="AI18" s="24"/>
      <c r="AJ18" s="27"/>
      <c r="AK18" s="24"/>
      <c r="AL18" s="27"/>
      <c r="AM18" s="24"/>
      <c r="AN18" s="27"/>
      <c r="AO18" s="24"/>
      <c r="AP18" s="27"/>
      <c r="AQ18" s="24"/>
      <c r="AR18" s="27"/>
      <c r="AS18" s="24"/>
      <c r="AT18" s="27"/>
      <c r="AU18" s="23"/>
      <c r="AV18" s="23"/>
      <c r="AW18" s="24"/>
      <c r="AX18" s="27"/>
      <c r="AY18" s="24"/>
      <c r="AZ18" s="27"/>
      <c r="BA18" s="24"/>
      <c r="BB18" s="27"/>
      <c r="BC18" s="24"/>
      <c r="BD18" s="27"/>
      <c r="BE18" s="24"/>
      <c r="BF18" s="27"/>
      <c r="BG18" s="24"/>
      <c r="BH18" s="27"/>
      <c r="BI18" s="23"/>
      <c r="BJ18" s="23"/>
      <c r="BK18" s="24"/>
      <c r="BL18" s="27"/>
      <c r="BM18" s="24"/>
      <c r="BN18" s="27"/>
      <c r="BO18" s="24"/>
      <c r="BP18" s="27"/>
      <c r="BQ18" s="24"/>
      <c r="BR18" s="27"/>
      <c r="BS18" s="24"/>
      <c r="BT18" s="27"/>
      <c r="BU18" s="24"/>
      <c r="BV18" s="27"/>
      <c r="BW18" s="23"/>
      <c r="BX18" s="23"/>
      <c r="BY18" s="24"/>
      <c r="BZ18" s="27"/>
      <c r="CA18" s="24"/>
      <c r="CB18" s="27"/>
      <c r="CC18" s="24"/>
      <c r="CD18" s="27"/>
      <c r="CE18" s="24"/>
      <c r="CF18" s="27"/>
      <c r="CG18" s="24"/>
      <c r="CH18" s="27"/>
      <c r="CI18" s="24"/>
      <c r="CJ18" s="27"/>
      <c r="CK18" s="23"/>
      <c r="CL18" s="23"/>
      <c r="CM18" s="24"/>
      <c r="CN18" s="27"/>
      <c r="CO18" s="24"/>
      <c r="CP18" s="27"/>
      <c r="CQ18" s="24"/>
      <c r="CR18" s="27"/>
      <c r="CS18" s="24"/>
      <c r="CT18" s="27"/>
      <c r="CU18" s="24"/>
      <c r="CV18" s="27"/>
      <c r="CW18" s="24"/>
      <c r="CX18" s="27"/>
      <c r="CY18" s="23"/>
      <c r="CZ18" s="23"/>
      <c r="DA18" s="24"/>
      <c r="DB18" s="27"/>
      <c r="DC18" s="24"/>
      <c r="DD18" s="27"/>
      <c r="DE18" s="24"/>
      <c r="DF18" s="27"/>
      <c r="DG18" s="24"/>
      <c r="DH18" s="27"/>
      <c r="DI18" s="24"/>
      <c r="DJ18" s="27"/>
      <c r="DK18" s="24"/>
      <c r="DL18" s="27"/>
      <c r="DM18" s="23"/>
      <c r="DN18" s="23"/>
      <c r="DO18" s="24"/>
      <c r="DP18" s="27"/>
      <c r="DQ18" s="24"/>
      <c r="DR18" s="27"/>
      <c r="DS18" s="24"/>
      <c r="DT18" s="27"/>
      <c r="DU18" s="24"/>
      <c r="DV18" s="27"/>
      <c r="DW18" s="24"/>
      <c r="DX18" s="27"/>
      <c r="DY18" s="24"/>
      <c r="DZ18" s="27"/>
      <c r="EA18" s="23"/>
      <c r="EB18" s="23"/>
      <c r="EC18" s="24"/>
      <c r="ED18" s="27"/>
      <c r="EE18" s="24"/>
      <c r="EF18" s="27"/>
      <c r="EG18" s="24"/>
      <c r="EH18" s="27"/>
      <c r="EI18" s="24"/>
      <c r="EJ18" s="27"/>
      <c r="EK18" s="24"/>
      <c r="EL18" s="27"/>
      <c r="EM18" s="24"/>
      <c r="EN18" s="27"/>
      <c r="EO18" s="23"/>
      <c r="EP18" s="23"/>
      <c r="EQ18" s="24"/>
      <c r="ER18" s="27"/>
      <c r="ES18" s="24"/>
      <c r="ET18" s="27"/>
      <c r="EU18" s="24"/>
      <c r="EV18" s="27"/>
      <c r="EW18" s="24"/>
      <c r="EX18" s="27"/>
      <c r="EY18" s="24"/>
      <c r="EZ18" s="27"/>
      <c r="FA18" s="24"/>
      <c r="FB18" s="27"/>
      <c r="FC18" s="23"/>
      <c r="FD18" s="23"/>
      <c r="FE18" s="24"/>
      <c r="FF18" s="27"/>
      <c r="FG18" s="24"/>
      <c r="FH18" s="27"/>
      <c r="FI18" s="24"/>
      <c r="FJ18" s="27"/>
      <c r="FK18" s="24"/>
      <c r="FL18" s="27"/>
      <c r="FM18" s="24"/>
      <c r="FN18" s="27"/>
      <c r="FO18" s="24"/>
      <c r="FP18" s="27"/>
    </row>
    <row r="19" spans="2:172" ht="12" customHeight="1" x14ac:dyDescent="0.25">
      <c r="B19" s="253"/>
      <c r="C19" s="260" t="s">
        <v>28</v>
      </c>
      <c r="D19" s="261"/>
      <c r="E19" s="22"/>
      <c r="F19" s="23"/>
      <c r="G19" s="24"/>
      <c r="H19" s="27"/>
      <c r="I19" s="24"/>
      <c r="J19" s="27"/>
      <c r="K19" s="24"/>
      <c r="L19" s="27"/>
      <c r="M19" s="24"/>
      <c r="N19" s="27"/>
      <c r="O19" s="24"/>
      <c r="P19" s="27"/>
      <c r="Q19" s="24"/>
      <c r="R19" s="27"/>
      <c r="S19" s="23"/>
      <c r="T19" s="23"/>
      <c r="U19" s="24"/>
      <c r="V19" s="27"/>
      <c r="W19" s="24"/>
      <c r="X19" s="27"/>
      <c r="Y19" s="24"/>
      <c r="Z19" s="27"/>
      <c r="AA19" s="24"/>
      <c r="AB19" s="27"/>
      <c r="AC19" s="24"/>
      <c r="AD19" s="27"/>
      <c r="AE19" s="24"/>
      <c r="AF19" s="27"/>
      <c r="AG19" s="23"/>
      <c r="AH19" s="23"/>
      <c r="AI19" s="24"/>
      <c r="AJ19" s="27"/>
      <c r="AK19" s="24"/>
      <c r="AL19" s="27"/>
      <c r="AM19" s="24"/>
      <c r="AN19" s="27"/>
      <c r="AO19" s="24"/>
      <c r="AP19" s="27"/>
      <c r="AQ19" s="24"/>
      <c r="AR19" s="27"/>
      <c r="AS19" s="24"/>
      <c r="AT19" s="27"/>
      <c r="AU19" s="23"/>
      <c r="AV19" s="23"/>
      <c r="AW19" s="24"/>
      <c r="AX19" s="27"/>
      <c r="AY19" s="24"/>
      <c r="AZ19" s="27"/>
      <c r="BA19" s="24"/>
      <c r="BB19" s="27"/>
      <c r="BC19" s="24"/>
      <c r="BD19" s="27"/>
      <c r="BE19" s="24"/>
      <c r="BF19" s="27"/>
      <c r="BG19" s="24"/>
      <c r="BH19" s="27"/>
      <c r="BI19" s="23"/>
      <c r="BJ19" s="23"/>
      <c r="BK19" s="24"/>
      <c r="BL19" s="27"/>
      <c r="BM19" s="24"/>
      <c r="BN19" s="27"/>
      <c r="BO19" s="24"/>
      <c r="BP19" s="27"/>
      <c r="BQ19" s="24"/>
      <c r="BR19" s="27"/>
      <c r="BS19" s="24"/>
      <c r="BT19" s="27"/>
      <c r="BU19" s="24"/>
      <c r="BV19" s="27"/>
      <c r="BW19" s="23"/>
      <c r="BX19" s="23"/>
      <c r="BY19" s="24"/>
      <c r="BZ19" s="27"/>
      <c r="CA19" s="24"/>
      <c r="CB19" s="27"/>
      <c r="CC19" s="24"/>
      <c r="CD19" s="27"/>
      <c r="CE19" s="24"/>
      <c r="CF19" s="27"/>
      <c r="CG19" s="24"/>
      <c r="CH19" s="27"/>
      <c r="CI19" s="24"/>
      <c r="CJ19" s="27"/>
      <c r="CK19" s="23"/>
      <c r="CL19" s="23"/>
      <c r="CM19" s="24"/>
      <c r="CN19" s="27"/>
      <c r="CO19" s="24"/>
      <c r="CP19" s="27"/>
      <c r="CQ19" s="24"/>
      <c r="CR19" s="27"/>
      <c r="CS19" s="24"/>
      <c r="CT19" s="27"/>
      <c r="CU19" s="24"/>
      <c r="CV19" s="27"/>
      <c r="CW19" s="24"/>
      <c r="CX19" s="27"/>
      <c r="CY19" s="23"/>
      <c r="CZ19" s="23"/>
      <c r="DA19" s="24"/>
      <c r="DB19" s="27"/>
      <c r="DC19" s="24"/>
      <c r="DD19" s="27"/>
      <c r="DE19" s="24"/>
      <c r="DF19" s="27"/>
      <c r="DG19" s="24"/>
      <c r="DH19" s="27"/>
      <c r="DI19" s="24"/>
      <c r="DJ19" s="27"/>
      <c r="DK19" s="24"/>
      <c r="DL19" s="27"/>
      <c r="DM19" s="23"/>
      <c r="DN19" s="23"/>
      <c r="DO19" s="24"/>
      <c r="DP19" s="27"/>
      <c r="DQ19" s="24"/>
      <c r="DR19" s="27"/>
      <c r="DS19" s="24"/>
      <c r="DT19" s="27"/>
      <c r="DU19" s="24"/>
      <c r="DV19" s="27"/>
      <c r="DW19" s="24"/>
      <c r="DX19" s="27"/>
      <c r="DY19" s="24"/>
      <c r="DZ19" s="27"/>
      <c r="EA19" s="23"/>
      <c r="EB19" s="23"/>
      <c r="EC19" s="24"/>
      <c r="ED19" s="27"/>
      <c r="EE19" s="24"/>
      <c r="EF19" s="27"/>
      <c r="EG19" s="24"/>
      <c r="EH19" s="27"/>
      <c r="EI19" s="24"/>
      <c r="EJ19" s="27"/>
      <c r="EK19" s="24"/>
      <c r="EL19" s="27"/>
      <c r="EM19" s="24"/>
      <c r="EN19" s="27"/>
      <c r="EO19" s="23"/>
      <c r="EP19" s="23"/>
      <c r="EQ19" s="24"/>
      <c r="ER19" s="27"/>
      <c r="ES19" s="24"/>
      <c r="ET19" s="27"/>
      <c r="EU19" s="24"/>
      <c r="EV19" s="27"/>
      <c r="EW19" s="24"/>
      <c r="EX19" s="27"/>
      <c r="EY19" s="24"/>
      <c r="EZ19" s="27"/>
      <c r="FA19" s="24"/>
      <c r="FB19" s="27"/>
      <c r="FC19" s="23"/>
      <c r="FD19" s="23"/>
      <c r="FE19" s="24"/>
      <c r="FF19" s="27"/>
      <c r="FG19" s="24"/>
      <c r="FH19" s="27"/>
      <c r="FI19" s="24"/>
      <c r="FJ19" s="27"/>
      <c r="FK19" s="24"/>
      <c r="FL19" s="27"/>
      <c r="FM19" s="24"/>
      <c r="FN19" s="27"/>
      <c r="FO19" s="24"/>
      <c r="FP19" s="27"/>
    </row>
    <row r="20" spans="2:172" ht="12" customHeight="1" x14ac:dyDescent="0.25">
      <c r="B20" s="253"/>
      <c r="C20" s="262" t="s">
        <v>29</v>
      </c>
      <c r="D20" s="263"/>
      <c r="E20" s="22"/>
      <c r="F20" s="23"/>
      <c r="G20" s="24"/>
      <c r="H20" s="27"/>
      <c r="I20" s="24"/>
      <c r="J20" s="27"/>
      <c r="K20" s="24"/>
      <c r="L20" s="27"/>
      <c r="M20" s="24"/>
      <c r="N20" s="27"/>
      <c r="O20" s="24"/>
      <c r="P20" s="27"/>
      <c r="Q20" s="24"/>
      <c r="R20" s="27"/>
      <c r="S20" s="23"/>
      <c r="T20" s="23"/>
      <c r="U20" s="24"/>
      <c r="V20" s="27"/>
      <c r="W20" s="24"/>
      <c r="X20" s="27"/>
      <c r="Y20" s="24"/>
      <c r="Z20" s="27"/>
      <c r="AA20" s="24"/>
      <c r="AB20" s="27"/>
      <c r="AC20" s="24"/>
      <c r="AD20" s="27"/>
      <c r="AE20" s="24"/>
      <c r="AF20" s="27"/>
      <c r="AG20" s="23"/>
      <c r="AH20" s="23"/>
      <c r="AI20" s="24"/>
      <c r="AJ20" s="27"/>
      <c r="AK20" s="24"/>
      <c r="AL20" s="27"/>
      <c r="AM20" s="24"/>
      <c r="AN20" s="27"/>
      <c r="AO20" s="24"/>
      <c r="AP20" s="27"/>
      <c r="AQ20" s="24"/>
      <c r="AR20" s="27"/>
      <c r="AS20" s="24"/>
      <c r="AT20" s="27"/>
      <c r="AU20" s="23"/>
      <c r="AV20" s="23"/>
      <c r="AW20" s="24"/>
      <c r="AX20" s="27"/>
      <c r="AY20" s="24"/>
      <c r="AZ20" s="27"/>
      <c r="BA20" s="24"/>
      <c r="BB20" s="27"/>
      <c r="BC20" s="24"/>
      <c r="BD20" s="27"/>
      <c r="BE20" s="24"/>
      <c r="BF20" s="27"/>
      <c r="BG20" s="24"/>
      <c r="BH20" s="27"/>
      <c r="BI20" s="23"/>
      <c r="BJ20" s="23"/>
      <c r="BK20" s="24"/>
      <c r="BL20" s="27"/>
      <c r="BM20" s="24"/>
      <c r="BN20" s="27"/>
      <c r="BO20" s="24"/>
      <c r="BP20" s="27"/>
      <c r="BQ20" s="24"/>
      <c r="BR20" s="27"/>
      <c r="BS20" s="24"/>
      <c r="BT20" s="27"/>
      <c r="BU20" s="24"/>
      <c r="BV20" s="27"/>
      <c r="BW20" s="23"/>
      <c r="BX20" s="23"/>
      <c r="BY20" s="24"/>
      <c r="BZ20" s="27"/>
      <c r="CA20" s="24"/>
      <c r="CB20" s="27"/>
      <c r="CC20" s="24"/>
      <c r="CD20" s="27"/>
      <c r="CE20" s="24"/>
      <c r="CF20" s="27"/>
      <c r="CG20" s="24"/>
      <c r="CH20" s="27"/>
      <c r="CI20" s="24"/>
      <c r="CJ20" s="27"/>
      <c r="CK20" s="23"/>
      <c r="CL20" s="23"/>
      <c r="CM20" s="24"/>
      <c r="CN20" s="27"/>
      <c r="CO20" s="24"/>
      <c r="CP20" s="27"/>
      <c r="CQ20" s="24"/>
      <c r="CR20" s="27"/>
      <c r="CS20" s="24"/>
      <c r="CT20" s="27"/>
      <c r="CU20" s="24"/>
      <c r="CV20" s="27"/>
      <c r="CW20" s="24"/>
      <c r="CX20" s="27"/>
      <c r="CY20" s="23"/>
      <c r="CZ20" s="23"/>
      <c r="DA20" s="24"/>
      <c r="DB20" s="27"/>
      <c r="DC20" s="24"/>
      <c r="DD20" s="27"/>
      <c r="DE20" s="24"/>
      <c r="DF20" s="27"/>
      <c r="DG20" s="24"/>
      <c r="DH20" s="27"/>
      <c r="DI20" s="24"/>
      <c r="DJ20" s="27"/>
      <c r="DK20" s="24"/>
      <c r="DL20" s="27"/>
      <c r="DM20" s="23"/>
      <c r="DN20" s="23"/>
      <c r="DO20" s="24"/>
      <c r="DP20" s="27"/>
      <c r="DQ20" s="24"/>
      <c r="DR20" s="27"/>
      <c r="DS20" s="24"/>
      <c r="DT20" s="27"/>
      <c r="DU20" s="24"/>
      <c r="DV20" s="27"/>
      <c r="DW20" s="24"/>
      <c r="DX20" s="27"/>
      <c r="DY20" s="24"/>
      <c r="DZ20" s="27"/>
      <c r="EA20" s="23"/>
      <c r="EB20" s="23"/>
      <c r="EC20" s="24"/>
      <c r="ED20" s="27"/>
      <c r="EE20" s="24"/>
      <c r="EF20" s="27"/>
      <c r="EG20" s="24"/>
      <c r="EH20" s="27"/>
      <c r="EI20" s="24"/>
      <c r="EJ20" s="27"/>
      <c r="EK20" s="24"/>
      <c r="EL20" s="27"/>
      <c r="EM20" s="24"/>
      <c r="EN20" s="27"/>
      <c r="EO20" s="23"/>
      <c r="EP20" s="23"/>
      <c r="EQ20" s="24"/>
      <c r="ER20" s="27"/>
      <c r="ES20" s="24"/>
      <c r="ET20" s="27"/>
      <c r="EU20" s="24"/>
      <c r="EV20" s="27"/>
      <c r="EW20" s="24"/>
      <c r="EX20" s="27"/>
      <c r="EY20" s="24"/>
      <c r="EZ20" s="27"/>
      <c r="FA20" s="24"/>
      <c r="FB20" s="27"/>
      <c r="FC20" s="23"/>
      <c r="FD20" s="23"/>
      <c r="FE20" s="24"/>
      <c r="FF20" s="27"/>
      <c r="FG20" s="24"/>
      <c r="FH20" s="27"/>
      <c r="FI20" s="24"/>
      <c r="FJ20" s="27"/>
      <c r="FK20" s="24"/>
      <c r="FL20" s="27"/>
      <c r="FM20" s="24"/>
      <c r="FN20" s="27"/>
      <c r="FO20" s="24"/>
      <c r="FP20" s="27"/>
    </row>
    <row r="21" spans="2:172" ht="12" customHeight="1" x14ac:dyDescent="0.25">
      <c r="B21" s="253"/>
      <c r="C21" s="264" t="s">
        <v>30</v>
      </c>
      <c r="D21" s="265"/>
      <c r="E21" s="22"/>
      <c r="F21" s="23"/>
      <c r="G21" s="24"/>
      <c r="H21" s="27"/>
      <c r="I21" s="24"/>
      <c r="J21" s="27"/>
      <c r="K21" s="24"/>
      <c r="L21" s="27"/>
      <c r="M21" s="24"/>
      <c r="N21" s="27"/>
      <c r="O21" s="24"/>
      <c r="P21" s="27"/>
      <c r="Q21" s="24"/>
      <c r="R21" s="27"/>
      <c r="S21" s="23"/>
      <c r="T21" s="23"/>
      <c r="U21" s="24"/>
      <c r="V21" s="27"/>
      <c r="W21" s="24"/>
      <c r="X21" s="27"/>
      <c r="Y21" s="24"/>
      <c r="Z21" s="27"/>
      <c r="AA21" s="24"/>
      <c r="AB21" s="27"/>
      <c r="AC21" s="24"/>
      <c r="AD21" s="27"/>
      <c r="AE21" s="24"/>
      <c r="AF21" s="27"/>
      <c r="AG21" s="23"/>
      <c r="AH21" s="23"/>
      <c r="AI21" s="24"/>
      <c r="AJ21" s="27"/>
      <c r="AK21" s="24"/>
      <c r="AL21" s="27"/>
      <c r="AM21" s="24"/>
      <c r="AN21" s="27"/>
      <c r="AO21" s="24"/>
      <c r="AP21" s="27"/>
      <c r="AQ21" s="24"/>
      <c r="AR21" s="27"/>
      <c r="AS21" s="24"/>
      <c r="AT21" s="27"/>
      <c r="AU21" s="23"/>
      <c r="AV21" s="23"/>
      <c r="AW21" s="24"/>
      <c r="AX21" s="27"/>
      <c r="AY21" s="24"/>
      <c r="AZ21" s="27"/>
      <c r="BA21" s="24"/>
      <c r="BB21" s="27"/>
      <c r="BC21" s="24"/>
      <c r="BD21" s="27"/>
      <c r="BE21" s="24"/>
      <c r="BF21" s="27"/>
      <c r="BG21" s="24"/>
      <c r="BH21" s="27"/>
      <c r="BI21" s="23"/>
      <c r="BJ21" s="23"/>
      <c r="BK21" s="24"/>
      <c r="BL21" s="27"/>
      <c r="BM21" s="24"/>
      <c r="BN21" s="27"/>
      <c r="BO21" s="24"/>
      <c r="BP21" s="27"/>
      <c r="BQ21" s="24"/>
      <c r="BR21" s="27"/>
      <c r="BS21" s="24"/>
      <c r="BT21" s="27"/>
      <c r="BU21" s="24"/>
      <c r="BV21" s="27"/>
      <c r="BW21" s="23"/>
      <c r="BX21" s="23"/>
      <c r="BY21" s="24"/>
      <c r="BZ21" s="27"/>
      <c r="CA21" s="24"/>
      <c r="CB21" s="27"/>
      <c r="CC21" s="24"/>
      <c r="CD21" s="27"/>
      <c r="CE21" s="24"/>
      <c r="CF21" s="27"/>
      <c r="CG21" s="24"/>
      <c r="CH21" s="27"/>
      <c r="CI21" s="24"/>
      <c r="CJ21" s="27"/>
      <c r="CK21" s="23"/>
      <c r="CL21" s="23"/>
      <c r="CM21" s="24"/>
      <c r="CN21" s="27"/>
      <c r="CO21" s="24"/>
      <c r="CP21" s="27"/>
      <c r="CQ21" s="24"/>
      <c r="CR21" s="27"/>
      <c r="CS21" s="24"/>
      <c r="CT21" s="27"/>
      <c r="CU21" s="24"/>
      <c r="CV21" s="27"/>
      <c r="CW21" s="24"/>
      <c r="CX21" s="27"/>
      <c r="CY21" s="23"/>
      <c r="CZ21" s="23"/>
      <c r="DA21" s="24"/>
      <c r="DB21" s="27"/>
      <c r="DC21" s="24"/>
      <c r="DD21" s="27"/>
      <c r="DE21" s="24"/>
      <c r="DF21" s="27"/>
      <c r="DG21" s="24"/>
      <c r="DH21" s="27"/>
      <c r="DI21" s="24"/>
      <c r="DJ21" s="27"/>
      <c r="DK21" s="24"/>
      <c r="DL21" s="27"/>
      <c r="DM21" s="23"/>
      <c r="DN21" s="23"/>
      <c r="DO21" s="24"/>
      <c r="DP21" s="27"/>
      <c r="DQ21" s="24"/>
      <c r="DR21" s="27"/>
      <c r="DS21" s="24"/>
      <c r="DT21" s="27"/>
      <c r="DU21" s="24"/>
      <c r="DV21" s="27"/>
      <c r="DW21" s="24"/>
      <c r="DX21" s="27"/>
      <c r="DY21" s="24"/>
      <c r="DZ21" s="27"/>
      <c r="EA21" s="23"/>
      <c r="EB21" s="23"/>
      <c r="EC21" s="24"/>
      <c r="ED21" s="27"/>
      <c r="EE21" s="24"/>
      <c r="EF21" s="27"/>
      <c r="EG21" s="24"/>
      <c r="EH21" s="27"/>
      <c r="EI21" s="24"/>
      <c r="EJ21" s="27"/>
      <c r="EK21" s="24"/>
      <c r="EL21" s="27"/>
      <c r="EM21" s="24"/>
      <c r="EN21" s="27"/>
      <c r="EO21" s="23"/>
      <c r="EP21" s="23"/>
      <c r="EQ21" s="24"/>
      <c r="ER21" s="27"/>
      <c r="ES21" s="24"/>
      <c r="ET21" s="27"/>
      <c r="EU21" s="24"/>
      <c r="EV21" s="27"/>
      <c r="EW21" s="24"/>
      <c r="EX21" s="27"/>
      <c r="EY21" s="24"/>
      <c r="EZ21" s="27"/>
      <c r="FA21" s="24"/>
      <c r="FB21" s="27"/>
      <c r="FC21" s="23"/>
      <c r="FD21" s="23"/>
      <c r="FE21" s="24"/>
      <c r="FF21" s="27"/>
      <c r="FG21" s="24"/>
      <c r="FH21" s="27"/>
      <c r="FI21" s="24"/>
      <c r="FJ21" s="27"/>
      <c r="FK21" s="24"/>
      <c r="FL21" s="27"/>
      <c r="FM21" s="24"/>
      <c r="FN21" s="27"/>
      <c r="FO21" s="24"/>
      <c r="FP21" s="27"/>
    </row>
    <row r="22" spans="2:172" ht="12" customHeight="1" x14ac:dyDescent="0.25">
      <c r="B22" s="253"/>
      <c r="C22" s="266" t="s">
        <v>31</v>
      </c>
      <c r="D22" s="267"/>
      <c r="E22" s="22"/>
      <c r="F22" s="23"/>
      <c r="G22" s="24"/>
      <c r="H22" s="27"/>
      <c r="I22" s="24"/>
      <c r="J22" s="27"/>
      <c r="K22" s="24"/>
      <c r="L22" s="27"/>
      <c r="M22" s="24"/>
      <c r="N22" s="27"/>
      <c r="O22" s="24"/>
      <c r="P22" s="27"/>
      <c r="Q22" s="24"/>
      <c r="R22" s="27"/>
      <c r="S22" s="23"/>
      <c r="T22" s="23"/>
      <c r="U22" s="24"/>
      <c r="V22" s="27"/>
      <c r="W22" s="24"/>
      <c r="X22" s="27"/>
      <c r="Y22" s="24"/>
      <c r="Z22" s="27"/>
      <c r="AA22" s="24"/>
      <c r="AB22" s="27"/>
      <c r="AC22" s="24"/>
      <c r="AD22" s="27"/>
      <c r="AE22" s="24"/>
      <c r="AF22" s="27"/>
      <c r="AG22" s="23"/>
      <c r="AH22" s="23"/>
      <c r="AI22" s="24"/>
      <c r="AJ22" s="27"/>
      <c r="AK22" s="24"/>
      <c r="AL22" s="27"/>
      <c r="AM22" s="24"/>
      <c r="AN22" s="27"/>
      <c r="AO22" s="24"/>
      <c r="AP22" s="27"/>
      <c r="AQ22" s="24"/>
      <c r="AR22" s="27"/>
      <c r="AS22" s="24"/>
      <c r="AT22" s="27"/>
      <c r="AU22" s="23"/>
      <c r="AV22" s="23"/>
      <c r="AW22" s="24"/>
      <c r="AX22" s="27"/>
      <c r="AY22" s="24"/>
      <c r="AZ22" s="27"/>
      <c r="BA22" s="24"/>
      <c r="BB22" s="27"/>
      <c r="BC22" s="24"/>
      <c r="BD22" s="27"/>
      <c r="BE22" s="24"/>
      <c r="BF22" s="27"/>
      <c r="BG22" s="24"/>
      <c r="BH22" s="27"/>
      <c r="BI22" s="23"/>
      <c r="BJ22" s="23"/>
      <c r="BK22" s="24"/>
      <c r="BL22" s="27"/>
      <c r="BM22" s="24"/>
      <c r="BN22" s="27"/>
      <c r="BO22" s="24"/>
      <c r="BP22" s="27"/>
      <c r="BQ22" s="24"/>
      <c r="BR22" s="27"/>
      <c r="BS22" s="24"/>
      <c r="BT22" s="27"/>
      <c r="BU22" s="24"/>
      <c r="BV22" s="27"/>
      <c r="BW22" s="23"/>
      <c r="BX22" s="23"/>
      <c r="BY22" s="24"/>
      <c r="BZ22" s="27"/>
      <c r="CA22" s="24"/>
      <c r="CB22" s="27"/>
      <c r="CC22" s="24"/>
      <c r="CD22" s="27"/>
      <c r="CE22" s="24"/>
      <c r="CF22" s="27"/>
      <c r="CG22" s="24"/>
      <c r="CH22" s="27"/>
      <c r="CI22" s="24"/>
      <c r="CJ22" s="27"/>
      <c r="CK22" s="23"/>
      <c r="CL22" s="23"/>
      <c r="CM22" s="24"/>
      <c r="CN22" s="27"/>
      <c r="CO22" s="24"/>
      <c r="CP22" s="27"/>
      <c r="CQ22" s="24"/>
      <c r="CR22" s="27"/>
      <c r="CS22" s="24"/>
      <c r="CT22" s="27"/>
      <c r="CU22" s="24"/>
      <c r="CV22" s="27"/>
      <c r="CW22" s="24"/>
      <c r="CX22" s="27"/>
      <c r="CY22" s="23"/>
      <c r="CZ22" s="23"/>
      <c r="DA22" s="24"/>
      <c r="DB22" s="27"/>
      <c r="DC22" s="24"/>
      <c r="DD22" s="27"/>
      <c r="DE22" s="24"/>
      <c r="DF22" s="27"/>
      <c r="DG22" s="24"/>
      <c r="DH22" s="27"/>
      <c r="DI22" s="24"/>
      <c r="DJ22" s="27"/>
      <c r="DK22" s="24"/>
      <c r="DL22" s="27"/>
      <c r="DM22" s="23"/>
      <c r="DN22" s="23"/>
      <c r="DO22" s="24"/>
      <c r="DP22" s="27"/>
      <c r="DQ22" s="24"/>
      <c r="DR22" s="27"/>
      <c r="DS22" s="24"/>
      <c r="DT22" s="27"/>
      <c r="DU22" s="24"/>
      <c r="DV22" s="27"/>
      <c r="DW22" s="24"/>
      <c r="DX22" s="27"/>
      <c r="DY22" s="24"/>
      <c r="DZ22" s="27"/>
      <c r="EA22" s="23"/>
      <c r="EB22" s="23"/>
      <c r="EC22" s="24"/>
      <c r="ED22" s="27"/>
      <c r="EE22" s="24"/>
      <c r="EF22" s="27"/>
      <c r="EG22" s="24"/>
      <c r="EH22" s="27"/>
      <c r="EI22" s="24"/>
      <c r="EJ22" s="27"/>
      <c r="EK22" s="24"/>
      <c r="EL22" s="27"/>
      <c r="EM22" s="24"/>
      <c r="EN22" s="27"/>
      <c r="EO22" s="23"/>
      <c r="EP22" s="23"/>
      <c r="EQ22" s="24"/>
      <c r="ER22" s="27"/>
      <c r="ES22" s="24"/>
      <c r="ET22" s="27"/>
      <c r="EU22" s="24"/>
      <c r="EV22" s="27"/>
      <c r="EW22" s="24"/>
      <c r="EX22" s="27"/>
      <c r="EY22" s="24"/>
      <c r="EZ22" s="27"/>
      <c r="FA22" s="24"/>
      <c r="FB22" s="27"/>
      <c r="FC22" s="23"/>
      <c r="FD22" s="23"/>
      <c r="FE22" s="24"/>
      <c r="FF22" s="27"/>
      <c r="FG22" s="24"/>
      <c r="FH22" s="27"/>
      <c r="FI22" s="24"/>
      <c r="FJ22" s="27"/>
      <c r="FK22" s="24"/>
      <c r="FL22" s="27"/>
      <c r="FM22" s="24"/>
      <c r="FN22" s="27"/>
      <c r="FO22" s="24"/>
      <c r="FP22" s="27"/>
    </row>
    <row r="23" spans="2:172" ht="12" customHeight="1" x14ac:dyDescent="0.25">
      <c r="B23" s="253"/>
      <c r="C23" s="268" t="s">
        <v>32</v>
      </c>
      <c r="D23" s="269"/>
      <c r="E23" s="22"/>
      <c r="F23" s="23"/>
      <c r="G23" s="24"/>
      <c r="H23" s="27"/>
      <c r="I23" s="24"/>
      <c r="J23" s="27"/>
      <c r="K23" s="24"/>
      <c r="L23" s="27"/>
      <c r="M23" s="24"/>
      <c r="N23" s="27"/>
      <c r="O23" s="24"/>
      <c r="P23" s="27"/>
      <c r="Q23" s="24"/>
      <c r="R23" s="27"/>
      <c r="S23" s="23"/>
      <c r="T23" s="23"/>
      <c r="U23" s="24"/>
      <c r="V23" s="27"/>
      <c r="W23" s="24"/>
      <c r="X23" s="27"/>
      <c r="Y23" s="24"/>
      <c r="Z23" s="27"/>
      <c r="AA23" s="24"/>
      <c r="AB23" s="27"/>
      <c r="AC23" s="24"/>
      <c r="AD23" s="27"/>
      <c r="AE23" s="24"/>
      <c r="AF23" s="27"/>
      <c r="AG23" s="23"/>
      <c r="AH23" s="23"/>
      <c r="AI23" s="24"/>
      <c r="AJ23" s="27"/>
      <c r="AK23" s="24"/>
      <c r="AL23" s="27"/>
      <c r="AM23" s="24"/>
      <c r="AN23" s="27"/>
      <c r="AO23" s="24"/>
      <c r="AP23" s="27"/>
      <c r="AQ23" s="24"/>
      <c r="AR23" s="27"/>
      <c r="AS23" s="24"/>
      <c r="AT23" s="27"/>
      <c r="AU23" s="23"/>
      <c r="AV23" s="23"/>
      <c r="AW23" s="24"/>
      <c r="AX23" s="27"/>
      <c r="AY23" s="24"/>
      <c r="AZ23" s="27"/>
      <c r="BA23" s="24"/>
      <c r="BB23" s="27"/>
      <c r="BC23" s="24"/>
      <c r="BD23" s="27"/>
      <c r="BE23" s="24"/>
      <c r="BF23" s="27"/>
      <c r="BG23" s="24"/>
      <c r="BH23" s="27"/>
      <c r="BI23" s="23"/>
      <c r="BJ23" s="23"/>
      <c r="BK23" s="24"/>
      <c r="BL23" s="27"/>
      <c r="BM23" s="24"/>
      <c r="BN23" s="27"/>
      <c r="BO23" s="24"/>
      <c r="BP23" s="27"/>
      <c r="BQ23" s="24"/>
      <c r="BR23" s="27"/>
      <c r="BS23" s="24"/>
      <c r="BT23" s="27"/>
      <c r="BU23" s="24"/>
      <c r="BV23" s="27"/>
      <c r="BW23" s="23"/>
      <c r="BX23" s="23"/>
      <c r="BY23" s="24"/>
      <c r="BZ23" s="27"/>
      <c r="CA23" s="24"/>
      <c r="CB23" s="27"/>
      <c r="CC23" s="24"/>
      <c r="CD23" s="27"/>
      <c r="CE23" s="24"/>
      <c r="CF23" s="27"/>
      <c r="CG23" s="24"/>
      <c r="CH23" s="27"/>
      <c r="CI23" s="24"/>
      <c r="CJ23" s="27"/>
      <c r="CK23" s="23"/>
      <c r="CL23" s="23"/>
      <c r="CM23" s="24"/>
      <c r="CN23" s="27"/>
      <c r="CO23" s="24"/>
      <c r="CP23" s="27"/>
      <c r="CQ23" s="24"/>
      <c r="CR23" s="27"/>
      <c r="CS23" s="24"/>
      <c r="CT23" s="27"/>
      <c r="CU23" s="24"/>
      <c r="CV23" s="27"/>
      <c r="CW23" s="24"/>
      <c r="CX23" s="27"/>
      <c r="CY23" s="23"/>
      <c r="CZ23" s="23"/>
      <c r="DA23" s="24"/>
      <c r="DB23" s="27"/>
      <c r="DC23" s="24"/>
      <c r="DD23" s="27"/>
      <c r="DE23" s="24"/>
      <c r="DF23" s="27"/>
      <c r="DG23" s="24"/>
      <c r="DH23" s="27"/>
      <c r="DI23" s="24"/>
      <c r="DJ23" s="27"/>
      <c r="DK23" s="24"/>
      <c r="DL23" s="27"/>
      <c r="DM23" s="23"/>
      <c r="DN23" s="23"/>
      <c r="DO23" s="24"/>
      <c r="DP23" s="27"/>
      <c r="DQ23" s="24"/>
      <c r="DR23" s="27"/>
      <c r="DS23" s="24"/>
      <c r="DT23" s="27"/>
      <c r="DU23" s="24"/>
      <c r="DV23" s="27"/>
      <c r="DW23" s="24"/>
      <c r="DX23" s="27"/>
      <c r="DY23" s="24"/>
      <c r="DZ23" s="27"/>
      <c r="EA23" s="23"/>
      <c r="EB23" s="23"/>
      <c r="EC23" s="24"/>
      <c r="ED23" s="27"/>
      <c r="EE23" s="24"/>
      <c r="EF23" s="27"/>
      <c r="EG23" s="24"/>
      <c r="EH23" s="27"/>
      <c r="EI23" s="24"/>
      <c r="EJ23" s="27"/>
      <c r="EK23" s="24"/>
      <c r="EL23" s="27"/>
      <c r="EM23" s="24"/>
      <c r="EN23" s="27"/>
      <c r="EO23" s="23"/>
      <c r="EP23" s="23"/>
      <c r="EQ23" s="24"/>
      <c r="ER23" s="27"/>
      <c r="ES23" s="24"/>
      <c r="ET23" s="27"/>
      <c r="EU23" s="24"/>
      <c r="EV23" s="27"/>
      <c r="EW23" s="24"/>
      <c r="EX23" s="27"/>
      <c r="EY23" s="24"/>
      <c r="EZ23" s="27"/>
      <c r="FA23" s="24"/>
      <c r="FB23" s="27"/>
      <c r="FC23" s="23"/>
      <c r="FD23" s="23"/>
      <c r="FE23" s="24"/>
      <c r="FF23" s="27"/>
      <c r="FG23" s="24"/>
      <c r="FH23" s="27"/>
      <c r="FI23" s="24"/>
      <c r="FJ23" s="27"/>
      <c r="FK23" s="24"/>
      <c r="FL23" s="27"/>
      <c r="FM23" s="24"/>
      <c r="FN23" s="27"/>
      <c r="FO23" s="24"/>
      <c r="FP23" s="27"/>
    </row>
    <row r="24" spans="2:172" ht="12" customHeight="1" x14ac:dyDescent="0.25">
      <c r="B24" s="253"/>
      <c r="C24" s="270" t="s">
        <v>21</v>
      </c>
      <c r="D24" s="271"/>
      <c r="E24" s="22"/>
      <c r="F24" s="23"/>
      <c r="G24" s="24"/>
      <c r="H24" s="27"/>
      <c r="I24" s="24"/>
      <c r="J24" s="27"/>
      <c r="K24" s="24"/>
      <c r="L24" s="27"/>
      <c r="M24" s="24"/>
      <c r="N24" s="27"/>
      <c r="O24" s="24"/>
      <c r="P24" s="27"/>
      <c r="Q24" s="24"/>
      <c r="R24" s="27"/>
      <c r="S24" s="23"/>
      <c r="T24" s="23"/>
      <c r="U24" s="24"/>
      <c r="V24" s="27"/>
      <c r="W24" s="24"/>
      <c r="X24" s="27"/>
      <c r="Y24" s="24"/>
      <c r="Z24" s="27"/>
      <c r="AA24" s="24"/>
      <c r="AB24" s="27"/>
      <c r="AC24" s="24"/>
      <c r="AD24" s="27"/>
      <c r="AE24" s="24"/>
      <c r="AF24" s="27"/>
      <c r="AG24" s="23"/>
      <c r="AH24" s="23"/>
      <c r="AI24" s="24"/>
      <c r="AJ24" s="27"/>
      <c r="AK24" s="24"/>
      <c r="AL24" s="27"/>
      <c r="AM24" s="24"/>
      <c r="AN24" s="27"/>
      <c r="AO24" s="24"/>
      <c r="AP24" s="27"/>
      <c r="AQ24" s="24"/>
      <c r="AR24" s="27"/>
      <c r="AS24" s="24"/>
      <c r="AT24" s="27"/>
      <c r="AU24" s="23"/>
      <c r="AV24" s="23"/>
      <c r="AW24" s="24"/>
      <c r="AX24" s="27"/>
      <c r="AY24" s="24"/>
      <c r="AZ24" s="27"/>
      <c r="BA24" s="24"/>
      <c r="BB24" s="27"/>
      <c r="BC24" s="24"/>
      <c r="BD24" s="27"/>
      <c r="BE24" s="24"/>
      <c r="BF24" s="27"/>
      <c r="BG24" s="24"/>
      <c r="BH24" s="27"/>
      <c r="BI24" s="23"/>
      <c r="BJ24" s="23"/>
      <c r="BK24" s="24"/>
      <c r="BL24" s="27"/>
      <c r="BM24" s="24"/>
      <c r="BN24" s="27"/>
      <c r="BO24" s="24"/>
      <c r="BP24" s="27"/>
      <c r="BQ24" s="24"/>
      <c r="BR24" s="27"/>
      <c r="BS24" s="24"/>
      <c r="BT24" s="27"/>
      <c r="BU24" s="24"/>
      <c r="BV24" s="27"/>
      <c r="BW24" s="23"/>
      <c r="BX24" s="23"/>
      <c r="BY24" s="24"/>
      <c r="BZ24" s="27"/>
      <c r="CA24" s="24"/>
      <c r="CB24" s="27"/>
      <c r="CC24" s="24"/>
      <c r="CD24" s="27"/>
      <c r="CE24" s="24"/>
      <c r="CF24" s="27"/>
      <c r="CG24" s="24"/>
      <c r="CH24" s="27"/>
      <c r="CI24" s="24"/>
      <c r="CJ24" s="27"/>
      <c r="CK24" s="23"/>
      <c r="CL24" s="23"/>
      <c r="CM24" s="24"/>
      <c r="CN24" s="27"/>
      <c r="CO24" s="24"/>
      <c r="CP24" s="27"/>
      <c r="CQ24" s="24"/>
      <c r="CR24" s="27"/>
      <c r="CS24" s="24"/>
      <c r="CT24" s="27"/>
      <c r="CU24" s="24"/>
      <c r="CV24" s="27"/>
      <c r="CW24" s="24"/>
      <c r="CX24" s="27"/>
      <c r="CY24" s="23"/>
      <c r="CZ24" s="23"/>
      <c r="DA24" s="24"/>
      <c r="DB24" s="27"/>
      <c r="DC24" s="24"/>
      <c r="DD24" s="27"/>
      <c r="DE24" s="24"/>
      <c r="DF24" s="27"/>
      <c r="DG24" s="24"/>
      <c r="DH24" s="27"/>
      <c r="DI24" s="24"/>
      <c r="DJ24" s="27"/>
      <c r="DK24" s="24"/>
      <c r="DL24" s="27"/>
      <c r="DM24" s="23"/>
      <c r="DN24" s="23"/>
      <c r="DO24" s="24"/>
      <c r="DP24" s="27"/>
      <c r="DQ24" s="24"/>
      <c r="DR24" s="27"/>
      <c r="DS24" s="24"/>
      <c r="DT24" s="27"/>
      <c r="DU24" s="24"/>
      <c r="DV24" s="27"/>
      <c r="DW24" s="24"/>
      <c r="DX24" s="27"/>
      <c r="DY24" s="24"/>
      <c r="DZ24" s="27"/>
      <c r="EA24" s="23"/>
      <c r="EB24" s="23"/>
      <c r="EC24" s="24"/>
      <c r="ED24" s="27"/>
      <c r="EE24" s="24"/>
      <c r="EF24" s="27"/>
      <c r="EG24" s="24"/>
      <c r="EH24" s="27"/>
      <c r="EI24" s="24"/>
      <c r="EJ24" s="27"/>
      <c r="EK24" s="24"/>
      <c r="EL24" s="27"/>
      <c r="EM24" s="24"/>
      <c r="EN24" s="27"/>
      <c r="EO24" s="23"/>
      <c r="EP24" s="23"/>
      <c r="EQ24" s="24"/>
      <c r="ER24" s="27"/>
      <c r="ES24" s="24"/>
      <c r="ET24" s="27"/>
      <c r="EU24" s="24"/>
      <c r="EV24" s="27"/>
      <c r="EW24" s="24"/>
      <c r="EX24" s="27"/>
      <c r="EY24" s="24"/>
      <c r="EZ24" s="27"/>
      <c r="FA24" s="24"/>
      <c r="FB24" s="27"/>
      <c r="FC24" s="23"/>
      <c r="FD24" s="23"/>
      <c r="FE24" s="24"/>
      <c r="FF24" s="27"/>
      <c r="FG24" s="24"/>
      <c r="FH24" s="27"/>
      <c r="FI24" s="24"/>
      <c r="FJ24" s="27"/>
      <c r="FK24" s="24"/>
      <c r="FL24" s="27"/>
      <c r="FM24" s="24"/>
      <c r="FN24" s="27"/>
      <c r="FO24" s="24"/>
      <c r="FP24" s="27"/>
    </row>
    <row r="25" spans="2:172" ht="12" customHeight="1" x14ac:dyDescent="0.25">
      <c r="B25" s="253"/>
      <c r="C25" s="244" t="s">
        <v>33</v>
      </c>
      <c r="D25" s="245"/>
      <c r="E25" s="22"/>
      <c r="F25" s="23"/>
      <c r="G25" s="24"/>
      <c r="H25" s="27"/>
      <c r="I25" s="24"/>
      <c r="J25" s="27"/>
      <c r="K25" s="24"/>
      <c r="L25" s="27"/>
      <c r="M25" s="24"/>
      <c r="N25" s="27"/>
      <c r="O25" s="24"/>
      <c r="P25" s="27"/>
      <c r="Q25" s="24"/>
      <c r="R25" s="27"/>
      <c r="S25" s="23"/>
      <c r="T25" s="23"/>
      <c r="U25" s="24"/>
      <c r="V25" s="27"/>
      <c r="W25" s="24"/>
      <c r="X25" s="27"/>
      <c r="Y25" s="24"/>
      <c r="Z25" s="27"/>
      <c r="AA25" s="24"/>
      <c r="AB25" s="27"/>
      <c r="AC25" s="24"/>
      <c r="AD25" s="27"/>
      <c r="AE25" s="24"/>
      <c r="AF25" s="27"/>
      <c r="AG25" s="23"/>
      <c r="AH25" s="23"/>
      <c r="AI25" s="24"/>
      <c r="AJ25" s="27"/>
      <c r="AK25" s="24"/>
      <c r="AL25" s="27"/>
      <c r="AM25" s="24"/>
      <c r="AN25" s="27"/>
      <c r="AO25" s="24"/>
      <c r="AP25" s="27"/>
      <c r="AQ25" s="24"/>
      <c r="AR25" s="27"/>
      <c r="AS25" s="24"/>
      <c r="AT25" s="27"/>
      <c r="AU25" s="23"/>
      <c r="AV25" s="23"/>
      <c r="AW25" s="24"/>
      <c r="AX25" s="27"/>
      <c r="AY25" s="24"/>
      <c r="AZ25" s="27"/>
      <c r="BA25" s="24"/>
      <c r="BB25" s="27"/>
      <c r="BC25" s="24"/>
      <c r="BD25" s="27"/>
      <c r="BE25" s="24"/>
      <c r="BF25" s="27"/>
      <c r="BG25" s="24"/>
      <c r="BH25" s="27"/>
      <c r="BI25" s="23"/>
      <c r="BJ25" s="23"/>
      <c r="BK25" s="24"/>
      <c r="BL25" s="27"/>
      <c r="BM25" s="24"/>
      <c r="BN25" s="27"/>
      <c r="BO25" s="24"/>
      <c r="BP25" s="27"/>
      <c r="BQ25" s="24"/>
      <c r="BR25" s="27"/>
      <c r="BS25" s="24"/>
      <c r="BT25" s="27"/>
      <c r="BU25" s="24"/>
      <c r="BV25" s="27"/>
      <c r="BW25" s="23"/>
      <c r="BX25" s="23"/>
      <c r="BY25" s="24"/>
      <c r="BZ25" s="27"/>
      <c r="CA25" s="24"/>
      <c r="CB25" s="27"/>
      <c r="CC25" s="24"/>
      <c r="CD25" s="27"/>
      <c r="CE25" s="24"/>
      <c r="CF25" s="27"/>
      <c r="CG25" s="24"/>
      <c r="CH25" s="27"/>
      <c r="CI25" s="24"/>
      <c r="CJ25" s="27"/>
      <c r="CK25" s="23"/>
      <c r="CL25" s="23"/>
      <c r="CM25" s="24"/>
      <c r="CN25" s="27"/>
      <c r="CO25" s="24"/>
      <c r="CP25" s="27"/>
      <c r="CQ25" s="24"/>
      <c r="CR25" s="27"/>
      <c r="CS25" s="24"/>
      <c r="CT25" s="27"/>
      <c r="CU25" s="24"/>
      <c r="CV25" s="27"/>
      <c r="CW25" s="24"/>
      <c r="CX25" s="27"/>
      <c r="CY25" s="23"/>
      <c r="CZ25" s="23"/>
      <c r="DA25" s="24"/>
      <c r="DB25" s="27"/>
      <c r="DC25" s="24"/>
      <c r="DD25" s="27"/>
      <c r="DE25" s="24"/>
      <c r="DF25" s="27"/>
      <c r="DG25" s="24"/>
      <c r="DH25" s="27"/>
      <c r="DI25" s="24"/>
      <c r="DJ25" s="27"/>
      <c r="DK25" s="24"/>
      <c r="DL25" s="27"/>
      <c r="DM25" s="23"/>
      <c r="DN25" s="23"/>
      <c r="DO25" s="24"/>
      <c r="DP25" s="27"/>
      <c r="DQ25" s="24"/>
      <c r="DR25" s="27"/>
      <c r="DS25" s="24"/>
      <c r="DT25" s="27"/>
      <c r="DU25" s="24"/>
      <c r="DV25" s="27"/>
      <c r="DW25" s="24"/>
      <c r="DX25" s="27"/>
      <c r="DY25" s="24"/>
      <c r="DZ25" s="27"/>
      <c r="EA25" s="23"/>
      <c r="EB25" s="23"/>
      <c r="EC25" s="24"/>
      <c r="ED25" s="27"/>
      <c r="EE25" s="24"/>
      <c r="EF25" s="27"/>
      <c r="EG25" s="24"/>
      <c r="EH25" s="27"/>
      <c r="EI25" s="24"/>
      <c r="EJ25" s="27"/>
      <c r="EK25" s="24"/>
      <c r="EL25" s="27"/>
      <c r="EM25" s="24"/>
      <c r="EN25" s="27"/>
      <c r="EO25" s="23"/>
      <c r="EP25" s="23"/>
      <c r="EQ25" s="24"/>
      <c r="ER25" s="27"/>
      <c r="ES25" s="24"/>
      <c r="ET25" s="27"/>
      <c r="EU25" s="24"/>
      <c r="EV25" s="27"/>
      <c r="EW25" s="24"/>
      <c r="EX25" s="27"/>
      <c r="EY25" s="24"/>
      <c r="EZ25" s="27"/>
      <c r="FA25" s="24"/>
      <c r="FB25" s="27"/>
      <c r="FC25" s="23"/>
      <c r="FD25" s="23"/>
      <c r="FE25" s="24"/>
      <c r="FF25" s="27"/>
      <c r="FG25" s="24"/>
      <c r="FH25" s="27"/>
      <c r="FI25" s="24"/>
      <c r="FJ25" s="27"/>
      <c r="FK25" s="24"/>
      <c r="FL25" s="27"/>
      <c r="FM25" s="24"/>
      <c r="FN25" s="27"/>
      <c r="FO25" s="24"/>
      <c r="FP25" s="27"/>
    </row>
    <row r="26" spans="2:172" ht="12" customHeight="1" x14ac:dyDescent="0.25">
      <c r="B26" s="253"/>
      <c r="C26" s="246" t="s">
        <v>23</v>
      </c>
      <c r="D26" s="247"/>
      <c r="E26" s="22"/>
      <c r="F26" s="23"/>
      <c r="G26" s="24"/>
      <c r="H26" s="27"/>
      <c r="I26" s="24"/>
      <c r="J26" s="27"/>
      <c r="K26" s="24"/>
      <c r="L26" s="27"/>
      <c r="M26" s="24"/>
      <c r="N26" s="27"/>
      <c r="O26" s="24"/>
      <c r="P26" s="27"/>
      <c r="Q26" s="24"/>
      <c r="R26" s="27"/>
      <c r="S26" s="23"/>
      <c r="T26" s="23"/>
      <c r="U26" s="24"/>
      <c r="V26" s="27"/>
      <c r="W26" s="24"/>
      <c r="X26" s="27"/>
      <c r="Y26" s="24"/>
      <c r="Z26" s="27"/>
      <c r="AA26" s="24"/>
      <c r="AB26" s="27"/>
      <c r="AC26" s="24"/>
      <c r="AD26" s="27"/>
      <c r="AE26" s="24"/>
      <c r="AF26" s="27"/>
      <c r="AG26" s="23"/>
      <c r="AH26" s="23"/>
      <c r="AI26" s="24"/>
      <c r="AJ26" s="27"/>
      <c r="AK26" s="24"/>
      <c r="AL26" s="27"/>
      <c r="AM26" s="24"/>
      <c r="AN26" s="27"/>
      <c r="AO26" s="24"/>
      <c r="AP26" s="27"/>
      <c r="AQ26" s="24"/>
      <c r="AR26" s="27"/>
      <c r="AS26" s="24"/>
      <c r="AT26" s="27"/>
      <c r="AU26" s="23"/>
      <c r="AV26" s="23"/>
      <c r="AW26" s="24"/>
      <c r="AX26" s="27"/>
      <c r="AY26" s="24"/>
      <c r="AZ26" s="27"/>
      <c r="BA26" s="24"/>
      <c r="BB26" s="27"/>
      <c r="BC26" s="24"/>
      <c r="BD26" s="27"/>
      <c r="BE26" s="24"/>
      <c r="BF26" s="27"/>
      <c r="BG26" s="24"/>
      <c r="BH26" s="27"/>
      <c r="BI26" s="23"/>
      <c r="BJ26" s="23"/>
      <c r="BK26" s="24"/>
      <c r="BL26" s="27"/>
      <c r="BM26" s="24"/>
      <c r="BN26" s="27"/>
      <c r="BO26" s="24"/>
      <c r="BP26" s="27"/>
      <c r="BQ26" s="24"/>
      <c r="BR26" s="27"/>
      <c r="BS26" s="24"/>
      <c r="BT26" s="27"/>
      <c r="BU26" s="24"/>
      <c r="BV26" s="27"/>
      <c r="BW26" s="23"/>
      <c r="BX26" s="23"/>
      <c r="BY26" s="24"/>
      <c r="BZ26" s="27"/>
      <c r="CA26" s="24"/>
      <c r="CB26" s="27"/>
      <c r="CC26" s="24"/>
      <c r="CD26" s="27"/>
      <c r="CE26" s="24"/>
      <c r="CF26" s="27"/>
      <c r="CG26" s="24"/>
      <c r="CH26" s="27"/>
      <c r="CI26" s="24"/>
      <c r="CJ26" s="27"/>
      <c r="CK26" s="23"/>
      <c r="CL26" s="23"/>
      <c r="CM26" s="24"/>
      <c r="CN26" s="27"/>
      <c r="CO26" s="24"/>
      <c r="CP26" s="27"/>
      <c r="CQ26" s="24"/>
      <c r="CR26" s="27"/>
      <c r="CS26" s="24"/>
      <c r="CT26" s="27"/>
      <c r="CU26" s="24"/>
      <c r="CV26" s="27"/>
      <c r="CW26" s="24"/>
      <c r="CX26" s="27"/>
      <c r="CY26" s="23"/>
      <c r="CZ26" s="23"/>
      <c r="DA26" s="24"/>
      <c r="DB26" s="27"/>
      <c r="DC26" s="24"/>
      <c r="DD26" s="27"/>
      <c r="DE26" s="24"/>
      <c r="DF26" s="27"/>
      <c r="DG26" s="24"/>
      <c r="DH26" s="27"/>
      <c r="DI26" s="24"/>
      <c r="DJ26" s="27"/>
      <c r="DK26" s="24"/>
      <c r="DL26" s="27"/>
      <c r="DM26" s="23"/>
      <c r="DN26" s="23"/>
      <c r="DO26" s="24"/>
      <c r="DP26" s="27"/>
      <c r="DQ26" s="24"/>
      <c r="DR26" s="27"/>
      <c r="DS26" s="24"/>
      <c r="DT26" s="27"/>
      <c r="DU26" s="24"/>
      <c r="DV26" s="27"/>
      <c r="DW26" s="24"/>
      <c r="DX26" s="27"/>
      <c r="DY26" s="24"/>
      <c r="DZ26" s="27"/>
      <c r="EA26" s="23"/>
      <c r="EB26" s="23"/>
      <c r="EC26" s="24"/>
      <c r="ED26" s="27"/>
      <c r="EE26" s="24"/>
      <c r="EF26" s="27"/>
      <c r="EG26" s="24"/>
      <c r="EH26" s="27"/>
      <c r="EI26" s="24"/>
      <c r="EJ26" s="27"/>
      <c r="EK26" s="24"/>
      <c r="EL26" s="27"/>
      <c r="EM26" s="24"/>
      <c r="EN26" s="27"/>
      <c r="EO26" s="23"/>
      <c r="EP26" s="23"/>
      <c r="EQ26" s="24"/>
      <c r="ER26" s="27"/>
      <c r="ES26" s="24"/>
      <c r="ET26" s="27"/>
      <c r="EU26" s="24"/>
      <c r="EV26" s="27"/>
      <c r="EW26" s="24"/>
      <c r="EX26" s="27"/>
      <c r="EY26" s="24"/>
      <c r="EZ26" s="27"/>
      <c r="FA26" s="24"/>
      <c r="FB26" s="27"/>
      <c r="FC26" s="23"/>
      <c r="FD26" s="23"/>
      <c r="FE26" s="24"/>
      <c r="FF26" s="27"/>
      <c r="FG26" s="24"/>
      <c r="FH26" s="27"/>
      <c r="FI26" s="24"/>
      <c r="FJ26" s="27"/>
      <c r="FK26" s="24"/>
      <c r="FL26" s="27"/>
      <c r="FM26" s="24"/>
      <c r="FN26" s="27"/>
      <c r="FO26" s="24"/>
      <c r="FP26" s="27"/>
    </row>
    <row r="27" spans="2:172" ht="12" customHeight="1" x14ac:dyDescent="0.25">
      <c r="B27" s="253"/>
      <c r="C27" s="248" t="s">
        <v>34</v>
      </c>
      <c r="D27" s="249"/>
      <c r="E27" s="22"/>
      <c r="F27" s="23"/>
      <c r="G27" s="24"/>
      <c r="H27" s="27"/>
      <c r="I27" s="24"/>
      <c r="J27" s="27"/>
      <c r="K27" s="24"/>
      <c r="L27" s="27"/>
      <c r="M27" s="24"/>
      <c r="N27" s="27"/>
      <c r="O27" s="24"/>
      <c r="P27" s="27"/>
      <c r="Q27" s="24"/>
      <c r="R27" s="27"/>
      <c r="S27" s="23"/>
      <c r="T27" s="23"/>
      <c r="U27" s="24"/>
      <c r="V27" s="27"/>
      <c r="W27" s="24"/>
      <c r="X27" s="27"/>
      <c r="Y27" s="24"/>
      <c r="Z27" s="27"/>
      <c r="AA27" s="24"/>
      <c r="AB27" s="27"/>
      <c r="AC27" s="24"/>
      <c r="AD27" s="27"/>
      <c r="AE27" s="24"/>
      <c r="AF27" s="27"/>
      <c r="AG27" s="23"/>
      <c r="AH27" s="23"/>
      <c r="AI27" s="24"/>
      <c r="AJ27" s="27"/>
      <c r="AK27" s="24"/>
      <c r="AL27" s="27"/>
      <c r="AM27" s="24"/>
      <c r="AN27" s="27"/>
      <c r="AO27" s="24"/>
      <c r="AP27" s="27"/>
      <c r="AQ27" s="24"/>
      <c r="AR27" s="27"/>
      <c r="AS27" s="24"/>
      <c r="AT27" s="27"/>
      <c r="AU27" s="23"/>
      <c r="AV27" s="23"/>
      <c r="AW27" s="24"/>
      <c r="AX27" s="27"/>
      <c r="AY27" s="24"/>
      <c r="AZ27" s="27"/>
      <c r="BA27" s="24"/>
      <c r="BB27" s="27"/>
      <c r="BC27" s="24"/>
      <c r="BD27" s="27"/>
      <c r="BE27" s="24"/>
      <c r="BF27" s="27"/>
      <c r="BG27" s="24"/>
      <c r="BH27" s="27"/>
      <c r="BI27" s="23"/>
      <c r="BJ27" s="23"/>
      <c r="BK27" s="24"/>
      <c r="BL27" s="27"/>
      <c r="BM27" s="24"/>
      <c r="BN27" s="27"/>
      <c r="BO27" s="24"/>
      <c r="BP27" s="27"/>
      <c r="BQ27" s="24"/>
      <c r="BR27" s="27"/>
      <c r="BS27" s="24"/>
      <c r="BT27" s="27"/>
      <c r="BU27" s="24"/>
      <c r="BV27" s="27"/>
      <c r="BW27" s="23"/>
      <c r="BX27" s="23"/>
      <c r="BY27" s="24"/>
      <c r="BZ27" s="27"/>
      <c r="CA27" s="24"/>
      <c r="CB27" s="27"/>
      <c r="CC27" s="24"/>
      <c r="CD27" s="27"/>
      <c r="CE27" s="24"/>
      <c r="CF27" s="27"/>
      <c r="CG27" s="24"/>
      <c r="CH27" s="27"/>
      <c r="CI27" s="24"/>
      <c r="CJ27" s="27"/>
      <c r="CK27" s="23"/>
      <c r="CL27" s="23"/>
      <c r="CM27" s="24"/>
      <c r="CN27" s="27"/>
      <c r="CO27" s="24"/>
      <c r="CP27" s="27"/>
      <c r="CQ27" s="24"/>
      <c r="CR27" s="27"/>
      <c r="CS27" s="24"/>
      <c r="CT27" s="27"/>
      <c r="CU27" s="24"/>
      <c r="CV27" s="27"/>
      <c r="CW27" s="24"/>
      <c r="CX27" s="27"/>
      <c r="CY27" s="23"/>
      <c r="CZ27" s="23"/>
      <c r="DA27" s="24"/>
      <c r="DB27" s="27"/>
      <c r="DC27" s="24"/>
      <c r="DD27" s="27"/>
      <c r="DE27" s="24"/>
      <c r="DF27" s="27"/>
      <c r="DG27" s="24"/>
      <c r="DH27" s="27"/>
      <c r="DI27" s="24"/>
      <c r="DJ27" s="27"/>
      <c r="DK27" s="24"/>
      <c r="DL27" s="27"/>
      <c r="DM27" s="23"/>
      <c r="DN27" s="23"/>
      <c r="DO27" s="24"/>
      <c r="DP27" s="27"/>
      <c r="DQ27" s="24"/>
      <c r="DR27" s="27"/>
      <c r="DS27" s="24"/>
      <c r="DT27" s="27"/>
      <c r="DU27" s="24"/>
      <c r="DV27" s="27"/>
      <c r="DW27" s="24"/>
      <c r="DX27" s="27"/>
      <c r="DY27" s="24"/>
      <c r="DZ27" s="27"/>
      <c r="EA27" s="23"/>
      <c r="EB27" s="23"/>
      <c r="EC27" s="24"/>
      <c r="ED27" s="27"/>
      <c r="EE27" s="24"/>
      <c r="EF27" s="27"/>
      <c r="EG27" s="24"/>
      <c r="EH27" s="27"/>
      <c r="EI27" s="24"/>
      <c r="EJ27" s="27"/>
      <c r="EK27" s="24"/>
      <c r="EL27" s="27"/>
      <c r="EM27" s="24"/>
      <c r="EN27" s="27"/>
      <c r="EO27" s="23"/>
      <c r="EP27" s="23"/>
      <c r="EQ27" s="24"/>
      <c r="ER27" s="27"/>
      <c r="ES27" s="24"/>
      <c r="ET27" s="27"/>
      <c r="EU27" s="24"/>
      <c r="EV27" s="27"/>
      <c r="EW27" s="24"/>
      <c r="EX27" s="27"/>
      <c r="EY27" s="24"/>
      <c r="EZ27" s="27"/>
      <c r="FA27" s="24"/>
      <c r="FB27" s="27"/>
      <c r="FC27" s="23"/>
      <c r="FD27" s="23"/>
      <c r="FE27" s="24"/>
      <c r="FF27" s="27"/>
      <c r="FG27" s="24"/>
      <c r="FH27" s="27"/>
      <c r="FI27" s="24"/>
      <c r="FJ27" s="27"/>
      <c r="FK27" s="24"/>
      <c r="FL27" s="27"/>
      <c r="FM27" s="24"/>
      <c r="FN27" s="27"/>
      <c r="FO27" s="24"/>
      <c r="FP27" s="27"/>
    </row>
    <row r="28" spans="2:172" ht="12" customHeight="1" thickBot="1" x14ac:dyDescent="0.3">
      <c r="B28" s="253"/>
      <c r="C28" s="250" t="s">
        <v>35</v>
      </c>
      <c r="D28" s="251"/>
      <c r="E28" s="37"/>
      <c r="F28" s="34"/>
      <c r="G28" s="35"/>
      <c r="H28" s="36"/>
      <c r="I28" s="35"/>
      <c r="J28" s="36"/>
      <c r="K28" s="35"/>
      <c r="L28" s="36"/>
      <c r="M28" s="35"/>
      <c r="N28" s="36"/>
      <c r="O28" s="35"/>
      <c r="P28" s="36"/>
      <c r="Q28" s="35"/>
      <c r="R28" s="36"/>
      <c r="S28" s="34"/>
      <c r="T28" s="34"/>
      <c r="U28" s="35"/>
      <c r="V28" s="36"/>
      <c r="W28" s="35"/>
      <c r="X28" s="36"/>
      <c r="Y28" s="35"/>
      <c r="Z28" s="36"/>
      <c r="AA28" s="35"/>
      <c r="AB28" s="36"/>
      <c r="AC28" s="35"/>
      <c r="AD28" s="36"/>
      <c r="AE28" s="35"/>
      <c r="AF28" s="36"/>
      <c r="AG28" s="34"/>
      <c r="AH28" s="34"/>
      <c r="AI28" s="35"/>
      <c r="AJ28" s="36"/>
      <c r="AK28" s="35"/>
      <c r="AL28" s="36"/>
      <c r="AM28" s="35"/>
      <c r="AN28" s="36"/>
      <c r="AO28" s="35"/>
      <c r="AP28" s="36"/>
      <c r="AQ28" s="35"/>
      <c r="AR28" s="36"/>
      <c r="AS28" s="35"/>
      <c r="AT28" s="36"/>
      <c r="AU28" s="34"/>
      <c r="AV28" s="34"/>
      <c r="AW28" s="35"/>
      <c r="AX28" s="36"/>
      <c r="AY28" s="35"/>
      <c r="AZ28" s="36"/>
      <c r="BA28" s="35"/>
      <c r="BB28" s="36"/>
      <c r="BC28" s="35"/>
      <c r="BD28" s="36"/>
      <c r="BE28" s="35"/>
      <c r="BF28" s="36"/>
      <c r="BG28" s="35"/>
      <c r="BH28" s="36"/>
      <c r="BI28" s="34"/>
      <c r="BJ28" s="34"/>
      <c r="BK28" s="35"/>
      <c r="BL28" s="36"/>
      <c r="BM28" s="35"/>
      <c r="BN28" s="36"/>
      <c r="BO28" s="35"/>
      <c r="BP28" s="36"/>
      <c r="BQ28" s="35"/>
      <c r="BR28" s="36"/>
      <c r="BS28" s="35"/>
      <c r="BT28" s="36"/>
      <c r="BU28" s="35"/>
      <c r="BV28" s="36"/>
      <c r="BW28" s="34"/>
      <c r="BX28" s="34"/>
      <c r="BY28" s="35"/>
      <c r="BZ28" s="36"/>
      <c r="CA28" s="35"/>
      <c r="CB28" s="36"/>
      <c r="CC28" s="35"/>
      <c r="CD28" s="36"/>
      <c r="CE28" s="35"/>
      <c r="CF28" s="36"/>
      <c r="CG28" s="35"/>
      <c r="CH28" s="36"/>
      <c r="CI28" s="35"/>
      <c r="CJ28" s="36"/>
      <c r="CK28" s="34"/>
      <c r="CL28" s="34"/>
      <c r="CM28" s="35"/>
      <c r="CN28" s="36"/>
      <c r="CO28" s="35"/>
      <c r="CP28" s="36"/>
      <c r="CQ28" s="35"/>
      <c r="CR28" s="36"/>
      <c r="CS28" s="35"/>
      <c r="CT28" s="36"/>
      <c r="CU28" s="35"/>
      <c r="CV28" s="36"/>
      <c r="CW28" s="35"/>
      <c r="CX28" s="36"/>
      <c r="CY28" s="34"/>
      <c r="CZ28" s="34"/>
      <c r="DA28" s="35"/>
      <c r="DB28" s="36"/>
      <c r="DC28" s="35"/>
      <c r="DD28" s="36"/>
      <c r="DE28" s="35"/>
      <c r="DF28" s="36"/>
      <c r="DG28" s="35"/>
      <c r="DH28" s="36"/>
      <c r="DI28" s="35"/>
      <c r="DJ28" s="36"/>
      <c r="DK28" s="35"/>
      <c r="DL28" s="36"/>
      <c r="DM28" s="34"/>
      <c r="DN28" s="34"/>
      <c r="DO28" s="35"/>
      <c r="DP28" s="36"/>
      <c r="DQ28" s="35"/>
      <c r="DR28" s="36"/>
      <c r="DS28" s="35"/>
      <c r="DT28" s="36"/>
      <c r="DU28" s="35"/>
      <c r="DV28" s="36"/>
      <c r="DW28" s="35"/>
      <c r="DX28" s="36"/>
      <c r="DY28" s="35"/>
      <c r="DZ28" s="36"/>
      <c r="EA28" s="34"/>
      <c r="EB28" s="34"/>
      <c r="EC28" s="35"/>
      <c r="ED28" s="36"/>
      <c r="EE28" s="35"/>
      <c r="EF28" s="36"/>
      <c r="EG28" s="35"/>
      <c r="EH28" s="36"/>
      <c r="EI28" s="35"/>
      <c r="EJ28" s="36"/>
      <c r="EK28" s="35"/>
      <c r="EL28" s="36"/>
      <c r="EM28" s="35"/>
      <c r="EN28" s="36"/>
      <c r="EO28" s="34"/>
      <c r="EP28" s="34"/>
      <c r="EQ28" s="35"/>
      <c r="ER28" s="36"/>
      <c r="ES28" s="35"/>
      <c r="ET28" s="36"/>
      <c r="EU28" s="35"/>
      <c r="EV28" s="36"/>
      <c r="EW28" s="35"/>
      <c r="EX28" s="36"/>
      <c r="EY28" s="35"/>
      <c r="EZ28" s="36"/>
      <c r="FA28" s="35"/>
      <c r="FB28" s="36"/>
      <c r="FC28" s="34"/>
      <c r="FD28" s="34"/>
      <c r="FE28" s="35"/>
      <c r="FF28" s="36"/>
      <c r="FG28" s="35"/>
      <c r="FH28" s="36"/>
      <c r="FI28" s="35"/>
      <c r="FJ28" s="36"/>
      <c r="FK28" s="35"/>
      <c r="FL28" s="36"/>
      <c r="FM28" s="35"/>
      <c r="FN28" s="36"/>
      <c r="FO28" s="35"/>
      <c r="FP28" s="36"/>
    </row>
    <row r="29" spans="2:172" ht="15.75" customHeight="1" x14ac:dyDescent="0.25"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25"/>
      <c r="T29" s="25"/>
      <c r="U29" s="25"/>
      <c r="V29" s="25"/>
      <c r="W29" s="25"/>
      <c r="X29" s="25"/>
      <c r="Y29" s="25"/>
      <c r="Z29" s="25"/>
      <c r="AA29" s="25"/>
      <c r="AB29" s="25"/>
      <c r="AC29" s="25"/>
      <c r="AD29" s="25"/>
      <c r="AE29" s="25"/>
      <c r="AF29" s="25"/>
      <c r="AG29" s="25"/>
      <c r="AH29" s="25"/>
      <c r="AI29" s="25"/>
      <c r="AJ29" s="25"/>
      <c r="AK29" s="25"/>
      <c r="AL29" s="25"/>
      <c r="AM29" s="25"/>
      <c r="AN29" s="25"/>
      <c r="AO29" s="25"/>
      <c r="AP29" s="25"/>
      <c r="AQ29" s="25"/>
      <c r="AR29" s="25"/>
      <c r="AS29" s="25"/>
      <c r="AT29" s="25"/>
      <c r="AU29" s="25"/>
      <c r="AV29" s="25"/>
      <c r="AW29" s="25"/>
      <c r="AX29" s="25"/>
      <c r="AY29" s="25"/>
      <c r="AZ29" s="25"/>
      <c r="BA29" s="25"/>
      <c r="BB29" s="25"/>
      <c r="BC29" s="25"/>
      <c r="BD29" s="25"/>
      <c r="BE29" s="25"/>
      <c r="BF29" s="25"/>
      <c r="BG29" s="25"/>
      <c r="BH29" s="25"/>
      <c r="BI29" s="25"/>
      <c r="BJ29" s="25"/>
      <c r="BK29" s="25"/>
      <c r="BL29" s="25"/>
      <c r="BM29" s="25"/>
      <c r="BN29" s="25"/>
      <c r="BO29" s="25"/>
      <c r="BP29" s="25"/>
      <c r="BQ29" s="25"/>
      <c r="BR29" s="25"/>
      <c r="BS29" s="25"/>
      <c r="BT29" s="25"/>
      <c r="BU29" s="25"/>
      <c r="BV29" s="25"/>
      <c r="BW29" s="25"/>
      <c r="BX29" s="25"/>
      <c r="BY29" s="25"/>
      <c r="BZ29" s="25"/>
      <c r="CA29" s="25"/>
      <c r="CB29" s="25"/>
      <c r="CC29" s="25"/>
      <c r="CD29" s="25"/>
      <c r="CE29" s="25"/>
      <c r="CF29" s="25"/>
      <c r="CG29" s="25"/>
      <c r="CH29" s="25"/>
      <c r="CI29" s="25"/>
      <c r="CJ29" s="25"/>
      <c r="CK29" s="25"/>
      <c r="CL29" s="25"/>
      <c r="CM29" s="25"/>
      <c r="CN29" s="25"/>
      <c r="CO29" s="25"/>
      <c r="CP29" s="25"/>
      <c r="CQ29" s="25"/>
      <c r="CR29" s="25"/>
      <c r="CS29" s="25"/>
      <c r="CT29" s="25"/>
      <c r="CU29" s="25"/>
      <c r="CV29" s="25"/>
      <c r="CW29" s="25"/>
      <c r="CX29" s="25"/>
      <c r="CY29" s="25"/>
      <c r="CZ29" s="25"/>
      <c r="DA29" s="25"/>
      <c r="DB29" s="25"/>
      <c r="DC29" s="25"/>
      <c r="DD29" s="25"/>
      <c r="DE29" s="25"/>
      <c r="DF29" s="25"/>
      <c r="DG29" s="25"/>
      <c r="DH29" s="25"/>
      <c r="DI29" s="25"/>
      <c r="DJ29" s="25"/>
      <c r="DK29" s="25"/>
      <c r="DL29" s="25"/>
      <c r="DM29" s="25"/>
      <c r="DN29" s="25"/>
      <c r="DO29" s="25"/>
      <c r="DP29" s="25"/>
      <c r="DQ29" s="25"/>
      <c r="DR29" s="25"/>
      <c r="DS29" s="25"/>
      <c r="DT29" s="25"/>
      <c r="DU29" s="25"/>
      <c r="DV29" s="25"/>
      <c r="DW29" s="25"/>
      <c r="DX29" s="25"/>
      <c r="DY29" s="25"/>
      <c r="DZ29" s="25"/>
      <c r="EA29" s="25"/>
      <c r="EB29" s="25"/>
      <c r="EC29" s="25"/>
      <c r="ED29" s="25"/>
      <c r="EE29" s="25"/>
      <c r="EF29" s="25"/>
      <c r="EG29" s="25"/>
      <c r="EH29" s="25"/>
      <c r="EI29" s="25"/>
      <c r="EJ29" s="25"/>
      <c r="EK29" s="25"/>
      <c r="EL29" s="25"/>
      <c r="EM29" s="25"/>
      <c r="EN29" s="25"/>
      <c r="EO29" s="25"/>
      <c r="EP29" s="25"/>
      <c r="EQ29" s="25"/>
      <c r="ER29" s="25"/>
      <c r="ES29" s="25"/>
      <c r="ET29" s="25"/>
      <c r="EU29" s="25"/>
      <c r="EV29" s="25"/>
      <c r="EW29" s="25"/>
      <c r="EX29" s="25"/>
      <c r="EY29" s="25"/>
      <c r="EZ29" s="25"/>
      <c r="FA29" s="25"/>
      <c r="FB29" s="25"/>
      <c r="FC29" s="25"/>
      <c r="FD29" s="25"/>
      <c r="FE29" s="25"/>
      <c r="FF29" s="25"/>
      <c r="FG29" s="25"/>
      <c r="FH29" s="25"/>
      <c r="FI29" s="25"/>
      <c r="FJ29" s="25"/>
      <c r="FK29" s="25"/>
      <c r="FL29" s="25"/>
      <c r="FM29" s="25"/>
      <c r="FN29" s="25"/>
      <c r="FO29" s="25"/>
      <c r="FP29" s="25"/>
    </row>
    <row r="30" spans="2:172" ht="15.75" customHeight="1" x14ac:dyDescent="0.25"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16"/>
      <c r="P30" s="16"/>
      <c r="Q30" s="16"/>
      <c r="R30" s="16"/>
      <c r="S30" s="25"/>
      <c r="T30" s="25"/>
      <c r="U30" s="25"/>
      <c r="V30" s="25"/>
      <c r="W30" s="25"/>
      <c r="X30" s="25"/>
      <c r="Y30" s="25"/>
      <c r="Z30" s="25"/>
      <c r="AA30" s="25"/>
      <c r="AB30" s="25"/>
      <c r="AC30" s="25"/>
      <c r="AD30" s="25"/>
      <c r="AE30" s="25"/>
      <c r="AF30" s="25"/>
      <c r="AG30" s="25"/>
      <c r="AH30" s="25"/>
      <c r="AI30" s="25"/>
      <c r="AJ30" s="25"/>
      <c r="AK30" s="25"/>
      <c r="AL30" s="25"/>
      <c r="AM30" s="25"/>
      <c r="AN30" s="25"/>
      <c r="AO30" s="25"/>
      <c r="AP30" s="25"/>
      <c r="AQ30" s="25"/>
      <c r="AR30" s="25"/>
      <c r="AS30" s="25"/>
      <c r="AT30" s="25"/>
      <c r="AU30" s="25"/>
      <c r="AV30" s="25"/>
      <c r="AW30" s="25"/>
      <c r="AX30" s="25"/>
      <c r="AY30" s="25"/>
      <c r="AZ30" s="25"/>
      <c r="BA30" s="25"/>
      <c r="BB30" s="25"/>
      <c r="BC30" s="25"/>
      <c r="BD30" s="25"/>
      <c r="BE30" s="25"/>
      <c r="BF30" s="25"/>
      <c r="BG30" s="25"/>
      <c r="BH30" s="25"/>
      <c r="BI30" s="25"/>
      <c r="BJ30" s="25"/>
      <c r="BK30" s="25"/>
      <c r="BL30" s="25"/>
      <c r="BM30" s="25"/>
      <c r="BN30" s="25"/>
      <c r="BO30" s="25"/>
      <c r="BP30" s="25"/>
      <c r="BQ30" s="25"/>
      <c r="BR30" s="25"/>
      <c r="BS30" s="25"/>
      <c r="BT30" s="25"/>
      <c r="BU30" s="25"/>
      <c r="BV30" s="25"/>
      <c r="BW30" s="25"/>
      <c r="BX30" s="25"/>
      <c r="BY30" s="25"/>
      <c r="BZ30" s="25"/>
      <c r="CA30" s="25"/>
      <c r="CB30" s="25"/>
      <c r="CC30" s="25"/>
      <c r="CD30" s="25"/>
      <c r="CE30" s="25"/>
      <c r="CF30" s="25"/>
      <c r="CG30" s="25"/>
      <c r="CH30" s="25"/>
      <c r="CI30" s="25"/>
      <c r="CJ30" s="25"/>
      <c r="CK30" s="25"/>
      <c r="CL30" s="25"/>
      <c r="CM30" s="25"/>
      <c r="CN30" s="25"/>
      <c r="CO30" s="25"/>
      <c r="CP30" s="25"/>
      <c r="CQ30" s="25"/>
      <c r="CR30" s="25"/>
      <c r="CS30" s="25"/>
      <c r="CT30" s="25"/>
      <c r="CU30" s="25"/>
      <c r="CV30" s="25"/>
      <c r="CW30" s="25"/>
      <c r="CX30" s="25"/>
      <c r="CY30" s="25"/>
      <c r="CZ30" s="25"/>
      <c r="DA30" s="25"/>
      <c r="DB30" s="25"/>
      <c r="DC30" s="25"/>
      <c r="DD30" s="25"/>
      <c r="DE30" s="25"/>
      <c r="DF30" s="25"/>
      <c r="DG30" s="25"/>
      <c r="DH30" s="25"/>
      <c r="DI30" s="25"/>
      <c r="DJ30" s="25"/>
      <c r="DK30" s="25"/>
      <c r="DL30" s="25"/>
      <c r="DM30" s="25"/>
      <c r="DN30" s="25"/>
      <c r="DO30" s="25"/>
      <c r="DP30" s="25"/>
      <c r="DQ30" s="25"/>
      <c r="DR30" s="25"/>
      <c r="DS30" s="25"/>
      <c r="DT30" s="25"/>
      <c r="DU30" s="25"/>
      <c r="DV30" s="25"/>
      <c r="DW30" s="25"/>
      <c r="DX30" s="25"/>
      <c r="DY30" s="25"/>
      <c r="DZ30" s="25"/>
      <c r="EA30" s="25"/>
      <c r="EB30" s="25"/>
      <c r="EC30" s="25"/>
      <c r="ED30" s="25"/>
      <c r="EE30" s="25"/>
      <c r="EF30" s="25"/>
      <c r="EG30" s="25"/>
      <c r="EH30" s="25"/>
      <c r="EI30" s="25"/>
      <c r="EJ30" s="25"/>
      <c r="EK30" s="25"/>
      <c r="EL30" s="25"/>
      <c r="EM30" s="25"/>
      <c r="EN30" s="25"/>
      <c r="EO30" s="25"/>
      <c r="EP30" s="25"/>
      <c r="EQ30" s="25"/>
      <c r="ER30" s="25"/>
      <c r="ES30" s="25"/>
      <c r="ET30" s="25"/>
      <c r="EU30" s="25"/>
      <c r="EV30" s="25"/>
      <c r="EW30" s="25"/>
      <c r="EX30" s="25"/>
      <c r="EY30" s="25"/>
      <c r="EZ30" s="25"/>
      <c r="FA30" s="25"/>
      <c r="FB30" s="25"/>
      <c r="FC30" s="25"/>
      <c r="FD30" s="25"/>
      <c r="FE30" s="25"/>
      <c r="FF30" s="25"/>
      <c r="FG30" s="25"/>
      <c r="FH30" s="25"/>
      <c r="FI30" s="25"/>
      <c r="FJ30" s="25"/>
      <c r="FK30" s="25"/>
      <c r="FL30" s="25"/>
      <c r="FM30" s="25"/>
      <c r="FN30" s="25"/>
      <c r="FO30" s="25"/>
      <c r="FP30" s="25"/>
    </row>
    <row r="31" spans="2:172" ht="15.75" customHeight="1" x14ac:dyDescent="0.25">
      <c r="E31" s="16"/>
      <c r="F31" s="16"/>
      <c r="G31" s="16"/>
      <c r="H31" s="16"/>
      <c r="I31" s="16"/>
      <c r="J31" s="16"/>
      <c r="K31" s="16"/>
      <c r="L31" s="16"/>
      <c r="M31" s="16"/>
      <c r="N31" s="16"/>
      <c r="O31" s="16"/>
      <c r="P31" s="16"/>
      <c r="Q31" s="16"/>
      <c r="R31" s="16"/>
      <c r="S31" s="25"/>
      <c r="T31" s="25"/>
      <c r="U31" s="25"/>
      <c r="V31" s="25"/>
      <c r="W31" s="25"/>
      <c r="X31" s="25"/>
      <c r="Y31" s="25"/>
      <c r="Z31" s="25"/>
      <c r="AA31" s="25"/>
      <c r="AB31" s="25"/>
      <c r="AC31" s="25"/>
      <c r="AD31" s="25"/>
      <c r="AE31" s="25"/>
      <c r="AF31" s="25"/>
      <c r="AG31" s="25"/>
      <c r="AH31" s="25"/>
      <c r="AI31" s="25"/>
      <c r="AJ31" s="25"/>
      <c r="AK31" s="25"/>
      <c r="AL31" s="25"/>
      <c r="AM31" s="25"/>
      <c r="AN31" s="25"/>
      <c r="AO31" s="25"/>
      <c r="AP31" s="25"/>
      <c r="AQ31" s="25"/>
      <c r="AR31" s="25"/>
      <c r="AS31" s="25"/>
      <c r="AT31" s="25"/>
      <c r="AU31" s="25"/>
      <c r="AV31" s="25"/>
      <c r="AW31" s="25"/>
      <c r="AX31" s="25"/>
      <c r="AY31" s="25"/>
      <c r="AZ31" s="25"/>
      <c r="BA31" s="25"/>
      <c r="BB31" s="25"/>
      <c r="BC31" s="25"/>
      <c r="BD31" s="25"/>
      <c r="BE31" s="25"/>
      <c r="BF31" s="25"/>
      <c r="BG31" s="25"/>
      <c r="BH31" s="25"/>
      <c r="BI31" s="25"/>
      <c r="BJ31" s="25"/>
      <c r="BK31" s="25"/>
      <c r="BL31" s="25"/>
      <c r="BM31" s="25"/>
      <c r="BN31" s="25"/>
      <c r="BO31" s="25"/>
      <c r="BP31" s="25"/>
      <c r="BQ31" s="25"/>
      <c r="BR31" s="25"/>
      <c r="BS31" s="25"/>
      <c r="BT31" s="25"/>
      <c r="BU31" s="25"/>
      <c r="BV31" s="25"/>
      <c r="BW31" s="25"/>
      <c r="BX31" s="25"/>
      <c r="BY31" s="25"/>
      <c r="BZ31" s="25"/>
      <c r="CA31" s="25"/>
      <c r="CB31" s="25"/>
      <c r="CC31" s="25"/>
      <c r="CD31" s="25"/>
      <c r="CE31" s="25"/>
      <c r="CF31" s="25"/>
      <c r="CG31" s="25"/>
      <c r="CH31" s="25"/>
      <c r="CI31" s="25"/>
      <c r="CJ31" s="25"/>
      <c r="CK31" s="25"/>
      <c r="CL31" s="25"/>
      <c r="CM31" s="25"/>
      <c r="CN31" s="25"/>
      <c r="CO31" s="25"/>
      <c r="CP31" s="25"/>
      <c r="CQ31" s="25"/>
      <c r="CR31" s="25"/>
      <c r="CS31" s="25"/>
      <c r="CT31" s="25"/>
      <c r="CU31" s="25"/>
      <c r="CV31" s="25"/>
      <c r="CW31" s="25"/>
      <c r="CX31" s="25"/>
      <c r="CY31" s="25"/>
      <c r="CZ31" s="25"/>
      <c r="DA31" s="25"/>
      <c r="DB31" s="25"/>
      <c r="DC31" s="25"/>
      <c r="DD31" s="25"/>
      <c r="DE31" s="25"/>
      <c r="DF31" s="25"/>
      <c r="DG31" s="25"/>
      <c r="DH31" s="25"/>
      <c r="DI31" s="25"/>
      <c r="DJ31" s="25"/>
      <c r="DK31" s="25"/>
      <c r="DL31" s="25"/>
      <c r="DM31" s="25"/>
      <c r="DN31" s="25"/>
      <c r="DO31" s="25"/>
      <c r="DP31" s="25"/>
      <c r="DQ31" s="25"/>
      <c r="DR31" s="25"/>
      <c r="DS31" s="25"/>
      <c r="DT31" s="25"/>
      <c r="DU31" s="25"/>
      <c r="DV31" s="25"/>
      <c r="DW31" s="25"/>
      <c r="DX31" s="25"/>
      <c r="DY31" s="25"/>
      <c r="DZ31" s="25"/>
      <c r="EA31" s="25"/>
      <c r="EB31" s="25"/>
      <c r="EC31" s="25"/>
      <c r="ED31" s="25"/>
      <c r="EE31" s="25"/>
      <c r="EF31" s="25"/>
      <c r="EG31" s="25"/>
      <c r="EH31" s="25"/>
      <c r="EI31" s="25"/>
      <c r="EJ31" s="25"/>
      <c r="EK31" s="25"/>
      <c r="EL31" s="25"/>
      <c r="EM31" s="25"/>
      <c r="EN31" s="25"/>
      <c r="EO31" s="25"/>
      <c r="EP31" s="25"/>
      <c r="EQ31" s="25"/>
      <c r="ER31" s="25"/>
      <c r="ES31" s="25"/>
      <c r="ET31" s="25"/>
      <c r="EU31" s="25"/>
      <c r="EV31" s="25"/>
      <c r="EW31" s="25"/>
      <c r="EX31" s="25"/>
      <c r="EY31" s="25"/>
      <c r="EZ31" s="25"/>
      <c r="FA31" s="25"/>
      <c r="FB31" s="25"/>
      <c r="FC31" s="25"/>
      <c r="FD31" s="25"/>
      <c r="FE31" s="25"/>
      <c r="FF31" s="25"/>
      <c r="FG31" s="25"/>
      <c r="FH31" s="25"/>
      <c r="FI31" s="25"/>
      <c r="FJ31" s="25"/>
      <c r="FK31" s="25"/>
      <c r="FL31" s="25"/>
      <c r="FM31" s="25"/>
      <c r="FN31" s="25"/>
      <c r="FO31" s="25"/>
      <c r="FP31" s="25"/>
    </row>
    <row r="32" spans="2:17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</sheetData>
  <mergeCells count="322">
    <mergeCell ref="AY17:AZ17"/>
    <mergeCell ref="AG17:AH17"/>
    <mergeCell ref="AI17:AJ17"/>
    <mergeCell ref="AK17:AL17"/>
    <mergeCell ref="AM17:AN17"/>
    <mergeCell ref="AO17:AP17"/>
    <mergeCell ref="AQ17:AR17"/>
    <mergeCell ref="AS17:AT17"/>
    <mergeCell ref="AU17:AV17"/>
    <mergeCell ref="AW17:AX17"/>
    <mergeCell ref="FC7:FD7"/>
    <mergeCell ref="FE7:FF7"/>
    <mergeCell ref="FG7:FH7"/>
    <mergeCell ref="FI7:FJ7"/>
    <mergeCell ref="FK7:FL7"/>
    <mergeCell ref="FM7:FN7"/>
    <mergeCell ref="FO7:FP7"/>
    <mergeCell ref="BA17:BB17"/>
    <mergeCell ref="BC17:BD17"/>
    <mergeCell ref="BE17:BF17"/>
    <mergeCell ref="BG17:BH17"/>
    <mergeCell ref="CA3:CB3"/>
    <mergeCell ref="CC3:CD3"/>
    <mergeCell ref="CE3:CF3"/>
    <mergeCell ref="CG3:CH3"/>
    <mergeCell ref="CI3:CJ3"/>
    <mergeCell ref="CK3:CL3"/>
    <mergeCell ref="EI3:EJ3"/>
    <mergeCell ref="EK3:EL3"/>
    <mergeCell ref="FA7:FB7"/>
    <mergeCell ref="DA3:DB3"/>
    <mergeCell ref="DC3:DD3"/>
    <mergeCell ref="DE3:DF3"/>
    <mergeCell ref="DG3:DH3"/>
    <mergeCell ref="DI3:DJ3"/>
    <mergeCell ref="CM3:CN3"/>
    <mergeCell ref="CO3:CP3"/>
    <mergeCell ref="CQ3:CR3"/>
    <mergeCell ref="CS3:CT3"/>
    <mergeCell ref="CU3:CV3"/>
    <mergeCell ref="CW3:CX3"/>
    <mergeCell ref="AG3:AH3"/>
    <mergeCell ref="AI3:AJ3"/>
    <mergeCell ref="AK3:AL3"/>
    <mergeCell ref="AM3:AN3"/>
    <mergeCell ref="AO3:AP3"/>
    <mergeCell ref="BG4:BH4"/>
    <mergeCell ref="E3:F3"/>
    <mergeCell ref="G3:H3"/>
    <mergeCell ref="I3:J3"/>
    <mergeCell ref="K3:L3"/>
    <mergeCell ref="M3:N3"/>
    <mergeCell ref="O3:P3"/>
    <mergeCell ref="Q3:R3"/>
    <mergeCell ref="S3:T3"/>
    <mergeCell ref="U3:V3"/>
    <mergeCell ref="C1:D4"/>
    <mergeCell ref="W3:X3"/>
    <mergeCell ref="Y3:Z3"/>
    <mergeCell ref="AA3:AB3"/>
    <mergeCell ref="AC3:AD3"/>
    <mergeCell ref="E1:BH1"/>
    <mergeCell ref="AI4:AJ4"/>
    <mergeCell ref="AK4:AL4"/>
    <mergeCell ref="AM4:AN4"/>
    <mergeCell ref="AO4:AP4"/>
    <mergeCell ref="AQ4:AR4"/>
    <mergeCell ref="AS4:AT4"/>
    <mergeCell ref="W4:X4"/>
    <mergeCell ref="Y4:Z4"/>
    <mergeCell ref="AA4:AB4"/>
    <mergeCell ref="AC4:AD4"/>
    <mergeCell ref="AE4:AF4"/>
    <mergeCell ref="AQ3:AR3"/>
    <mergeCell ref="AS3:AT3"/>
    <mergeCell ref="AU3:AV3"/>
    <mergeCell ref="AW3:AX3"/>
    <mergeCell ref="AY3:AZ3"/>
    <mergeCell ref="BA3:BB3"/>
    <mergeCell ref="AE3:AF3"/>
    <mergeCell ref="BI1:DP1"/>
    <mergeCell ref="DQ1:FP1"/>
    <mergeCell ref="BO3:BP3"/>
    <mergeCell ref="BQ3:BR3"/>
    <mergeCell ref="BS3:BT3"/>
    <mergeCell ref="BU3:BV3"/>
    <mergeCell ref="BW3:BX3"/>
    <mergeCell ref="BY3:BZ3"/>
    <mergeCell ref="BC3:BD3"/>
    <mergeCell ref="BE3:BF3"/>
    <mergeCell ref="BG3:BH3"/>
    <mergeCell ref="BI3:BJ3"/>
    <mergeCell ref="BK3:BL3"/>
    <mergeCell ref="BM3:BN3"/>
    <mergeCell ref="FG3:FH3"/>
    <mergeCell ref="FI3:FJ3"/>
    <mergeCell ref="FK3:FL3"/>
    <mergeCell ref="FM3:FN3"/>
    <mergeCell ref="FO3:FP3"/>
    <mergeCell ref="EU3:EV3"/>
    <mergeCell ref="EW3:EX3"/>
    <mergeCell ref="EY3:EZ3"/>
    <mergeCell ref="FA3:FB3"/>
    <mergeCell ref="CY3:CZ3"/>
    <mergeCell ref="EA4:EB4"/>
    <mergeCell ref="BI4:BJ4"/>
    <mergeCell ref="BK4:BL4"/>
    <mergeCell ref="BM4:BN4"/>
    <mergeCell ref="BO4:BP4"/>
    <mergeCell ref="CG4:CH4"/>
    <mergeCell ref="FC3:FD3"/>
    <mergeCell ref="FE3:FF3"/>
    <mergeCell ref="EM3:EN3"/>
    <mergeCell ref="EO3:EP3"/>
    <mergeCell ref="EQ3:ER3"/>
    <mergeCell ref="ES3:ET3"/>
    <mergeCell ref="DW3:DX3"/>
    <mergeCell ref="DY3:DZ3"/>
    <mergeCell ref="EA3:EB3"/>
    <mergeCell ref="EC3:ED3"/>
    <mergeCell ref="EE3:EF3"/>
    <mergeCell ref="EG3:EH3"/>
    <mergeCell ref="DK3:DL3"/>
    <mergeCell ref="DM3:DN3"/>
    <mergeCell ref="DO3:DP3"/>
    <mergeCell ref="DQ3:DR3"/>
    <mergeCell ref="DS3:DT3"/>
    <mergeCell ref="DU3:DV3"/>
    <mergeCell ref="DA4:DB4"/>
    <mergeCell ref="CE4:CF4"/>
    <mergeCell ref="CI4:CJ4"/>
    <mergeCell ref="CK4:CL4"/>
    <mergeCell ref="CM4:CN4"/>
    <mergeCell ref="CO4:CP4"/>
    <mergeCell ref="AG4:AH4"/>
    <mergeCell ref="E4:F4"/>
    <mergeCell ref="G4:H4"/>
    <mergeCell ref="I4:J4"/>
    <mergeCell ref="K4:L4"/>
    <mergeCell ref="M4:N4"/>
    <mergeCell ref="O4:P4"/>
    <mergeCell ref="Q4:R4"/>
    <mergeCell ref="S4:T4"/>
    <mergeCell ref="U4:V4"/>
    <mergeCell ref="BS4:BT4"/>
    <mergeCell ref="BU4:BV4"/>
    <mergeCell ref="BW4:BX4"/>
    <mergeCell ref="BY4:BZ4"/>
    <mergeCell ref="CA4:CB4"/>
    <mergeCell ref="CC4:CD4"/>
    <mergeCell ref="DO4:DP4"/>
    <mergeCell ref="DQ4:DR4"/>
    <mergeCell ref="DS4:DT4"/>
    <mergeCell ref="DU4:DV4"/>
    <mergeCell ref="DW4:DX4"/>
    <mergeCell ref="DY4:DZ4"/>
    <mergeCell ref="BQ4:BR4"/>
    <mergeCell ref="AU4:AV4"/>
    <mergeCell ref="AW4:AX4"/>
    <mergeCell ref="AY4:AZ4"/>
    <mergeCell ref="BA4:BB4"/>
    <mergeCell ref="BC4:BD4"/>
    <mergeCell ref="BE4:BF4"/>
    <mergeCell ref="DC4:DD4"/>
    <mergeCell ref="DE4:DF4"/>
    <mergeCell ref="DG4:DH4"/>
    <mergeCell ref="DI4:DJ4"/>
    <mergeCell ref="DK4:DL4"/>
    <mergeCell ref="DM4:DN4"/>
    <mergeCell ref="CQ4:CR4"/>
    <mergeCell ref="CS4:CT4"/>
    <mergeCell ref="CU4:CV4"/>
    <mergeCell ref="CW4:CX4"/>
    <mergeCell ref="CY4:CZ4"/>
    <mergeCell ref="EM4:EN4"/>
    <mergeCell ref="EO4:EP4"/>
    <mergeCell ref="EQ4:ER4"/>
    <mergeCell ref="ES4:ET4"/>
    <mergeCell ref="EU4:EV4"/>
    <mergeCell ref="EW4:EX4"/>
    <mergeCell ref="EC4:ED4"/>
    <mergeCell ref="EE4:EF4"/>
    <mergeCell ref="EG4:EH4"/>
    <mergeCell ref="EI4:EJ4"/>
    <mergeCell ref="EK4:EL4"/>
    <mergeCell ref="FK4:FL4"/>
    <mergeCell ref="FM4:FN4"/>
    <mergeCell ref="FO4:FP4"/>
    <mergeCell ref="EY4:EZ4"/>
    <mergeCell ref="FA4:FB4"/>
    <mergeCell ref="FC4:FD4"/>
    <mergeCell ref="FE4:FF4"/>
    <mergeCell ref="FG4:FH4"/>
    <mergeCell ref="FI4:FJ4"/>
    <mergeCell ref="EK7:EL7"/>
    <mergeCell ref="EM7:EN7"/>
    <mergeCell ref="EO7:EP7"/>
    <mergeCell ref="EQ7:ER7"/>
    <mergeCell ref="ES7:ET7"/>
    <mergeCell ref="EU7:EV7"/>
    <mergeCell ref="AQ7:AR7"/>
    <mergeCell ref="AS7:AT7"/>
    <mergeCell ref="AU7:AV7"/>
    <mergeCell ref="AW7:AX7"/>
    <mergeCell ref="AY7:AZ7"/>
    <mergeCell ref="BA7:BB7"/>
    <mergeCell ref="CC7:CD7"/>
    <mergeCell ref="CE7:CF7"/>
    <mergeCell ref="CG7:CH7"/>
    <mergeCell ref="CI7:CJ7"/>
    <mergeCell ref="C7:D7"/>
    <mergeCell ref="E7:F7"/>
    <mergeCell ref="G7:H7"/>
    <mergeCell ref="I7:J7"/>
    <mergeCell ref="K7:L7"/>
    <mergeCell ref="M7:N7"/>
    <mergeCell ref="O7:P7"/>
    <mergeCell ref="Q7:R7"/>
    <mergeCell ref="AE7:AF7"/>
    <mergeCell ref="AG7:AH7"/>
    <mergeCell ref="AI7:AJ7"/>
    <mergeCell ref="AK7:AL7"/>
    <mergeCell ref="AM7:AN7"/>
    <mergeCell ref="AO7:AP7"/>
    <mergeCell ref="S7:T7"/>
    <mergeCell ref="U7:V7"/>
    <mergeCell ref="W7:X7"/>
    <mergeCell ref="Y7:Z7"/>
    <mergeCell ref="AA7:AB7"/>
    <mergeCell ref="AC7:AD7"/>
    <mergeCell ref="CS7:CT7"/>
    <mergeCell ref="CU7:CV7"/>
    <mergeCell ref="CW7:CX7"/>
    <mergeCell ref="CY7:CZ7"/>
    <mergeCell ref="BO7:BP7"/>
    <mergeCell ref="CK7:CL7"/>
    <mergeCell ref="CM7:CN7"/>
    <mergeCell ref="CO7:CP7"/>
    <mergeCell ref="CQ7:CR7"/>
    <mergeCell ref="BC7:BD7"/>
    <mergeCell ref="BE7:BF7"/>
    <mergeCell ref="BG7:BH7"/>
    <mergeCell ref="BI7:BJ7"/>
    <mergeCell ref="BK7:BL7"/>
    <mergeCell ref="BM7:BN7"/>
    <mergeCell ref="BQ7:BR7"/>
    <mergeCell ref="BS7:BT7"/>
    <mergeCell ref="BU7:BV7"/>
    <mergeCell ref="BW7:BX7"/>
    <mergeCell ref="BY7:BZ7"/>
    <mergeCell ref="CA7:CB7"/>
    <mergeCell ref="DM11:DZ11"/>
    <mergeCell ref="EA11:EN11"/>
    <mergeCell ref="EO11:FB11"/>
    <mergeCell ref="FC11:FP11"/>
    <mergeCell ref="DA7:DB7"/>
    <mergeCell ref="DC7:DD7"/>
    <mergeCell ref="DE7:DF7"/>
    <mergeCell ref="DG7:DH7"/>
    <mergeCell ref="DI7:DJ7"/>
    <mergeCell ref="DK7:DL7"/>
    <mergeCell ref="DM7:DN7"/>
    <mergeCell ref="DO7:DP7"/>
    <mergeCell ref="DQ7:DR7"/>
    <mergeCell ref="DS7:DT7"/>
    <mergeCell ref="DU7:DV7"/>
    <mergeCell ref="DW7:DX7"/>
    <mergeCell ref="DY7:DZ7"/>
    <mergeCell ref="EA7:EB7"/>
    <mergeCell ref="EC7:ED7"/>
    <mergeCell ref="EW7:EX7"/>
    <mergeCell ref="EY7:EZ7"/>
    <mergeCell ref="EE7:EF7"/>
    <mergeCell ref="EG7:EH7"/>
    <mergeCell ref="EI7:EJ7"/>
    <mergeCell ref="CK11:CX11"/>
    <mergeCell ref="A8:A13"/>
    <mergeCell ref="B8:D8"/>
    <mergeCell ref="B9:D9"/>
    <mergeCell ref="B10:D10"/>
    <mergeCell ref="B11:D11"/>
    <mergeCell ref="E11:R11"/>
    <mergeCell ref="B13:D13"/>
    <mergeCell ref="CY11:DL11"/>
    <mergeCell ref="Q16:R16"/>
    <mergeCell ref="B15:C15"/>
    <mergeCell ref="B14:C14"/>
    <mergeCell ref="B12:D12"/>
    <mergeCell ref="S11:AF11"/>
    <mergeCell ref="AG11:AT11"/>
    <mergeCell ref="AU11:BH11"/>
    <mergeCell ref="BI11:BV11"/>
    <mergeCell ref="BW11:CJ11"/>
    <mergeCell ref="S16:T16"/>
    <mergeCell ref="U16:V16"/>
    <mergeCell ref="W16:X16"/>
    <mergeCell ref="Y16:Z16"/>
    <mergeCell ref="AA16:AB16"/>
    <mergeCell ref="AC16:AD16"/>
    <mergeCell ref="AE16:AF16"/>
    <mergeCell ref="N6:P6"/>
    <mergeCell ref="C25:D25"/>
    <mergeCell ref="C26:D26"/>
    <mergeCell ref="C27:D27"/>
    <mergeCell ref="C28:D28"/>
    <mergeCell ref="B16:B28"/>
    <mergeCell ref="C16:D16"/>
    <mergeCell ref="C17:D17"/>
    <mergeCell ref="C18:D18"/>
    <mergeCell ref="C19:D19"/>
    <mergeCell ref="C20:D20"/>
    <mergeCell ref="C21:D21"/>
    <mergeCell ref="C22:D22"/>
    <mergeCell ref="C23:D23"/>
    <mergeCell ref="C24:D24"/>
    <mergeCell ref="E16:F16"/>
    <mergeCell ref="G16:H16"/>
    <mergeCell ref="I16:J16"/>
    <mergeCell ref="K16:L16"/>
    <mergeCell ref="M16:N16"/>
    <mergeCell ref="O16:P16"/>
    <mergeCell ref="C6:D6"/>
  </mergeCells>
  <conditionalFormatting sqref="E3:FP5">
    <cfRule type="expression" dxfId="2" priority="1">
      <formula>WEEKDAY(E$3,2)=7</formula>
    </cfRule>
  </conditionalFormatting>
  <printOptions horizontalCentered="1" verticalCentered="1"/>
  <pageMargins left="0" right="0" top="0" bottom="0" header="0.23622047244094491" footer="0.19685039370078741"/>
  <pageSetup paperSize="5" scale="20" orientation="landscape" horizontalDpi="4294967293" verticalDpi="4294967293" r:id="rId1"/>
  <headerFooter alignWithMargins="0">
    <oddFooter>&amp;L&amp;8&amp;D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ASSR</vt:lpstr>
      <vt:lpstr>Plan annuel</vt:lpstr>
      <vt:lpstr>'Plan annuel'!Zone_d_impression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Portable</dc:creator>
  <cp:lastModifiedBy>Mickaël Beaudusseau</cp:lastModifiedBy>
  <cp:lastPrinted>2014-05-30T20:38:19Z</cp:lastPrinted>
  <dcterms:created xsi:type="dcterms:W3CDTF">2014-05-27T12:20:11Z</dcterms:created>
  <dcterms:modified xsi:type="dcterms:W3CDTF">2014-06-30T12:14:42Z</dcterms:modified>
</cp:coreProperties>
</file>