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alcul" sheetId="2" r:id="rId1"/>
    <sheet name="distance" sheetId="3" r:id="rId2"/>
    <sheet name="BDD" sheetId="4" r:id="rId3"/>
  </sheets>
  <calcPr calcId="152511"/>
</workbook>
</file>

<file path=xl/calcChain.xml><?xml version="1.0" encoding="utf-8"?>
<calcChain xmlns="http://schemas.openxmlformats.org/spreadsheetml/2006/main">
  <c r="C5" i="2" l="1"/>
  <c r="B9" i="2" l="1"/>
  <c r="B10" i="2"/>
  <c r="B11" i="2"/>
  <c r="B8" i="2"/>
  <c r="C4" i="2"/>
  <c r="AB3" i="2" s="1"/>
  <c r="H11" i="2" s="1"/>
  <c r="C9" i="2" l="1"/>
  <c r="D9" i="2" s="1"/>
  <c r="C11" i="2"/>
  <c r="D11" i="2" s="1"/>
  <c r="C10" i="2"/>
  <c r="D10" i="2" s="1"/>
  <c r="C8" i="2"/>
  <c r="D8" i="2" s="1"/>
  <c r="K8" i="2" s="1"/>
  <c r="H10" i="2"/>
  <c r="H9" i="2"/>
  <c r="H8" i="2"/>
  <c r="F9" i="2"/>
  <c r="F10" i="2"/>
  <c r="F11" i="2"/>
  <c r="F8" i="2"/>
  <c r="K10" i="2" l="1"/>
  <c r="K11" i="2"/>
  <c r="K9" i="2"/>
  <c r="L11" i="2" l="1"/>
  <c r="L10" i="2"/>
  <c r="L8" i="2"/>
  <c r="L9" i="2"/>
  <c r="B16" i="2" l="1"/>
  <c r="B14" i="2"/>
  <c r="B15" i="2"/>
</calcChain>
</file>

<file path=xl/sharedStrings.xml><?xml version="1.0" encoding="utf-8"?>
<sst xmlns="http://schemas.openxmlformats.org/spreadsheetml/2006/main" count="144" uniqueCount="115">
  <si>
    <t>Pour</t>
  </si>
  <si>
    <t>prix au kilo</t>
  </si>
  <si>
    <t>prix au m3</t>
  </si>
  <si>
    <t>Frais fixe par dossier</t>
  </si>
  <si>
    <t>Place</t>
  </si>
  <si>
    <t>DHL</t>
  </si>
  <si>
    <t>TNT</t>
  </si>
  <si>
    <t>BOLLORE</t>
  </si>
  <si>
    <t>RHENUS</t>
  </si>
  <si>
    <t>Le moins cher est :</t>
  </si>
  <si>
    <t>Le plus cher est :</t>
  </si>
  <si>
    <t>Gain de :</t>
  </si>
  <si>
    <t>Poids à transporter</t>
  </si>
  <si>
    <t>zavantem</t>
  </si>
  <si>
    <t>Tarif appliqué</t>
  </si>
  <si>
    <t>roissy</t>
  </si>
  <si>
    <t>le havre</t>
  </si>
  <si>
    <t>rouen</t>
  </si>
  <si>
    <t>Angleterre</t>
  </si>
  <si>
    <t>6h3mn</t>
  </si>
  <si>
    <t>6h15mn</t>
  </si>
  <si>
    <t>6h5mn</t>
  </si>
  <si>
    <t>6h2mn</t>
  </si>
  <si>
    <t xml:space="preserve">manchester </t>
  </si>
  <si>
    <t>8h34mn</t>
  </si>
  <si>
    <t>8h48mn</t>
  </si>
  <si>
    <t>8h15mn</t>
  </si>
  <si>
    <t>8h10mn</t>
  </si>
  <si>
    <t>leicester</t>
  </si>
  <si>
    <t>6h30mn</t>
  </si>
  <si>
    <t>6h43mn</t>
  </si>
  <si>
    <t>6h35mn</t>
  </si>
  <si>
    <t>6h33mn</t>
  </si>
  <si>
    <t xml:space="preserve">Espagne </t>
  </si>
  <si>
    <t>11h49mn</t>
  </si>
  <si>
    <t>12h37mn</t>
  </si>
  <si>
    <t>12h17mn</t>
  </si>
  <si>
    <t>14h</t>
  </si>
  <si>
    <t>toledo</t>
  </si>
  <si>
    <t>13h26mn</t>
  </si>
  <si>
    <t>13h5mn</t>
  </si>
  <si>
    <t>15h30mn</t>
  </si>
  <si>
    <t>Pays bas</t>
  </si>
  <si>
    <t>4h59mn</t>
  </si>
  <si>
    <t>6h12mn</t>
  </si>
  <si>
    <t>5h38mn</t>
  </si>
  <si>
    <t>2h22mn</t>
  </si>
  <si>
    <t>nijmegen</t>
  </si>
  <si>
    <t>4h45mn</t>
  </si>
  <si>
    <t>5h58mn</t>
  </si>
  <si>
    <t>5h23mn</t>
  </si>
  <si>
    <t>2h10mn</t>
  </si>
  <si>
    <t>Belgique</t>
  </si>
  <si>
    <t>2h38mn</t>
  </si>
  <si>
    <t>3h50mn</t>
  </si>
  <si>
    <t>3h18mn</t>
  </si>
  <si>
    <t>grimbergen</t>
  </si>
  <si>
    <t>3h</t>
  </si>
  <si>
    <t>4h14mn</t>
  </si>
  <si>
    <t>3h42mn</t>
  </si>
  <si>
    <t>18mn</t>
  </si>
  <si>
    <t>distances</t>
  </si>
  <si>
    <t>Prix au kilometre</t>
  </si>
  <si>
    <t>Kilogramme</t>
  </si>
  <si>
    <t>Prix au poids</t>
  </si>
  <si>
    <t>Prix au Volume</t>
  </si>
  <si>
    <t>Metre cube</t>
  </si>
  <si>
    <t>B</t>
  </si>
  <si>
    <t>Eersel</t>
  </si>
  <si>
    <t>VILLE de départ</t>
  </si>
  <si>
    <t>VILLE d'arrivée</t>
  </si>
  <si>
    <t>577,1</t>
  </si>
  <si>
    <t>579,5</t>
  </si>
  <si>
    <t>522</t>
  </si>
  <si>
    <t>521</t>
  </si>
  <si>
    <t>785</t>
  </si>
  <si>
    <t>790</t>
  </si>
  <si>
    <t>736</t>
  </si>
  <si>
    <t>725</t>
  </si>
  <si>
    <t>610</t>
  </si>
  <si>
    <t>612,4</t>
  </si>
  <si>
    <t>554</t>
  </si>
  <si>
    <t>553</t>
  </si>
  <si>
    <t>1292</t>
  </si>
  <si>
    <t>1372</t>
  </si>
  <si>
    <t>1341</t>
  </si>
  <si>
    <t>1580</t>
  </si>
  <si>
    <t>1363</t>
  </si>
  <si>
    <t>1142</t>
  </si>
  <si>
    <t>1412</t>
  </si>
  <si>
    <t>1651</t>
  </si>
  <si>
    <t>470</t>
  </si>
  <si>
    <t>590</t>
  </si>
  <si>
    <t>530</t>
  </si>
  <si>
    <t>180</t>
  </si>
  <si>
    <t>502</t>
  </si>
  <si>
    <t>622</t>
  </si>
  <si>
    <t>562</t>
  </si>
  <si>
    <t>221</t>
  </si>
  <si>
    <t>259</t>
  </si>
  <si>
    <t>379</t>
  </si>
  <si>
    <t>319</t>
  </si>
  <si>
    <t>295</t>
  </si>
  <si>
    <t>415</t>
  </si>
  <si>
    <t>355</t>
  </si>
  <si>
    <t>12,7</t>
  </si>
  <si>
    <t>Coût du kilomêtre</t>
  </si>
  <si>
    <t>Prix du déplacement</t>
  </si>
  <si>
    <t>Cout du transport</t>
  </si>
  <si>
    <t>Cubage</t>
  </si>
  <si>
    <t>kms</t>
  </si>
  <si>
    <t>de temps de transport</t>
  </si>
  <si>
    <t>en kilometre</t>
  </si>
  <si>
    <t>en temps</t>
  </si>
  <si>
    <t>http://forum.excel-pratique.com/excel/calcul-automatique-cout-transport-t85886.html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</si>
</sst>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%"/>
    <numFmt numFmtId="172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0" fillId="0" borderId="1" xfId="0" applyBorder="1" applyAlignment="1">
      <alignment horizontal="center" vertical="center"/>
    </xf>
    <xf numFmtId="7" fontId="0" fillId="0" borderId="1" xfId="0" applyNumberFormat="1" applyBorder="1" applyAlignment="1">
      <alignment horizontal="center" vertical="center"/>
    </xf>
    <xf numFmtId="2" fontId="0" fillId="0" borderId="0" xfId="0" applyNumberFormat="1"/>
    <xf numFmtId="165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0" fillId="0" borderId="0" xfId="0" applyNumberFormat="1" applyBorder="1"/>
    <xf numFmtId="164" fontId="0" fillId="0" borderId="0" xfId="0" applyNumberFormat="1" applyBorder="1"/>
    <xf numFmtId="7" fontId="0" fillId="0" borderId="0" xfId="0" applyNumberFormat="1" applyBorder="1" applyAlignment="1">
      <alignment horizontal="center"/>
    </xf>
    <xf numFmtId="165" fontId="0" fillId="0" borderId="0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5" fillId="0" borderId="0" xfId="0" applyFont="1"/>
    <xf numFmtId="172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/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6" fillId="0" borderId="1" xfId="0" applyFont="1" applyBorder="1"/>
    <xf numFmtId="0" fontId="7" fillId="4" borderId="1" xfId="0" applyFont="1" applyFill="1" applyBorder="1"/>
    <xf numFmtId="0" fontId="4" fillId="0" borderId="1" xfId="0" applyFont="1" applyFill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0" fillId="0" borderId="0" xfId="0" applyNumberFormat="1" applyAlignment="1">
      <alignment horizontal="right"/>
    </xf>
  </cellXfs>
  <cellStyles count="2">
    <cellStyle name="Monétaire" xfId="1" builtinId="4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0</xdr:row>
      <xdr:rowOff>95249</xdr:rowOff>
    </xdr:from>
    <xdr:to>
      <xdr:col>8</xdr:col>
      <xdr:colOff>1123950</xdr:colOff>
      <xdr:row>4</xdr:row>
      <xdr:rowOff>219074</xdr:rowOff>
    </xdr:to>
    <xdr:sp macro="" textlink="">
      <xdr:nvSpPr>
        <xdr:cNvPr id="2" name="Rectangle à coins arrondis 1"/>
        <xdr:cNvSpPr/>
      </xdr:nvSpPr>
      <xdr:spPr>
        <a:xfrm>
          <a:off x="4057650" y="95249"/>
          <a:ext cx="3333750" cy="981075"/>
        </a:xfrm>
        <a:prstGeom prst="wedgeRoundRectCallout">
          <a:avLst>
            <a:gd name="adj1" fmla="val -112833"/>
            <a:gd name="adj2" fmla="val -3519"/>
            <a:gd name="adj3" fmla="val 16667"/>
          </a:avLst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J'ai mis des listes déroulantes pour facilité la saisie.</a:t>
          </a:r>
        </a:p>
        <a:p>
          <a:pPr algn="ctr"/>
          <a:r>
            <a:rPr lang="fr-FR" sz="1100">
              <a:solidFill>
                <a:schemeClr val="tx1"/>
              </a:solidFill>
            </a:rPr>
            <a:t>Il te reste à sélectionner ton point de départ</a:t>
          </a:r>
          <a:r>
            <a:rPr lang="fr-FR" sz="1100" baseline="0">
              <a:solidFill>
                <a:schemeClr val="tx1"/>
              </a:solidFill>
            </a:rPr>
            <a:t> et ton arrivée et le tour est joué.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Selon le poids et le cubage tes calculs changeront.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workbookViewId="0">
      <selection activeCell="N6" sqref="N6"/>
    </sheetView>
  </sheetViews>
  <sheetFormatPr baseColWidth="10" defaultColWidth="9.140625" defaultRowHeight="15" x14ac:dyDescent="0.25"/>
  <cols>
    <col min="1" max="1" width="17.42578125" bestFit="1" customWidth="1"/>
    <col min="2" max="2" width="14.85546875" bestFit="1" customWidth="1"/>
    <col min="3" max="3" width="9.5703125" customWidth="1"/>
    <col min="4" max="4" width="13" customWidth="1"/>
    <col min="5" max="5" width="11.85546875" customWidth="1"/>
    <col min="6" max="6" width="10.7109375" bestFit="1" customWidth="1"/>
    <col min="7" max="7" width="10.7109375" customWidth="1"/>
    <col min="8" max="8" width="10.140625" bestFit="1" customWidth="1"/>
    <col min="9" max="9" width="19.28515625" bestFit="1" customWidth="1"/>
    <col min="10" max="10" width="13.28515625" bestFit="1" customWidth="1"/>
    <col min="11" max="11" width="16.5703125" bestFit="1" customWidth="1"/>
  </cols>
  <sheetData>
    <row r="1" spans="1:28" x14ac:dyDescent="0.25">
      <c r="M1" t="s">
        <v>114</v>
      </c>
    </row>
    <row r="3" spans="1:28" x14ac:dyDescent="0.25">
      <c r="AB3">
        <f>ROUNDUP(C4,-2)</f>
        <v>1600</v>
      </c>
    </row>
    <row r="4" spans="1:28" ht="22.5" customHeight="1" x14ac:dyDescent="0.3">
      <c r="A4" s="35" t="s">
        <v>69</v>
      </c>
      <c r="B4" s="36" t="s">
        <v>33</v>
      </c>
      <c r="C4" s="39" t="str">
        <f>INDEX(distance!$E$9:$H$18,MATCH(B4,distance!$D$9:$D$18,0),MATCH(calcul!B5,distance!$E$8:$H$8,0))</f>
        <v>1580</v>
      </c>
      <c r="D4" t="s">
        <v>110</v>
      </c>
    </row>
    <row r="5" spans="1:28" ht="22.5" customHeight="1" x14ac:dyDescent="0.3">
      <c r="A5" s="35" t="s">
        <v>70</v>
      </c>
      <c r="B5" s="36" t="s">
        <v>13</v>
      </c>
      <c r="C5" s="34" t="str">
        <f>INDEX(distance!$K$9:$N$18,MATCH(calcul!B4,distance!J9:J18,0),MATCH(calcul!B5,distance!$K$8:$N$8,0))</f>
        <v>14h</v>
      </c>
      <c r="D5" t="s">
        <v>111</v>
      </c>
    </row>
    <row r="7" spans="1:28" ht="37.5" customHeight="1" x14ac:dyDescent="0.25">
      <c r="B7" s="33" t="s">
        <v>0</v>
      </c>
      <c r="C7" s="33" t="s">
        <v>106</v>
      </c>
      <c r="D7" s="33" t="s">
        <v>107</v>
      </c>
      <c r="E7" s="33" t="s">
        <v>12</v>
      </c>
      <c r="F7" s="33" t="s">
        <v>1</v>
      </c>
      <c r="G7" s="33" t="s">
        <v>109</v>
      </c>
      <c r="H7" s="33" t="s">
        <v>2</v>
      </c>
      <c r="I7" s="33" t="s">
        <v>3</v>
      </c>
      <c r="J7" s="33" t="s">
        <v>14</v>
      </c>
      <c r="K7" s="33" t="s">
        <v>108</v>
      </c>
      <c r="L7" s="33" t="s">
        <v>4</v>
      </c>
    </row>
    <row r="8" spans="1:28" x14ac:dyDescent="0.25">
      <c r="A8" s="15" t="s">
        <v>5</v>
      </c>
      <c r="B8" s="1" t="str">
        <f>$B$5</f>
        <v>zavantem</v>
      </c>
      <c r="C8" s="30">
        <f>INDEX(BDD!$C$3:$F$22,MATCH(calcul!$AB$3,BDD!$B$3:$B$22,0),MATCH($A8,BDD!$C$2:$F$2,0))</f>
        <v>1.25</v>
      </c>
      <c r="D8" s="30">
        <f>C8*$C$4</f>
        <v>1975</v>
      </c>
      <c r="E8" s="1"/>
      <c r="F8" s="31">
        <f>INDEX(BDD!$J$3:$M$22,MATCH(calcul!$AB$3,BDD!$I$3:$I$22,0),MATCH(calcul!$A8,BDD!$J$2:$M$2,0))</f>
        <v>2.5</v>
      </c>
      <c r="G8" s="2"/>
      <c r="H8" s="31">
        <f>INDEX(BDD!$Q$3:$T$22,MATCH(calcul!$AB$3,BDD!$P$3:$P$22,0),MATCH(calcul!$A8,BDD!$Q$2:$T$2,0))</f>
        <v>3.5000000000000102</v>
      </c>
      <c r="I8" s="31">
        <v>1</v>
      </c>
      <c r="J8" s="31">
        <v>21</v>
      </c>
      <c r="K8" s="32">
        <f>SUM(D8,J8,I8)+(E8*F8)+(G8*H8)</f>
        <v>1997</v>
      </c>
      <c r="L8" s="1">
        <f>RANK(K8,$K$8:$K$11,ROW()-5)</f>
        <v>3</v>
      </c>
    </row>
    <row r="9" spans="1:28" x14ac:dyDescent="0.25">
      <c r="A9" s="15" t="s">
        <v>6</v>
      </c>
      <c r="B9" s="1" t="str">
        <f>$B$5</f>
        <v>zavantem</v>
      </c>
      <c r="C9" s="30">
        <f>INDEX(BDD!$C$3:$F$22,MATCH(calcul!$AB$3,BDD!$B$3:$B$22,0),MATCH($A9,BDD!$C$2:$F$2,0))</f>
        <v>1.42</v>
      </c>
      <c r="D9" s="30">
        <f t="shared" ref="D9:D11" si="0">C9*$C$4</f>
        <v>2243.6</v>
      </c>
      <c r="E9" s="1"/>
      <c r="F9" s="31">
        <f>INDEX(BDD!$J$3:$M$22,MATCH(calcul!$AB$3,BDD!$I$3:$I$22,0),MATCH(calcul!$A9,BDD!$J$2:$M$2,0))</f>
        <v>7</v>
      </c>
      <c r="G9" s="2"/>
      <c r="H9" s="31">
        <f>INDEX(BDD!$Q$3:$T$22,MATCH(calcul!$AB$3,BDD!$P$3:$P$22,0),MATCH(calcul!$A9,BDD!$Q$2:$T$2,0))</f>
        <v>5</v>
      </c>
      <c r="I9" s="31">
        <v>5</v>
      </c>
      <c r="J9" s="31">
        <v>181</v>
      </c>
      <c r="K9" s="32">
        <f t="shared" ref="K9:K11" si="1">SUM(D9,J9,I9)+(E9*F9)+(G9*H9)</f>
        <v>2429.6</v>
      </c>
      <c r="L9" s="1">
        <f t="shared" ref="L9:L11" si="2">RANK(K9,$K$8:$K$11,ROW()-5)</f>
        <v>4</v>
      </c>
    </row>
    <row r="10" spans="1:28" x14ac:dyDescent="0.25">
      <c r="A10" s="15" t="s">
        <v>7</v>
      </c>
      <c r="B10" s="1" t="str">
        <f>$B$5</f>
        <v>zavantem</v>
      </c>
      <c r="C10" s="30">
        <f>INDEX(BDD!$C$3:$F$22,MATCH(calcul!$AB$3,BDD!$B$3:$B$22,0),MATCH($A10,BDD!$C$2:$F$2,0))</f>
        <v>1.1100000000000001</v>
      </c>
      <c r="D10" s="30">
        <f t="shared" si="0"/>
        <v>1753.8000000000002</v>
      </c>
      <c r="E10" s="1"/>
      <c r="F10" s="31">
        <f>INDEX(BDD!$J$3:$M$22,MATCH(calcul!$AB$3,BDD!$I$3:$I$22,0),MATCH(calcul!$A10,BDD!$J$2:$M$2,0))</f>
        <v>21.5</v>
      </c>
      <c r="G10" s="2"/>
      <c r="H10" s="31">
        <f>INDEX(BDD!$Q$3:$T$22,MATCH(calcul!$AB$3,BDD!$P$3:$P$22,0),MATCH(calcul!$A10,BDD!$Q$2:$T$2,0))</f>
        <v>16.25</v>
      </c>
      <c r="I10" s="31">
        <v>0</v>
      </c>
      <c r="J10" s="31">
        <v>70</v>
      </c>
      <c r="K10" s="32">
        <f t="shared" si="1"/>
        <v>1823.8000000000002</v>
      </c>
      <c r="L10" s="1">
        <f t="shared" si="2"/>
        <v>1</v>
      </c>
    </row>
    <row r="11" spans="1:28" x14ac:dyDescent="0.25">
      <c r="A11" s="15" t="s">
        <v>8</v>
      </c>
      <c r="B11" s="1" t="str">
        <f>$B$5</f>
        <v>zavantem</v>
      </c>
      <c r="C11" s="30">
        <f>INDEX(BDD!$C$3:$F$22,MATCH(calcul!$AB$3,BDD!$B$3:$B$22,0),MATCH($A11,BDD!$C$2:$F$2,0))</f>
        <v>1.17</v>
      </c>
      <c r="D11" s="30">
        <f t="shared" si="0"/>
        <v>1848.6</v>
      </c>
      <c r="E11" s="1"/>
      <c r="F11" s="31">
        <f>INDEX(BDD!$J$3:$M$22,MATCH(calcul!$AB$3,BDD!$I$3:$I$22,0),MATCH(calcul!$A11,BDD!$J$2:$M$2,0))</f>
        <v>2.25</v>
      </c>
      <c r="G11" s="2"/>
      <c r="H11" s="31">
        <f>INDEX(BDD!$Q$3:$T$22,MATCH(calcul!$AB$3,BDD!$P$3:$P$22,0),MATCH(calcul!$A11,BDD!$Q$2:$T$2,0))</f>
        <v>1.85</v>
      </c>
      <c r="I11" s="31">
        <v>0</v>
      </c>
      <c r="J11" s="31">
        <v>12</v>
      </c>
      <c r="K11" s="32">
        <f t="shared" si="1"/>
        <v>1860.6</v>
      </c>
      <c r="L11" s="1">
        <f t="shared" si="2"/>
        <v>2</v>
      </c>
    </row>
    <row r="12" spans="1:28" x14ac:dyDescent="0.25">
      <c r="F12" s="3"/>
      <c r="G12" s="3"/>
    </row>
    <row r="13" spans="1:28" x14ac:dyDescent="0.25">
      <c r="F13" s="3"/>
      <c r="G13" s="3"/>
    </row>
    <row r="14" spans="1:28" x14ac:dyDescent="0.25">
      <c r="A14" s="5" t="s">
        <v>9</v>
      </c>
      <c r="B14" s="7" t="str">
        <f>INDEX($A$8:$A$11,MATCH(1,$L$8:$L$11,0))</f>
        <v>BOLLORE</v>
      </c>
      <c r="H14" s="4"/>
    </row>
    <row r="15" spans="1:28" x14ac:dyDescent="0.25">
      <c r="A15" s="5" t="s">
        <v>10</v>
      </c>
      <c r="B15" s="7" t="str">
        <f>INDEX($A$8:$A$11,MATCH(4,$L$8:$L$11,0))</f>
        <v>TNT</v>
      </c>
    </row>
    <row r="16" spans="1:28" x14ac:dyDescent="0.25">
      <c r="A16" s="5" t="s">
        <v>11</v>
      </c>
      <c r="B16" s="8">
        <f>INDEX($K$8:$K$11,MATCH(4,$L$8:$L$11,0))-INDEX($K$8:$K$11,MATCH(1,$L$8:$L$11,0))</f>
        <v>605.79999999999973</v>
      </c>
    </row>
  </sheetData>
  <conditionalFormatting sqref="L15">
    <cfRule type="expression" dxfId="3" priority="2">
      <formula>$L8=1</formula>
    </cfRule>
  </conditionalFormatting>
  <conditionalFormatting sqref="A8:L11">
    <cfRule type="expression" dxfId="2" priority="1">
      <formula>$L8=1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distance!$D$9:$D$18</xm:f>
          </x14:formula1>
          <xm:sqref>B4</xm:sqref>
        </x14:dataValidation>
        <x14:dataValidation type="list" allowBlank="1" showInputMessage="1" showErrorMessage="1">
          <x14:formula1>
            <xm:f>distance!$E$8:$H$8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N18"/>
  <sheetViews>
    <sheetView topLeftCell="A6" workbookViewId="0">
      <selection activeCell="D22" sqref="D22"/>
    </sheetView>
  </sheetViews>
  <sheetFormatPr baseColWidth="10" defaultColWidth="9.140625" defaultRowHeight="15" x14ac:dyDescent="0.25"/>
  <cols>
    <col min="4" max="4" width="18.140625" customWidth="1"/>
    <col min="5" max="7" width="11.42578125"/>
    <col min="8" max="8" width="12.28515625" customWidth="1"/>
    <col min="10" max="10" width="13.7109375" bestFit="1" customWidth="1"/>
    <col min="11" max="11" width="9" bestFit="1" customWidth="1"/>
    <col min="12" max="12" width="10.42578125" bestFit="1" customWidth="1"/>
    <col min="13" max="13" width="9" bestFit="1" customWidth="1"/>
    <col min="14" max="14" width="12.28515625" bestFit="1" customWidth="1"/>
  </cols>
  <sheetData>
    <row r="8" spans="1:14" ht="18.75" x14ac:dyDescent="0.3">
      <c r="D8" s="38" t="s">
        <v>112</v>
      </c>
      <c r="E8" s="9" t="s">
        <v>15</v>
      </c>
      <c r="F8" s="9" t="s">
        <v>16</v>
      </c>
      <c r="G8" s="9" t="s">
        <v>17</v>
      </c>
      <c r="H8" s="9" t="s">
        <v>13</v>
      </c>
      <c r="J8" s="37" t="s">
        <v>113</v>
      </c>
      <c r="K8" s="9" t="s">
        <v>15</v>
      </c>
      <c r="L8" s="9" t="s">
        <v>16</v>
      </c>
      <c r="M8" s="9" t="s">
        <v>17</v>
      </c>
      <c r="N8" s="9" t="s">
        <v>13</v>
      </c>
    </row>
    <row r="9" spans="1:14" ht="18.75" x14ac:dyDescent="0.3">
      <c r="A9" s="29"/>
      <c r="B9" s="28"/>
      <c r="D9" s="10" t="s">
        <v>18</v>
      </c>
      <c r="E9" s="11" t="s">
        <v>71</v>
      </c>
      <c r="F9" s="6" t="s">
        <v>72</v>
      </c>
      <c r="G9" s="6" t="s">
        <v>73</v>
      </c>
      <c r="H9" s="6" t="s">
        <v>74</v>
      </c>
      <c r="J9" s="10" t="s">
        <v>18</v>
      </c>
      <c r="K9" s="11" t="s">
        <v>19</v>
      </c>
      <c r="L9" s="17" t="s">
        <v>20</v>
      </c>
      <c r="M9" s="17" t="s">
        <v>21</v>
      </c>
      <c r="N9" s="17" t="s">
        <v>22</v>
      </c>
    </row>
    <row r="10" spans="1:14" x14ac:dyDescent="0.25">
      <c r="A10" s="29"/>
      <c r="D10" s="12" t="s">
        <v>23</v>
      </c>
      <c r="E10" s="11" t="s">
        <v>75</v>
      </c>
      <c r="F10" s="6" t="s">
        <v>76</v>
      </c>
      <c r="G10" s="6" t="s">
        <v>77</v>
      </c>
      <c r="H10" s="6" t="s">
        <v>78</v>
      </c>
      <c r="J10" s="12" t="s">
        <v>23</v>
      </c>
      <c r="K10" s="11" t="s">
        <v>24</v>
      </c>
      <c r="L10" s="17" t="s">
        <v>25</v>
      </c>
      <c r="M10" s="17" t="s">
        <v>26</v>
      </c>
      <c r="N10" s="17" t="s">
        <v>27</v>
      </c>
    </row>
    <row r="11" spans="1:14" x14ac:dyDescent="0.25">
      <c r="A11" s="29"/>
      <c r="D11" s="12" t="s">
        <v>28</v>
      </c>
      <c r="E11" s="11" t="s">
        <v>79</v>
      </c>
      <c r="F11" s="6" t="s">
        <v>80</v>
      </c>
      <c r="G11" s="6" t="s">
        <v>81</v>
      </c>
      <c r="H11" s="6" t="s">
        <v>82</v>
      </c>
      <c r="J11" s="12" t="s">
        <v>28</v>
      </c>
      <c r="K11" s="11" t="s">
        <v>29</v>
      </c>
      <c r="L11" s="17" t="s">
        <v>30</v>
      </c>
      <c r="M11" s="17" t="s">
        <v>31</v>
      </c>
      <c r="N11" s="17" t="s">
        <v>32</v>
      </c>
    </row>
    <row r="12" spans="1:14" ht="18.75" x14ac:dyDescent="0.3">
      <c r="A12" s="29"/>
      <c r="D12" s="10" t="s">
        <v>33</v>
      </c>
      <c r="E12" s="13" t="s">
        <v>83</v>
      </c>
      <c r="F12" s="14" t="s">
        <v>84</v>
      </c>
      <c r="G12" s="14" t="s">
        <v>85</v>
      </c>
      <c r="H12" s="14" t="s">
        <v>86</v>
      </c>
      <c r="J12" s="10" t="s">
        <v>33</v>
      </c>
      <c r="K12" s="13" t="s">
        <v>34</v>
      </c>
      <c r="L12" s="14" t="s">
        <v>35</v>
      </c>
      <c r="M12" s="14" t="s">
        <v>36</v>
      </c>
      <c r="N12" s="14" t="s">
        <v>37</v>
      </c>
    </row>
    <row r="13" spans="1:14" x14ac:dyDescent="0.25">
      <c r="A13" s="29"/>
      <c r="D13" s="12" t="s">
        <v>38</v>
      </c>
      <c r="E13" s="13" t="s">
        <v>87</v>
      </c>
      <c r="F13" s="14" t="s">
        <v>88</v>
      </c>
      <c r="G13" s="14" t="s">
        <v>89</v>
      </c>
      <c r="H13" s="14" t="s">
        <v>90</v>
      </c>
      <c r="J13" s="12" t="s">
        <v>38</v>
      </c>
      <c r="K13" s="13" t="s">
        <v>35</v>
      </c>
      <c r="L13" s="14" t="s">
        <v>39</v>
      </c>
      <c r="M13" s="14" t="s">
        <v>40</v>
      </c>
      <c r="N13" s="14" t="s">
        <v>41</v>
      </c>
    </row>
    <row r="14" spans="1:14" ht="18.75" x14ac:dyDescent="0.3">
      <c r="A14" s="29"/>
      <c r="D14" s="10" t="s">
        <v>42</v>
      </c>
      <c r="E14" s="13" t="s">
        <v>91</v>
      </c>
      <c r="F14" s="14" t="s">
        <v>92</v>
      </c>
      <c r="G14" s="14" t="s">
        <v>93</v>
      </c>
      <c r="H14" s="14" t="s">
        <v>94</v>
      </c>
      <c r="J14" s="10" t="s">
        <v>42</v>
      </c>
      <c r="K14" s="13" t="s">
        <v>43</v>
      </c>
      <c r="L14" s="14" t="s">
        <v>44</v>
      </c>
      <c r="M14" s="14" t="s">
        <v>45</v>
      </c>
      <c r="N14" s="14" t="s">
        <v>46</v>
      </c>
    </row>
    <row r="15" spans="1:14" x14ac:dyDescent="0.25">
      <c r="A15" s="29"/>
      <c r="D15" s="12" t="s">
        <v>47</v>
      </c>
      <c r="E15" s="13" t="s">
        <v>95</v>
      </c>
      <c r="F15" s="14" t="s">
        <v>96</v>
      </c>
      <c r="G15" s="14" t="s">
        <v>97</v>
      </c>
      <c r="H15" s="14" t="s">
        <v>98</v>
      </c>
      <c r="J15" s="12" t="s">
        <v>47</v>
      </c>
      <c r="K15" s="13" t="s">
        <v>48</v>
      </c>
      <c r="L15" s="14" t="s">
        <v>49</v>
      </c>
      <c r="M15" s="14" t="s">
        <v>50</v>
      </c>
      <c r="N15" s="14" t="s">
        <v>51</v>
      </c>
    </row>
    <row r="16" spans="1:14" x14ac:dyDescent="0.25">
      <c r="D16" s="12" t="s">
        <v>68</v>
      </c>
      <c r="E16" s="5"/>
      <c r="F16" s="5"/>
      <c r="G16" s="5"/>
      <c r="H16" s="5"/>
      <c r="J16" s="12" t="s">
        <v>68</v>
      </c>
      <c r="K16" s="5"/>
      <c r="L16" s="5"/>
      <c r="M16" s="5"/>
      <c r="N16" s="5"/>
    </row>
    <row r="17" spans="1:14" ht="18.75" x14ac:dyDescent="0.3">
      <c r="A17" s="29"/>
      <c r="D17" s="10" t="s">
        <v>52</v>
      </c>
      <c r="E17" s="1" t="s">
        <v>99</v>
      </c>
      <c r="F17" s="1" t="s">
        <v>100</v>
      </c>
      <c r="G17" s="1" t="s">
        <v>101</v>
      </c>
      <c r="H17" s="1">
        <v>0</v>
      </c>
      <c r="J17" s="10" t="s">
        <v>52</v>
      </c>
      <c r="K17" s="1" t="s">
        <v>53</v>
      </c>
      <c r="L17" s="1" t="s">
        <v>54</v>
      </c>
      <c r="M17" s="1" t="s">
        <v>55</v>
      </c>
      <c r="N17" s="1">
        <v>0</v>
      </c>
    </row>
    <row r="18" spans="1:14" x14ac:dyDescent="0.25">
      <c r="A18" s="29"/>
      <c r="D18" s="12" t="s">
        <v>56</v>
      </c>
      <c r="E18" s="6" t="s">
        <v>102</v>
      </c>
      <c r="F18" s="6" t="s">
        <v>103</v>
      </c>
      <c r="G18" s="1" t="s">
        <v>104</v>
      </c>
      <c r="H18" s="6" t="s">
        <v>105</v>
      </c>
      <c r="J18" s="12" t="s">
        <v>56</v>
      </c>
      <c r="K18" s="17" t="s">
        <v>57</v>
      </c>
      <c r="L18" s="17" t="s">
        <v>58</v>
      </c>
      <c r="M18" s="1" t="s">
        <v>59</v>
      </c>
      <c r="N18" s="17" t="s">
        <v>60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workbookViewId="0">
      <selection activeCell="E29" sqref="E29"/>
    </sheetView>
  </sheetViews>
  <sheetFormatPr baseColWidth="10" defaultRowHeight="15" x14ac:dyDescent="0.25"/>
  <cols>
    <col min="1" max="2" width="5" bestFit="1" customWidth="1"/>
    <col min="7" max="7" width="4" customWidth="1"/>
    <col min="8" max="9" width="5.5703125" customWidth="1"/>
    <col min="14" max="14" width="4" customWidth="1"/>
    <col min="15" max="16" width="5.5703125" customWidth="1"/>
  </cols>
  <sheetData>
    <row r="1" spans="1:20" ht="18.75" x14ac:dyDescent="0.3">
      <c r="A1" s="27" t="s">
        <v>62</v>
      </c>
      <c r="B1" s="27"/>
      <c r="C1" s="27"/>
      <c r="D1" s="27"/>
      <c r="E1" s="27"/>
      <c r="F1" s="27"/>
      <c r="H1" s="27" t="s">
        <v>64</v>
      </c>
      <c r="I1" s="27"/>
      <c r="J1" s="27"/>
      <c r="K1" s="27"/>
      <c r="L1" s="27"/>
      <c r="M1" s="27"/>
      <c r="N1" t="s">
        <v>67</v>
      </c>
      <c r="O1" s="27" t="s">
        <v>65</v>
      </c>
      <c r="P1" s="27"/>
      <c r="Q1" s="27"/>
      <c r="R1" s="27"/>
      <c r="S1" s="27"/>
      <c r="T1" s="27"/>
    </row>
    <row r="2" spans="1:20" x14ac:dyDescent="0.25">
      <c r="A2" s="26" t="s">
        <v>61</v>
      </c>
      <c r="B2" s="26"/>
      <c r="C2" s="15" t="s">
        <v>5</v>
      </c>
      <c r="D2" s="15" t="s">
        <v>6</v>
      </c>
      <c r="E2" s="15" t="s">
        <v>7</v>
      </c>
      <c r="F2" s="15" t="s">
        <v>8</v>
      </c>
      <c r="H2" s="26" t="s">
        <v>63</v>
      </c>
      <c r="I2" s="26"/>
      <c r="J2" s="15" t="s">
        <v>5</v>
      </c>
      <c r="K2" s="15" t="s">
        <v>6</v>
      </c>
      <c r="L2" s="15" t="s">
        <v>7</v>
      </c>
      <c r="M2" s="15" t="s">
        <v>8</v>
      </c>
      <c r="O2" s="26" t="s">
        <v>66</v>
      </c>
      <c r="P2" s="26"/>
      <c r="Q2" s="15" t="s">
        <v>5</v>
      </c>
      <c r="R2" s="15" t="s">
        <v>6</v>
      </c>
      <c r="S2" s="15" t="s">
        <v>7</v>
      </c>
      <c r="T2" s="15" t="s">
        <v>8</v>
      </c>
    </row>
    <row r="3" spans="1:20" x14ac:dyDescent="0.25">
      <c r="A3" s="5">
        <v>0</v>
      </c>
      <c r="B3" s="5">
        <v>100</v>
      </c>
      <c r="C3" s="16">
        <v>1.4</v>
      </c>
      <c r="D3" s="16">
        <v>1.57</v>
      </c>
      <c r="E3" s="16">
        <v>1.26</v>
      </c>
      <c r="F3" s="16">
        <v>1.32</v>
      </c>
      <c r="H3" s="5">
        <v>0</v>
      </c>
      <c r="I3" s="5">
        <v>100</v>
      </c>
      <c r="J3" s="16">
        <v>4</v>
      </c>
      <c r="K3" s="16">
        <v>22</v>
      </c>
      <c r="L3" s="16">
        <v>14</v>
      </c>
      <c r="M3" s="16">
        <v>6</v>
      </c>
      <c r="O3" s="5">
        <v>0</v>
      </c>
      <c r="P3" s="5">
        <v>100</v>
      </c>
      <c r="Q3" s="16">
        <v>5</v>
      </c>
      <c r="R3" s="16">
        <v>8</v>
      </c>
      <c r="S3" s="16">
        <v>5</v>
      </c>
      <c r="T3" s="16">
        <v>2</v>
      </c>
    </row>
    <row r="4" spans="1:20" x14ac:dyDescent="0.25">
      <c r="A4" s="5">
        <v>101</v>
      </c>
      <c r="B4" s="5">
        <v>200</v>
      </c>
      <c r="C4" s="16">
        <v>1.39</v>
      </c>
      <c r="D4" s="16">
        <v>1.56</v>
      </c>
      <c r="E4" s="16">
        <v>1.25</v>
      </c>
      <c r="F4" s="16">
        <v>1.31</v>
      </c>
      <c r="H4" s="5">
        <v>101</v>
      </c>
      <c r="I4" s="5">
        <v>200</v>
      </c>
      <c r="J4" s="16">
        <v>3.9</v>
      </c>
      <c r="K4" s="16">
        <v>21</v>
      </c>
      <c r="L4" s="16">
        <v>14.5</v>
      </c>
      <c r="M4" s="16">
        <v>5.75</v>
      </c>
      <c r="O4" s="5">
        <v>101</v>
      </c>
      <c r="P4" s="5">
        <v>200</v>
      </c>
      <c r="Q4" s="16">
        <v>4.9000000000000004</v>
      </c>
      <c r="R4" s="16">
        <v>7.8</v>
      </c>
      <c r="S4" s="16">
        <v>5.75</v>
      </c>
      <c r="T4" s="16">
        <v>1.99</v>
      </c>
    </row>
    <row r="5" spans="1:20" x14ac:dyDescent="0.25">
      <c r="A5" s="5">
        <v>202</v>
      </c>
      <c r="B5" s="5">
        <v>300</v>
      </c>
      <c r="C5" s="16">
        <v>1.38</v>
      </c>
      <c r="D5" s="16">
        <v>1.55</v>
      </c>
      <c r="E5" s="16">
        <v>1.24</v>
      </c>
      <c r="F5" s="16">
        <v>1.3</v>
      </c>
      <c r="H5" s="5">
        <v>202</v>
      </c>
      <c r="I5" s="5">
        <v>300</v>
      </c>
      <c r="J5" s="16">
        <v>3.8</v>
      </c>
      <c r="K5" s="16">
        <v>20</v>
      </c>
      <c r="L5" s="16">
        <v>15</v>
      </c>
      <c r="M5" s="16">
        <v>5.5</v>
      </c>
      <c r="O5" s="5">
        <v>202</v>
      </c>
      <c r="P5" s="5">
        <v>300</v>
      </c>
      <c r="Q5" s="16">
        <v>4.8</v>
      </c>
      <c r="R5" s="16">
        <v>7.6</v>
      </c>
      <c r="S5" s="16">
        <v>6.5</v>
      </c>
      <c r="T5" s="16">
        <v>1.98</v>
      </c>
    </row>
    <row r="6" spans="1:20" x14ac:dyDescent="0.25">
      <c r="A6" s="5">
        <v>303</v>
      </c>
      <c r="B6" s="5">
        <v>400</v>
      </c>
      <c r="C6" s="16">
        <v>1.37</v>
      </c>
      <c r="D6" s="16">
        <v>1.54</v>
      </c>
      <c r="E6" s="16">
        <v>1.23</v>
      </c>
      <c r="F6" s="16">
        <v>1.29</v>
      </c>
      <c r="H6" s="5">
        <v>303</v>
      </c>
      <c r="I6" s="5">
        <v>400</v>
      </c>
      <c r="J6" s="16">
        <v>3.7</v>
      </c>
      <c r="K6" s="16">
        <v>19</v>
      </c>
      <c r="L6" s="16">
        <v>15.5</v>
      </c>
      <c r="M6" s="16">
        <v>5.25</v>
      </c>
      <c r="O6" s="5">
        <v>303</v>
      </c>
      <c r="P6" s="5">
        <v>400</v>
      </c>
      <c r="Q6" s="16">
        <v>4.7</v>
      </c>
      <c r="R6" s="16">
        <v>7.4</v>
      </c>
      <c r="S6" s="16">
        <v>7.25</v>
      </c>
      <c r="T6" s="16">
        <v>1.97</v>
      </c>
    </row>
    <row r="7" spans="1:20" x14ac:dyDescent="0.25">
      <c r="A7" s="5">
        <v>404</v>
      </c>
      <c r="B7" s="5">
        <v>500</v>
      </c>
      <c r="C7" s="16">
        <v>1.36</v>
      </c>
      <c r="D7" s="16">
        <v>1.53</v>
      </c>
      <c r="E7" s="16">
        <v>1.22</v>
      </c>
      <c r="F7" s="16">
        <v>1.28</v>
      </c>
      <c r="H7" s="5">
        <v>404</v>
      </c>
      <c r="I7" s="5">
        <v>500</v>
      </c>
      <c r="J7" s="16">
        <v>3.6</v>
      </c>
      <c r="K7" s="16">
        <v>18</v>
      </c>
      <c r="L7" s="16">
        <v>16</v>
      </c>
      <c r="M7" s="16">
        <v>5</v>
      </c>
      <c r="O7" s="5">
        <v>404</v>
      </c>
      <c r="P7" s="5">
        <v>500</v>
      </c>
      <c r="Q7" s="16">
        <v>4.5999999999999996</v>
      </c>
      <c r="R7" s="16">
        <v>7.2</v>
      </c>
      <c r="S7" s="16">
        <v>8</v>
      </c>
      <c r="T7" s="16">
        <v>1.96</v>
      </c>
    </row>
    <row r="8" spans="1:20" x14ac:dyDescent="0.25">
      <c r="A8" s="5">
        <v>505</v>
      </c>
      <c r="B8" s="5">
        <v>600</v>
      </c>
      <c r="C8" s="16">
        <v>1.35</v>
      </c>
      <c r="D8" s="16">
        <v>1.52</v>
      </c>
      <c r="E8" s="16">
        <v>1.21</v>
      </c>
      <c r="F8" s="16">
        <v>1.27</v>
      </c>
      <c r="H8" s="5">
        <v>505</v>
      </c>
      <c r="I8" s="5">
        <v>600</v>
      </c>
      <c r="J8" s="16">
        <v>3.5</v>
      </c>
      <c r="K8" s="16">
        <v>17</v>
      </c>
      <c r="L8" s="16">
        <v>16.5</v>
      </c>
      <c r="M8" s="16">
        <v>4.75</v>
      </c>
      <c r="O8" s="5">
        <v>505</v>
      </c>
      <c r="P8" s="5">
        <v>600</v>
      </c>
      <c r="Q8" s="16">
        <v>4.5</v>
      </c>
      <c r="R8" s="16">
        <v>7</v>
      </c>
      <c r="S8" s="16">
        <v>8.75</v>
      </c>
      <c r="T8" s="16">
        <v>1.95</v>
      </c>
    </row>
    <row r="9" spans="1:20" x14ac:dyDescent="0.25">
      <c r="A9" s="5">
        <v>606</v>
      </c>
      <c r="B9" s="5">
        <v>700</v>
      </c>
      <c r="C9" s="16">
        <v>1.34</v>
      </c>
      <c r="D9" s="16">
        <v>1.51</v>
      </c>
      <c r="E9" s="16">
        <v>1.2</v>
      </c>
      <c r="F9" s="16">
        <v>1.26</v>
      </c>
      <c r="H9" s="5">
        <v>606</v>
      </c>
      <c r="I9" s="5">
        <v>700</v>
      </c>
      <c r="J9" s="16">
        <v>3.4</v>
      </c>
      <c r="K9" s="16">
        <v>16</v>
      </c>
      <c r="L9" s="16">
        <v>17</v>
      </c>
      <c r="M9" s="16">
        <v>4.5</v>
      </c>
      <c r="O9" s="5">
        <v>606</v>
      </c>
      <c r="P9" s="5">
        <v>700</v>
      </c>
      <c r="Q9" s="16">
        <v>4.4000000000000004</v>
      </c>
      <c r="R9" s="16">
        <v>6.8</v>
      </c>
      <c r="S9" s="16">
        <v>9.5</v>
      </c>
      <c r="T9" s="16">
        <v>1.94</v>
      </c>
    </row>
    <row r="10" spans="1:20" x14ac:dyDescent="0.25">
      <c r="A10" s="5">
        <v>707</v>
      </c>
      <c r="B10" s="5">
        <v>800</v>
      </c>
      <c r="C10" s="16">
        <v>1.33</v>
      </c>
      <c r="D10" s="16">
        <v>1.5</v>
      </c>
      <c r="E10" s="16">
        <v>1.19</v>
      </c>
      <c r="F10" s="16">
        <v>1.25</v>
      </c>
      <c r="H10" s="5">
        <v>707</v>
      </c>
      <c r="I10" s="5">
        <v>800</v>
      </c>
      <c r="J10" s="16">
        <v>3.3</v>
      </c>
      <c r="K10" s="16">
        <v>15</v>
      </c>
      <c r="L10" s="16">
        <v>17.5</v>
      </c>
      <c r="M10" s="16">
        <v>4.25</v>
      </c>
      <c r="O10" s="5">
        <v>707</v>
      </c>
      <c r="P10" s="5">
        <v>800</v>
      </c>
      <c r="Q10" s="16">
        <v>4.3</v>
      </c>
      <c r="R10" s="16">
        <v>6.6</v>
      </c>
      <c r="S10" s="16">
        <v>10.25</v>
      </c>
      <c r="T10" s="16">
        <v>1.93</v>
      </c>
    </row>
    <row r="11" spans="1:20" x14ac:dyDescent="0.25">
      <c r="A11" s="5">
        <v>808</v>
      </c>
      <c r="B11" s="5">
        <v>900</v>
      </c>
      <c r="C11" s="16">
        <v>1.32</v>
      </c>
      <c r="D11" s="16">
        <v>1.49</v>
      </c>
      <c r="E11" s="16">
        <v>1.18</v>
      </c>
      <c r="F11" s="16">
        <v>1.24</v>
      </c>
      <c r="H11" s="5">
        <v>808</v>
      </c>
      <c r="I11" s="5">
        <v>900</v>
      </c>
      <c r="J11" s="16">
        <v>3.2</v>
      </c>
      <c r="K11" s="16">
        <v>14</v>
      </c>
      <c r="L11" s="16">
        <v>18</v>
      </c>
      <c r="M11" s="16">
        <v>4</v>
      </c>
      <c r="O11" s="5">
        <v>808</v>
      </c>
      <c r="P11" s="5">
        <v>900</v>
      </c>
      <c r="Q11" s="16">
        <v>4.2</v>
      </c>
      <c r="R11" s="16">
        <v>6.4</v>
      </c>
      <c r="S11" s="16">
        <v>11</v>
      </c>
      <c r="T11" s="16">
        <v>1.92</v>
      </c>
    </row>
    <row r="12" spans="1:20" x14ac:dyDescent="0.25">
      <c r="A12" s="5">
        <v>909</v>
      </c>
      <c r="B12" s="5">
        <v>1000</v>
      </c>
      <c r="C12" s="16">
        <v>1.31</v>
      </c>
      <c r="D12" s="16">
        <v>1.48</v>
      </c>
      <c r="E12" s="16">
        <v>1.17</v>
      </c>
      <c r="F12" s="16">
        <v>1.23</v>
      </c>
      <c r="H12" s="5">
        <v>909</v>
      </c>
      <c r="I12" s="5">
        <v>1000</v>
      </c>
      <c r="J12" s="16">
        <v>3.1</v>
      </c>
      <c r="K12" s="16">
        <v>13</v>
      </c>
      <c r="L12" s="16">
        <v>18.5</v>
      </c>
      <c r="M12" s="16">
        <v>3.75</v>
      </c>
      <c r="O12" s="5">
        <v>909</v>
      </c>
      <c r="P12" s="5">
        <v>1000</v>
      </c>
      <c r="Q12" s="16">
        <v>4.0999999999999996</v>
      </c>
      <c r="R12" s="16">
        <v>6.2</v>
      </c>
      <c r="S12" s="16">
        <v>11.75</v>
      </c>
      <c r="T12" s="16">
        <v>1.91</v>
      </c>
    </row>
    <row r="13" spans="1:20" x14ac:dyDescent="0.25">
      <c r="A13" s="5">
        <v>1010</v>
      </c>
      <c r="B13" s="5">
        <v>1100</v>
      </c>
      <c r="C13" s="16">
        <v>1.3</v>
      </c>
      <c r="D13" s="16">
        <v>1.47</v>
      </c>
      <c r="E13" s="16">
        <v>1.1599999999999999</v>
      </c>
      <c r="F13" s="16">
        <v>1.22</v>
      </c>
      <c r="H13" s="5">
        <v>1010</v>
      </c>
      <c r="I13" s="5">
        <v>1100</v>
      </c>
      <c r="J13" s="16">
        <v>3</v>
      </c>
      <c r="K13" s="16">
        <v>12</v>
      </c>
      <c r="L13" s="16">
        <v>19</v>
      </c>
      <c r="M13" s="16">
        <v>3.5</v>
      </c>
      <c r="O13" s="5">
        <v>1010</v>
      </c>
      <c r="P13" s="5">
        <v>1100</v>
      </c>
      <c r="Q13" s="16">
        <v>4</v>
      </c>
      <c r="R13" s="16">
        <v>6</v>
      </c>
      <c r="S13" s="16">
        <v>12.5</v>
      </c>
      <c r="T13" s="16">
        <v>1.9</v>
      </c>
    </row>
    <row r="14" spans="1:20" x14ac:dyDescent="0.25">
      <c r="A14" s="5">
        <v>1111</v>
      </c>
      <c r="B14" s="5">
        <v>1200</v>
      </c>
      <c r="C14" s="16">
        <v>1.29</v>
      </c>
      <c r="D14" s="16">
        <v>1.46</v>
      </c>
      <c r="E14" s="16">
        <v>1.1499999999999999</v>
      </c>
      <c r="F14" s="16">
        <v>1.21</v>
      </c>
      <c r="H14" s="5">
        <v>1111</v>
      </c>
      <c r="I14" s="5">
        <v>1200</v>
      </c>
      <c r="J14" s="16">
        <v>2.9</v>
      </c>
      <c r="K14" s="16">
        <v>11</v>
      </c>
      <c r="L14" s="16">
        <v>19.5</v>
      </c>
      <c r="M14" s="16">
        <v>3.25</v>
      </c>
      <c r="O14" s="5">
        <v>1111</v>
      </c>
      <c r="P14" s="5">
        <v>1200</v>
      </c>
      <c r="Q14" s="16">
        <v>3.9</v>
      </c>
      <c r="R14" s="16">
        <v>5.8</v>
      </c>
      <c r="S14" s="16">
        <v>13.25</v>
      </c>
      <c r="T14" s="16">
        <v>1.89</v>
      </c>
    </row>
    <row r="15" spans="1:20" x14ac:dyDescent="0.25">
      <c r="A15" s="5">
        <v>1212</v>
      </c>
      <c r="B15" s="5">
        <v>1300</v>
      </c>
      <c r="C15" s="16">
        <v>1.28</v>
      </c>
      <c r="D15" s="16">
        <v>1.45</v>
      </c>
      <c r="E15" s="16">
        <v>1.1399999999999999</v>
      </c>
      <c r="F15" s="16">
        <v>1.2</v>
      </c>
      <c r="H15" s="5">
        <v>1212</v>
      </c>
      <c r="I15" s="5">
        <v>1300</v>
      </c>
      <c r="J15" s="16">
        <v>2.8</v>
      </c>
      <c r="K15" s="16">
        <v>10</v>
      </c>
      <c r="L15" s="16">
        <v>20</v>
      </c>
      <c r="M15" s="16">
        <v>3</v>
      </c>
      <c r="O15" s="5">
        <v>1212</v>
      </c>
      <c r="P15" s="5">
        <v>1300</v>
      </c>
      <c r="Q15" s="16">
        <v>3.8</v>
      </c>
      <c r="R15" s="16">
        <v>5.6</v>
      </c>
      <c r="S15" s="16">
        <v>14</v>
      </c>
      <c r="T15" s="16">
        <v>1.88</v>
      </c>
    </row>
    <row r="16" spans="1:20" x14ac:dyDescent="0.25">
      <c r="A16" s="5">
        <v>1313</v>
      </c>
      <c r="B16" s="5">
        <v>1400</v>
      </c>
      <c r="C16" s="16">
        <v>1.27</v>
      </c>
      <c r="D16" s="16">
        <v>1.44</v>
      </c>
      <c r="E16" s="16">
        <v>1.1299999999999999</v>
      </c>
      <c r="F16" s="16">
        <v>1.19</v>
      </c>
      <c r="H16" s="5">
        <v>1313</v>
      </c>
      <c r="I16" s="5">
        <v>1400</v>
      </c>
      <c r="J16" s="16">
        <v>2.7</v>
      </c>
      <c r="K16" s="16">
        <v>9</v>
      </c>
      <c r="L16" s="16">
        <v>20.5</v>
      </c>
      <c r="M16" s="16">
        <v>2.75</v>
      </c>
      <c r="O16" s="5">
        <v>1313</v>
      </c>
      <c r="P16" s="5">
        <v>1400</v>
      </c>
      <c r="Q16" s="16">
        <v>3.7</v>
      </c>
      <c r="R16" s="16">
        <v>5.4</v>
      </c>
      <c r="S16" s="16">
        <v>14.75</v>
      </c>
      <c r="T16" s="16">
        <v>1.87</v>
      </c>
    </row>
    <row r="17" spans="1:20" x14ac:dyDescent="0.25">
      <c r="A17" s="5">
        <v>1414</v>
      </c>
      <c r="B17" s="5">
        <v>1500</v>
      </c>
      <c r="C17" s="16">
        <v>1.26</v>
      </c>
      <c r="D17" s="16">
        <v>1.43</v>
      </c>
      <c r="E17" s="16">
        <v>1.1200000000000001</v>
      </c>
      <c r="F17" s="16">
        <v>1.18</v>
      </c>
      <c r="H17" s="5">
        <v>1414</v>
      </c>
      <c r="I17" s="5">
        <v>1500</v>
      </c>
      <c r="J17" s="16">
        <v>2.6</v>
      </c>
      <c r="K17" s="16">
        <v>8</v>
      </c>
      <c r="L17" s="16">
        <v>21</v>
      </c>
      <c r="M17" s="16">
        <v>2.5</v>
      </c>
      <c r="O17" s="5">
        <v>1414</v>
      </c>
      <c r="P17" s="5">
        <v>1500</v>
      </c>
      <c r="Q17" s="16">
        <v>3.6</v>
      </c>
      <c r="R17" s="16">
        <v>5.2</v>
      </c>
      <c r="S17" s="16">
        <v>15.5</v>
      </c>
      <c r="T17" s="16">
        <v>1.86</v>
      </c>
    </row>
    <row r="18" spans="1:20" x14ac:dyDescent="0.25">
      <c r="A18" s="5">
        <v>1515</v>
      </c>
      <c r="B18" s="5">
        <v>1600</v>
      </c>
      <c r="C18" s="16">
        <v>1.25</v>
      </c>
      <c r="D18" s="16">
        <v>1.42</v>
      </c>
      <c r="E18" s="16">
        <v>1.1100000000000001</v>
      </c>
      <c r="F18" s="16">
        <v>1.17</v>
      </c>
      <c r="H18" s="5">
        <v>1515</v>
      </c>
      <c r="I18" s="5">
        <v>1600</v>
      </c>
      <c r="J18" s="16">
        <v>2.5</v>
      </c>
      <c r="K18" s="16">
        <v>7</v>
      </c>
      <c r="L18" s="16">
        <v>21.5</v>
      </c>
      <c r="M18" s="16">
        <v>2.25</v>
      </c>
      <c r="O18" s="5">
        <v>1515</v>
      </c>
      <c r="P18" s="5">
        <v>1600</v>
      </c>
      <c r="Q18" s="16">
        <v>3.5000000000000102</v>
      </c>
      <c r="R18" s="16">
        <v>5</v>
      </c>
      <c r="S18" s="16">
        <v>16.25</v>
      </c>
      <c r="T18" s="16">
        <v>1.85</v>
      </c>
    </row>
    <row r="19" spans="1:20" x14ac:dyDescent="0.25">
      <c r="A19" s="5">
        <v>1616</v>
      </c>
      <c r="B19" s="5">
        <v>1700</v>
      </c>
      <c r="C19" s="16">
        <v>1.24</v>
      </c>
      <c r="D19" s="16">
        <v>1.41</v>
      </c>
      <c r="E19" s="16">
        <v>1.1000000000000001</v>
      </c>
      <c r="F19" s="16">
        <v>1.1599999999999999</v>
      </c>
      <c r="H19" s="5">
        <v>1616</v>
      </c>
      <c r="I19" s="5">
        <v>1700</v>
      </c>
      <c r="J19" s="16">
        <v>2.4</v>
      </c>
      <c r="K19" s="16">
        <v>6</v>
      </c>
      <c r="L19" s="16">
        <v>22</v>
      </c>
      <c r="M19" s="16">
        <v>2</v>
      </c>
      <c r="O19" s="5">
        <v>1616</v>
      </c>
      <c r="P19" s="5">
        <v>1700</v>
      </c>
      <c r="Q19" s="16">
        <v>3.4000000000000101</v>
      </c>
      <c r="R19" s="16">
        <v>4.8</v>
      </c>
      <c r="S19" s="16">
        <v>17</v>
      </c>
      <c r="T19" s="16">
        <v>1.84</v>
      </c>
    </row>
    <row r="20" spans="1:20" x14ac:dyDescent="0.25">
      <c r="A20" s="5">
        <v>1717</v>
      </c>
      <c r="B20" s="5">
        <v>1800</v>
      </c>
      <c r="C20" s="16">
        <v>1.23</v>
      </c>
      <c r="D20" s="16">
        <v>1.4</v>
      </c>
      <c r="E20" s="16">
        <v>1.0900000000000001</v>
      </c>
      <c r="F20" s="16">
        <v>1.1499999999999999</v>
      </c>
      <c r="H20" s="5">
        <v>1717</v>
      </c>
      <c r="I20" s="5">
        <v>1800</v>
      </c>
      <c r="J20" s="16">
        <v>2.2999999999999998</v>
      </c>
      <c r="K20" s="16">
        <v>5</v>
      </c>
      <c r="L20" s="16">
        <v>22.5</v>
      </c>
      <c r="M20" s="16">
        <v>1.75</v>
      </c>
      <c r="O20" s="5">
        <v>1717</v>
      </c>
      <c r="P20" s="5">
        <v>1800</v>
      </c>
      <c r="Q20" s="16">
        <v>3.30000000000001</v>
      </c>
      <c r="R20" s="16">
        <v>4.5999999999999996</v>
      </c>
      <c r="S20" s="16">
        <v>17.75</v>
      </c>
      <c r="T20" s="16">
        <v>1.83</v>
      </c>
    </row>
    <row r="21" spans="1:20" x14ac:dyDescent="0.25">
      <c r="A21" s="5">
        <v>1818</v>
      </c>
      <c r="B21" s="5">
        <v>1900</v>
      </c>
      <c r="C21" s="16">
        <v>1.22</v>
      </c>
      <c r="D21" s="16">
        <v>1.39</v>
      </c>
      <c r="E21" s="16">
        <v>1.08</v>
      </c>
      <c r="F21" s="16">
        <v>1.1399999999999999</v>
      </c>
      <c r="H21" s="5">
        <v>1818</v>
      </c>
      <c r="I21" s="5">
        <v>1900</v>
      </c>
      <c r="J21" s="16">
        <v>2.2000000000000002</v>
      </c>
      <c r="K21" s="16">
        <v>4</v>
      </c>
      <c r="L21" s="16">
        <v>23</v>
      </c>
      <c r="M21" s="16">
        <v>1.5</v>
      </c>
      <c r="O21" s="5">
        <v>1818</v>
      </c>
      <c r="P21" s="5">
        <v>1900</v>
      </c>
      <c r="Q21" s="16">
        <v>3.2000000000000099</v>
      </c>
      <c r="R21" s="16">
        <v>4.4000000000000004</v>
      </c>
      <c r="S21" s="16">
        <v>18.5</v>
      </c>
      <c r="T21" s="16">
        <v>1.82</v>
      </c>
    </row>
    <row r="22" spans="1:20" x14ac:dyDescent="0.25">
      <c r="A22" s="5">
        <v>1919</v>
      </c>
      <c r="B22" s="5">
        <v>2000</v>
      </c>
      <c r="C22" s="16">
        <v>1.21</v>
      </c>
      <c r="D22" s="16">
        <v>1.38</v>
      </c>
      <c r="E22" s="16">
        <v>1.07</v>
      </c>
      <c r="F22" s="16">
        <v>1.1299999999999999</v>
      </c>
      <c r="H22" s="5">
        <v>1919</v>
      </c>
      <c r="I22" s="5">
        <v>2000</v>
      </c>
      <c r="J22" s="16">
        <v>2.1</v>
      </c>
      <c r="K22" s="16">
        <v>3</v>
      </c>
      <c r="L22" s="16">
        <v>23.5</v>
      </c>
      <c r="M22" s="16">
        <v>1.25</v>
      </c>
      <c r="O22" s="5">
        <v>1919</v>
      </c>
      <c r="P22" s="5">
        <v>2000</v>
      </c>
      <c r="Q22" s="16">
        <v>3.1000000000000099</v>
      </c>
      <c r="R22" s="16">
        <v>4.2</v>
      </c>
      <c r="S22" s="16">
        <v>19.25</v>
      </c>
      <c r="T22" s="16">
        <v>1.81</v>
      </c>
    </row>
    <row r="24" spans="1:20" x14ac:dyDescent="0.25">
      <c r="D24" s="18"/>
      <c r="E24" s="18"/>
      <c r="F24" s="18"/>
      <c r="G24" s="18"/>
      <c r="H24" s="18"/>
      <c r="I24" s="18"/>
      <c r="J24" s="18"/>
      <c r="K24" s="18"/>
      <c r="L24" s="18"/>
    </row>
    <row r="25" spans="1:20" x14ac:dyDescent="0.25">
      <c r="D25" s="18"/>
      <c r="E25" s="18"/>
      <c r="F25" s="18"/>
      <c r="G25" s="18"/>
      <c r="H25" s="18"/>
      <c r="I25" s="18"/>
      <c r="J25" s="18"/>
      <c r="K25" s="18"/>
      <c r="L25" s="18"/>
    </row>
    <row r="26" spans="1:20" x14ac:dyDescent="0.25">
      <c r="D26" s="18"/>
      <c r="E26" s="18"/>
      <c r="F26" s="18"/>
      <c r="G26" s="18"/>
      <c r="H26" s="18"/>
      <c r="I26" s="18"/>
      <c r="J26" s="18"/>
      <c r="K26" s="18"/>
      <c r="L26" s="18"/>
    </row>
    <row r="27" spans="1:20" x14ac:dyDescent="0.25">
      <c r="D27" s="19"/>
      <c r="E27" s="19"/>
      <c r="F27" s="19"/>
      <c r="G27" s="19"/>
      <c r="H27" s="20"/>
      <c r="I27" s="20"/>
      <c r="J27" s="20"/>
      <c r="K27" s="20"/>
      <c r="L27" s="19"/>
    </row>
    <row r="28" spans="1:20" x14ac:dyDescent="0.25">
      <c r="D28" s="19"/>
      <c r="E28" s="19"/>
      <c r="F28" s="19"/>
      <c r="G28" s="19"/>
      <c r="H28" s="20"/>
      <c r="I28" s="20"/>
      <c r="J28" s="20"/>
      <c r="K28" s="20"/>
      <c r="L28" s="19"/>
    </row>
    <row r="29" spans="1:20" x14ac:dyDescent="0.25">
      <c r="D29" s="19"/>
      <c r="E29" s="19"/>
      <c r="F29" s="19"/>
      <c r="G29" s="19"/>
      <c r="H29" s="20"/>
      <c r="I29" s="20"/>
      <c r="J29" s="20"/>
      <c r="K29" s="20"/>
      <c r="L29" s="19"/>
    </row>
    <row r="30" spans="1:20" x14ac:dyDescent="0.25">
      <c r="D30" s="19"/>
      <c r="E30" s="19"/>
      <c r="F30" s="19"/>
      <c r="G30" s="19"/>
      <c r="H30" s="20"/>
      <c r="I30" s="20"/>
      <c r="J30" s="20"/>
      <c r="K30" s="20"/>
      <c r="L30" s="19"/>
    </row>
    <row r="31" spans="1:20" x14ac:dyDescent="0.25">
      <c r="D31" s="18"/>
      <c r="E31" s="18"/>
      <c r="F31" s="21"/>
      <c r="G31" s="18"/>
      <c r="H31" s="22"/>
      <c r="I31" s="18"/>
      <c r="J31" s="18"/>
      <c r="K31" s="18"/>
      <c r="L31" s="18"/>
    </row>
    <row r="32" spans="1:20" x14ac:dyDescent="0.25">
      <c r="D32" s="18"/>
      <c r="E32" s="18"/>
      <c r="F32" s="21"/>
      <c r="G32" s="18"/>
      <c r="H32" s="22"/>
      <c r="I32" s="18"/>
      <c r="J32" s="18"/>
      <c r="K32" s="18"/>
      <c r="L32" s="18"/>
    </row>
    <row r="33" spans="4:12" x14ac:dyDescent="0.25">
      <c r="D33" s="18"/>
      <c r="E33" s="23"/>
      <c r="F33" s="24"/>
      <c r="G33" s="18"/>
      <c r="H33" s="18"/>
      <c r="I33" s="25"/>
      <c r="J33" s="18"/>
      <c r="K33" s="18"/>
      <c r="L33" s="18"/>
    </row>
  </sheetData>
  <mergeCells count="6">
    <mergeCell ref="A2:B2"/>
    <mergeCell ref="A1:F1"/>
    <mergeCell ref="H1:M1"/>
    <mergeCell ref="H2:I2"/>
    <mergeCell ref="O1:T1"/>
    <mergeCell ref="O2:P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distance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2016-12-03T11:09:15Z</dcterms:modified>
</cp:coreProperties>
</file>