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440" windowHeight="6975"/>
  </bookViews>
  <sheets>
    <sheet name="Homme" sheetId="2" r:id="rId1"/>
  </sheets>
  <definedNames>
    <definedName name="Age_bas">Homme!$C$23:$C$31</definedName>
    <definedName name="BF">Homme!$E$23:$E$31</definedName>
    <definedName name="Population">Homme!$B$23:$B$31</definedName>
  </definedNames>
  <calcPr calcId="145621"/>
</workbook>
</file>

<file path=xl/calcChain.xml><?xml version="1.0" encoding="utf-8"?>
<calcChain xmlns="http://schemas.openxmlformats.org/spreadsheetml/2006/main">
  <c r="C17" i="2" l="1"/>
  <c r="E31" i="2" s="1"/>
  <c r="E14" i="2"/>
  <c r="E13" i="2"/>
  <c r="E12" i="2"/>
  <c r="E11" i="2"/>
  <c r="E10" i="2"/>
  <c r="E9" i="2"/>
  <c r="E8" i="2"/>
  <c r="H17" i="2"/>
  <c r="E27" i="2" l="1"/>
  <c r="E24" i="2"/>
  <c r="E28" i="2"/>
  <c r="E25" i="2"/>
  <c r="C18" i="2" s="1" a="1"/>
  <c r="C18" i="2" s="1"/>
  <c r="E29" i="2"/>
  <c r="E26" i="2"/>
  <c r="E30" i="2"/>
  <c r="E23" i="2"/>
</calcChain>
</file>

<file path=xl/sharedStrings.xml><?xml version="1.0" encoding="utf-8"?>
<sst xmlns="http://schemas.openxmlformats.org/spreadsheetml/2006/main" count="46" uniqueCount="29">
  <si>
    <t>Âge</t>
  </si>
  <si>
    <t>7 plis</t>
  </si>
  <si>
    <t>Pectoral</t>
  </si>
  <si>
    <t>Axillaire</t>
  </si>
  <si>
    <t>Triceps</t>
  </si>
  <si>
    <t>Sous-scapulaire</t>
  </si>
  <si>
    <t>Abdomen</t>
  </si>
  <si>
    <t>Crête iliaque</t>
  </si>
  <si>
    <t>Cuisse</t>
  </si>
  <si>
    <t>HOMME</t>
  </si>
  <si>
    <t>cm</t>
  </si>
  <si>
    <t>3 plis</t>
  </si>
  <si>
    <t>Plis</t>
  </si>
  <si>
    <t>Moyenne</t>
  </si>
  <si>
    <t>1ère mesure</t>
  </si>
  <si>
    <t>2e mesure</t>
  </si>
  <si>
    <t>Densité</t>
  </si>
  <si>
    <t>Ethnie</t>
  </si>
  <si>
    <t>%BF</t>
  </si>
  <si>
    <t>Bas</t>
  </si>
  <si>
    <t>Haut</t>
  </si>
  <si>
    <t>Afro-américain</t>
  </si>
  <si>
    <t>Amérindien</t>
  </si>
  <si>
    <t>Japonais</t>
  </si>
  <si>
    <t>Asiatique</t>
  </si>
  <si>
    <t>Blanc</t>
  </si>
  <si>
    <t>% BF</t>
  </si>
  <si>
    <t>Choisir l'ethnie</t>
  </si>
  <si>
    <t>Entrer l'âge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</si>
</sst>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2" fontId="0" fillId="0" borderId="0" xfId="0" applyNumberFormat="1"/>
    <xf numFmtId="9" fontId="0" fillId="0" borderId="0" xfId="1" applyFont="1"/>
    <xf numFmtId="2" fontId="0" fillId="0" borderId="0" xfId="1" applyNumberFormat="1" applyFont="1"/>
    <xf numFmtId="1" fontId="0" fillId="0" borderId="0" xfId="0" applyNumberFormat="1"/>
    <xf numFmtId="1" fontId="0" fillId="0" borderId="0" xfId="0" applyNumberFormat="1" applyAlignment="1">
      <alignment horizontal="center"/>
    </xf>
    <xf numFmtId="1" fontId="0" fillId="0" borderId="11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0" borderId="15" xfId="0" applyBorder="1"/>
    <xf numFmtId="1" fontId="0" fillId="0" borderId="16" xfId="0" applyNumberFormat="1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21" xfId="0" applyBorder="1"/>
    <xf numFmtId="1" fontId="0" fillId="0" borderId="22" xfId="0" applyNumberFormat="1" applyBorder="1" applyAlignment="1">
      <alignment horizontal="center"/>
    </xf>
    <xf numFmtId="1" fontId="0" fillId="0" borderId="23" xfId="0" applyNumberForma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9" fontId="0" fillId="0" borderId="2" xfId="1" applyFont="1" applyBorder="1"/>
    <xf numFmtId="9" fontId="0" fillId="0" borderId="18" xfId="1" applyFont="1" applyBorder="1"/>
    <xf numFmtId="9" fontId="0" fillId="0" borderId="24" xfId="1" applyFont="1" applyBorder="1"/>
    <xf numFmtId="0" fontId="0" fillId="0" borderId="5" xfId="0" applyBorder="1"/>
    <xf numFmtId="1" fontId="0" fillId="0" borderId="8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9" fontId="0" fillId="0" borderId="1" xfId="1" applyFont="1" applyBorder="1"/>
    <xf numFmtId="9" fontId="0" fillId="0" borderId="3" xfId="1" applyFont="1" applyBorder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right"/>
    </xf>
    <xf numFmtId="0" fontId="3" fillId="0" borderId="12" xfId="0" applyFont="1" applyBorder="1"/>
    <xf numFmtId="0" fontId="3" fillId="0" borderId="6" xfId="0" applyFont="1" applyBorder="1"/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7"/>
  <sheetViews>
    <sheetView showGridLines="0" tabSelected="1" topLeftCell="A2" workbookViewId="0">
      <selection activeCell="J4" sqref="J4"/>
    </sheetView>
  </sheetViews>
  <sheetFormatPr baseColWidth="10" defaultRowHeight="14.25" x14ac:dyDescent="0.2"/>
  <cols>
    <col min="1" max="1" width="3.875" customWidth="1"/>
    <col min="2" max="2" width="19.125" bestFit="1" customWidth="1"/>
    <col min="3" max="3" width="12.75" bestFit="1" customWidth="1"/>
    <col min="5" max="5" width="8.125" bestFit="1" customWidth="1"/>
    <col min="6" max="6" width="8.125" customWidth="1"/>
  </cols>
  <sheetData>
    <row r="1" spans="2:14" ht="15" x14ac:dyDescent="0.25">
      <c r="B1" s="1" t="s">
        <v>9</v>
      </c>
    </row>
    <row r="2" spans="2:14" x14ac:dyDescent="0.2">
      <c r="N2" s="28"/>
    </row>
    <row r="3" spans="2:14" x14ac:dyDescent="0.2">
      <c r="B3" t="s">
        <v>28</v>
      </c>
      <c r="C3" s="30">
        <v>60</v>
      </c>
      <c r="N3" s="28" t="s">
        <v>21</v>
      </c>
    </row>
    <row r="4" spans="2:14" x14ac:dyDescent="0.2">
      <c r="B4" t="s">
        <v>27</v>
      </c>
      <c r="C4" s="30" t="s">
        <v>25</v>
      </c>
      <c r="N4" s="28" t="s">
        <v>22</v>
      </c>
    </row>
    <row r="5" spans="2:14" x14ac:dyDescent="0.2">
      <c r="N5" s="28" t="s">
        <v>23</v>
      </c>
    </row>
    <row r="6" spans="2:14" ht="15" x14ac:dyDescent="0.25">
      <c r="B6" s="33" t="s">
        <v>1</v>
      </c>
      <c r="C6" s="33"/>
      <c r="D6" s="33"/>
      <c r="E6" s="33"/>
      <c r="F6" s="2"/>
      <c r="G6" s="33" t="s">
        <v>11</v>
      </c>
      <c r="H6" s="33"/>
      <c r="I6" s="33"/>
      <c r="N6" s="28" t="s">
        <v>24</v>
      </c>
    </row>
    <row r="7" spans="2:14" ht="15" x14ac:dyDescent="0.25">
      <c r="B7" s="1" t="s">
        <v>12</v>
      </c>
      <c r="C7" t="s">
        <v>14</v>
      </c>
      <c r="D7" t="s">
        <v>15</v>
      </c>
      <c r="E7" t="s">
        <v>13</v>
      </c>
      <c r="N7" s="28" t="s">
        <v>25</v>
      </c>
    </row>
    <row r="8" spans="2:14" x14ac:dyDescent="0.2">
      <c r="B8" t="s">
        <v>2</v>
      </c>
      <c r="C8" s="3">
        <v>15</v>
      </c>
      <c r="D8" s="3">
        <v>16</v>
      </c>
      <c r="E8" s="3">
        <f>AVERAGE(C8:D8)</f>
        <v>15.5</v>
      </c>
      <c r="F8" s="3"/>
      <c r="G8" t="s">
        <v>2</v>
      </c>
      <c r="I8" t="s">
        <v>10</v>
      </c>
      <c r="N8" s="28"/>
    </row>
    <row r="9" spans="2:14" x14ac:dyDescent="0.2">
      <c r="B9" t="s">
        <v>3</v>
      </c>
      <c r="C9" s="3">
        <v>9</v>
      </c>
      <c r="D9" s="3">
        <v>11</v>
      </c>
      <c r="E9" s="3">
        <f t="shared" ref="E9:E14" si="0">AVERAGE(C9:D9)</f>
        <v>10</v>
      </c>
      <c r="F9" s="3"/>
      <c r="G9" t="s">
        <v>6</v>
      </c>
      <c r="I9" t="s">
        <v>10</v>
      </c>
      <c r="N9" s="29"/>
    </row>
    <row r="10" spans="2:14" x14ac:dyDescent="0.2">
      <c r="B10" t="s">
        <v>4</v>
      </c>
      <c r="C10" s="3">
        <v>13</v>
      </c>
      <c r="D10" s="3">
        <v>11</v>
      </c>
      <c r="E10" s="3">
        <f t="shared" si="0"/>
        <v>12</v>
      </c>
      <c r="F10" s="3"/>
      <c r="G10" t="s">
        <v>8</v>
      </c>
      <c r="I10" t="s">
        <v>10</v>
      </c>
      <c r="N10" s="29"/>
    </row>
    <row r="11" spans="2:14" x14ac:dyDescent="0.2">
      <c r="B11" t="s">
        <v>5</v>
      </c>
      <c r="C11" s="3">
        <v>19</v>
      </c>
      <c r="D11" s="3">
        <v>19</v>
      </c>
      <c r="E11" s="3">
        <f t="shared" si="0"/>
        <v>19</v>
      </c>
      <c r="F11" s="3"/>
    </row>
    <row r="12" spans="2:14" x14ac:dyDescent="0.2">
      <c r="B12" t="s">
        <v>6</v>
      </c>
      <c r="C12" s="3">
        <v>30</v>
      </c>
      <c r="D12" s="3">
        <v>29</v>
      </c>
      <c r="E12" s="3">
        <f t="shared" si="0"/>
        <v>29.5</v>
      </c>
      <c r="F12" s="3"/>
    </row>
    <row r="13" spans="2:14" x14ac:dyDescent="0.2">
      <c r="B13" t="s">
        <v>7</v>
      </c>
      <c r="C13" s="3">
        <v>20</v>
      </c>
      <c r="D13" s="3">
        <v>22</v>
      </c>
      <c r="E13" s="3">
        <f t="shared" si="0"/>
        <v>21</v>
      </c>
      <c r="F13" s="3"/>
    </row>
    <row r="14" spans="2:14" x14ac:dyDescent="0.2">
      <c r="B14" t="s">
        <v>8</v>
      </c>
      <c r="C14" s="3">
        <v>8</v>
      </c>
      <c r="D14" s="3">
        <v>8</v>
      </c>
      <c r="E14" s="3">
        <f t="shared" si="0"/>
        <v>8</v>
      </c>
      <c r="F14" s="3"/>
    </row>
    <row r="17" spans="2:8" x14ac:dyDescent="0.2">
      <c r="B17" t="s">
        <v>16</v>
      </c>
      <c r="C17" s="5">
        <f>IF(C3=0,0,1.112-(0.00043499*SUM(E8:E14))+(0.00000055*SUMSQ(E8:E14))-(0.00028826*C3))</f>
        <v>1.0459018250000001</v>
      </c>
      <c r="G17" t="s">
        <v>16</v>
      </c>
      <c r="H17" s="4">
        <f>IF(H3=0,0,1.112-(0.00043499*SUM(H8:H14))+(0.00000055*SUMSQ(H8:H14))-(0.00028826*H3))</f>
        <v>0</v>
      </c>
    </row>
    <row r="18" spans="2:8" x14ac:dyDescent="0.2">
      <c r="B18" t="s">
        <v>26</v>
      </c>
      <c r="C18" s="4">
        <f t="array" ref="C18">INDEX(BF,MATCH(1,(Population=C4)*(Age_bas&lt;=C3),0))</f>
        <v>0.18871383913112449</v>
      </c>
      <c r="G18" t="s">
        <v>26</v>
      </c>
    </row>
    <row r="20" spans="2:8" ht="15" thickBot="1" x14ac:dyDescent="0.25"/>
    <row r="21" spans="2:8" ht="15" x14ac:dyDescent="0.25">
      <c r="B21" s="38" t="s">
        <v>17</v>
      </c>
      <c r="C21" s="34" t="s">
        <v>0</v>
      </c>
      <c r="D21" s="35"/>
      <c r="E21" s="36" t="s">
        <v>18</v>
      </c>
    </row>
    <row r="22" spans="2:8" ht="15.75" thickBot="1" x14ac:dyDescent="0.3">
      <c r="B22" s="39"/>
      <c r="C22" s="18" t="s">
        <v>19</v>
      </c>
      <c r="D22" s="19" t="s">
        <v>20</v>
      </c>
      <c r="E22" s="37"/>
    </row>
    <row r="23" spans="2:8" x14ac:dyDescent="0.2">
      <c r="B23" s="23" t="s">
        <v>21</v>
      </c>
      <c r="C23" s="24">
        <v>19</v>
      </c>
      <c r="D23" s="25">
        <v>45</v>
      </c>
      <c r="E23" s="26">
        <f>(4.86/$C$17)-4.39</f>
        <v>0.2567076391228218</v>
      </c>
    </row>
    <row r="24" spans="2:8" x14ac:dyDescent="0.2">
      <c r="B24" s="12" t="s">
        <v>22</v>
      </c>
      <c r="C24" s="13">
        <v>18</v>
      </c>
      <c r="D24" s="14">
        <v>62</v>
      </c>
      <c r="E24" s="21">
        <f>(4.97/$C$17)-4.52</f>
        <v>0.23188003424700021</v>
      </c>
    </row>
    <row r="25" spans="2:8" x14ac:dyDescent="0.2">
      <c r="B25" s="12" t="s">
        <v>23</v>
      </c>
      <c r="C25" s="13">
        <v>18</v>
      </c>
      <c r="D25" s="14">
        <v>48</v>
      </c>
      <c r="E25" s="21">
        <f>(4.97/$C$17)-4.52</f>
        <v>0.23188003424700021</v>
      </c>
    </row>
    <row r="26" spans="2:8" x14ac:dyDescent="0.2">
      <c r="B26" s="31" t="s">
        <v>23</v>
      </c>
      <c r="C26" s="8">
        <v>61</v>
      </c>
      <c r="D26" s="9">
        <v>78</v>
      </c>
      <c r="E26" s="20">
        <f>(4.87/$C$17)-4.5</f>
        <v>0.15626876595229167</v>
      </c>
    </row>
    <row r="27" spans="2:8" x14ac:dyDescent="0.2">
      <c r="B27" s="15" t="s">
        <v>24</v>
      </c>
      <c r="C27" s="16">
        <v>18</v>
      </c>
      <c r="D27" s="17">
        <v>78</v>
      </c>
      <c r="E27" s="22">
        <f>(4.94/$C$17)-4.48</f>
        <v>0.24319665375858701</v>
      </c>
    </row>
    <row r="28" spans="2:8" x14ac:dyDescent="0.2">
      <c r="B28" s="12" t="s">
        <v>25</v>
      </c>
      <c r="C28" s="13">
        <v>8</v>
      </c>
      <c r="D28" s="14">
        <v>12</v>
      </c>
      <c r="E28" s="21">
        <f>(5.27/$C$17)-4.85</f>
        <v>0.18871383913112449</v>
      </c>
    </row>
    <row r="29" spans="2:8" x14ac:dyDescent="0.2">
      <c r="B29" s="31" t="s">
        <v>25</v>
      </c>
      <c r="C29" s="8">
        <v>13</v>
      </c>
      <c r="D29" s="9">
        <v>17</v>
      </c>
      <c r="E29" s="20">
        <f>(5.12/$C$17)-4.69</f>
        <v>0.20529693668906202</v>
      </c>
    </row>
    <row r="30" spans="2:8" x14ac:dyDescent="0.2">
      <c r="B30" s="31" t="s">
        <v>25</v>
      </c>
      <c r="C30" s="8">
        <v>18</v>
      </c>
      <c r="D30" s="9">
        <v>59</v>
      </c>
      <c r="E30" s="20">
        <f>(4.95/$C$17)-4.5</f>
        <v>0.23275778058805852</v>
      </c>
    </row>
    <row r="31" spans="2:8" ht="15" thickBot="1" x14ac:dyDescent="0.25">
      <c r="B31" s="32" t="s">
        <v>25</v>
      </c>
      <c r="C31" s="10">
        <v>60</v>
      </c>
      <c r="D31" s="11">
        <v>90</v>
      </c>
      <c r="E31" s="27">
        <f>(4.97/$C$17)-4.52</f>
        <v>0.23188003424700021</v>
      </c>
    </row>
    <row r="33" spans="3:4" x14ac:dyDescent="0.2">
      <c r="C33" s="7"/>
      <c r="D33" s="7"/>
    </row>
    <row r="34" spans="3:4" x14ac:dyDescent="0.2">
      <c r="C34" s="7"/>
      <c r="D34" s="7"/>
    </row>
    <row r="35" spans="3:4" x14ac:dyDescent="0.2">
      <c r="C35" s="7"/>
      <c r="D35" s="7"/>
    </row>
    <row r="36" spans="3:4" x14ac:dyDescent="0.2">
      <c r="C36" s="7"/>
      <c r="D36" s="7"/>
    </row>
    <row r="37" spans="3:4" x14ac:dyDescent="0.2">
      <c r="C37" s="7"/>
      <c r="D37" s="7"/>
    </row>
    <row r="38" spans="3:4" x14ac:dyDescent="0.2">
      <c r="C38" s="7"/>
      <c r="D38" s="7"/>
    </row>
    <row r="39" spans="3:4" x14ac:dyDescent="0.2">
      <c r="C39" s="7"/>
      <c r="D39" s="7"/>
    </row>
    <row r="40" spans="3:4" x14ac:dyDescent="0.2">
      <c r="C40" s="7"/>
      <c r="D40" s="7"/>
    </row>
    <row r="41" spans="3:4" x14ac:dyDescent="0.2">
      <c r="C41" s="7"/>
      <c r="D41" s="7"/>
    </row>
    <row r="42" spans="3:4" x14ac:dyDescent="0.2">
      <c r="C42" s="6"/>
      <c r="D42" s="6"/>
    </row>
    <row r="43" spans="3:4" x14ac:dyDescent="0.2">
      <c r="C43" s="6"/>
      <c r="D43" s="6"/>
    </row>
    <row r="44" spans="3:4" x14ac:dyDescent="0.2">
      <c r="C44" s="6"/>
      <c r="D44" s="6"/>
    </row>
    <row r="45" spans="3:4" x14ac:dyDescent="0.2">
      <c r="C45" s="6"/>
      <c r="D45" s="6"/>
    </row>
    <row r="46" spans="3:4" x14ac:dyDescent="0.2">
      <c r="C46" s="6"/>
      <c r="D46" s="6"/>
    </row>
    <row r="47" spans="3:4" x14ac:dyDescent="0.2">
      <c r="C47" s="6"/>
      <c r="D47" s="6"/>
    </row>
  </sheetData>
  <mergeCells count="5">
    <mergeCell ref="G6:I6"/>
    <mergeCell ref="B6:E6"/>
    <mergeCell ref="C21:D21"/>
    <mergeCell ref="E21:E22"/>
    <mergeCell ref="B21:B22"/>
  </mergeCells>
  <dataValidations count="2">
    <dataValidation type="list" allowBlank="1" showInputMessage="1" showErrorMessage="1" sqref="C4">
      <formula1>$N$2:$N$7</formula1>
    </dataValidation>
    <dataValidation type="list" allowBlank="1" showInputMessage="1" showErrorMessage="1" sqref="C3">
      <formula1>OFFSET($C$22,MATCH($C$4,Population,0),,COUNTIF(Population,$C$4))</formula1>
    </dataValidation>
  </dataValidations>
  <pageMargins left="0.7" right="0.7" top="0.75" bottom="0.75" header="0.3" footer="0.3"/>
  <pageSetup orientation="portrait" r:id="rId1"/>
  <ignoredErrors>
    <ignoredError sqref="E2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Homme</vt:lpstr>
      <vt:lpstr>Age_bas</vt:lpstr>
      <vt:lpstr>BF</vt:lpstr>
      <vt:lpstr>Population</vt:lpstr>
    </vt:vector>
  </TitlesOfParts>
  <Company>Ernst &amp; Young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Ferreira-Silva</dc:creator>
  <cp:lastModifiedBy>Leakim</cp:lastModifiedBy>
  <dcterms:created xsi:type="dcterms:W3CDTF">2015-10-11T22:28:24Z</dcterms:created>
  <dcterms:modified xsi:type="dcterms:W3CDTF">2015-10-12T03:48:15Z</dcterms:modified>
</cp:coreProperties>
</file>