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MHB\Downloads\"/>
    </mc:Choice>
  </mc:AlternateContent>
  <xr:revisionPtr revIDLastSave="0" documentId="8_{17DE6F09-F822-4227-8149-E46510BFF684}" xr6:coauthVersionLast="47" xr6:coauthVersionMax="47" xr10:uidLastSave="{00000000-0000-0000-0000-000000000000}"/>
  <bookViews>
    <workbookView xWindow="-120" yWindow="-120" windowWidth="24240" windowHeight="13290" xr2:uid="{F3121517-F72C-864E-9271-9BB7D46EB496}"/>
  </bookViews>
  <sheets>
    <sheet name="fiche profil" sheetId="2" r:id="rId1"/>
    <sheet name="tableau general" sheetId="1" r:id="rId2"/>
    <sheet name="infos" sheetId="3" r:id="rId3"/>
  </sheets>
  <definedNames>
    <definedName name="Segment_nom">#N/A</definedName>
  </definedNames>
  <calcPr calcId="191029"/>
  <pivotCaches>
    <pivotCache cacheId="8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2" i="1"/>
  <c r="B1" i="2"/>
  <c r="D18" i="2"/>
  <c r="D17" i="2"/>
  <c r="D14" i="2"/>
  <c r="D13" i="2"/>
  <c r="D12" i="2"/>
  <c r="D9" i="2"/>
  <c r="D8" i="2"/>
  <c r="D29" i="2" l="1"/>
  <c r="D26" i="2"/>
  <c r="D23" i="2"/>
</calcChain>
</file>

<file path=xl/sharedStrings.xml><?xml version="1.0" encoding="utf-8"?>
<sst xmlns="http://schemas.openxmlformats.org/spreadsheetml/2006/main" count="198" uniqueCount="85">
  <si>
    <t>numero</t>
  </si>
  <si>
    <t xml:space="preserve">nom </t>
  </si>
  <si>
    <t>prenom</t>
  </si>
  <si>
    <t xml:space="preserve">adresse </t>
  </si>
  <si>
    <t>CP</t>
  </si>
  <si>
    <t>Ville</t>
  </si>
  <si>
    <t>telephone</t>
  </si>
  <si>
    <t>mail</t>
  </si>
  <si>
    <t>AB</t>
  </si>
  <si>
    <t>AC</t>
  </si>
  <si>
    <t>AD</t>
  </si>
  <si>
    <t>AE</t>
  </si>
  <si>
    <t>AF</t>
  </si>
  <si>
    <t>AG</t>
  </si>
  <si>
    <t>AI</t>
  </si>
  <si>
    <t>AJ</t>
  </si>
  <si>
    <t>AK</t>
  </si>
  <si>
    <t>AL</t>
  </si>
  <si>
    <t>BA</t>
  </si>
  <si>
    <t>BB</t>
  </si>
  <si>
    <t>BC</t>
  </si>
  <si>
    <t>BD</t>
  </si>
  <si>
    <t>BE</t>
  </si>
  <si>
    <t>BH</t>
  </si>
  <si>
    <t>BI</t>
  </si>
  <si>
    <t>BJ</t>
  </si>
  <si>
    <t>BU</t>
  </si>
  <si>
    <t>RUE</t>
  </si>
  <si>
    <t>AVENUE</t>
  </si>
  <si>
    <t>SQUARE</t>
  </si>
  <si>
    <t>BOULEVARD</t>
  </si>
  <si>
    <t>IMPASSE</t>
  </si>
  <si>
    <t>ROUTE</t>
  </si>
  <si>
    <t>FAUBOURG</t>
  </si>
  <si>
    <t>RUELLE</t>
  </si>
  <si>
    <t>ZONE</t>
  </si>
  <si>
    <t>PARC</t>
  </si>
  <si>
    <t>PARIS</t>
  </si>
  <si>
    <t>MARSEILLE</t>
  </si>
  <si>
    <t>MONPTELLIER</t>
  </si>
  <si>
    <t>STRASBOURG</t>
  </si>
  <si>
    <t>LIMOGES</t>
  </si>
  <si>
    <t>ORLEANS</t>
  </si>
  <si>
    <t>REIMS</t>
  </si>
  <si>
    <t>METZ</t>
  </si>
  <si>
    <t>NANTES</t>
  </si>
  <si>
    <t>MULHOUSE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</si>
  <si>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</si>
  <si>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</si>
  <si>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</si>
  <si>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</si>
  <si>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</si>
  <si>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</si>
  <si>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</si>
  <si>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</si>
  <si>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</si>
  <si>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</si>
  <si>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MOIS</t>
  </si>
  <si>
    <t>NUMERO</t>
  </si>
  <si>
    <t>conca mois NUMERO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</si>
  <si>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</si>
  <si>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</si>
  <si>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</si>
  <si>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</si>
  <si>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</si>
  <si>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</si>
  <si>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</si>
  <si>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</si>
  <si>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</si>
  <si>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</si>
  <si>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</si>
  <si>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</si>
  <si>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NOMBRE DE CHAUSSURES</t>
  </si>
  <si>
    <t>NOMBRE DE PIECES</t>
  </si>
  <si>
    <t>NOMBRE DE BILLETS</t>
  </si>
  <si>
    <t>en cliquant sur le bouton 5 j'aimerai que dans le cadre vert il calcul automatiquement les chiffres</t>
  </si>
  <si>
    <t>du premier trimestre (janvier à mars)</t>
  </si>
  <si>
    <t>Étiquettes de lignes</t>
  </si>
  <si>
    <t>Total général</t>
  </si>
  <si>
    <t>janv</t>
  </si>
  <si>
    <t>févr</t>
  </si>
  <si>
    <t>Trimestre1</t>
  </si>
  <si>
    <t>BILLETS</t>
  </si>
  <si>
    <t>PIECES</t>
  </si>
  <si>
    <t>CHAUSSURES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</si>
</sst>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2" borderId="0" xfId="0" applyFill="1" applyAlignment="1">
      <alignment horizontal="right"/>
    </xf>
    <xf numFmtId="14" fontId="0" fillId="3" borderId="0" xfId="0" applyNumberForma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2</xdr:row>
          <xdr:rowOff>104775</xdr:rowOff>
        </xdr:from>
        <xdr:to>
          <xdr:col>7</xdr:col>
          <xdr:colOff>9525</xdr:colOff>
          <xdr:row>4</xdr:row>
          <xdr:rowOff>76200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5</xdr:col>
      <xdr:colOff>38100</xdr:colOff>
      <xdr:row>12</xdr:row>
      <xdr:rowOff>28575</xdr:rowOff>
    </xdr:from>
    <xdr:to>
      <xdr:col>6</xdr:col>
      <xdr:colOff>361950</xdr:colOff>
      <xdr:row>18</xdr:row>
      <xdr:rowOff>85725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nom ">
              <a:extLst>
                <a:ext uri="{FF2B5EF4-FFF2-40B4-BE49-F238E27FC236}">
                  <a16:creationId xmlns:a16="http://schemas.microsoft.com/office/drawing/2014/main" id="{F8709A6E-2894-3BA6-F54F-E4F76073198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219700" y="2428875"/>
              <a:ext cx="1828800" cy="1257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MHB" refreshedDate="45379.982970949073" createdVersion="8" refreshedVersion="8" minRefreshableVersion="3" recordCount="30" xr:uid="{D30FF6ED-338B-4B2B-86B3-F1D61CE097E6}">
  <cacheSource type="worksheet">
    <worksheetSource ref="A1:M31" sheet="tableau general"/>
  </cacheSource>
  <cacheFields count="16">
    <cacheField name="numero" numFmtId="0">
      <sharedItems containsSemiMixedTypes="0" containsString="0" containsNumber="1" containsInteger="1" minValue="1" maxValue="10"/>
    </cacheField>
    <cacheField name="nom " numFmtId="0">
      <sharedItems count="10">
        <s v="AB"/>
        <s v="AC"/>
        <s v="AD"/>
        <s v="AE"/>
        <s v="AF"/>
        <s v="AG"/>
        <s v="AI"/>
        <s v="AJ"/>
        <s v="AK"/>
        <s v="AL"/>
      </sharedItems>
    </cacheField>
    <cacheField name="prenom" numFmtId="0">
      <sharedItems/>
    </cacheField>
    <cacheField name="adresse " numFmtId="0">
      <sharedItems/>
    </cacheField>
    <cacheField name="CP" numFmtId="0">
      <sharedItems containsSemiMixedTypes="0" containsString="0" containsNumber="1" containsInteger="1" minValue="12000" maxValue="98000"/>
    </cacheField>
    <cacheField name="Ville" numFmtId="0">
      <sharedItems/>
    </cacheField>
    <cacheField name="telephone" numFmtId="0">
      <sharedItems containsSemiMixedTypes="0" containsString="0" containsNumber="1" containsInteger="1" minValue="0" maxValue="56"/>
    </cacheField>
    <cacheField name="mail" numFmtId="0">
      <sharedItems/>
    </cacheField>
    <cacheField name="MOIS" numFmtId="14">
      <sharedItems containsSemiMixedTypes="0" containsNonDate="0" containsDate="1" containsString="0" minDate="2024-01-01T00:00:00" maxDate="2024-03-02T00:00:00" count="3">
        <d v="2024-01-01T00:00:00"/>
        <d v="2024-02-01T00:00:00"/>
        <d v="2024-03-01T00:00:00"/>
      </sharedItems>
      <fieldGroup par="15"/>
    </cacheField>
    <cacheField name="conca mois NUMERO" numFmtId="0">
      <sharedItems/>
    </cacheField>
    <cacheField name="NOMBRE DE CHAUSSURES" numFmtId="0">
      <sharedItems containsSemiMixedTypes="0" containsString="0" containsNumber="1" containsInteger="1" minValue="5" maxValue="98"/>
    </cacheField>
    <cacheField name="NOMBRE DE PIECES" numFmtId="0">
      <sharedItems containsSemiMixedTypes="0" containsString="0" containsNumber="1" containsInteger="1" minValue="2" maxValue="423"/>
    </cacheField>
    <cacheField name="NOMBRE DE BILLETS" numFmtId="0">
      <sharedItems containsSemiMixedTypes="0" containsString="0" containsNumber="1" containsInteger="1" minValue="1" maxValue="321"/>
    </cacheField>
    <cacheField name="Jours (MOIS)" numFmtId="0" databaseField="0">
      <fieldGroup base="8">
        <rangePr groupBy="days" startDate="2024-01-01T00:00:00" endDate="2024-03-02T00:00:00"/>
        <groupItems count="368">
          <s v="&lt;01/01/2024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/03/2024"/>
        </groupItems>
      </fieldGroup>
    </cacheField>
    <cacheField name="Mois (MOIS)" numFmtId="0" databaseField="0">
      <fieldGroup base="8">
        <rangePr groupBy="months" startDate="2024-01-01T00:00:00" endDate="2024-03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4"/>
        </groupItems>
      </fieldGroup>
    </cacheField>
    <cacheField name="Trimestres (MOIS)" numFmtId="0" databaseField="0">
      <fieldGroup base="8">
        <rangePr groupBy="quarters" startDate="2024-01-01T00:00:00" endDate="2024-03-02T00:00:00"/>
        <groupItems count="6">
          <s v="&lt;01/01/2024"/>
          <s v="Trimestre1"/>
          <s v="Trimestre2"/>
          <s v="Trimestre3"/>
          <s v="Trimestre4"/>
          <s v="&gt;02/03/2024"/>
        </groupItems>
      </fieldGroup>
    </cacheField>
  </cacheFields>
  <extLst>
    <ext xmlns:x14="http://schemas.microsoft.com/office/spreadsheetml/2009/9/main" uri="{725AE2AE-9491-48be-B2B4-4EB974FC3084}">
      <x14:pivotCacheDefinition pivotCacheId="44419363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">
  <r>
    <n v="1"/>
    <x v="0"/>
    <s v="BA"/>
    <s v="RUE"/>
    <n v="56000"/>
    <s v="PARIS"/>
    <n v="0"/>
    <s v="A"/>
    <x v="0"/>
    <s v="1JANVIER"/>
    <n v="10"/>
    <n v="67"/>
    <n v="7"/>
  </r>
  <r>
    <n v="2"/>
    <x v="1"/>
    <s v="BB"/>
    <s v="AVENUE"/>
    <n v="34000"/>
    <s v="MARSEILLE"/>
    <n v="1"/>
    <s v="B"/>
    <x v="0"/>
    <s v="2JANVIER"/>
    <n v="15"/>
    <n v="56"/>
    <n v="9"/>
  </r>
  <r>
    <n v="3"/>
    <x v="2"/>
    <s v="BC"/>
    <s v="SQUARE"/>
    <n v="75000"/>
    <s v="MONPTELLIER"/>
    <n v="2"/>
    <s v="C"/>
    <x v="0"/>
    <s v="3JANVIER"/>
    <n v="50"/>
    <n v="45"/>
    <n v="8"/>
  </r>
  <r>
    <n v="4"/>
    <x v="3"/>
    <s v="BD"/>
    <s v="BOULEVARD"/>
    <n v="67000"/>
    <s v="STRASBOURG"/>
    <n v="3"/>
    <s v="D"/>
    <x v="0"/>
    <s v="4JANVIER"/>
    <n v="45"/>
    <n v="3"/>
    <n v="7"/>
  </r>
  <r>
    <n v="5"/>
    <x v="4"/>
    <s v="BE"/>
    <s v="IMPASSE"/>
    <n v="12000"/>
    <s v="LIMOGES"/>
    <n v="4"/>
    <s v="E"/>
    <x v="0"/>
    <s v="5JANVIER"/>
    <n v="67"/>
    <n v="423"/>
    <n v="5"/>
  </r>
  <r>
    <n v="6"/>
    <x v="5"/>
    <s v="BD"/>
    <s v="ROUTE"/>
    <n v="13000"/>
    <s v="ORLEANS"/>
    <n v="56"/>
    <s v="F"/>
    <x v="0"/>
    <s v="6JANVIER"/>
    <n v="90"/>
    <n v="12"/>
    <n v="6"/>
  </r>
  <r>
    <n v="7"/>
    <x v="6"/>
    <s v="BH"/>
    <s v="FAUBOURG"/>
    <n v="98000"/>
    <s v="REIMS"/>
    <n v="6"/>
    <s v="G"/>
    <x v="0"/>
    <s v="7JANVIER"/>
    <n v="14"/>
    <n v="21"/>
    <n v="4"/>
  </r>
  <r>
    <n v="8"/>
    <x v="7"/>
    <s v="BI"/>
    <s v="RUELLE"/>
    <n v="95000"/>
    <s v="METZ"/>
    <n v="7"/>
    <s v="H"/>
    <x v="0"/>
    <s v="8JANVIER"/>
    <n v="26"/>
    <n v="23"/>
    <n v="3"/>
  </r>
  <r>
    <n v="9"/>
    <x v="8"/>
    <s v="BJ"/>
    <s v="ZONE"/>
    <n v="45000"/>
    <s v="NANTES"/>
    <n v="8"/>
    <s v="I"/>
    <x v="0"/>
    <s v="9JANVIER"/>
    <n v="33"/>
    <n v="24"/>
    <n v="10"/>
  </r>
  <r>
    <n v="10"/>
    <x v="9"/>
    <s v="BU"/>
    <s v="PARC"/>
    <n v="43000"/>
    <s v="MULHOUSE"/>
    <n v="9"/>
    <s v="J"/>
    <x v="0"/>
    <s v="10JANVIER"/>
    <n v="43"/>
    <n v="25"/>
    <n v="1"/>
  </r>
  <r>
    <n v="1"/>
    <x v="0"/>
    <s v="BA"/>
    <s v="RUE"/>
    <n v="56000"/>
    <s v="PARIS"/>
    <n v="0"/>
    <s v="A"/>
    <x v="1"/>
    <s v="1FÉVRIER"/>
    <n v="45"/>
    <n v="27"/>
    <n v="14"/>
  </r>
  <r>
    <n v="2"/>
    <x v="1"/>
    <s v="BB"/>
    <s v="AVENUE"/>
    <n v="34000"/>
    <s v="MARSEILLE"/>
    <n v="1"/>
    <s v="B"/>
    <x v="1"/>
    <s v="2FÉVRIER"/>
    <n v="65"/>
    <n v="67"/>
    <n v="15"/>
  </r>
  <r>
    <n v="3"/>
    <x v="2"/>
    <s v="BC"/>
    <s v="SQUARE"/>
    <n v="75000"/>
    <s v="MONPTELLIER"/>
    <n v="2"/>
    <s v="C"/>
    <x v="1"/>
    <s v="3FÉVRIER"/>
    <n v="76"/>
    <n v="68"/>
    <n v="25"/>
  </r>
  <r>
    <n v="4"/>
    <x v="3"/>
    <s v="BD"/>
    <s v="BOULEVARD"/>
    <n v="67000"/>
    <s v="STRASBOURG"/>
    <n v="3"/>
    <s v="D"/>
    <x v="1"/>
    <s v="4FÉVRIER"/>
    <n v="78"/>
    <n v="79"/>
    <n v="24"/>
  </r>
  <r>
    <n v="5"/>
    <x v="4"/>
    <s v="BE"/>
    <s v="IMPASSE"/>
    <n v="12000"/>
    <s v="LIMOGES"/>
    <n v="4"/>
    <s v="E"/>
    <x v="1"/>
    <s v="5FÉVRIER"/>
    <n v="98"/>
    <n v="76"/>
    <n v="2"/>
  </r>
  <r>
    <n v="6"/>
    <x v="5"/>
    <s v="BD"/>
    <s v="ROUTE"/>
    <n v="13000"/>
    <s v="ORLEANS"/>
    <n v="56"/>
    <s v="F"/>
    <x v="1"/>
    <s v="6FÉVRIER"/>
    <n v="97"/>
    <n v="56"/>
    <n v="321"/>
  </r>
  <r>
    <n v="7"/>
    <x v="6"/>
    <s v="BH"/>
    <s v="FAUBOURG"/>
    <n v="98000"/>
    <s v="REIMS"/>
    <n v="6"/>
    <s v="G"/>
    <x v="1"/>
    <s v="7FÉVRIER"/>
    <n v="67"/>
    <n v="45"/>
    <n v="29"/>
  </r>
  <r>
    <n v="8"/>
    <x v="7"/>
    <s v="BI"/>
    <s v="RUELLE"/>
    <n v="95000"/>
    <s v="METZ"/>
    <n v="7"/>
    <s v="H"/>
    <x v="1"/>
    <s v="8FÉVRIER"/>
    <n v="56"/>
    <n v="34"/>
    <n v="67"/>
  </r>
  <r>
    <n v="9"/>
    <x v="8"/>
    <s v="BJ"/>
    <s v="ZONE"/>
    <n v="45000"/>
    <s v="NANTES"/>
    <n v="8"/>
    <s v="I"/>
    <x v="1"/>
    <s v="9FÉVRIER"/>
    <n v="45"/>
    <n v="23"/>
    <n v="56"/>
  </r>
  <r>
    <n v="10"/>
    <x v="9"/>
    <s v="BU"/>
    <s v="PARC"/>
    <n v="43000"/>
    <s v="MULHOUSE"/>
    <n v="9"/>
    <s v="J"/>
    <x v="1"/>
    <s v="10FÉVRIER"/>
    <n v="34"/>
    <n v="90"/>
    <n v="45"/>
  </r>
  <r>
    <n v="1"/>
    <x v="0"/>
    <s v="BA"/>
    <s v="RUE"/>
    <n v="56000"/>
    <s v="PARIS"/>
    <n v="0"/>
    <s v="A"/>
    <x v="2"/>
    <s v="1MARS"/>
    <n v="32"/>
    <n v="87"/>
    <n v="34"/>
  </r>
  <r>
    <n v="2"/>
    <x v="1"/>
    <s v="BB"/>
    <s v="AVENUE"/>
    <n v="34000"/>
    <s v="MARSEILLE"/>
    <n v="1"/>
    <s v="B"/>
    <x v="2"/>
    <s v="2MARS"/>
    <n v="24"/>
    <n v="65"/>
    <n v="54"/>
  </r>
  <r>
    <n v="3"/>
    <x v="2"/>
    <s v="BC"/>
    <s v="SQUARE"/>
    <n v="75000"/>
    <s v="MONPTELLIER"/>
    <n v="2"/>
    <s v="C"/>
    <x v="2"/>
    <s v="3MARS"/>
    <n v="26"/>
    <n v="45"/>
    <n v="55"/>
  </r>
  <r>
    <n v="4"/>
    <x v="3"/>
    <s v="BD"/>
    <s v="BOULEVARD"/>
    <n v="67000"/>
    <s v="STRASBOURG"/>
    <n v="3"/>
    <s v="D"/>
    <x v="2"/>
    <s v="4MARS"/>
    <n v="37"/>
    <n v="34"/>
    <n v="23"/>
  </r>
  <r>
    <n v="5"/>
    <x v="4"/>
    <s v="BE"/>
    <s v="IMPASSE"/>
    <n v="12000"/>
    <s v="LIMOGES"/>
    <n v="4"/>
    <s v="E"/>
    <x v="2"/>
    <s v="5MARS"/>
    <n v="67"/>
    <n v="32"/>
    <n v="34"/>
  </r>
  <r>
    <n v="6"/>
    <x v="5"/>
    <s v="BD"/>
    <s v="ROUTE"/>
    <n v="13000"/>
    <s v="ORLEANS"/>
    <n v="56"/>
    <s v="F"/>
    <x v="2"/>
    <s v="6MARS"/>
    <n v="56"/>
    <n v="31"/>
    <n v="25"/>
  </r>
  <r>
    <n v="7"/>
    <x v="6"/>
    <s v="BH"/>
    <s v="FAUBOURG"/>
    <n v="98000"/>
    <s v="REIMS"/>
    <n v="6"/>
    <s v="G"/>
    <x v="2"/>
    <s v="7MARS"/>
    <n v="58"/>
    <n v="21"/>
    <n v="45"/>
  </r>
  <r>
    <n v="8"/>
    <x v="7"/>
    <s v="BI"/>
    <s v="RUELLE"/>
    <n v="95000"/>
    <s v="METZ"/>
    <n v="7"/>
    <s v="H"/>
    <x v="2"/>
    <s v="8MARS"/>
    <n v="79"/>
    <n v="2"/>
    <n v="43"/>
  </r>
  <r>
    <n v="9"/>
    <x v="8"/>
    <s v="BJ"/>
    <s v="ZONE"/>
    <n v="45000"/>
    <s v="NANTES"/>
    <n v="8"/>
    <s v="I"/>
    <x v="2"/>
    <s v="9MARS"/>
    <n v="5"/>
    <n v="5"/>
    <n v="44"/>
  </r>
  <r>
    <n v="10"/>
    <x v="9"/>
    <s v="BU"/>
    <s v="PARC"/>
    <n v="43000"/>
    <s v="MULHOUSE"/>
    <n v="9"/>
    <s v="J"/>
    <x v="2"/>
    <s v="10MARS"/>
    <n v="6"/>
    <n v="67"/>
    <n v="4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B1BF7EC-2808-4C22-BE35-645691CA78EE}" name="Tableau croisé dynamique1" cacheId="8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F22:I27" firstHeaderRow="0" firstDataRow="1" firstDataCol="1"/>
  <pivotFields count="16">
    <pivotField showAll="0"/>
    <pivotField showAll="0">
      <items count="11">
        <item x="0"/>
        <item h="1" x="1"/>
        <item h="1" x="2"/>
        <item h="1" x="3"/>
        <item h="1" x="4"/>
        <item h="1" x="5"/>
        <item h="1" x="6"/>
        <item h="1" x="7"/>
        <item h="1" x="8"/>
        <item h="1" x="9"/>
        <item t="default"/>
      </items>
    </pivotField>
    <pivotField showAll="0"/>
    <pivotField showAll="0"/>
    <pivotField showAll="0"/>
    <pivotField showAll="0"/>
    <pivotField showAll="0"/>
    <pivotField showAll="0"/>
    <pivotField showAll="0">
      <items count="4">
        <item x="0"/>
        <item x="1"/>
        <item x="2"/>
        <item t="default"/>
      </items>
    </pivotField>
    <pivotField showAll="0"/>
    <pivotField dataField="1" showAll="0"/>
    <pivotField dataField="1" showAll="0"/>
    <pivotField dataField="1" showAll="0"/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7">
        <item x="0"/>
        <item x="1"/>
        <item x="2"/>
        <item x="3"/>
        <item x="4"/>
        <item x="5"/>
        <item t="default"/>
      </items>
    </pivotField>
  </pivotFields>
  <rowFields count="2">
    <field x="15"/>
    <field x="14"/>
  </rowFields>
  <rowItems count="5">
    <i>
      <x v="1"/>
    </i>
    <i r="1">
      <x v="1"/>
    </i>
    <i r="1">
      <x v="2"/>
    </i>
    <i r="1"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CHAUSSURES" fld="10" baseField="15" baseItem="1"/>
    <dataField name="PIECES" fld="11" baseField="15" baseItem="1"/>
    <dataField name="BILLETS" fld="12" baseField="15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" xr10:uid="{477BE5A9-6819-4058-8E88-9E85F5F8F400}" sourceName="nom ">
  <pivotTables>
    <pivotTable tabId="2" name="Tableau croisé dynamique1"/>
  </pivotTables>
  <data>
    <tabular pivotCacheId="444193635">
      <items count="10">
        <i x="0" s="1"/>
        <i x="1"/>
        <i x="2"/>
        <i x="3"/>
        <i x="4"/>
        <i x="5"/>
        <i x="6"/>
        <i x="7"/>
        <i x="8"/>
        <i x="9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 " xr10:uid="{FB0AFD2F-DFFE-4791-830A-B712A3AA4875}" cache="Segment_nom" caption="nom " rowHeight="257175"/>
</slicer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BEAE6-29C7-5B4E-9D7A-18C8320782BC}">
  <sheetPr codeName="Feuil1"/>
  <dimension ref="B1:I31"/>
  <sheetViews>
    <sheetView tabSelected="1" topLeftCell="A4" workbookViewId="0">
      <selection activeCell="G23" sqref="G23"/>
    </sheetView>
  </sheetViews>
  <sheetFormatPr baseColWidth="10" defaultRowHeight="15.75" x14ac:dyDescent="0.25"/>
  <cols>
    <col min="4" max="4" width="24" customWidth="1"/>
    <col min="6" max="6" width="19.75" bestFit="1" customWidth="1"/>
    <col min="7" max="7" width="12" bestFit="1" customWidth="1"/>
    <col min="8" max="8" width="6.5" bestFit="1" customWidth="1"/>
    <col min="9" max="9" width="7.25" bestFit="1" customWidth="1"/>
  </cols>
  <sheetData>
    <row r="1" spans="2:6" x14ac:dyDescent="0.25">
      <c r="B1" t="str">
        <f>CONCATENATE(D3,D1)</f>
        <v>3mars</v>
      </c>
      <c r="D1" t="s">
        <v>61</v>
      </c>
    </row>
    <row r="3" spans="2:6" x14ac:dyDescent="0.25">
      <c r="B3" t="s">
        <v>58</v>
      </c>
      <c r="D3">
        <v>3</v>
      </c>
    </row>
    <row r="6" spans="2:6" x14ac:dyDescent="0.25">
      <c r="F6" t="s">
        <v>75</v>
      </c>
    </row>
    <row r="7" spans="2:6" x14ac:dyDescent="0.25">
      <c r="B7" s="1"/>
      <c r="C7" s="1"/>
      <c r="D7" s="4"/>
      <c r="F7" t="s">
        <v>76</v>
      </c>
    </row>
    <row r="8" spans="2:6" x14ac:dyDescent="0.25">
      <c r="B8" s="1" t="s">
        <v>1</v>
      </c>
      <c r="C8" s="1"/>
      <c r="D8" s="4" t="str">
        <f>VLOOKUP(D3,'tableau general'!A2:N31,2,FALSE)</f>
        <v>AD</v>
      </c>
    </row>
    <row r="9" spans="2:6" x14ac:dyDescent="0.25">
      <c r="B9" s="1" t="s">
        <v>2</v>
      </c>
      <c r="C9" s="1"/>
      <c r="D9" s="4" t="str">
        <f>VLOOKUP(D3,'tableau general'!A3:N32,3,FALSE)</f>
        <v>BC</v>
      </c>
    </row>
    <row r="10" spans="2:6" x14ac:dyDescent="0.25">
      <c r="B10" s="1"/>
      <c r="C10" s="1"/>
      <c r="D10" s="4"/>
    </row>
    <row r="11" spans="2:6" x14ac:dyDescent="0.25">
      <c r="B11" s="1"/>
      <c r="C11" s="1"/>
      <c r="D11" s="4"/>
    </row>
    <row r="12" spans="2:6" x14ac:dyDescent="0.25">
      <c r="B12" s="1" t="s">
        <v>3</v>
      </c>
      <c r="C12" s="1"/>
      <c r="D12" s="4" t="str">
        <f>VLOOKUP(D3,'tableau general'!A6:N35,4,FALSE)</f>
        <v>SQUARE</v>
      </c>
    </row>
    <row r="13" spans="2:6" x14ac:dyDescent="0.25">
      <c r="B13" s="1" t="s">
        <v>4</v>
      </c>
      <c r="C13" s="1"/>
      <c r="D13" s="4">
        <f>VLOOKUP(D3,'tableau general'!A7:N36,5,FALSE)</f>
        <v>75000</v>
      </c>
    </row>
    <row r="14" spans="2:6" x14ac:dyDescent="0.25">
      <c r="B14" s="1" t="s">
        <v>5</v>
      </c>
      <c r="C14" s="1"/>
      <c r="D14" s="4" t="str">
        <f>VLOOKUP(D3,'tableau general'!A8:N37,6,FALSE)</f>
        <v>MONPTELLIER</v>
      </c>
    </row>
    <row r="15" spans="2:6" x14ac:dyDescent="0.25">
      <c r="B15" s="1"/>
      <c r="C15" s="1"/>
      <c r="D15" s="4"/>
    </row>
    <row r="16" spans="2:6" x14ac:dyDescent="0.25">
      <c r="B16" s="1"/>
      <c r="C16" s="1"/>
      <c r="D16" s="4"/>
    </row>
    <row r="17" spans="2:9" x14ac:dyDescent="0.25">
      <c r="B17" s="1" t="s">
        <v>6</v>
      </c>
      <c r="C17" s="1"/>
      <c r="D17" s="4">
        <f>VLOOKUP(D3,'tableau general'!A11:N40,7,FALSE)</f>
        <v>2</v>
      </c>
    </row>
    <row r="18" spans="2:9" x14ac:dyDescent="0.25">
      <c r="B18" s="1" t="s">
        <v>7</v>
      </c>
      <c r="C18" s="1"/>
      <c r="D18" s="4" t="str">
        <f>VLOOKUP(D3,'tableau general'!A12:N41,8,FALSE)</f>
        <v>C</v>
      </c>
    </row>
    <row r="19" spans="2:9" x14ac:dyDescent="0.25">
      <c r="B19" s="1"/>
      <c r="C19" s="1"/>
      <c r="D19" s="4"/>
    </row>
    <row r="20" spans="2:9" x14ac:dyDescent="0.25">
      <c r="B20" s="1"/>
      <c r="C20" s="1"/>
      <c r="D20" s="4"/>
    </row>
    <row r="22" spans="2:9" x14ac:dyDescent="0.25">
      <c r="B22" s="3"/>
      <c r="C22" s="3"/>
      <c r="D22" s="3"/>
      <c r="F22" s="6" t="s">
        <v>77</v>
      </c>
      <c r="G22" t="s">
        <v>84</v>
      </c>
      <c r="H22" t="s">
        <v>83</v>
      </c>
      <c r="I22" t="s">
        <v>82</v>
      </c>
    </row>
    <row r="23" spans="2:9" x14ac:dyDescent="0.25">
      <c r="B23" s="3" t="s">
        <v>72</v>
      </c>
      <c r="C23" s="3"/>
      <c r="D23" s="3">
        <f>VLOOKUP(B1,'tableau general'!J2:M31,2,FALSE)</f>
        <v>26</v>
      </c>
      <c r="F23" s="7" t="s">
        <v>81</v>
      </c>
      <c r="G23" s="9">
        <v>87</v>
      </c>
      <c r="H23" s="9">
        <v>181</v>
      </c>
      <c r="I23" s="9">
        <v>55</v>
      </c>
    </row>
    <row r="24" spans="2:9" x14ac:dyDescent="0.25">
      <c r="B24" s="3"/>
      <c r="C24" s="3"/>
      <c r="D24" s="3"/>
      <c r="F24" s="8" t="s">
        <v>79</v>
      </c>
      <c r="G24" s="9">
        <v>10</v>
      </c>
      <c r="H24" s="9">
        <v>67</v>
      </c>
      <c r="I24" s="9">
        <v>7</v>
      </c>
    </row>
    <row r="25" spans="2:9" x14ac:dyDescent="0.25">
      <c r="B25" s="3"/>
      <c r="C25" s="3"/>
      <c r="D25" s="3"/>
      <c r="F25" s="8" t="s">
        <v>80</v>
      </c>
      <c r="G25" s="9">
        <v>45</v>
      </c>
      <c r="H25" s="9">
        <v>27</v>
      </c>
      <c r="I25" s="9">
        <v>14</v>
      </c>
    </row>
    <row r="26" spans="2:9" x14ac:dyDescent="0.25">
      <c r="B26" s="3" t="s">
        <v>73</v>
      </c>
      <c r="C26" s="3"/>
      <c r="D26" s="3">
        <f>VLOOKUP(B1,'tableau general'!J2:M32,3,FALSE)</f>
        <v>45</v>
      </c>
      <c r="F26" s="8" t="s">
        <v>61</v>
      </c>
      <c r="G26" s="9">
        <v>32</v>
      </c>
      <c r="H26" s="9">
        <v>87</v>
      </c>
      <c r="I26" s="9">
        <v>34</v>
      </c>
    </row>
    <row r="27" spans="2:9" x14ac:dyDescent="0.25">
      <c r="B27" s="3"/>
      <c r="C27" s="3"/>
      <c r="D27" s="3"/>
      <c r="F27" s="7" t="s">
        <v>78</v>
      </c>
      <c r="G27" s="9">
        <v>87</v>
      </c>
      <c r="H27" s="9">
        <v>181</v>
      </c>
      <c r="I27" s="9">
        <v>55</v>
      </c>
    </row>
    <row r="28" spans="2:9" x14ac:dyDescent="0.25">
      <c r="B28" s="3"/>
      <c r="C28" s="3"/>
      <c r="D28" s="3"/>
    </row>
    <row r="29" spans="2:9" x14ac:dyDescent="0.25">
      <c r="B29" s="3" t="s">
        <v>74</v>
      </c>
      <c r="C29" s="3"/>
      <c r="D29" s="3">
        <f>VLOOKUP(B1,'tableau general'!J2:M31,4,FALSE)</f>
        <v>55</v>
      </c>
    </row>
    <row r="30" spans="2:9" x14ac:dyDescent="0.25">
      <c r="B30" s="3"/>
      <c r="C30" s="3"/>
      <c r="D30" s="3"/>
    </row>
    <row r="31" spans="2:9" x14ac:dyDescent="0.25">
      <c r="B31" s="3"/>
      <c r="C31" s="3"/>
      <c r="D31" s="3"/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4" name="Button 5">
              <controlPr defaultSize="0" print="0" autoFill="0" autoPict="0" macro="[0]!cumul">
                <anchor moveWithCells="1" sizeWithCells="1">
                  <from>
                    <xdr:col>5</xdr:col>
                    <xdr:colOff>142875</xdr:colOff>
                    <xdr:row>2</xdr:row>
                    <xdr:rowOff>104775</xdr:rowOff>
                  </from>
                  <to>
                    <xdr:col>7</xdr:col>
                    <xdr:colOff>9525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E0C1481-2EE2-3B48-989E-23A07F688044}">
          <x14:formula1>
            <xm:f>infos!$A$1:$A$12</xm:f>
          </x14:formula1>
          <xm:sqref>D1</xm:sqref>
        </x14:dataValidation>
      </x14:dataValidations>
    </ex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49FBE-8E0A-5347-8494-0B1186929D1E}">
  <sheetPr codeName="Feuil2"/>
  <dimension ref="A1:M31"/>
  <sheetViews>
    <sheetView workbookViewId="0">
      <selection activeCell="K20" sqref="K20"/>
    </sheetView>
  </sheetViews>
  <sheetFormatPr baseColWidth="10" defaultRowHeight="15.75" x14ac:dyDescent="0.25"/>
  <cols>
    <col min="10" max="10" width="18.875" bestFit="1" customWidth="1"/>
    <col min="11" max="11" width="23.5" bestFit="1" customWidth="1"/>
    <col min="12" max="12" width="17.625" bestFit="1" customWidth="1"/>
    <col min="13" max="13" width="18.5" bestFit="1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57</v>
      </c>
      <c r="J1" s="2" t="s">
        <v>59</v>
      </c>
      <c r="K1" s="2" t="s">
        <v>72</v>
      </c>
      <c r="L1" s="2" t="s">
        <v>73</v>
      </c>
      <c r="M1" s="2" t="s">
        <v>74</v>
      </c>
    </row>
    <row r="2" spans="1:13" x14ac:dyDescent="0.25">
      <c r="A2" s="1">
        <v>1</v>
      </c>
      <c r="B2" s="1" t="s">
        <v>8</v>
      </c>
      <c r="C2" s="1" t="s">
        <v>18</v>
      </c>
      <c r="D2" s="1" t="s">
        <v>27</v>
      </c>
      <c r="E2" s="1">
        <v>56000</v>
      </c>
      <c r="F2" s="1" t="s">
        <v>37</v>
      </c>
      <c r="G2" s="1">
        <v>0</v>
      </c>
      <c r="H2" s="1" t="s">
        <v>47</v>
      </c>
      <c r="I2" s="5">
        <v>45292</v>
      </c>
      <c r="J2" s="2" t="str">
        <f>CONCATENATE(A2,CHOOSE(MONTH(I2),"JANVIER","FÉVRIER","MARS","AVRIL","MAI","JUIN"))</f>
        <v>1JANVIER</v>
      </c>
      <c r="K2" s="2">
        <v>10</v>
      </c>
      <c r="L2" s="2">
        <v>67</v>
      </c>
      <c r="M2" s="2">
        <v>7</v>
      </c>
    </row>
    <row r="3" spans="1:13" x14ac:dyDescent="0.25">
      <c r="A3" s="1">
        <v>2</v>
      </c>
      <c r="B3" s="1" t="s">
        <v>9</v>
      </c>
      <c r="C3" s="1" t="s">
        <v>19</v>
      </c>
      <c r="D3" s="1" t="s">
        <v>28</v>
      </c>
      <c r="E3" s="1">
        <v>34000</v>
      </c>
      <c r="F3" s="1" t="s">
        <v>38</v>
      </c>
      <c r="G3" s="1">
        <v>1</v>
      </c>
      <c r="H3" s="1" t="s">
        <v>48</v>
      </c>
      <c r="I3" s="5">
        <v>45292</v>
      </c>
      <c r="J3" s="2" t="str">
        <f t="shared" ref="J3:J31" si="0">CONCATENATE(A3,CHOOSE(MONTH(I3),"JANVIER","FÉVRIER","MARS","AVRIL","MAI","JUIN"))</f>
        <v>2JANVIER</v>
      </c>
      <c r="K3" s="2">
        <v>15</v>
      </c>
      <c r="L3" s="2">
        <v>56</v>
      </c>
      <c r="M3" s="2">
        <v>9</v>
      </c>
    </row>
    <row r="4" spans="1:13" x14ac:dyDescent="0.25">
      <c r="A4" s="1">
        <v>3</v>
      </c>
      <c r="B4" s="1" t="s">
        <v>10</v>
      </c>
      <c r="C4" s="1" t="s">
        <v>20</v>
      </c>
      <c r="D4" s="1" t="s">
        <v>29</v>
      </c>
      <c r="E4" s="1">
        <v>75000</v>
      </c>
      <c r="F4" s="1" t="s">
        <v>39</v>
      </c>
      <c r="G4" s="1">
        <v>2</v>
      </c>
      <c r="H4" s="1" t="s">
        <v>49</v>
      </c>
      <c r="I4" s="5">
        <v>45292</v>
      </c>
      <c r="J4" s="2" t="str">
        <f t="shared" si="0"/>
        <v>3JANVIER</v>
      </c>
      <c r="K4" s="2">
        <v>50</v>
      </c>
      <c r="L4" s="2">
        <v>45</v>
      </c>
      <c r="M4" s="2">
        <v>8</v>
      </c>
    </row>
    <row r="5" spans="1:13" x14ac:dyDescent="0.25">
      <c r="A5" s="1">
        <v>4</v>
      </c>
      <c r="B5" s="1" t="s">
        <v>11</v>
      </c>
      <c r="C5" s="1" t="s">
        <v>21</v>
      </c>
      <c r="D5" s="1" t="s">
        <v>30</v>
      </c>
      <c r="E5" s="1">
        <v>67000</v>
      </c>
      <c r="F5" s="1" t="s">
        <v>40</v>
      </c>
      <c r="G5" s="1">
        <v>3</v>
      </c>
      <c r="H5" s="1" t="s">
        <v>50</v>
      </c>
      <c r="I5" s="5">
        <v>45292</v>
      </c>
      <c r="J5" s="2" t="str">
        <f t="shared" si="0"/>
        <v>4JANVIER</v>
      </c>
      <c r="K5" s="2">
        <v>45</v>
      </c>
      <c r="L5" s="2">
        <v>3</v>
      </c>
      <c r="M5" s="2">
        <v>7</v>
      </c>
    </row>
    <row r="6" spans="1:13" x14ac:dyDescent="0.25">
      <c r="A6" s="1">
        <v>5</v>
      </c>
      <c r="B6" s="1" t="s">
        <v>12</v>
      </c>
      <c r="C6" s="1" t="s">
        <v>22</v>
      </c>
      <c r="D6" s="1" t="s">
        <v>31</v>
      </c>
      <c r="E6" s="1">
        <v>12000</v>
      </c>
      <c r="F6" s="1" t="s">
        <v>41</v>
      </c>
      <c r="G6" s="1">
        <v>4</v>
      </c>
      <c r="H6" s="1" t="s">
        <v>51</v>
      </c>
      <c r="I6" s="5">
        <v>45292</v>
      </c>
      <c r="J6" s="2" t="str">
        <f t="shared" si="0"/>
        <v>5JANVIER</v>
      </c>
      <c r="K6" s="2">
        <v>67</v>
      </c>
      <c r="L6" s="2">
        <v>423</v>
      </c>
      <c r="M6" s="2">
        <v>5</v>
      </c>
    </row>
    <row r="7" spans="1:13" x14ac:dyDescent="0.25">
      <c r="A7" s="1">
        <v>6</v>
      </c>
      <c r="B7" s="1" t="s">
        <v>13</v>
      </c>
      <c r="C7" s="1" t="s">
        <v>21</v>
      </c>
      <c r="D7" s="1" t="s">
        <v>32</v>
      </c>
      <c r="E7" s="1">
        <v>13000</v>
      </c>
      <c r="F7" s="1" t="s">
        <v>42</v>
      </c>
      <c r="G7" s="1">
        <v>56</v>
      </c>
      <c r="H7" s="1" t="s">
        <v>52</v>
      </c>
      <c r="I7" s="5">
        <v>45292</v>
      </c>
      <c r="J7" s="2" t="str">
        <f t="shared" si="0"/>
        <v>6JANVIER</v>
      </c>
      <c r="K7" s="2">
        <v>90</v>
      </c>
      <c r="L7" s="2">
        <v>12</v>
      </c>
      <c r="M7" s="2">
        <v>6</v>
      </c>
    </row>
    <row r="8" spans="1:13" x14ac:dyDescent="0.25">
      <c r="A8" s="1">
        <v>7</v>
      </c>
      <c r="B8" s="1" t="s">
        <v>14</v>
      </c>
      <c r="C8" s="1" t="s">
        <v>23</v>
      </c>
      <c r="D8" s="1" t="s">
        <v>33</v>
      </c>
      <c r="E8" s="1">
        <v>98000</v>
      </c>
      <c r="F8" s="1" t="s">
        <v>43</v>
      </c>
      <c r="G8" s="1">
        <v>6</v>
      </c>
      <c r="H8" s="1" t="s">
        <v>53</v>
      </c>
      <c r="I8" s="5">
        <v>45292</v>
      </c>
      <c r="J8" s="2" t="str">
        <f t="shared" si="0"/>
        <v>7JANVIER</v>
      </c>
      <c r="K8" s="2">
        <v>14</v>
      </c>
      <c r="L8" s="2">
        <v>21</v>
      </c>
      <c r="M8" s="2">
        <v>4</v>
      </c>
    </row>
    <row r="9" spans="1:13" x14ac:dyDescent="0.25">
      <c r="A9" s="1">
        <v>8</v>
      </c>
      <c r="B9" s="1" t="s">
        <v>15</v>
      </c>
      <c r="C9" s="1" t="s">
        <v>24</v>
      </c>
      <c r="D9" s="1" t="s">
        <v>34</v>
      </c>
      <c r="E9" s="1">
        <v>95000</v>
      </c>
      <c r="F9" s="1" t="s">
        <v>44</v>
      </c>
      <c r="G9" s="1">
        <v>7</v>
      </c>
      <c r="H9" s="1" t="s">
        <v>54</v>
      </c>
      <c r="I9" s="5">
        <v>45292</v>
      </c>
      <c r="J9" s="2" t="str">
        <f t="shared" si="0"/>
        <v>8JANVIER</v>
      </c>
      <c r="K9" s="2">
        <v>26</v>
      </c>
      <c r="L9" s="2">
        <v>23</v>
      </c>
      <c r="M9" s="2">
        <v>3</v>
      </c>
    </row>
    <row r="10" spans="1:13" x14ac:dyDescent="0.25">
      <c r="A10" s="1">
        <v>9</v>
      </c>
      <c r="B10" s="1" t="s">
        <v>16</v>
      </c>
      <c r="C10" s="1" t="s">
        <v>25</v>
      </c>
      <c r="D10" s="1" t="s">
        <v>35</v>
      </c>
      <c r="E10" s="1">
        <v>45000</v>
      </c>
      <c r="F10" s="1" t="s">
        <v>45</v>
      </c>
      <c r="G10" s="1">
        <v>8</v>
      </c>
      <c r="H10" s="1" t="s">
        <v>55</v>
      </c>
      <c r="I10" s="5">
        <v>45292</v>
      </c>
      <c r="J10" s="2" t="str">
        <f t="shared" si="0"/>
        <v>9JANVIER</v>
      </c>
      <c r="K10" s="2">
        <v>33</v>
      </c>
      <c r="L10" s="2">
        <v>24</v>
      </c>
      <c r="M10" s="2">
        <v>10</v>
      </c>
    </row>
    <row r="11" spans="1:13" x14ac:dyDescent="0.25">
      <c r="A11" s="1">
        <v>10</v>
      </c>
      <c r="B11" s="1" t="s">
        <v>17</v>
      </c>
      <c r="C11" s="1" t="s">
        <v>26</v>
      </c>
      <c r="D11" s="1" t="s">
        <v>36</v>
      </c>
      <c r="E11" s="1">
        <v>43000</v>
      </c>
      <c r="F11" s="1" t="s">
        <v>46</v>
      </c>
      <c r="G11" s="1">
        <v>9</v>
      </c>
      <c r="H11" s="1" t="s">
        <v>56</v>
      </c>
      <c r="I11" s="5">
        <v>45292</v>
      </c>
      <c r="J11" s="2" t="str">
        <f t="shared" si="0"/>
        <v>10JANVIER</v>
      </c>
      <c r="K11" s="2">
        <v>43</v>
      </c>
      <c r="L11" s="2">
        <v>25</v>
      </c>
      <c r="M11" s="2">
        <v>1</v>
      </c>
    </row>
    <row r="12" spans="1:13" x14ac:dyDescent="0.25">
      <c r="A12" s="1">
        <v>1</v>
      </c>
      <c r="B12" s="1" t="s">
        <v>8</v>
      </c>
      <c r="C12" s="1" t="s">
        <v>18</v>
      </c>
      <c r="D12" s="1" t="s">
        <v>27</v>
      </c>
      <c r="E12" s="1">
        <v>56000</v>
      </c>
      <c r="F12" s="1" t="s">
        <v>37</v>
      </c>
      <c r="G12" s="1">
        <v>0</v>
      </c>
      <c r="H12" s="1" t="s">
        <v>47</v>
      </c>
      <c r="I12" s="5">
        <v>45323</v>
      </c>
      <c r="J12" s="2" t="str">
        <f t="shared" si="0"/>
        <v>1FÉVRIER</v>
      </c>
      <c r="K12" s="2">
        <v>45</v>
      </c>
      <c r="L12" s="2">
        <v>27</v>
      </c>
      <c r="M12" s="2">
        <v>14</v>
      </c>
    </row>
    <row r="13" spans="1:13" x14ac:dyDescent="0.25">
      <c r="A13" s="1">
        <v>2</v>
      </c>
      <c r="B13" s="1" t="s">
        <v>9</v>
      </c>
      <c r="C13" s="1" t="s">
        <v>19</v>
      </c>
      <c r="D13" s="1" t="s">
        <v>28</v>
      </c>
      <c r="E13" s="1">
        <v>34000</v>
      </c>
      <c r="F13" s="1" t="s">
        <v>38</v>
      </c>
      <c r="G13" s="1">
        <v>1</v>
      </c>
      <c r="H13" s="1" t="s">
        <v>48</v>
      </c>
      <c r="I13" s="5">
        <v>45323</v>
      </c>
      <c r="J13" s="2" t="str">
        <f t="shared" si="0"/>
        <v>2FÉVRIER</v>
      </c>
      <c r="K13" s="2">
        <v>65</v>
      </c>
      <c r="L13" s="2">
        <v>67</v>
      </c>
      <c r="M13" s="2">
        <v>15</v>
      </c>
    </row>
    <row r="14" spans="1:13" x14ac:dyDescent="0.25">
      <c r="A14" s="1">
        <v>3</v>
      </c>
      <c r="B14" s="1" t="s">
        <v>10</v>
      </c>
      <c r="C14" s="1" t="s">
        <v>20</v>
      </c>
      <c r="D14" s="1" t="s">
        <v>29</v>
      </c>
      <c r="E14" s="1">
        <v>75000</v>
      </c>
      <c r="F14" s="1" t="s">
        <v>39</v>
      </c>
      <c r="G14" s="1">
        <v>2</v>
      </c>
      <c r="H14" s="1" t="s">
        <v>49</v>
      </c>
      <c r="I14" s="5">
        <v>45323</v>
      </c>
      <c r="J14" s="2" t="str">
        <f t="shared" si="0"/>
        <v>3FÉVRIER</v>
      </c>
      <c r="K14" s="2">
        <v>76</v>
      </c>
      <c r="L14" s="2">
        <v>68</v>
      </c>
      <c r="M14" s="2">
        <v>25</v>
      </c>
    </row>
    <row r="15" spans="1:13" x14ac:dyDescent="0.25">
      <c r="A15" s="1">
        <v>4</v>
      </c>
      <c r="B15" s="1" t="s">
        <v>11</v>
      </c>
      <c r="C15" s="1" t="s">
        <v>21</v>
      </c>
      <c r="D15" s="1" t="s">
        <v>30</v>
      </c>
      <c r="E15" s="1">
        <v>67000</v>
      </c>
      <c r="F15" s="1" t="s">
        <v>40</v>
      </c>
      <c r="G15" s="1">
        <v>3</v>
      </c>
      <c r="H15" s="1" t="s">
        <v>50</v>
      </c>
      <c r="I15" s="5">
        <v>45323</v>
      </c>
      <c r="J15" s="2" t="str">
        <f t="shared" si="0"/>
        <v>4FÉVRIER</v>
      </c>
      <c r="K15" s="2">
        <v>78</v>
      </c>
      <c r="L15" s="2">
        <v>79</v>
      </c>
      <c r="M15" s="2">
        <v>24</v>
      </c>
    </row>
    <row r="16" spans="1:13" x14ac:dyDescent="0.25">
      <c r="A16" s="1">
        <v>5</v>
      </c>
      <c r="B16" s="1" t="s">
        <v>12</v>
      </c>
      <c r="C16" s="1" t="s">
        <v>22</v>
      </c>
      <c r="D16" s="1" t="s">
        <v>31</v>
      </c>
      <c r="E16" s="1">
        <v>12000</v>
      </c>
      <c r="F16" s="1" t="s">
        <v>41</v>
      </c>
      <c r="G16" s="1">
        <v>4</v>
      </c>
      <c r="H16" s="1" t="s">
        <v>51</v>
      </c>
      <c r="I16" s="5">
        <v>45323</v>
      </c>
      <c r="J16" s="2" t="str">
        <f t="shared" si="0"/>
        <v>5FÉVRIER</v>
      </c>
      <c r="K16" s="2">
        <v>98</v>
      </c>
      <c r="L16" s="2">
        <v>76</v>
      </c>
      <c r="M16" s="2">
        <v>2</v>
      </c>
    </row>
    <row r="17" spans="1:13" x14ac:dyDescent="0.25">
      <c r="A17" s="1">
        <v>6</v>
      </c>
      <c r="B17" s="1" t="s">
        <v>13</v>
      </c>
      <c r="C17" s="1" t="s">
        <v>21</v>
      </c>
      <c r="D17" s="1" t="s">
        <v>32</v>
      </c>
      <c r="E17" s="1">
        <v>13000</v>
      </c>
      <c r="F17" s="1" t="s">
        <v>42</v>
      </c>
      <c r="G17" s="1">
        <v>56</v>
      </c>
      <c r="H17" s="1" t="s">
        <v>52</v>
      </c>
      <c r="I17" s="5">
        <v>45323</v>
      </c>
      <c r="J17" s="2" t="str">
        <f t="shared" si="0"/>
        <v>6FÉVRIER</v>
      </c>
      <c r="K17" s="2">
        <v>97</v>
      </c>
      <c r="L17" s="2">
        <v>56</v>
      </c>
      <c r="M17" s="2">
        <v>321</v>
      </c>
    </row>
    <row r="18" spans="1:13" x14ac:dyDescent="0.25">
      <c r="A18" s="1">
        <v>7</v>
      </c>
      <c r="B18" s="1" t="s">
        <v>14</v>
      </c>
      <c r="C18" s="1" t="s">
        <v>23</v>
      </c>
      <c r="D18" s="1" t="s">
        <v>33</v>
      </c>
      <c r="E18" s="1">
        <v>98000</v>
      </c>
      <c r="F18" s="1" t="s">
        <v>43</v>
      </c>
      <c r="G18" s="1">
        <v>6</v>
      </c>
      <c r="H18" s="1" t="s">
        <v>53</v>
      </c>
      <c r="I18" s="5">
        <v>45323</v>
      </c>
      <c r="J18" s="2" t="str">
        <f t="shared" si="0"/>
        <v>7FÉVRIER</v>
      </c>
      <c r="K18" s="2">
        <v>67</v>
      </c>
      <c r="L18" s="2">
        <v>45</v>
      </c>
      <c r="M18" s="2">
        <v>29</v>
      </c>
    </row>
    <row r="19" spans="1:13" x14ac:dyDescent="0.25">
      <c r="A19" s="1">
        <v>8</v>
      </c>
      <c r="B19" s="1" t="s">
        <v>15</v>
      </c>
      <c r="C19" s="1" t="s">
        <v>24</v>
      </c>
      <c r="D19" s="1" t="s">
        <v>34</v>
      </c>
      <c r="E19" s="1">
        <v>95000</v>
      </c>
      <c r="F19" s="1" t="s">
        <v>44</v>
      </c>
      <c r="G19" s="1">
        <v>7</v>
      </c>
      <c r="H19" s="1" t="s">
        <v>54</v>
      </c>
      <c r="I19" s="5">
        <v>45323</v>
      </c>
      <c r="J19" s="2" t="str">
        <f t="shared" si="0"/>
        <v>8FÉVRIER</v>
      </c>
      <c r="K19" s="2">
        <v>56</v>
      </c>
      <c r="L19" s="2">
        <v>34</v>
      </c>
      <c r="M19" s="2">
        <v>67</v>
      </c>
    </row>
    <row r="20" spans="1:13" x14ac:dyDescent="0.25">
      <c r="A20" s="1">
        <v>9</v>
      </c>
      <c r="B20" s="1" t="s">
        <v>16</v>
      </c>
      <c r="C20" s="1" t="s">
        <v>25</v>
      </c>
      <c r="D20" s="1" t="s">
        <v>35</v>
      </c>
      <c r="E20" s="1">
        <v>45000</v>
      </c>
      <c r="F20" s="1" t="s">
        <v>45</v>
      </c>
      <c r="G20" s="1">
        <v>8</v>
      </c>
      <c r="H20" s="1" t="s">
        <v>55</v>
      </c>
      <c r="I20" s="5">
        <v>45323</v>
      </c>
      <c r="J20" s="2" t="str">
        <f t="shared" si="0"/>
        <v>9FÉVRIER</v>
      </c>
      <c r="K20" s="2">
        <v>45</v>
      </c>
      <c r="L20" s="2">
        <v>23</v>
      </c>
      <c r="M20" s="2">
        <v>56</v>
      </c>
    </row>
    <row r="21" spans="1:13" x14ac:dyDescent="0.25">
      <c r="A21" s="1">
        <v>10</v>
      </c>
      <c r="B21" s="1" t="s">
        <v>17</v>
      </c>
      <c r="C21" s="1" t="s">
        <v>26</v>
      </c>
      <c r="D21" s="1" t="s">
        <v>36</v>
      </c>
      <c r="E21" s="1">
        <v>43000</v>
      </c>
      <c r="F21" s="1" t="s">
        <v>46</v>
      </c>
      <c r="G21" s="1">
        <v>9</v>
      </c>
      <c r="H21" s="1" t="s">
        <v>56</v>
      </c>
      <c r="I21" s="5">
        <v>45323</v>
      </c>
      <c r="J21" s="2" t="str">
        <f t="shared" si="0"/>
        <v>10FÉVRIER</v>
      </c>
      <c r="K21" s="2">
        <v>34</v>
      </c>
      <c r="L21" s="2">
        <v>90</v>
      </c>
      <c r="M21" s="2">
        <v>45</v>
      </c>
    </row>
    <row r="22" spans="1:13" x14ac:dyDescent="0.25">
      <c r="A22" s="1">
        <v>1</v>
      </c>
      <c r="B22" s="1" t="s">
        <v>8</v>
      </c>
      <c r="C22" s="1" t="s">
        <v>18</v>
      </c>
      <c r="D22" s="1" t="s">
        <v>27</v>
      </c>
      <c r="E22" s="1">
        <v>56000</v>
      </c>
      <c r="F22" s="1" t="s">
        <v>37</v>
      </c>
      <c r="G22" s="1">
        <v>0</v>
      </c>
      <c r="H22" s="1" t="s">
        <v>47</v>
      </c>
      <c r="I22" s="5">
        <v>45352</v>
      </c>
      <c r="J22" s="2" t="str">
        <f t="shared" si="0"/>
        <v>1MARS</v>
      </c>
      <c r="K22" s="2">
        <v>32</v>
      </c>
      <c r="L22" s="2">
        <v>87</v>
      </c>
      <c r="M22" s="2">
        <v>34</v>
      </c>
    </row>
    <row r="23" spans="1:13" x14ac:dyDescent="0.25">
      <c r="A23" s="1">
        <v>2</v>
      </c>
      <c r="B23" s="1" t="s">
        <v>9</v>
      </c>
      <c r="C23" s="1" t="s">
        <v>19</v>
      </c>
      <c r="D23" s="1" t="s">
        <v>28</v>
      </c>
      <c r="E23" s="1">
        <v>34000</v>
      </c>
      <c r="F23" s="1" t="s">
        <v>38</v>
      </c>
      <c r="G23" s="1">
        <v>1</v>
      </c>
      <c r="H23" s="1" t="s">
        <v>48</v>
      </c>
      <c r="I23" s="5">
        <v>45352</v>
      </c>
      <c r="J23" s="2" t="str">
        <f t="shared" si="0"/>
        <v>2MARS</v>
      </c>
      <c r="K23" s="2">
        <v>24</v>
      </c>
      <c r="L23" s="2">
        <v>65</v>
      </c>
      <c r="M23" s="2">
        <v>54</v>
      </c>
    </row>
    <row r="24" spans="1:13" x14ac:dyDescent="0.25">
      <c r="A24" s="1">
        <v>3</v>
      </c>
      <c r="B24" s="1" t="s">
        <v>10</v>
      </c>
      <c r="C24" s="1" t="s">
        <v>20</v>
      </c>
      <c r="D24" s="1" t="s">
        <v>29</v>
      </c>
      <c r="E24" s="1">
        <v>75000</v>
      </c>
      <c r="F24" s="1" t="s">
        <v>39</v>
      </c>
      <c r="G24" s="1">
        <v>2</v>
      </c>
      <c r="H24" s="1" t="s">
        <v>49</v>
      </c>
      <c r="I24" s="5">
        <v>45352</v>
      </c>
      <c r="J24" s="2" t="str">
        <f t="shared" si="0"/>
        <v>3MARS</v>
      </c>
      <c r="K24" s="2">
        <v>26</v>
      </c>
      <c r="L24" s="2">
        <v>45</v>
      </c>
      <c r="M24" s="2">
        <v>55</v>
      </c>
    </row>
    <row r="25" spans="1:13" x14ac:dyDescent="0.25">
      <c r="A25" s="1">
        <v>4</v>
      </c>
      <c r="B25" s="1" t="s">
        <v>11</v>
      </c>
      <c r="C25" s="1" t="s">
        <v>21</v>
      </c>
      <c r="D25" s="1" t="s">
        <v>30</v>
      </c>
      <c r="E25" s="1">
        <v>67000</v>
      </c>
      <c r="F25" s="1" t="s">
        <v>40</v>
      </c>
      <c r="G25" s="1">
        <v>3</v>
      </c>
      <c r="H25" s="1" t="s">
        <v>50</v>
      </c>
      <c r="I25" s="5">
        <v>45352</v>
      </c>
      <c r="J25" s="2" t="str">
        <f t="shared" si="0"/>
        <v>4MARS</v>
      </c>
      <c r="K25" s="2">
        <v>37</v>
      </c>
      <c r="L25" s="2">
        <v>34</v>
      </c>
      <c r="M25" s="2">
        <v>23</v>
      </c>
    </row>
    <row r="26" spans="1:13" x14ac:dyDescent="0.25">
      <c r="A26" s="1">
        <v>5</v>
      </c>
      <c r="B26" s="1" t="s">
        <v>12</v>
      </c>
      <c r="C26" s="1" t="s">
        <v>22</v>
      </c>
      <c r="D26" s="1" t="s">
        <v>31</v>
      </c>
      <c r="E26" s="1">
        <v>12000</v>
      </c>
      <c r="F26" s="1" t="s">
        <v>41</v>
      </c>
      <c r="G26" s="1">
        <v>4</v>
      </c>
      <c r="H26" s="1" t="s">
        <v>51</v>
      </c>
      <c r="I26" s="5">
        <v>45352</v>
      </c>
      <c r="J26" s="2" t="str">
        <f t="shared" si="0"/>
        <v>5MARS</v>
      </c>
      <c r="K26" s="2">
        <v>67</v>
      </c>
      <c r="L26" s="2">
        <v>32</v>
      </c>
      <c r="M26" s="2">
        <v>34</v>
      </c>
    </row>
    <row r="27" spans="1:13" x14ac:dyDescent="0.25">
      <c r="A27" s="1">
        <v>6</v>
      </c>
      <c r="B27" s="1" t="s">
        <v>13</v>
      </c>
      <c r="C27" s="1" t="s">
        <v>21</v>
      </c>
      <c r="D27" s="1" t="s">
        <v>32</v>
      </c>
      <c r="E27" s="1">
        <v>13000</v>
      </c>
      <c r="F27" s="1" t="s">
        <v>42</v>
      </c>
      <c r="G27" s="1">
        <v>56</v>
      </c>
      <c r="H27" s="1" t="s">
        <v>52</v>
      </c>
      <c r="I27" s="5">
        <v>45352</v>
      </c>
      <c r="J27" s="2" t="str">
        <f t="shared" si="0"/>
        <v>6MARS</v>
      </c>
      <c r="K27" s="2">
        <v>56</v>
      </c>
      <c r="L27" s="2">
        <v>31</v>
      </c>
      <c r="M27" s="2">
        <v>25</v>
      </c>
    </row>
    <row r="28" spans="1:13" x14ac:dyDescent="0.25">
      <c r="A28" s="1">
        <v>7</v>
      </c>
      <c r="B28" s="1" t="s">
        <v>14</v>
      </c>
      <c r="C28" s="1" t="s">
        <v>23</v>
      </c>
      <c r="D28" s="1" t="s">
        <v>33</v>
      </c>
      <c r="E28" s="1">
        <v>98000</v>
      </c>
      <c r="F28" s="1" t="s">
        <v>43</v>
      </c>
      <c r="G28" s="1">
        <v>6</v>
      </c>
      <c r="H28" s="1" t="s">
        <v>53</v>
      </c>
      <c r="I28" s="5">
        <v>45352</v>
      </c>
      <c r="J28" s="2" t="str">
        <f t="shared" si="0"/>
        <v>7MARS</v>
      </c>
      <c r="K28" s="2">
        <v>58</v>
      </c>
      <c r="L28" s="2">
        <v>21</v>
      </c>
      <c r="M28" s="2">
        <v>45</v>
      </c>
    </row>
    <row r="29" spans="1:13" x14ac:dyDescent="0.25">
      <c r="A29" s="1">
        <v>8</v>
      </c>
      <c r="B29" s="1" t="s">
        <v>15</v>
      </c>
      <c r="C29" s="1" t="s">
        <v>24</v>
      </c>
      <c r="D29" s="1" t="s">
        <v>34</v>
      </c>
      <c r="E29" s="1">
        <v>95000</v>
      </c>
      <c r="F29" s="1" t="s">
        <v>44</v>
      </c>
      <c r="G29" s="1">
        <v>7</v>
      </c>
      <c r="H29" s="1" t="s">
        <v>54</v>
      </c>
      <c r="I29" s="5">
        <v>45352</v>
      </c>
      <c r="J29" s="2" t="str">
        <f t="shared" si="0"/>
        <v>8MARS</v>
      </c>
      <c r="K29" s="2">
        <v>79</v>
      </c>
      <c r="L29" s="2">
        <v>2</v>
      </c>
      <c r="M29" s="2">
        <v>43</v>
      </c>
    </row>
    <row r="30" spans="1:13" x14ac:dyDescent="0.25">
      <c r="A30" s="1">
        <v>9</v>
      </c>
      <c r="B30" s="1" t="s">
        <v>16</v>
      </c>
      <c r="C30" s="1" t="s">
        <v>25</v>
      </c>
      <c r="D30" s="1" t="s">
        <v>35</v>
      </c>
      <c r="E30" s="1">
        <v>45000</v>
      </c>
      <c r="F30" s="1" t="s">
        <v>45</v>
      </c>
      <c r="G30" s="1">
        <v>8</v>
      </c>
      <c r="H30" s="1" t="s">
        <v>55</v>
      </c>
      <c r="I30" s="5">
        <v>45352</v>
      </c>
      <c r="J30" s="2" t="str">
        <f t="shared" si="0"/>
        <v>9MARS</v>
      </c>
      <c r="K30" s="2">
        <v>5</v>
      </c>
      <c r="L30" s="2">
        <v>5</v>
      </c>
      <c r="M30" s="2">
        <v>44</v>
      </c>
    </row>
    <row r="31" spans="1:13" x14ac:dyDescent="0.25">
      <c r="A31" s="1">
        <v>10</v>
      </c>
      <c r="B31" s="1" t="s">
        <v>17</v>
      </c>
      <c r="C31" s="1" t="s">
        <v>26</v>
      </c>
      <c r="D31" s="1" t="s">
        <v>36</v>
      </c>
      <c r="E31" s="1">
        <v>43000</v>
      </c>
      <c r="F31" s="1" t="s">
        <v>46</v>
      </c>
      <c r="G31" s="1">
        <v>9</v>
      </c>
      <c r="H31" s="1" t="s">
        <v>56</v>
      </c>
      <c r="I31" s="5">
        <v>45352</v>
      </c>
      <c r="J31" s="2" t="str">
        <f t="shared" si="0"/>
        <v>10MARS</v>
      </c>
      <c r="K31" s="2">
        <v>6</v>
      </c>
      <c r="L31" s="2">
        <v>67</v>
      </c>
      <c r="M31" s="2">
        <v>42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F0E91-02A8-274B-84B5-70509E91EE16}">
  <sheetPr codeName="Feuil3"/>
  <dimension ref="A1:A12"/>
  <sheetViews>
    <sheetView workbookViewId="0">
      <selection activeCell="A3" sqref="A3"/>
    </sheetView>
  </sheetViews>
  <sheetFormatPr baseColWidth="10" defaultRowHeight="15.75" x14ac:dyDescent="0.25"/>
  <sheetData>
    <row r="1" spans="1:1" x14ac:dyDescent="0.25">
      <c r="A1" t="s">
        <v>60</v>
      </c>
    </row>
    <row r="2" spans="1:1" x14ac:dyDescent="0.25">
      <c r="A2" t="s">
        <v>71</v>
      </c>
    </row>
    <row r="3" spans="1:1" x14ac:dyDescent="0.25">
      <c r="A3" t="s">
        <v>61</v>
      </c>
    </row>
    <row r="4" spans="1:1" x14ac:dyDescent="0.25">
      <c r="A4" t="s">
        <v>62</v>
      </c>
    </row>
    <row r="5" spans="1:1" x14ac:dyDescent="0.25">
      <c r="A5" t="s">
        <v>63</v>
      </c>
    </row>
    <row r="6" spans="1:1" x14ac:dyDescent="0.25">
      <c r="A6" t="s">
        <v>64</v>
      </c>
    </row>
    <row r="7" spans="1:1" x14ac:dyDescent="0.25">
      <c r="A7" t="s">
        <v>65</v>
      </c>
    </row>
    <row r="8" spans="1:1" x14ac:dyDescent="0.25">
      <c r="A8" t="s">
        <v>66</v>
      </c>
    </row>
    <row r="9" spans="1:1" x14ac:dyDescent="0.25">
      <c r="A9" t="s">
        <v>67</v>
      </c>
    </row>
    <row r="10" spans="1:1" x14ac:dyDescent="0.25">
      <c r="A10" t="s">
        <v>68</v>
      </c>
    </row>
    <row r="11" spans="1:1" x14ac:dyDescent="0.25">
      <c r="A11" t="s">
        <v>69</v>
      </c>
    </row>
    <row r="12" spans="1:1" x14ac:dyDescent="0.25">
      <c r="A12" t="s">
        <v>70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fiche profil</vt:lpstr>
      <vt:lpstr>tableau general</vt:lpstr>
      <vt:lpstr>infos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MarieMicka BEAUDUSSEAUHEULIN</cp:lastModifiedBy>
  <dcterms:created xsi:type="dcterms:W3CDTF">2024-03-27T21:52:06Z</dcterms:created>
  <dcterms:modified xsi:type="dcterms:W3CDTF">2024-03-28T22:41:17Z</dcterms:modified>
</cp:coreProperties>
</file>