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beaudusseau\Desktop\FUN\"/>
    </mc:Choice>
  </mc:AlternateContent>
  <xr:revisionPtr revIDLastSave="0" documentId="13_ncr:1_{DE8A8ABD-9E0C-4509-B2C3-1E8EFF6DE966}" xr6:coauthVersionLast="47" xr6:coauthVersionMax="47" xr10:uidLastSave="{00000000-0000-0000-0000-000000000000}"/>
  <bookViews>
    <workbookView xWindow="-120" yWindow="-120" windowWidth="29040" windowHeight="15840" xr2:uid="{8ECA89BD-588E-4AF6-90B4-C7400FE71CF4}"/>
  </bookViews>
  <sheets>
    <sheet name="Accueil" sheetId="3" r:id="rId1"/>
    <sheet name="Ticket CB" sheetId="1" r:id="rId2"/>
    <sheet name="Hiboutik" sheetId="2" r:id="rId3"/>
    <sheet name="Banque" sheetId="4" r:id="rId4"/>
    <sheet name="Feuil1" sheetId="6" state="hidden" r:id="rId5"/>
    <sheet name="Liste" sheetId="5" state="hidden" r:id="rId6"/>
  </sheets>
  <functionGroups builtInGroupCount="19"/>
  <definedNames>
    <definedName name="_">OFFSET(Hiboutik!XFD1,,,IF(DAY(Hiboutik!XET1)&lt;7,DAY(Hiboutik!XET1),-5))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4" i="2" l="1"/>
  <c r="P6" i="2"/>
  <c r="R6" i="2"/>
  <c r="T6" i="2"/>
  <c r="V6" i="2"/>
  <c r="P7" i="2"/>
  <c r="R7" i="2"/>
  <c r="T7" i="2"/>
  <c r="V7" i="2"/>
  <c r="P8" i="2"/>
  <c r="R8" i="2"/>
  <c r="T8" i="2"/>
  <c r="V8" i="2"/>
  <c r="P9" i="2"/>
  <c r="R9" i="2"/>
  <c r="T9" i="2"/>
  <c r="V9" i="2"/>
  <c r="P10" i="2"/>
  <c r="R10" i="2"/>
  <c r="T10" i="2"/>
  <c r="V10" i="2"/>
  <c r="P11" i="2"/>
  <c r="R11" i="2"/>
  <c r="T11" i="2"/>
  <c r="V11" i="2"/>
  <c r="P12" i="2"/>
  <c r="R12" i="2"/>
  <c r="T12" i="2"/>
  <c r="V12" i="2"/>
  <c r="P13" i="2"/>
  <c r="R13" i="2"/>
  <c r="T13" i="2"/>
  <c r="V13" i="2"/>
  <c r="P14" i="2"/>
  <c r="R14" i="2"/>
  <c r="T14" i="2"/>
  <c r="V14" i="2"/>
  <c r="P15" i="2"/>
  <c r="R15" i="2"/>
  <c r="T15" i="2"/>
  <c r="V15" i="2"/>
  <c r="P16" i="2"/>
  <c r="R16" i="2"/>
  <c r="T16" i="2"/>
  <c r="V16" i="2"/>
  <c r="P17" i="2"/>
  <c r="R17" i="2"/>
  <c r="T17" i="2"/>
  <c r="V17" i="2"/>
  <c r="P18" i="2"/>
  <c r="R18" i="2"/>
  <c r="T18" i="2"/>
  <c r="V18" i="2"/>
  <c r="P19" i="2"/>
  <c r="R19" i="2"/>
  <c r="T19" i="2"/>
  <c r="V19" i="2"/>
  <c r="P20" i="2"/>
  <c r="R20" i="2"/>
  <c r="T20" i="2"/>
  <c r="V20" i="2"/>
  <c r="P21" i="2"/>
  <c r="R21" i="2"/>
  <c r="T21" i="2"/>
  <c r="V21" i="2"/>
  <c r="P22" i="2"/>
  <c r="R22" i="2"/>
  <c r="T22" i="2"/>
  <c r="V22" i="2"/>
  <c r="P23" i="2"/>
  <c r="R23" i="2"/>
  <c r="T23" i="2"/>
  <c r="V23" i="2"/>
  <c r="P24" i="2"/>
  <c r="R24" i="2"/>
  <c r="T24" i="2"/>
  <c r="V24" i="2"/>
  <c r="P25" i="2"/>
  <c r="R25" i="2"/>
  <c r="T25" i="2"/>
  <c r="V25" i="2"/>
  <c r="P26" i="2"/>
  <c r="R26" i="2"/>
  <c r="T26" i="2"/>
  <c r="V26" i="2"/>
  <c r="P27" i="2"/>
  <c r="R27" i="2"/>
  <c r="T27" i="2"/>
  <c r="V27" i="2"/>
  <c r="P28" i="2"/>
  <c r="R28" i="2"/>
  <c r="T28" i="2"/>
  <c r="V28" i="2"/>
  <c r="P29" i="2"/>
  <c r="R29" i="2"/>
  <c r="T29" i="2"/>
  <c r="V29" i="2"/>
  <c r="P30" i="2"/>
  <c r="R30" i="2"/>
  <c r="T30" i="2"/>
  <c r="V30" i="2"/>
  <c r="P31" i="2"/>
  <c r="R31" i="2"/>
  <c r="T31" i="2"/>
  <c r="V31" i="2"/>
  <c r="P32" i="2"/>
  <c r="R32" i="2"/>
  <c r="T32" i="2"/>
  <c r="V32" i="2"/>
  <c r="P33" i="2"/>
  <c r="R33" i="2"/>
  <c r="T33" i="2"/>
  <c r="V33" i="2"/>
  <c r="P34" i="2"/>
  <c r="R34" i="2"/>
  <c r="T34" i="2"/>
  <c r="V34" i="2"/>
  <c r="P35" i="2"/>
  <c r="R35" i="2"/>
  <c r="T35" i="2"/>
  <c r="V35" i="2"/>
  <c r="C5" i="1"/>
  <c r="N5" i="2" l="1"/>
  <c r="R5" i="2" l="1"/>
  <c r="V5" i="2"/>
  <c r="P5" i="2"/>
  <c r="T5" i="2"/>
  <c r="C6" i="2" l="1"/>
  <c r="C6" i="1" s="1"/>
  <c r="N6" i="2" l="1"/>
  <c r="C7" i="2"/>
  <c r="C7" i="1" s="1"/>
  <c r="C8" i="2" l="1"/>
  <c r="B7" i="2"/>
  <c r="B6" i="2"/>
  <c r="B5" i="2"/>
  <c r="B6" i="1"/>
  <c r="B7" i="1"/>
  <c r="B5" i="1"/>
  <c r="B8" i="2" l="1"/>
  <c r="C8" i="1"/>
  <c r="B8" i="1" s="1"/>
  <c r="N7" i="2"/>
  <c r="C9" i="2"/>
  <c r="C9" i="1" s="1"/>
  <c r="B9" i="1" s="1"/>
  <c r="N8" i="2"/>
  <c r="G2" i="6"/>
  <c r="C10" i="2" l="1"/>
  <c r="C10" i="1" s="1"/>
  <c r="B10" i="1" s="1"/>
  <c r="N9" i="2"/>
  <c r="B9" i="2"/>
  <c r="C11" i="2" l="1"/>
  <c r="C11" i="1" s="1"/>
  <c r="B11" i="1" s="1"/>
  <c r="N10" i="2"/>
  <c r="B10" i="2"/>
  <c r="C12" i="2" l="1"/>
  <c r="C12" i="1" s="1"/>
  <c r="B12" i="1" s="1"/>
  <c r="N11" i="2"/>
  <c r="B11" i="2"/>
  <c r="C13" i="2" l="1"/>
  <c r="N12" i="2"/>
  <c r="B12" i="2"/>
  <c r="N13" i="2" l="1"/>
  <c r="C13" i="1"/>
  <c r="B13" i="1" s="1"/>
  <c r="C14" i="2"/>
  <c r="C14" i="1" s="1"/>
  <c r="B14" i="1" s="1"/>
  <c r="B13" i="2"/>
  <c r="C15" i="2" l="1"/>
  <c r="C15" i="1" s="1"/>
  <c r="B15" i="1" s="1"/>
  <c r="N14" i="2"/>
  <c r="B14" i="2"/>
  <c r="C16" i="2" l="1"/>
  <c r="N15" i="2"/>
  <c r="B15" i="2"/>
  <c r="N16" i="2" l="1"/>
  <c r="C16" i="1"/>
  <c r="B16" i="1" s="1"/>
  <c r="C17" i="2"/>
  <c r="C17" i="1" s="1"/>
  <c r="B17" i="1" s="1"/>
  <c r="B16" i="2"/>
  <c r="C18" i="2" l="1"/>
  <c r="C18" i="1" s="1"/>
  <c r="B18" i="1" s="1"/>
  <c r="N17" i="2"/>
  <c r="B17" i="2"/>
  <c r="C19" i="2" l="1"/>
  <c r="C19" i="1" s="1"/>
  <c r="B19" i="1" s="1"/>
  <c r="N18" i="2"/>
  <c r="B18" i="2"/>
  <c r="C20" i="2" l="1"/>
  <c r="N19" i="2"/>
  <c r="B19" i="2"/>
  <c r="N20" i="2" l="1"/>
  <c r="C20" i="1"/>
  <c r="B20" i="1" s="1"/>
  <c r="C21" i="2"/>
  <c r="C21" i="1" s="1"/>
  <c r="B21" i="1" s="1"/>
  <c r="B20" i="2"/>
  <c r="C22" i="2" l="1"/>
  <c r="C22" i="1" s="1"/>
  <c r="B22" i="1" s="1"/>
  <c r="N21" i="2"/>
  <c r="B21" i="2"/>
  <c r="C23" i="2" l="1"/>
  <c r="N22" i="2"/>
  <c r="B22" i="2"/>
  <c r="N23" i="2" l="1"/>
  <c r="C23" i="1"/>
  <c r="B23" i="1" s="1"/>
  <c r="C24" i="2"/>
  <c r="C24" i="1" s="1"/>
  <c r="B24" i="1" s="1"/>
  <c r="B23" i="2"/>
  <c r="C25" i="2" l="1"/>
  <c r="C25" i="1" s="1"/>
  <c r="B25" i="1" s="1"/>
  <c r="N24" i="2"/>
  <c r="B24" i="2"/>
  <c r="C26" i="2" l="1"/>
  <c r="C26" i="1" s="1"/>
  <c r="B26" i="1" s="1"/>
  <c r="N25" i="2"/>
  <c r="B25" i="2"/>
  <c r="C27" i="2" l="1"/>
  <c r="N26" i="2"/>
  <c r="B26" i="2"/>
  <c r="N27" i="2" l="1"/>
  <c r="C27" i="1"/>
  <c r="B27" i="1" s="1"/>
  <c r="C28" i="2"/>
  <c r="C28" i="1" s="1"/>
  <c r="B28" i="1" s="1"/>
  <c r="B27" i="2"/>
  <c r="C29" i="2" l="1"/>
  <c r="C29" i="1" s="1"/>
  <c r="B29" i="1" s="1"/>
  <c r="N28" i="2"/>
  <c r="B28" i="2"/>
  <c r="C30" i="2" l="1"/>
  <c r="B29" i="2"/>
  <c r="N30" i="2" l="1"/>
  <c r="C30" i="1"/>
  <c r="B30" i="1" s="1"/>
  <c r="N29" i="2"/>
  <c r="C31" i="2"/>
  <c r="C31" i="1" s="1"/>
  <c r="B31" i="1" s="1"/>
  <c r="B30" i="2"/>
  <c r="C32" i="2" l="1"/>
  <c r="C32" i="1" s="1"/>
  <c r="B32" i="1" s="1"/>
  <c r="N31" i="2"/>
  <c r="B31" i="2"/>
  <c r="C33" i="2" l="1"/>
  <c r="N32" i="2"/>
  <c r="B32" i="2"/>
  <c r="C34" i="2" l="1"/>
  <c r="C33" i="1"/>
  <c r="B33" i="1" s="1"/>
  <c r="N33" i="2"/>
  <c r="B33" i="2"/>
  <c r="C35" i="2" l="1"/>
  <c r="C35" i="1" s="1"/>
  <c r="B35" i="1" s="1"/>
  <c r="C34" i="1"/>
  <c r="B34" i="1" s="1"/>
  <c r="B34" i="2"/>
  <c r="N35" i="2" l="1"/>
  <c r="B35" i="2"/>
  <c r="F8" i="6" l="1"/>
  <c r="F5" i="6"/>
  <c r="F3" i="6"/>
  <c r="F2" i="6"/>
  <c r="E5" i="6"/>
  <c r="E8" i="6"/>
  <c r="F7" i="6"/>
  <c r="E7" i="6"/>
  <c r="F4" i="6"/>
  <c r="E3" i="6"/>
  <c r="F6" i="6"/>
  <c r="E6" i="6"/>
  <c r="E2" i="6"/>
  <c r="E4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BEAUDUSSEAU Mickaël</author>
  </authors>
  <commentList>
    <comment ref="C5" authorId="0" shapeId="0" xr:uid="{2874162C-F9A9-4B47-B3D2-5D8FC1FB05F5}">
      <text>
        <r>
          <rPr>
            <b/>
            <sz val="9"/>
            <color indexed="81"/>
            <rFont val="Tahoma"/>
            <charset val="1"/>
          </rPr>
          <t>Saisie Date :</t>
        </r>
        <r>
          <rPr>
            <sz val="9"/>
            <color indexed="81"/>
            <rFont val="Tahoma"/>
            <family val="2"/>
          </rPr>
          <t xml:space="preserve"> Double cliquer sur une cellule  de la colonne B afin de faire apparaitre le calendrier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BEAUDUSSEAU Mickaël</author>
  </authors>
  <commentList>
    <comment ref="B3" authorId="0" shapeId="0" xr:uid="{F0F98B37-434F-4B67-8AE8-71A7CEC27244}">
      <text>
        <r>
          <rPr>
            <b/>
            <sz val="9"/>
            <color indexed="81"/>
            <rFont val="Tahoma"/>
            <family val="2"/>
          </rPr>
          <t xml:space="preserve">Saisie Date : </t>
        </r>
        <r>
          <rPr>
            <sz val="8"/>
            <color indexed="81"/>
            <rFont val="Tahoma"/>
            <family val="2"/>
          </rPr>
          <t>Double cliquer sur une cellule  de la colonne B afin de faire apparaitre le calendrier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<sst xmlns="http://schemas.openxmlformats.org/spreadsheetml/2006/main" count="50" uniqueCount="49">
  <si>
    <t>Contact</t>
  </si>
  <si>
    <t>Sans contact</t>
  </si>
  <si>
    <t>SAISIE DES TICKETS DU TPE</t>
  </si>
  <si>
    <t>SAISIE DES VENTES PRISES SUR HIBOUTIK</t>
  </si>
  <si>
    <t>CB</t>
  </si>
  <si>
    <t>Espèce</t>
  </si>
  <si>
    <t>Soin CB</t>
  </si>
  <si>
    <t>Soin espèce</t>
  </si>
  <si>
    <t>#FF99CC</t>
  </si>
  <si>
    <t>Date</t>
  </si>
  <si>
    <t>Débit ou crédit?</t>
  </si>
  <si>
    <t>Débit</t>
  </si>
  <si>
    <t>Crédit</t>
  </si>
  <si>
    <t>Type</t>
  </si>
  <si>
    <t>Achat fournisseur</t>
  </si>
  <si>
    <t>Frais bancaire</t>
  </si>
  <si>
    <t>Salaire</t>
  </si>
  <si>
    <t>Charge social</t>
  </si>
  <si>
    <t>Impot</t>
  </si>
  <si>
    <t>Loyer</t>
  </si>
  <si>
    <t>Valeur</t>
  </si>
  <si>
    <t>Autre</t>
  </si>
  <si>
    <t>Charge de fonctionnement (edf, eau, tel)</t>
  </si>
  <si>
    <t>Nom, num de facture, informations</t>
  </si>
  <si>
    <t>Assurance</t>
  </si>
  <si>
    <t>Comptable</t>
  </si>
  <si>
    <t>Total Hiboutik</t>
  </si>
  <si>
    <t>CA par semaine</t>
  </si>
  <si>
    <t>CA mois</t>
  </si>
  <si>
    <t>CA max jour</t>
  </si>
  <si>
    <t>CA max semaine</t>
  </si>
  <si>
    <t>Nbre de soin/mois</t>
  </si>
  <si>
    <t>Lundi</t>
  </si>
  <si>
    <t>Mardi</t>
  </si>
  <si>
    <t>Mercredi</t>
  </si>
  <si>
    <t>Jeudi</t>
  </si>
  <si>
    <t>Vendredi</t>
  </si>
  <si>
    <t>Samedi</t>
  </si>
  <si>
    <t>Dimanche</t>
  </si>
  <si>
    <t>Somme par jour</t>
  </si>
  <si>
    <t>Nbre de jour dans le mois</t>
  </si>
  <si>
    <t>Recherche premier jour du mois</t>
  </si>
  <si>
    <t>Dépôt espèce</t>
  </si>
  <si>
    <t>La date correspond à la date sur le ticket de CB</t>
  </si>
  <si>
    <t>La date correspond à la date du jour de la vente</t>
  </si>
  <si>
    <t>Total Vente</t>
  </si>
  <si>
    <t>Total soin</t>
  </si>
  <si>
    <t>Total carte</t>
  </si>
  <si>
    <t>Total espèce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</si>
</sst>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</numFmts>
  <fonts count="1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9CC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rgb="FFFF99CC"/>
      </top>
      <bottom style="thin">
        <color rgb="FFFF99CC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28">
    <xf numFmtId="0" fontId="0" fillId="0" borderId="0" xfId="0"/>
    <xf numFmtId="0" fontId="0" fillId="3" borderId="0" xfId="0" applyFill="1"/>
    <xf numFmtId="0" fontId="4" fillId="3" borderId="0" xfId="0" applyFont="1" applyFill="1"/>
    <xf numFmtId="0" fontId="5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4" fillId="3" borderId="0" xfId="0" applyNumberFormat="1" applyFont="1" applyFill="1"/>
    <xf numFmtId="164" fontId="4" fillId="3" borderId="0" xfId="0" applyNumberFormat="1" applyFont="1" applyFill="1"/>
    <xf numFmtId="14" fontId="0" fillId="3" borderId="0" xfId="0" applyNumberFormat="1" applyFill="1"/>
    <xf numFmtId="0" fontId="1" fillId="3" borderId="0" xfId="0" applyFont="1" applyFill="1" applyAlignment="1">
      <alignment horizontal="center"/>
    </xf>
    <xf numFmtId="0" fontId="0" fillId="3" borderId="1" xfId="0" applyFill="1" applyBorder="1"/>
    <xf numFmtId="165" fontId="4" fillId="3" borderId="0" xfId="0" applyNumberFormat="1" applyFont="1" applyFill="1"/>
    <xf numFmtId="165" fontId="4" fillId="2" borderId="0" xfId="0" applyNumberFormat="1" applyFont="1" applyFill="1" applyAlignment="1" applyProtection="1">
      <alignment horizontal="center" vertical="center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64" fontId="7" fillId="2" borderId="0" xfId="0" applyNumberFormat="1" applyFont="1" applyFill="1" applyAlignment="1" applyProtection="1">
      <alignment horizontal="right" vertical="center"/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 vertical="center" wrapText="1"/>
    </xf>
    <xf numFmtId="44" fontId="0" fillId="3" borderId="0" xfId="1" applyFont="1" applyFill="1"/>
    <xf numFmtId="0" fontId="2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7">
    <dxf>
      <border>
        <top style="thin">
          <color rgb="FFFF99CC"/>
        </top>
        <bottom style="thin">
          <color rgb="FFFF99CC"/>
        </bottom>
        <vertical/>
        <horizontal/>
      </border>
    </dxf>
    <dxf>
      <font>
        <color rgb="FFFF0000"/>
      </font>
      <fill>
        <patternFill>
          <bgColor theme="0"/>
        </patternFill>
      </fill>
      <border>
        <top style="thin">
          <color rgb="FFFF99CC"/>
        </top>
        <bottom style="thin">
          <color rgb="FFFF99CC"/>
        </bottom>
      </border>
    </dxf>
    <dxf>
      <font>
        <color rgb="FF00B050"/>
      </font>
      <border>
        <top style="thin">
          <color rgb="FFFF99CC"/>
        </top>
        <bottom style="thin">
          <color rgb="FFFF99CC"/>
        </bottom>
      </border>
    </dxf>
    <dxf>
      <fill>
        <patternFill>
          <bgColor rgb="FFFF99CC"/>
        </patternFill>
      </fill>
      <border>
        <left/>
        <right/>
        <top/>
        <bottom/>
      </border>
    </dxf>
    <dxf>
      <fill>
        <patternFill>
          <bgColor rgb="FFFF99CC"/>
        </patternFill>
      </fill>
      <border>
        <left/>
        <right/>
        <top/>
        <bottom/>
      </border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</dxfs>
  <tableStyles count="0" defaultTableStyle="TableStyleMedium2" defaultPivotStyle="PivotStyleLight16"/>
  <colors>
    <mruColors>
      <color rgb="FFFF0066"/>
      <color rgb="FFFF99CC"/>
      <color rgb="FFFF66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Hiboutik!A1"/><Relationship Id="rId2" Type="http://schemas.openxmlformats.org/officeDocument/2006/relationships/hyperlink" Target="#Banque!A1"/><Relationship Id="rId1" Type="http://schemas.openxmlformats.org/officeDocument/2006/relationships/hyperlink" Target="#'Ticket CB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22212</xdr:colOff>
      <xdr:row>3</xdr:row>
      <xdr:rowOff>13075</xdr:rowOff>
    </xdr:from>
    <xdr:to>
      <xdr:col>10</xdr:col>
      <xdr:colOff>747345</xdr:colOff>
      <xdr:row>8</xdr:row>
      <xdr:rowOff>183173</xdr:rowOff>
    </xdr:to>
    <xdr:sp macro="" textlink="">
      <xdr:nvSpPr>
        <xdr:cNvPr id="18" name="Rectangle : coins arrondis 1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C66E67D-162F-43B5-8D57-BCEE9309CBE3}"/>
            </a:ext>
          </a:extLst>
        </xdr:cNvPr>
        <xdr:cNvSpPr/>
      </xdr:nvSpPr>
      <xdr:spPr>
        <a:xfrm>
          <a:off x="1546212" y="584575"/>
          <a:ext cx="6821133" cy="1122598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13035</xdr:colOff>
      <xdr:row>12</xdr:row>
      <xdr:rowOff>15541</xdr:rowOff>
    </xdr:from>
    <xdr:to>
      <xdr:col>11</xdr:col>
      <xdr:colOff>751975</xdr:colOff>
      <xdr:row>15</xdr:row>
      <xdr:rowOff>164041</xdr:rowOff>
    </xdr:to>
    <xdr:sp macro="" textlink="">
      <xdr:nvSpPr>
        <xdr:cNvPr id="14" name="Rectangle : coins arrondis 1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C042320-7B6C-46C5-89A3-8B5B0362410A}"/>
            </a:ext>
          </a:extLst>
        </xdr:cNvPr>
        <xdr:cNvSpPr/>
      </xdr:nvSpPr>
      <xdr:spPr>
        <a:xfrm>
          <a:off x="6871035" y="2301541"/>
          <a:ext cx="2262940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17546</xdr:colOff>
      <xdr:row>12</xdr:row>
      <xdr:rowOff>17546</xdr:rowOff>
    </xdr:from>
    <xdr:to>
      <xdr:col>7</xdr:col>
      <xdr:colOff>746961</xdr:colOff>
      <xdr:row>15</xdr:row>
      <xdr:rowOff>166046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AB7D22E-4E20-4568-A20A-B7A423AB9E65}"/>
            </a:ext>
          </a:extLst>
        </xdr:cNvPr>
        <xdr:cNvSpPr/>
      </xdr:nvSpPr>
      <xdr:spPr>
        <a:xfrm>
          <a:off x="3827546" y="2303546"/>
          <a:ext cx="2253415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9025</xdr:colOff>
      <xdr:row>12</xdr:row>
      <xdr:rowOff>14539</xdr:rowOff>
    </xdr:from>
    <xdr:to>
      <xdr:col>3</xdr:col>
      <xdr:colOff>751975</xdr:colOff>
      <xdr:row>15</xdr:row>
      <xdr:rowOff>163039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89D6DA3-5E11-4A77-9536-8E56AD5188F4}"/>
            </a:ext>
          </a:extLst>
        </xdr:cNvPr>
        <xdr:cNvSpPr/>
      </xdr:nvSpPr>
      <xdr:spPr>
        <a:xfrm>
          <a:off x="771025" y="2300539"/>
          <a:ext cx="2266950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14653</xdr:colOff>
      <xdr:row>3</xdr:row>
      <xdr:rowOff>19049</xdr:rowOff>
    </xdr:from>
    <xdr:to>
      <xdr:col>11</xdr:col>
      <xdr:colOff>7326</xdr:colOff>
      <xdr:row>8</xdr:row>
      <xdr:rowOff>183172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A2A82CB-E11D-9261-A61C-622DD16F18BF}"/>
            </a:ext>
          </a:extLst>
        </xdr:cNvPr>
        <xdr:cNvSpPr txBox="1"/>
      </xdr:nvSpPr>
      <xdr:spPr>
        <a:xfrm>
          <a:off x="1538653" y="590549"/>
          <a:ext cx="6850673" cy="111662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 b="1">
              <a:solidFill>
                <a:schemeClr val="bg1"/>
              </a:solidFill>
            </a:rPr>
            <a:t>Gestion comptable</a:t>
          </a:r>
        </a:p>
      </xdr:txBody>
    </xdr:sp>
    <xdr:clientData/>
  </xdr:twoCellAnchor>
  <xdr:twoCellAnchor>
    <xdr:from>
      <xdr:col>1</xdr:col>
      <xdr:colOff>5013</xdr:colOff>
      <xdr:row>12</xdr:row>
      <xdr:rowOff>15039</xdr:rowOff>
    </xdr:from>
    <xdr:to>
      <xdr:col>3</xdr:col>
      <xdr:colOff>746961</xdr:colOff>
      <xdr:row>15</xdr:row>
      <xdr:rowOff>166688</xdr:rowOff>
    </xdr:to>
    <xdr:sp macro="" textlink="">
      <xdr:nvSpPr>
        <xdr:cNvPr id="5" name="ZoneText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7388051-7FDA-4D85-A35E-DA2566751DF6}"/>
            </a:ext>
          </a:extLst>
        </xdr:cNvPr>
        <xdr:cNvSpPr txBox="1"/>
      </xdr:nvSpPr>
      <xdr:spPr>
        <a:xfrm>
          <a:off x="767013" y="2301039"/>
          <a:ext cx="2265948" cy="7231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Saisie Ticket</a:t>
          </a:r>
          <a:r>
            <a:rPr lang="fr-FR" sz="1800" b="1" baseline="0">
              <a:solidFill>
                <a:schemeClr val="bg1"/>
              </a:solidFill>
            </a:rPr>
            <a:t> CB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10026</xdr:colOff>
      <xdr:row>12</xdr:row>
      <xdr:rowOff>15039</xdr:rowOff>
    </xdr:from>
    <xdr:to>
      <xdr:col>7</xdr:col>
      <xdr:colOff>736934</xdr:colOff>
      <xdr:row>15</xdr:row>
      <xdr:rowOff>158415</xdr:rowOff>
    </xdr:to>
    <xdr:sp macro="" textlink="">
      <xdr:nvSpPr>
        <xdr:cNvPr id="8" name="ZoneText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0D74758-B5FE-4CA8-8D98-0DD377903B36}"/>
            </a:ext>
          </a:extLst>
        </xdr:cNvPr>
        <xdr:cNvSpPr txBox="1"/>
      </xdr:nvSpPr>
      <xdr:spPr>
        <a:xfrm>
          <a:off x="3820026" y="2301039"/>
          <a:ext cx="2250908" cy="71487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Saisie Hiboutik</a:t>
          </a:r>
        </a:p>
      </xdr:txBody>
    </xdr:sp>
    <xdr:clientData/>
  </xdr:twoCellAnchor>
  <xdr:twoCellAnchor>
    <xdr:from>
      <xdr:col>9</xdr:col>
      <xdr:colOff>25066</xdr:colOff>
      <xdr:row>12</xdr:row>
      <xdr:rowOff>25066</xdr:rowOff>
    </xdr:from>
    <xdr:to>
      <xdr:col>11</xdr:col>
      <xdr:colOff>746458</xdr:colOff>
      <xdr:row>15</xdr:row>
      <xdr:rowOff>160421</xdr:rowOff>
    </xdr:to>
    <xdr:sp macro="" textlink="">
      <xdr:nvSpPr>
        <xdr:cNvPr id="10" name="ZoneTexte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53918AF-7969-47E3-9578-3970A509B763}"/>
            </a:ext>
          </a:extLst>
        </xdr:cNvPr>
        <xdr:cNvSpPr txBox="1"/>
      </xdr:nvSpPr>
      <xdr:spPr>
        <a:xfrm>
          <a:off x="6883066" y="2311066"/>
          <a:ext cx="2245392" cy="70685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Saisie banque</a:t>
          </a:r>
        </a:p>
      </xdr:txBody>
    </xdr:sp>
    <xdr:clientData/>
  </xdr:twoCellAnchor>
  <xdr:twoCellAnchor>
    <xdr:from>
      <xdr:col>4</xdr:col>
      <xdr:colOff>7939</xdr:colOff>
      <xdr:row>18</xdr:row>
      <xdr:rowOff>15875</xdr:rowOff>
    </xdr:from>
    <xdr:to>
      <xdr:col>9</xdr:col>
      <xdr:colOff>1</xdr:colOff>
      <xdr:row>21</xdr:row>
      <xdr:rowOff>164375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DB407CCA-83BA-484B-AE59-8DCF6184F469}"/>
            </a:ext>
          </a:extLst>
        </xdr:cNvPr>
        <xdr:cNvSpPr/>
      </xdr:nvSpPr>
      <xdr:spPr>
        <a:xfrm>
          <a:off x="3055939" y="3444875"/>
          <a:ext cx="3802062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solidFill>
            <a:srgbClr val="FF0066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15875</xdr:colOff>
      <xdr:row>18</xdr:row>
      <xdr:rowOff>31750</xdr:rowOff>
    </xdr:from>
    <xdr:to>
      <xdr:col>8</xdr:col>
      <xdr:colOff>738188</xdr:colOff>
      <xdr:row>21</xdr:row>
      <xdr:rowOff>150811</xdr:rowOff>
    </xdr:to>
    <xdr:sp macro="[0]!Enregistrer_sous" textlink="">
      <xdr:nvSpPr>
        <xdr:cNvPr id="20" name="ZoneTexte 19">
          <a:extLst>
            <a:ext uri="{FF2B5EF4-FFF2-40B4-BE49-F238E27FC236}">
              <a16:creationId xmlns:a16="http://schemas.microsoft.com/office/drawing/2014/main" id="{9AD11B8D-EE41-487A-B3A6-3A34B7CFC75E}"/>
            </a:ext>
          </a:extLst>
        </xdr:cNvPr>
        <xdr:cNvSpPr txBox="1"/>
      </xdr:nvSpPr>
      <xdr:spPr>
        <a:xfrm>
          <a:off x="3063875" y="3460750"/>
          <a:ext cx="3770313" cy="69056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FF0066"/>
              </a:solidFill>
            </a:rPr>
            <a:t>Enregistrer avant de 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307975</xdr:colOff>
      <xdr:row>0</xdr:row>
      <xdr:rowOff>369888</xdr:rowOff>
    </xdr:from>
    <xdr:to>
      <xdr:col>0</xdr:col>
      <xdr:colOff>1027975</xdr:colOff>
      <xdr:row>1</xdr:row>
      <xdr:rowOff>423138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33CA149-9824-459F-801B-0D73C6C6E985}"/>
            </a:ext>
          </a:extLst>
        </xdr:cNvPr>
        <xdr:cNvSpPr/>
      </xdr:nvSpPr>
      <xdr:spPr>
        <a:xfrm>
          <a:off x="307975" y="369888"/>
          <a:ext cx="720000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490539</xdr:colOff>
      <xdr:row>0</xdr:row>
      <xdr:rowOff>481014</xdr:rowOff>
    </xdr:from>
    <xdr:to>
      <xdr:col>0</xdr:col>
      <xdr:colOff>887414</xdr:colOff>
      <xdr:row>1</xdr:row>
      <xdr:rowOff>266702</xdr:rowOff>
    </xdr:to>
    <xdr:sp macro="" textlink="">
      <xdr:nvSpPr>
        <xdr:cNvPr id="3" name="Flèche : courbe vers la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B60CD86-4475-4F0E-8E8F-0B31F8319267}"/>
            </a:ext>
          </a:extLst>
        </xdr:cNvPr>
        <xdr:cNvSpPr/>
      </xdr:nvSpPr>
      <xdr:spPr>
        <a:xfrm flipV="1">
          <a:off x="490539" y="481014"/>
          <a:ext cx="396875" cy="452438"/>
        </a:xfrm>
        <a:prstGeom prst="curvedLeftArrow">
          <a:avLst/>
        </a:prstGeom>
        <a:solidFill>
          <a:srgbClr val="FF0066"/>
        </a:solidFill>
        <a:ln cap="rnd">
          <a:noFill/>
          <a:extLst>
            <a:ext uri="{C807C97D-BFC1-408E-A445-0C87EB9F89A2}">
              <ask:lineSketchStyleProps xmlns:ask="http://schemas.microsoft.com/office/drawing/2018/sketchyshapes" sd="1219033472">
                <a:custGeom>
                  <a:avLst/>
                  <a:gdLst>
                    <a:gd name="connsiteX0" fmla="*/ 0 w 396875"/>
                    <a:gd name="connsiteY0" fmla="*/ 353219 h 452438"/>
                    <a:gd name="connsiteX1" fmla="*/ 99219 w 396875"/>
                    <a:gd name="connsiteY1" fmla="*/ 249180 h 452438"/>
                    <a:gd name="connsiteX2" fmla="*/ 99219 w 396875"/>
                    <a:gd name="connsiteY2" fmla="*/ 298789 h 452438"/>
                    <a:gd name="connsiteX3" fmla="*/ 375085 w 396875"/>
                    <a:gd name="connsiteY3" fmla="*/ 201414 h 452438"/>
                    <a:gd name="connsiteX4" fmla="*/ 99219 w 396875"/>
                    <a:gd name="connsiteY4" fmla="*/ 398008 h 452438"/>
                    <a:gd name="connsiteX5" fmla="*/ 99219 w 396875"/>
                    <a:gd name="connsiteY5" fmla="*/ 447618 h 452438"/>
                    <a:gd name="connsiteX6" fmla="*/ 0 w 396875"/>
                    <a:gd name="connsiteY6" fmla="*/ 353219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5" fmla="*/ 99219 w 396875"/>
                    <a:gd name="connsiteY5" fmla="*/ 398009 h 452438"/>
                    <a:gd name="connsiteX6" fmla="*/ 99219 w 396875"/>
                    <a:gd name="connsiteY6" fmla="*/ 447618 h 452438"/>
                    <a:gd name="connsiteX7" fmla="*/ 0 w 396875"/>
                    <a:gd name="connsiteY7" fmla="*/ 353219 h 452438"/>
                    <a:gd name="connsiteX8" fmla="*/ 99219 w 396875"/>
                    <a:gd name="connsiteY8" fmla="*/ 249180 h 452438"/>
                    <a:gd name="connsiteX9" fmla="*/ 99219 w 396875"/>
                    <a:gd name="connsiteY9" fmla="*/ 298789 h 452438"/>
                    <a:gd name="connsiteX10" fmla="*/ 375085 w 396875"/>
                    <a:gd name="connsiteY10" fmla="*/ 201414 h 452438"/>
                  </a:gdLst>
                  <a:ahLst/>
                  <a:cxnLst>
                    <a:cxn ang="0">
                      <a:pos x="connsiteX0" y="connsiteY0"/>
                    </a:cxn>
                    <a:cxn ang="0">
                      <a:pos x="connsiteX1" y="connsiteY1"/>
                    </a:cxn>
                    <a:cxn ang="0">
                      <a:pos x="connsiteX2" y="connsiteY2"/>
                    </a:cxn>
                    <a:cxn ang="0">
                      <a:pos x="connsiteX3" y="connsiteY3"/>
                    </a:cxn>
                    <a:cxn ang="0">
                      <a:pos x="connsiteX4" y="connsiteY4"/>
                    </a:cxn>
                    <a:cxn ang="0">
                      <a:pos x="connsiteX5" y="connsiteY5"/>
                    </a:cxn>
                    <a:cxn ang="0">
                      <a:pos x="connsiteX6" y="connsiteY6"/>
                    </a:cxn>
                    <a:cxn ang="0">
                      <a:pos x="connsiteX7" y="connsiteY7"/>
                    </a:cxn>
                    <a:cxn ang="0">
                      <a:pos x="connsiteX8" y="connsiteY8"/>
                    </a:cxn>
                    <a:cxn ang="0">
                      <a:pos x="connsiteX9" y="connsiteY9"/>
                    </a:cxn>
                    <a:cxn ang="0">
                      <a:pos x="connsiteX10" y="connsiteY10"/>
                    </a:cxn>
                  </a:cxnLst>
                  <a:rect l="l" t="t" r="r" b="b"/>
                  <a:pathLst>
                    <a:path w="396875" h="452438" stroke="0" extrusionOk="0">
                      <a:moveTo>
                        <a:pt x="0" y="353219"/>
                      </a:moveTo>
                      <a:cubicBezTo>
                        <a:pt x="37438" y="331420"/>
                        <a:pt x="50257" y="282649"/>
                        <a:pt x="99219" y="249180"/>
                      </a:cubicBezTo>
                      <a:cubicBezTo>
                        <a:pt x="99384" y="271388"/>
                        <a:pt x="103097" y="282926"/>
                        <a:pt x="99219" y="298789"/>
                      </a:cubicBezTo>
                      <a:cubicBezTo>
                        <a:pt x="220395" y="293523"/>
                        <a:pt x="330222" y="257174"/>
                        <a:pt x="375085" y="201414"/>
                      </a:cubicBezTo>
                      <a:cubicBezTo>
                        <a:pt x="423688" y="270343"/>
                        <a:pt x="348380" y="387694"/>
                        <a:pt x="99219" y="398008"/>
                      </a:cubicBezTo>
                      <a:cubicBezTo>
                        <a:pt x="98376" y="419437"/>
                        <a:pt x="103055" y="442171"/>
                        <a:pt x="99219" y="447618"/>
                      </a:cubicBezTo>
                      <a:cubicBezTo>
                        <a:pt x="56186" y="416461"/>
                        <a:pt x="15203" y="358040"/>
                        <a:pt x="0" y="353219"/>
                      </a:cubicBezTo>
                      <a:close/>
                    </a:path>
                    <a:path w="396875" h="452438" fill="darkenLess" stroke="0" extrusionOk="0">
                      <a:moveTo>
                        <a:pt x="396875" y="251024"/>
                      </a:moveTo>
                      <a:cubicBezTo>
                        <a:pt x="393218" y="132306"/>
                        <a:pt x="200497" y="125194"/>
                        <a:pt x="0" y="99219"/>
                      </a:cubicBezTo>
                      <a:cubicBezTo>
                        <a:pt x="-8923" y="71402"/>
                        <a:pt x="-3567" y="33908"/>
                        <a:pt x="0" y="0"/>
                      </a:cubicBezTo>
                      <a:cubicBezTo>
                        <a:pt x="210793" y="-1358"/>
                        <a:pt x="401492" y="71741"/>
                        <a:pt x="396875" y="151805"/>
                      </a:cubicBezTo>
                      <a:cubicBezTo>
                        <a:pt x="403865" y="197310"/>
                        <a:pt x="402815" y="231844"/>
                        <a:pt x="396875" y="251024"/>
                      </a:cubicBezTo>
                      <a:close/>
                    </a:path>
                    <a:path w="396875" h="452438" fill="none" extrusionOk="0">
                      <a:moveTo>
                        <a:pt x="396875" y="251024"/>
                      </a:moveTo>
                      <a:cubicBezTo>
                        <a:pt x="425385" y="191729"/>
                        <a:pt x="211488" y="122471"/>
                        <a:pt x="0" y="99219"/>
                      </a:cubicBezTo>
                      <a:cubicBezTo>
                        <a:pt x="-418" y="57369"/>
                        <a:pt x="4421" y="21834"/>
                        <a:pt x="0" y="0"/>
                      </a:cubicBezTo>
                      <a:cubicBezTo>
                        <a:pt x="227324" y="2549"/>
                        <a:pt x="396627" y="62819"/>
                        <a:pt x="396875" y="151805"/>
                      </a:cubicBezTo>
                      <a:cubicBezTo>
                        <a:pt x="400870" y="183530"/>
                        <a:pt x="395516" y="229391"/>
                        <a:pt x="396875" y="251024"/>
                      </a:cubicBezTo>
                      <a:cubicBezTo>
                        <a:pt x="392975" y="332406"/>
                        <a:pt x="271035" y="369963"/>
                        <a:pt x="99219" y="398009"/>
                      </a:cubicBezTo>
                      <a:cubicBezTo>
                        <a:pt x="96131" y="416580"/>
                        <a:pt x="94987" y="435475"/>
                        <a:pt x="99219" y="447618"/>
                      </a:cubicBezTo>
                      <a:cubicBezTo>
                        <a:pt x="59220" y="397746"/>
                        <a:pt x="16037" y="356275"/>
                        <a:pt x="0" y="353219"/>
                      </a:cubicBezTo>
                      <a:cubicBezTo>
                        <a:pt x="53988" y="305777"/>
                        <a:pt x="57517" y="301564"/>
                        <a:pt x="99219" y="249180"/>
                      </a:cubicBezTo>
                      <a:cubicBezTo>
                        <a:pt x="101167" y="270686"/>
                        <a:pt x="100481" y="278317"/>
                        <a:pt x="99219" y="298789"/>
                      </a:cubicBezTo>
                      <a:cubicBezTo>
                        <a:pt x="229416" y="286465"/>
                        <a:pt x="328694" y="240003"/>
                        <a:pt x="375085" y="201414"/>
                      </a:cubicBezTo>
                    </a:path>
                    <a:path w="396875" h="452438" fill="none" stroke="0" extrusionOk="0">
                      <a:moveTo>
                        <a:pt x="396875" y="251024"/>
                      </a:moveTo>
                      <a:cubicBezTo>
                        <a:pt x="400925" y="173423"/>
                        <a:pt x="230340" y="112880"/>
                        <a:pt x="0" y="99219"/>
                      </a:cubicBezTo>
                      <a:cubicBezTo>
                        <a:pt x="-4324" y="81553"/>
                        <a:pt x="4840" y="39381"/>
                        <a:pt x="0" y="0"/>
                      </a:cubicBezTo>
                      <a:cubicBezTo>
                        <a:pt x="207174" y="1973"/>
                        <a:pt x="384203" y="59221"/>
                        <a:pt x="396875" y="151805"/>
                      </a:cubicBezTo>
                      <a:cubicBezTo>
                        <a:pt x="401207" y="191388"/>
                        <a:pt x="396136" y="217562"/>
                        <a:pt x="396875" y="251024"/>
                      </a:cubicBezTo>
                      <a:cubicBezTo>
                        <a:pt x="398434" y="299160"/>
                        <a:pt x="270119" y="383230"/>
                        <a:pt x="99219" y="398009"/>
                      </a:cubicBezTo>
                      <a:cubicBezTo>
                        <a:pt x="102529" y="408919"/>
                        <a:pt x="95176" y="429880"/>
                        <a:pt x="99219" y="447618"/>
                      </a:cubicBezTo>
                      <a:cubicBezTo>
                        <a:pt x="71556" y="431080"/>
                        <a:pt x="34333" y="377673"/>
                        <a:pt x="0" y="353219"/>
                      </a:cubicBezTo>
                      <a:cubicBezTo>
                        <a:pt x="24119" y="322463"/>
                        <a:pt x="72103" y="282087"/>
                        <a:pt x="99219" y="249180"/>
                      </a:cubicBezTo>
                      <a:cubicBezTo>
                        <a:pt x="100063" y="265046"/>
                        <a:pt x="99111" y="283943"/>
                        <a:pt x="99219" y="298789"/>
                      </a:cubicBezTo>
                      <a:cubicBezTo>
                        <a:pt x="230134" y="274034"/>
                        <a:pt x="323549" y="249050"/>
                        <a:pt x="375085" y="201414"/>
                      </a:cubicBezTo>
                    </a:path>
                  </a:pathLst>
                </a:custGeom>
                <ask:type>
                  <ask:lineSketchNone/>
                </ask:type>
              </ask:lineSketchStyleProps>
            </a:ext>
          </a:extLst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134937</xdr:colOff>
      <xdr:row>0</xdr:row>
      <xdr:rowOff>523875</xdr:rowOff>
    </xdr:from>
    <xdr:to>
      <xdr:col>0</xdr:col>
      <xdr:colOff>854937</xdr:colOff>
      <xdr:row>1</xdr:row>
      <xdr:rowOff>577125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CF2E299-42C7-48A8-96B0-7D0586C0813F}"/>
            </a:ext>
          </a:extLst>
        </xdr:cNvPr>
        <xdr:cNvSpPr/>
      </xdr:nvSpPr>
      <xdr:spPr>
        <a:xfrm>
          <a:off x="134937" y="523875"/>
          <a:ext cx="720000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317501</xdr:colOff>
      <xdr:row>0</xdr:row>
      <xdr:rowOff>635001</xdr:rowOff>
    </xdr:from>
    <xdr:to>
      <xdr:col>0</xdr:col>
      <xdr:colOff>714376</xdr:colOff>
      <xdr:row>1</xdr:row>
      <xdr:rowOff>420689</xdr:rowOff>
    </xdr:to>
    <xdr:sp macro="" textlink="">
      <xdr:nvSpPr>
        <xdr:cNvPr id="4" name="Flèche : courbe vers la gauch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54CD371-3C5B-B71B-71ED-B23A59F07BB8}"/>
            </a:ext>
          </a:extLst>
        </xdr:cNvPr>
        <xdr:cNvSpPr/>
      </xdr:nvSpPr>
      <xdr:spPr>
        <a:xfrm flipV="1">
          <a:off x="317501" y="635001"/>
          <a:ext cx="396875" cy="452438"/>
        </a:xfrm>
        <a:prstGeom prst="curvedLeftArrow">
          <a:avLst/>
        </a:prstGeom>
        <a:solidFill>
          <a:srgbClr val="FF0066"/>
        </a:solidFill>
        <a:ln cap="rnd">
          <a:noFill/>
          <a:extLst>
            <a:ext uri="{C807C97D-BFC1-408E-A445-0C87EB9F89A2}">
              <ask:lineSketchStyleProps xmlns:ask="http://schemas.microsoft.com/office/drawing/2018/sketchyshapes" sd="1219033472">
                <a:custGeom>
                  <a:avLst/>
                  <a:gdLst>
                    <a:gd name="connsiteX0" fmla="*/ 0 w 396875"/>
                    <a:gd name="connsiteY0" fmla="*/ 353219 h 452438"/>
                    <a:gd name="connsiteX1" fmla="*/ 99219 w 396875"/>
                    <a:gd name="connsiteY1" fmla="*/ 249180 h 452438"/>
                    <a:gd name="connsiteX2" fmla="*/ 99219 w 396875"/>
                    <a:gd name="connsiteY2" fmla="*/ 298789 h 452438"/>
                    <a:gd name="connsiteX3" fmla="*/ 375085 w 396875"/>
                    <a:gd name="connsiteY3" fmla="*/ 201414 h 452438"/>
                    <a:gd name="connsiteX4" fmla="*/ 99219 w 396875"/>
                    <a:gd name="connsiteY4" fmla="*/ 398008 h 452438"/>
                    <a:gd name="connsiteX5" fmla="*/ 99219 w 396875"/>
                    <a:gd name="connsiteY5" fmla="*/ 447618 h 452438"/>
                    <a:gd name="connsiteX6" fmla="*/ 0 w 396875"/>
                    <a:gd name="connsiteY6" fmla="*/ 353219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5" fmla="*/ 99219 w 396875"/>
                    <a:gd name="connsiteY5" fmla="*/ 398009 h 452438"/>
                    <a:gd name="connsiteX6" fmla="*/ 99219 w 396875"/>
                    <a:gd name="connsiteY6" fmla="*/ 447618 h 452438"/>
                    <a:gd name="connsiteX7" fmla="*/ 0 w 396875"/>
                    <a:gd name="connsiteY7" fmla="*/ 353219 h 452438"/>
                    <a:gd name="connsiteX8" fmla="*/ 99219 w 396875"/>
                    <a:gd name="connsiteY8" fmla="*/ 249180 h 452438"/>
                    <a:gd name="connsiteX9" fmla="*/ 99219 w 396875"/>
                    <a:gd name="connsiteY9" fmla="*/ 298789 h 452438"/>
                    <a:gd name="connsiteX10" fmla="*/ 375085 w 396875"/>
                    <a:gd name="connsiteY10" fmla="*/ 201414 h 452438"/>
                  </a:gdLst>
                  <a:ahLst/>
                  <a:cxnLst>
                    <a:cxn ang="0">
                      <a:pos x="connsiteX0" y="connsiteY0"/>
                    </a:cxn>
                    <a:cxn ang="0">
                      <a:pos x="connsiteX1" y="connsiteY1"/>
                    </a:cxn>
                    <a:cxn ang="0">
                      <a:pos x="connsiteX2" y="connsiteY2"/>
                    </a:cxn>
                    <a:cxn ang="0">
                      <a:pos x="connsiteX3" y="connsiteY3"/>
                    </a:cxn>
                    <a:cxn ang="0">
                      <a:pos x="connsiteX4" y="connsiteY4"/>
                    </a:cxn>
                    <a:cxn ang="0">
                      <a:pos x="connsiteX5" y="connsiteY5"/>
                    </a:cxn>
                    <a:cxn ang="0">
                      <a:pos x="connsiteX6" y="connsiteY6"/>
                    </a:cxn>
                    <a:cxn ang="0">
                      <a:pos x="connsiteX7" y="connsiteY7"/>
                    </a:cxn>
                    <a:cxn ang="0">
                      <a:pos x="connsiteX8" y="connsiteY8"/>
                    </a:cxn>
                    <a:cxn ang="0">
                      <a:pos x="connsiteX9" y="connsiteY9"/>
                    </a:cxn>
                    <a:cxn ang="0">
                      <a:pos x="connsiteX10" y="connsiteY10"/>
                    </a:cxn>
                  </a:cxnLst>
                  <a:rect l="l" t="t" r="r" b="b"/>
                  <a:pathLst>
                    <a:path w="396875" h="452438" stroke="0" extrusionOk="0">
                      <a:moveTo>
                        <a:pt x="0" y="353219"/>
                      </a:moveTo>
                      <a:cubicBezTo>
                        <a:pt x="37438" y="331420"/>
                        <a:pt x="50257" y="282649"/>
                        <a:pt x="99219" y="249180"/>
                      </a:cubicBezTo>
                      <a:cubicBezTo>
                        <a:pt x="99384" y="271388"/>
                        <a:pt x="103097" y="282926"/>
                        <a:pt x="99219" y="298789"/>
                      </a:cubicBezTo>
                      <a:cubicBezTo>
                        <a:pt x="220395" y="293523"/>
                        <a:pt x="330222" y="257174"/>
                        <a:pt x="375085" y="201414"/>
                      </a:cubicBezTo>
                      <a:cubicBezTo>
                        <a:pt x="423688" y="270343"/>
                        <a:pt x="348380" y="387694"/>
                        <a:pt x="99219" y="398008"/>
                      </a:cubicBezTo>
                      <a:cubicBezTo>
                        <a:pt x="98376" y="419437"/>
                        <a:pt x="103055" y="442171"/>
                        <a:pt x="99219" y="447618"/>
                      </a:cubicBezTo>
                      <a:cubicBezTo>
                        <a:pt x="56186" y="416461"/>
                        <a:pt x="15203" y="358040"/>
                        <a:pt x="0" y="353219"/>
                      </a:cubicBezTo>
                      <a:close/>
                    </a:path>
                    <a:path w="396875" h="452438" fill="darkenLess" stroke="0" extrusionOk="0">
                      <a:moveTo>
                        <a:pt x="396875" y="251024"/>
                      </a:moveTo>
                      <a:cubicBezTo>
                        <a:pt x="393218" y="132306"/>
                        <a:pt x="200497" y="125194"/>
                        <a:pt x="0" y="99219"/>
                      </a:cubicBezTo>
                      <a:cubicBezTo>
                        <a:pt x="-8923" y="71402"/>
                        <a:pt x="-3567" y="33908"/>
                        <a:pt x="0" y="0"/>
                      </a:cubicBezTo>
                      <a:cubicBezTo>
                        <a:pt x="210793" y="-1358"/>
                        <a:pt x="401492" y="71741"/>
                        <a:pt x="396875" y="151805"/>
                      </a:cubicBezTo>
                      <a:cubicBezTo>
                        <a:pt x="403865" y="197310"/>
                        <a:pt x="402815" y="231844"/>
                        <a:pt x="396875" y="251024"/>
                      </a:cubicBezTo>
                      <a:close/>
                    </a:path>
                    <a:path w="396875" h="452438" fill="none" extrusionOk="0">
                      <a:moveTo>
                        <a:pt x="396875" y="251024"/>
                      </a:moveTo>
                      <a:cubicBezTo>
                        <a:pt x="425385" y="191729"/>
                        <a:pt x="211488" y="122471"/>
                        <a:pt x="0" y="99219"/>
                      </a:cubicBezTo>
                      <a:cubicBezTo>
                        <a:pt x="-418" y="57369"/>
                        <a:pt x="4421" y="21834"/>
                        <a:pt x="0" y="0"/>
                      </a:cubicBezTo>
                      <a:cubicBezTo>
                        <a:pt x="227324" y="2549"/>
                        <a:pt x="396627" y="62819"/>
                        <a:pt x="396875" y="151805"/>
                      </a:cubicBezTo>
                      <a:cubicBezTo>
                        <a:pt x="400870" y="183530"/>
                        <a:pt x="395516" y="229391"/>
                        <a:pt x="396875" y="251024"/>
                      </a:cubicBezTo>
                      <a:cubicBezTo>
                        <a:pt x="392975" y="332406"/>
                        <a:pt x="271035" y="369963"/>
                        <a:pt x="99219" y="398009"/>
                      </a:cubicBezTo>
                      <a:cubicBezTo>
                        <a:pt x="96131" y="416580"/>
                        <a:pt x="94987" y="435475"/>
                        <a:pt x="99219" y="447618"/>
                      </a:cubicBezTo>
                      <a:cubicBezTo>
                        <a:pt x="59220" y="397746"/>
                        <a:pt x="16037" y="356275"/>
                        <a:pt x="0" y="353219"/>
                      </a:cubicBezTo>
                      <a:cubicBezTo>
                        <a:pt x="53988" y="305777"/>
                        <a:pt x="57517" y="301564"/>
                        <a:pt x="99219" y="249180"/>
                      </a:cubicBezTo>
                      <a:cubicBezTo>
                        <a:pt x="101167" y="270686"/>
                        <a:pt x="100481" y="278317"/>
                        <a:pt x="99219" y="298789"/>
                      </a:cubicBezTo>
                      <a:cubicBezTo>
                        <a:pt x="229416" y="286465"/>
                        <a:pt x="328694" y="240003"/>
                        <a:pt x="375085" y="201414"/>
                      </a:cubicBezTo>
                    </a:path>
                    <a:path w="396875" h="452438" fill="none" stroke="0" extrusionOk="0">
                      <a:moveTo>
                        <a:pt x="396875" y="251024"/>
                      </a:moveTo>
                      <a:cubicBezTo>
                        <a:pt x="400925" y="173423"/>
                        <a:pt x="230340" y="112880"/>
                        <a:pt x="0" y="99219"/>
                      </a:cubicBezTo>
                      <a:cubicBezTo>
                        <a:pt x="-4324" y="81553"/>
                        <a:pt x="4840" y="39381"/>
                        <a:pt x="0" y="0"/>
                      </a:cubicBezTo>
                      <a:cubicBezTo>
                        <a:pt x="207174" y="1973"/>
                        <a:pt x="384203" y="59221"/>
                        <a:pt x="396875" y="151805"/>
                      </a:cubicBezTo>
                      <a:cubicBezTo>
                        <a:pt x="401207" y="191388"/>
                        <a:pt x="396136" y="217562"/>
                        <a:pt x="396875" y="251024"/>
                      </a:cubicBezTo>
                      <a:cubicBezTo>
                        <a:pt x="398434" y="299160"/>
                        <a:pt x="270119" y="383230"/>
                        <a:pt x="99219" y="398009"/>
                      </a:cubicBezTo>
                      <a:cubicBezTo>
                        <a:pt x="102529" y="408919"/>
                        <a:pt x="95176" y="429880"/>
                        <a:pt x="99219" y="447618"/>
                      </a:cubicBezTo>
                      <a:cubicBezTo>
                        <a:pt x="71556" y="431080"/>
                        <a:pt x="34333" y="377673"/>
                        <a:pt x="0" y="353219"/>
                      </a:cubicBezTo>
                      <a:cubicBezTo>
                        <a:pt x="24119" y="322463"/>
                        <a:pt x="72103" y="282087"/>
                        <a:pt x="99219" y="249180"/>
                      </a:cubicBezTo>
                      <a:cubicBezTo>
                        <a:pt x="100063" y="265046"/>
                        <a:pt x="99111" y="283943"/>
                        <a:pt x="99219" y="298789"/>
                      </a:cubicBezTo>
                      <a:cubicBezTo>
                        <a:pt x="230134" y="274034"/>
                        <a:pt x="323549" y="249050"/>
                        <a:pt x="375085" y="201414"/>
                      </a:cubicBezTo>
                    </a:path>
                  </a:pathLst>
                </a:custGeom>
                <ask:type>
                  <ask:lineSketchNone/>
                </ask:type>
              </ask:lineSketchStyleProps>
            </a:ext>
          </a:extLst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12</xdr:col>
      <xdr:colOff>166687</xdr:colOff>
      <xdr:row>0</xdr:row>
      <xdr:rowOff>230187</xdr:rowOff>
    </xdr:from>
    <xdr:to>
      <xdr:col>12</xdr:col>
      <xdr:colOff>785812</xdr:colOff>
      <xdr:row>1</xdr:row>
      <xdr:rowOff>182562</xdr:rowOff>
    </xdr:to>
    <xdr:pic macro="[0]!Rapport_mensuel">
      <xdr:nvPicPr>
        <xdr:cNvPr id="5" name="Image 4">
          <a:extLst>
            <a:ext uri="{FF2B5EF4-FFF2-40B4-BE49-F238E27FC236}">
              <a16:creationId xmlns:a16="http://schemas.microsoft.com/office/drawing/2014/main" id="{70903B20-5ED9-471D-CED0-1E3BC5D4DC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duotone>
            <a:prstClr val="black"/>
            <a:schemeClr val="accent1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3750" y="230187"/>
          <a:ext cx="619125" cy="619125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238125</xdr:rowOff>
    </xdr:from>
    <xdr:to>
      <xdr:col>0</xdr:col>
      <xdr:colOff>920025</xdr:colOff>
      <xdr:row>2</xdr:row>
      <xdr:rowOff>100875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C9F428C-3EF2-40CD-9305-C6EB48ACC71C}"/>
            </a:ext>
          </a:extLst>
        </xdr:cNvPr>
        <xdr:cNvSpPr/>
      </xdr:nvSpPr>
      <xdr:spPr>
        <a:xfrm>
          <a:off x="200025" y="238125"/>
          <a:ext cx="720000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382589</xdr:colOff>
      <xdr:row>0</xdr:row>
      <xdr:rowOff>349251</xdr:rowOff>
    </xdr:from>
    <xdr:to>
      <xdr:col>0</xdr:col>
      <xdr:colOff>779464</xdr:colOff>
      <xdr:row>1</xdr:row>
      <xdr:rowOff>134939</xdr:rowOff>
    </xdr:to>
    <xdr:sp macro="" textlink="">
      <xdr:nvSpPr>
        <xdr:cNvPr id="6" name="Flèche : courbe vers la gauch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3DB53F9-0C05-472E-97F6-01924B9BE928}"/>
            </a:ext>
          </a:extLst>
        </xdr:cNvPr>
        <xdr:cNvSpPr/>
      </xdr:nvSpPr>
      <xdr:spPr>
        <a:xfrm flipV="1">
          <a:off x="382589" y="349251"/>
          <a:ext cx="396875" cy="452438"/>
        </a:xfrm>
        <a:prstGeom prst="curvedLeftArrow">
          <a:avLst/>
        </a:prstGeom>
        <a:solidFill>
          <a:srgbClr val="FF0066"/>
        </a:solidFill>
        <a:ln cap="rnd">
          <a:noFill/>
          <a:extLst>
            <a:ext uri="{C807C97D-BFC1-408E-A445-0C87EB9F89A2}">
              <ask:lineSketchStyleProps xmlns:ask="http://schemas.microsoft.com/office/drawing/2018/sketchyshapes" sd="1219033472">
                <a:custGeom>
                  <a:avLst/>
                  <a:gdLst>
                    <a:gd name="connsiteX0" fmla="*/ 0 w 396875"/>
                    <a:gd name="connsiteY0" fmla="*/ 353219 h 452438"/>
                    <a:gd name="connsiteX1" fmla="*/ 99219 w 396875"/>
                    <a:gd name="connsiteY1" fmla="*/ 249180 h 452438"/>
                    <a:gd name="connsiteX2" fmla="*/ 99219 w 396875"/>
                    <a:gd name="connsiteY2" fmla="*/ 298789 h 452438"/>
                    <a:gd name="connsiteX3" fmla="*/ 375085 w 396875"/>
                    <a:gd name="connsiteY3" fmla="*/ 201414 h 452438"/>
                    <a:gd name="connsiteX4" fmla="*/ 99219 w 396875"/>
                    <a:gd name="connsiteY4" fmla="*/ 398008 h 452438"/>
                    <a:gd name="connsiteX5" fmla="*/ 99219 w 396875"/>
                    <a:gd name="connsiteY5" fmla="*/ 447618 h 452438"/>
                    <a:gd name="connsiteX6" fmla="*/ 0 w 396875"/>
                    <a:gd name="connsiteY6" fmla="*/ 353219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5" fmla="*/ 99219 w 396875"/>
                    <a:gd name="connsiteY5" fmla="*/ 398009 h 452438"/>
                    <a:gd name="connsiteX6" fmla="*/ 99219 w 396875"/>
                    <a:gd name="connsiteY6" fmla="*/ 447618 h 452438"/>
                    <a:gd name="connsiteX7" fmla="*/ 0 w 396875"/>
                    <a:gd name="connsiteY7" fmla="*/ 353219 h 452438"/>
                    <a:gd name="connsiteX8" fmla="*/ 99219 w 396875"/>
                    <a:gd name="connsiteY8" fmla="*/ 249180 h 452438"/>
                    <a:gd name="connsiteX9" fmla="*/ 99219 w 396875"/>
                    <a:gd name="connsiteY9" fmla="*/ 298789 h 452438"/>
                    <a:gd name="connsiteX10" fmla="*/ 375085 w 396875"/>
                    <a:gd name="connsiteY10" fmla="*/ 201414 h 452438"/>
                  </a:gdLst>
                  <a:ahLst/>
                  <a:cxnLst>
                    <a:cxn ang="0">
                      <a:pos x="connsiteX0" y="connsiteY0"/>
                    </a:cxn>
                    <a:cxn ang="0">
                      <a:pos x="connsiteX1" y="connsiteY1"/>
                    </a:cxn>
                    <a:cxn ang="0">
                      <a:pos x="connsiteX2" y="connsiteY2"/>
                    </a:cxn>
                    <a:cxn ang="0">
                      <a:pos x="connsiteX3" y="connsiteY3"/>
                    </a:cxn>
                    <a:cxn ang="0">
                      <a:pos x="connsiteX4" y="connsiteY4"/>
                    </a:cxn>
                    <a:cxn ang="0">
                      <a:pos x="connsiteX5" y="connsiteY5"/>
                    </a:cxn>
                    <a:cxn ang="0">
                      <a:pos x="connsiteX6" y="connsiteY6"/>
                    </a:cxn>
                    <a:cxn ang="0">
                      <a:pos x="connsiteX7" y="connsiteY7"/>
                    </a:cxn>
                    <a:cxn ang="0">
                      <a:pos x="connsiteX8" y="connsiteY8"/>
                    </a:cxn>
                    <a:cxn ang="0">
                      <a:pos x="connsiteX9" y="connsiteY9"/>
                    </a:cxn>
                    <a:cxn ang="0">
                      <a:pos x="connsiteX10" y="connsiteY10"/>
                    </a:cxn>
                  </a:cxnLst>
                  <a:rect l="l" t="t" r="r" b="b"/>
                  <a:pathLst>
                    <a:path w="396875" h="452438" stroke="0" extrusionOk="0">
                      <a:moveTo>
                        <a:pt x="0" y="353219"/>
                      </a:moveTo>
                      <a:cubicBezTo>
                        <a:pt x="37438" y="331420"/>
                        <a:pt x="50257" y="282649"/>
                        <a:pt x="99219" y="249180"/>
                      </a:cubicBezTo>
                      <a:cubicBezTo>
                        <a:pt x="99384" y="271388"/>
                        <a:pt x="103097" y="282926"/>
                        <a:pt x="99219" y="298789"/>
                      </a:cubicBezTo>
                      <a:cubicBezTo>
                        <a:pt x="220395" y="293523"/>
                        <a:pt x="330222" y="257174"/>
                        <a:pt x="375085" y="201414"/>
                      </a:cubicBezTo>
                      <a:cubicBezTo>
                        <a:pt x="423688" y="270343"/>
                        <a:pt x="348380" y="387694"/>
                        <a:pt x="99219" y="398008"/>
                      </a:cubicBezTo>
                      <a:cubicBezTo>
                        <a:pt x="98376" y="419437"/>
                        <a:pt x="103055" y="442171"/>
                        <a:pt x="99219" y="447618"/>
                      </a:cubicBezTo>
                      <a:cubicBezTo>
                        <a:pt x="56186" y="416461"/>
                        <a:pt x="15203" y="358040"/>
                        <a:pt x="0" y="353219"/>
                      </a:cubicBezTo>
                      <a:close/>
                    </a:path>
                    <a:path w="396875" h="452438" fill="darkenLess" stroke="0" extrusionOk="0">
                      <a:moveTo>
                        <a:pt x="396875" y="251024"/>
                      </a:moveTo>
                      <a:cubicBezTo>
                        <a:pt x="393218" y="132306"/>
                        <a:pt x="200497" y="125194"/>
                        <a:pt x="0" y="99219"/>
                      </a:cubicBezTo>
                      <a:cubicBezTo>
                        <a:pt x="-8923" y="71402"/>
                        <a:pt x="-3567" y="33908"/>
                        <a:pt x="0" y="0"/>
                      </a:cubicBezTo>
                      <a:cubicBezTo>
                        <a:pt x="210793" y="-1358"/>
                        <a:pt x="401492" y="71741"/>
                        <a:pt x="396875" y="151805"/>
                      </a:cubicBezTo>
                      <a:cubicBezTo>
                        <a:pt x="403865" y="197310"/>
                        <a:pt x="402815" y="231844"/>
                        <a:pt x="396875" y="251024"/>
                      </a:cubicBezTo>
                      <a:close/>
                    </a:path>
                    <a:path w="396875" h="452438" fill="none" extrusionOk="0">
                      <a:moveTo>
                        <a:pt x="396875" y="251024"/>
                      </a:moveTo>
                      <a:cubicBezTo>
                        <a:pt x="425385" y="191729"/>
                        <a:pt x="211488" y="122471"/>
                        <a:pt x="0" y="99219"/>
                      </a:cubicBezTo>
                      <a:cubicBezTo>
                        <a:pt x="-418" y="57369"/>
                        <a:pt x="4421" y="21834"/>
                        <a:pt x="0" y="0"/>
                      </a:cubicBezTo>
                      <a:cubicBezTo>
                        <a:pt x="227324" y="2549"/>
                        <a:pt x="396627" y="62819"/>
                        <a:pt x="396875" y="151805"/>
                      </a:cubicBezTo>
                      <a:cubicBezTo>
                        <a:pt x="400870" y="183530"/>
                        <a:pt x="395516" y="229391"/>
                        <a:pt x="396875" y="251024"/>
                      </a:cubicBezTo>
                      <a:cubicBezTo>
                        <a:pt x="392975" y="332406"/>
                        <a:pt x="271035" y="369963"/>
                        <a:pt x="99219" y="398009"/>
                      </a:cubicBezTo>
                      <a:cubicBezTo>
                        <a:pt x="96131" y="416580"/>
                        <a:pt x="94987" y="435475"/>
                        <a:pt x="99219" y="447618"/>
                      </a:cubicBezTo>
                      <a:cubicBezTo>
                        <a:pt x="59220" y="397746"/>
                        <a:pt x="16037" y="356275"/>
                        <a:pt x="0" y="353219"/>
                      </a:cubicBezTo>
                      <a:cubicBezTo>
                        <a:pt x="53988" y="305777"/>
                        <a:pt x="57517" y="301564"/>
                        <a:pt x="99219" y="249180"/>
                      </a:cubicBezTo>
                      <a:cubicBezTo>
                        <a:pt x="101167" y="270686"/>
                        <a:pt x="100481" y="278317"/>
                        <a:pt x="99219" y="298789"/>
                      </a:cubicBezTo>
                      <a:cubicBezTo>
                        <a:pt x="229416" y="286465"/>
                        <a:pt x="328694" y="240003"/>
                        <a:pt x="375085" y="201414"/>
                      </a:cubicBezTo>
                    </a:path>
                    <a:path w="396875" h="452438" fill="none" stroke="0" extrusionOk="0">
                      <a:moveTo>
                        <a:pt x="396875" y="251024"/>
                      </a:moveTo>
                      <a:cubicBezTo>
                        <a:pt x="400925" y="173423"/>
                        <a:pt x="230340" y="112880"/>
                        <a:pt x="0" y="99219"/>
                      </a:cubicBezTo>
                      <a:cubicBezTo>
                        <a:pt x="-4324" y="81553"/>
                        <a:pt x="4840" y="39381"/>
                        <a:pt x="0" y="0"/>
                      </a:cubicBezTo>
                      <a:cubicBezTo>
                        <a:pt x="207174" y="1973"/>
                        <a:pt x="384203" y="59221"/>
                        <a:pt x="396875" y="151805"/>
                      </a:cubicBezTo>
                      <a:cubicBezTo>
                        <a:pt x="401207" y="191388"/>
                        <a:pt x="396136" y="217562"/>
                        <a:pt x="396875" y="251024"/>
                      </a:cubicBezTo>
                      <a:cubicBezTo>
                        <a:pt x="398434" y="299160"/>
                        <a:pt x="270119" y="383230"/>
                        <a:pt x="99219" y="398009"/>
                      </a:cubicBezTo>
                      <a:cubicBezTo>
                        <a:pt x="102529" y="408919"/>
                        <a:pt x="95176" y="429880"/>
                        <a:pt x="99219" y="447618"/>
                      </a:cubicBezTo>
                      <a:cubicBezTo>
                        <a:pt x="71556" y="431080"/>
                        <a:pt x="34333" y="377673"/>
                        <a:pt x="0" y="353219"/>
                      </a:cubicBezTo>
                      <a:cubicBezTo>
                        <a:pt x="24119" y="322463"/>
                        <a:pt x="72103" y="282087"/>
                        <a:pt x="99219" y="249180"/>
                      </a:cubicBezTo>
                      <a:cubicBezTo>
                        <a:pt x="100063" y="265046"/>
                        <a:pt x="99111" y="283943"/>
                        <a:pt x="99219" y="298789"/>
                      </a:cubicBezTo>
                      <a:cubicBezTo>
                        <a:pt x="230134" y="274034"/>
                        <a:pt x="323549" y="249050"/>
                        <a:pt x="375085" y="201414"/>
                      </a:cubicBezTo>
                    </a:path>
                  </a:pathLst>
                </a:custGeom>
                <ask:type>
                  <ask:lineSketchNone/>
                </ask:type>
              </ask:lineSketchStyleProps>
            </a:ext>
          </a:extLst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1BB25-FB96-4874-ABFB-9EB3C7C4FA56}">
  <sheetPr codeName="Feuil1"/>
  <dimension ref="A1"/>
  <sheetViews>
    <sheetView showGridLines="0" showRowColHeaders="0" tabSelected="1" topLeftCell="B3" zoomScale="140" zoomScaleNormal="140" workbookViewId="0">
      <selection activeCell="E1" sqref="E1"/>
    </sheetView>
  </sheetViews>
  <sheetFormatPr baseColWidth="10" defaultColWidth="11.42578125" defaultRowHeight="15" x14ac:dyDescent="0.25"/>
  <cols>
    <col min="1" max="16384" width="11.42578125" style="1"/>
  </cols>
  <sheetData/>
  <sheetProtection sheet="1" objects="1" scenarios="1" selectLockedCells="1" selectUn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E35F3-5638-4292-AA67-2F4CA4858CF4}">
  <sheetPr codeName="Feuil2"/>
  <dimension ref="B1:G35"/>
  <sheetViews>
    <sheetView showGridLines="0" showRowColHeaders="0" zoomScale="150" zoomScaleNormal="150" workbookViewId="0">
      <selection activeCell="E5" sqref="E5"/>
    </sheetView>
  </sheetViews>
  <sheetFormatPr baseColWidth="10" defaultColWidth="11.42578125" defaultRowHeight="15" x14ac:dyDescent="0.25"/>
  <cols>
    <col min="1" max="1" width="28.5703125" style="1" customWidth="1"/>
    <col min="2" max="2" width="11.42578125" style="1"/>
    <col min="3" max="3" width="23.85546875" style="1" customWidth="1"/>
    <col min="4" max="4" width="5.5703125" style="1" customWidth="1"/>
    <col min="5" max="5" width="14.28515625" style="1" customWidth="1"/>
    <col min="6" max="6" width="3.140625" style="1" customWidth="1"/>
    <col min="7" max="7" width="15.28515625" style="1" customWidth="1"/>
    <col min="8" max="16384" width="11.42578125" style="1"/>
  </cols>
  <sheetData>
    <row r="1" spans="2:7" ht="52.5" customHeight="1" x14ac:dyDescent="0.25">
      <c r="B1" s="24" t="s">
        <v>2</v>
      </c>
      <c r="C1" s="25"/>
      <c r="D1" s="25"/>
      <c r="E1" s="25"/>
      <c r="F1" s="25"/>
      <c r="G1" s="25"/>
    </row>
    <row r="2" spans="2:7" ht="52.5" customHeight="1" x14ac:dyDescent="0.25">
      <c r="B2" s="26" t="s">
        <v>43</v>
      </c>
      <c r="C2" s="26"/>
      <c r="D2" s="26"/>
      <c r="E2" s="26"/>
      <c r="F2" s="26"/>
      <c r="G2" s="26"/>
    </row>
    <row r="4" spans="2:7" ht="15.75" x14ac:dyDescent="0.25">
      <c r="B4" s="2"/>
      <c r="C4" s="2"/>
      <c r="D4" s="2"/>
      <c r="E4" s="3" t="s">
        <v>0</v>
      </c>
      <c r="F4" s="4"/>
      <c r="G4" s="3" t="s">
        <v>1</v>
      </c>
    </row>
    <row r="5" spans="2:7" ht="15.75" x14ac:dyDescent="0.25">
      <c r="B5" s="2" t="str">
        <f>TEXT(C5,"jjjj")</f>
        <v>vendredi</v>
      </c>
      <c r="C5" s="5">
        <f>Hiboutik!C5</f>
        <v>45261</v>
      </c>
      <c r="D5" s="2"/>
      <c r="E5" s="11"/>
      <c r="F5" s="10"/>
      <c r="G5" s="11"/>
    </row>
    <row r="6" spans="2:7" ht="15.75" x14ac:dyDescent="0.25">
      <c r="B6" s="2" t="str">
        <f t="shared" ref="B6:B35" si="0">TEXT(C6,"jjjj")</f>
        <v>samedi</v>
      </c>
      <c r="C6" s="5">
        <f>Hiboutik!C6</f>
        <v>45262</v>
      </c>
      <c r="D6" s="2"/>
      <c r="E6" s="11"/>
      <c r="F6" s="10"/>
      <c r="G6" s="11"/>
    </row>
    <row r="7" spans="2:7" ht="15.75" x14ac:dyDescent="0.25">
      <c r="B7" s="2" t="str">
        <f t="shared" si="0"/>
        <v>dimanche</v>
      </c>
      <c r="C7" s="5">
        <f>Hiboutik!C7</f>
        <v>45263</v>
      </c>
      <c r="D7" s="2"/>
      <c r="E7" s="11"/>
      <c r="F7" s="10"/>
      <c r="G7" s="11"/>
    </row>
    <row r="8" spans="2:7" ht="15.75" x14ac:dyDescent="0.25">
      <c r="B8" s="2" t="str">
        <f t="shared" si="0"/>
        <v>lundi</v>
      </c>
      <c r="C8" s="5">
        <f>Hiboutik!C8</f>
        <v>45264</v>
      </c>
      <c r="D8" s="2"/>
      <c r="E8" s="11"/>
      <c r="F8" s="10"/>
      <c r="G8" s="11"/>
    </row>
    <row r="9" spans="2:7" ht="15.75" x14ac:dyDescent="0.25">
      <c r="B9" s="2" t="str">
        <f t="shared" si="0"/>
        <v>mardi</v>
      </c>
      <c r="C9" s="5">
        <f>Hiboutik!C9</f>
        <v>45265</v>
      </c>
      <c r="D9" s="2"/>
      <c r="E9" s="11"/>
      <c r="F9" s="10"/>
      <c r="G9" s="11"/>
    </row>
    <row r="10" spans="2:7" ht="15.75" x14ac:dyDescent="0.25">
      <c r="B10" s="2" t="str">
        <f t="shared" si="0"/>
        <v>mercredi</v>
      </c>
      <c r="C10" s="5">
        <f>Hiboutik!C10</f>
        <v>45266</v>
      </c>
      <c r="D10" s="2"/>
      <c r="E10" s="11"/>
      <c r="F10" s="10"/>
      <c r="G10" s="11"/>
    </row>
    <row r="11" spans="2:7" ht="15.75" x14ac:dyDescent="0.25">
      <c r="B11" s="2" t="str">
        <f t="shared" si="0"/>
        <v>jeudi</v>
      </c>
      <c r="C11" s="5">
        <f>Hiboutik!C11</f>
        <v>45267</v>
      </c>
      <c r="D11" s="2"/>
      <c r="E11" s="11"/>
      <c r="F11" s="10"/>
      <c r="G11" s="11"/>
    </row>
    <row r="12" spans="2:7" ht="15.75" x14ac:dyDescent="0.25">
      <c r="B12" s="2" t="str">
        <f t="shared" si="0"/>
        <v>vendredi</v>
      </c>
      <c r="C12" s="5">
        <f>Hiboutik!C12</f>
        <v>45268</v>
      </c>
      <c r="D12" s="2"/>
      <c r="E12" s="11"/>
      <c r="F12" s="10"/>
      <c r="G12" s="11"/>
    </row>
    <row r="13" spans="2:7" ht="15.75" x14ac:dyDescent="0.25">
      <c r="B13" s="2" t="str">
        <f t="shared" si="0"/>
        <v>samedi</v>
      </c>
      <c r="C13" s="5">
        <f>Hiboutik!C13</f>
        <v>45269</v>
      </c>
      <c r="D13" s="2"/>
      <c r="E13" s="11"/>
      <c r="F13" s="10"/>
      <c r="G13" s="11"/>
    </row>
    <row r="14" spans="2:7" ht="15.75" x14ac:dyDescent="0.25">
      <c r="B14" s="2" t="str">
        <f t="shared" si="0"/>
        <v>dimanche</v>
      </c>
      <c r="C14" s="5">
        <f>Hiboutik!C14</f>
        <v>45270</v>
      </c>
      <c r="D14" s="2"/>
      <c r="E14" s="11"/>
      <c r="F14" s="10"/>
      <c r="G14" s="11"/>
    </row>
    <row r="15" spans="2:7" ht="15.75" x14ac:dyDescent="0.25">
      <c r="B15" s="2" t="str">
        <f t="shared" si="0"/>
        <v>lundi</v>
      </c>
      <c r="C15" s="5">
        <f>Hiboutik!C15</f>
        <v>45271</v>
      </c>
      <c r="D15" s="2"/>
      <c r="E15" s="11"/>
      <c r="F15" s="10"/>
      <c r="G15" s="11"/>
    </row>
    <row r="16" spans="2:7" ht="15.75" x14ac:dyDescent="0.25">
      <c r="B16" s="2" t="str">
        <f t="shared" si="0"/>
        <v>mardi</v>
      </c>
      <c r="C16" s="5">
        <f>Hiboutik!C16</f>
        <v>45272</v>
      </c>
      <c r="D16" s="2"/>
      <c r="E16" s="11"/>
      <c r="F16" s="10"/>
      <c r="G16" s="11"/>
    </row>
    <row r="17" spans="2:7" ht="15.75" x14ac:dyDescent="0.25">
      <c r="B17" s="2" t="str">
        <f t="shared" si="0"/>
        <v>mercredi</v>
      </c>
      <c r="C17" s="5">
        <f>Hiboutik!C17</f>
        <v>45273</v>
      </c>
      <c r="D17" s="2"/>
      <c r="E17" s="11"/>
      <c r="F17" s="10"/>
      <c r="G17" s="11"/>
    </row>
    <row r="18" spans="2:7" ht="15.75" x14ac:dyDescent="0.25">
      <c r="B18" s="2" t="str">
        <f t="shared" si="0"/>
        <v>jeudi</v>
      </c>
      <c r="C18" s="5">
        <f>Hiboutik!C18</f>
        <v>45274</v>
      </c>
      <c r="D18" s="2"/>
      <c r="E18" s="11"/>
      <c r="F18" s="10"/>
      <c r="G18" s="11"/>
    </row>
    <row r="19" spans="2:7" ht="15.75" x14ac:dyDescent="0.25">
      <c r="B19" s="2" t="str">
        <f t="shared" si="0"/>
        <v>vendredi</v>
      </c>
      <c r="C19" s="5">
        <f>Hiboutik!C19</f>
        <v>45275</v>
      </c>
      <c r="D19" s="2"/>
      <c r="E19" s="11"/>
      <c r="F19" s="10"/>
      <c r="G19" s="11"/>
    </row>
    <row r="20" spans="2:7" ht="15.75" x14ac:dyDescent="0.25">
      <c r="B20" s="2" t="str">
        <f t="shared" si="0"/>
        <v>samedi</v>
      </c>
      <c r="C20" s="5">
        <f>Hiboutik!C20</f>
        <v>45276</v>
      </c>
      <c r="D20" s="2"/>
      <c r="E20" s="11"/>
      <c r="F20" s="10"/>
      <c r="G20" s="11"/>
    </row>
    <row r="21" spans="2:7" ht="15.75" x14ac:dyDescent="0.25">
      <c r="B21" s="2" t="str">
        <f t="shared" si="0"/>
        <v>dimanche</v>
      </c>
      <c r="C21" s="5">
        <f>Hiboutik!C21</f>
        <v>45277</v>
      </c>
      <c r="D21" s="2"/>
      <c r="E21" s="11"/>
      <c r="F21" s="10"/>
      <c r="G21" s="11"/>
    </row>
    <row r="22" spans="2:7" ht="15.75" x14ac:dyDescent="0.25">
      <c r="B22" s="2" t="str">
        <f t="shared" si="0"/>
        <v>lundi</v>
      </c>
      <c r="C22" s="5">
        <f>Hiboutik!C22</f>
        <v>45278</v>
      </c>
      <c r="D22" s="2"/>
      <c r="E22" s="11"/>
      <c r="F22" s="10"/>
      <c r="G22" s="11"/>
    </row>
    <row r="23" spans="2:7" ht="15.75" x14ac:dyDescent="0.25">
      <c r="B23" s="2" t="str">
        <f t="shared" si="0"/>
        <v>mardi</v>
      </c>
      <c r="C23" s="5">
        <f>Hiboutik!C23</f>
        <v>45279</v>
      </c>
      <c r="D23" s="2"/>
      <c r="E23" s="11"/>
      <c r="F23" s="10"/>
      <c r="G23" s="11"/>
    </row>
    <row r="24" spans="2:7" ht="15.75" x14ac:dyDescent="0.25">
      <c r="B24" s="2" t="str">
        <f t="shared" si="0"/>
        <v>mercredi</v>
      </c>
      <c r="C24" s="5">
        <f>Hiboutik!C24</f>
        <v>45280</v>
      </c>
      <c r="D24" s="2"/>
      <c r="E24" s="11"/>
      <c r="F24" s="10"/>
      <c r="G24" s="11"/>
    </row>
    <row r="25" spans="2:7" ht="15.75" x14ac:dyDescent="0.25">
      <c r="B25" s="2" t="str">
        <f t="shared" si="0"/>
        <v>jeudi</v>
      </c>
      <c r="C25" s="5">
        <f>Hiboutik!C25</f>
        <v>45281</v>
      </c>
      <c r="D25" s="2"/>
      <c r="E25" s="11"/>
      <c r="F25" s="10"/>
      <c r="G25" s="11"/>
    </row>
    <row r="26" spans="2:7" ht="15.75" x14ac:dyDescent="0.25">
      <c r="B26" s="2" t="str">
        <f t="shared" si="0"/>
        <v>vendredi</v>
      </c>
      <c r="C26" s="5">
        <f>Hiboutik!C26</f>
        <v>45282</v>
      </c>
      <c r="D26" s="2"/>
      <c r="E26" s="11"/>
      <c r="F26" s="10"/>
      <c r="G26" s="11"/>
    </row>
    <row r="27" spans="2:7" ht="15.75" x14ac:dyDescent="0.25">
      <c r="B27" s="2" t="str">
        <f t="shared" si="0"/>
        <v>samedi</v>
      </c>
      <c r="C27" s="5">
        <f>Hiboutik!C27</f>
        <v>45283</v>
      </c>
      <c r="D27" s="2"/>
      <c r="E27" s="11"/>
      <c r="F27" s="10"/>
      <c r="G27" s="11"/>
    </row>
    <row r="28" spans="2:7" ht="15.75" x14ac:dyDescent="0.25">
      <c r="B28" s="2" t="str">
        <f t="shared" si="0"/>
        <v>dimanche</v>
      </c>
      <c r="C28" s="5">
        <f>Hiboutik!C28</f>
        <v>45284</v>
      </c>
      <c r="D28" s="2"/>
      <c r="E28" s="11"/>
      <c r="F28" s="10"/>
      <c r="G28" s="11"/>
    </row>
    <row r="29" spans="2:7" ht="15.75" x14ac:dyDescent="0.25">
      <c r="B29" s="2" t="str">
        <f t="shared" si="0"/>
        <v>lundi</v>
      </c>
      <c r="C29" s="5">
        <f>Hiboutik!C29</f>
        <v>45285</v>
      </c>
      <c r="D29" s="2"/>
      <c r="E29" s="11"/>
      <c r="F29" s="10"/>
      <c r="G29" s="11"/>
    </row>
    <row r="30" spans="2:7" ht="15.75" x14ac:dyDescent="0.25">
      <c r="B30" s="2" t="str">
        <f t="shared" si="0"/>
        <v>mardi</v>
      </c>
      <c r="C30" s="5">
        <f>Hiboutik!C30</f>
        <v>45286</v>
      </c>
      <c r="D30" s="2"/>
      <c r="E30" s="11"/>
      <c r="F30" s="10"/>
      <c r="G30" s="11"/>
    </row>
    <row r="31" spans="2:7" ht="15.75" x14ac:dyDescent="0.25">
      <c r="B31" s="2" t="str">
        <f t="shared" si="0"/>
        <v>mercredi</v>
      </c>
      <c r="C31" s="5">
        <f>Hiboutik!C31</f>
        <v>45287</v>
      </c>
      <c r="D31" s="2"/>
      <c r="E31" s="11"/>
      <c r="F31" s="10"/>
      <c r="G31" s="11"/>
    </row>
    <row r="32" spans="2:7" ht="15.75" x14ac:dyDescent="0.25">
      <c r="B32" s="2" t="str">
        <f t="shared" si="0"/>
        <v>jeudi</v>
      </c>
      <c r="C32" s="5">
        <f>Hiboutik!C32</f>
        <v>45288</v>
      </c>
      <c r="D32" s="2"/>
      <c r="E32" s="11"/>
      <c r="F32" s="10"/>
      <c r="G32" s="11"/>
    </row>
    <row r="33" spans="2:7" ht="15.75" x14ac:dyDescent="0.25">
      <c r="B33" s="2" t="str">
        <f t="shared" si="0"/>
        <v>vendredi</v>
      </c>
      <c r="C33" s="5">
        <f>Hiboutik!C33</f>
        <v>45289</v>
      </c>
      <c r="D33" s="2"/>
      <c r="E33" s="11"/>
      <c r="F33" s="10"/>
      <c r="G33" s="11"/>
    </row>
    <row r="34" spans="2:7" ht="15.75" x14ac:dyDescent="0.25">
      <c r="B34" s="2" t="str">
        <f t="shared" si="0"/>
        <v>samedi</v>
      </c>
      <c r="C34" s="5">
        <f>Hiboutik!C34</f>
        <v>45290</v>
      </c>
      <c r="D34" s="2"/>
      <c r="E34" s="11"/>
      <c r="F34" s="10"/>
      <c r="G34" s="11"/>
    </row>
    <row r="35" spans="2:7" ht="15.75" x14ac:dyDescent="0.25">
      <c r="B35" s="2" t="str">
        <f t="shared" si="0"/>
        <v>dimanche</v>
      </c>
      <c r="C35" s="5">
        <f>Hiboutik!C35</f>
        <v>45291</v>
      </c>
      <c r="D35" s="2"/>
      <c r="E35" s="11"/>
      <c r="F35" s="10"/>
      <c r="G35" s="11"/>
    </row>
  </sheetData>
  <sheetProtection sheet="1" objects="1" scenarios="1" selectLockedCells="1"/>
  <mergeCells count="2">
    <mergeCell ref="B1:G1"/>
    <mergeCell ref="B2:G2"/>
  </mergeCells>
  <conditionalFormatting sqref="E5:E35">
    <cfRule type="expression" dxfId="16" priority="8">
      <formula>B5="lundi"</formula>
    </cfRule>
    <cfRule type="expression" dxfId="15" priority="9">
      <formula>B5="mardi"</formula>
    </cfRule>
  </conditionalFormatting>
  <conditionalFormatting sqref="G5:G35">
    <cfRule type="expression" dxfId="14" priority="1">
      <formula>B5="lundi"</formula>
    </cfRule>
    <cfRule type="expression" dxfId="13" priority="2">
      <formula>B5="mardi"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B56C7-64AA-411F-9847-4A9A3CF4395B}">
  <sheetPr codeName="Feuil3"/>
  <dimension ref="B1:V36"/>
  <sheetViews>
    <sheetView zoomScale="120" zoomScaleNormal="120" workbookViewId="0">
      <selection activeCell="C5" sqref="C5"/>
    </sheetView>
  </sheetViews>
  <sheetFormatPr baseColWidth="10" defaultColWidth="11.42578125" defaultRowHeight="15" x14ac:dyDescent="0.25"/>
  <cols>
    <col min="1" max="1" width="14.5703125" style="1" customWidth="1"/>
    <col min="2" max="2" width="11.42578125" style="1"/>
    <col min="3" max="3" width="14.7109375" style="1" customWidth="1"/>
    <col min="4" max="4" width="9.140625" style="1" customWidth="1"/>
    <col min="5" max="5" width="15.42578125" style="1" customWidth="1"/>
    <col min="6" max="6" width="3" style="1" customWidth="1"/>
    <col min="7" max="7" width="15.42578125" style="1" customWidth="1"/>
    <col min="8" max="8" width="3" style="1" customWidth="1"/>
    <col min="9" max="9" width="15.42578125" style="1" customWidth="1"/>
    <col min="10" max="10" width="3" style="1" customWidth="1"/>
    <col min="11" max="11" width="15.42578125" style="1" customWidth="1"/>
    <col min="12" max="12" width="3" style="1" customWidth="1"/>
    <col min="13" max="13" width="15.42578125" style="1" customWidth="1"/>
    <col min="14" max="14" width="11.42578125" style="1"/>
    <col min="15" max="15" width="3.5703125" style="1" customWidth="1"/>
    <col min="16" max="16" width="15.85546875" style="1" customWidth="1"/>
    <col min="17" max="17" width="1.28515625" style="1" customWidth="1"/>
    <col min="18" max="18" width="15.85546875" style="1" customWidth="1"/>
    <col min="19" max="19" width="1.28515625" style="1" customWidth="1"/>
    <col min="20" max="20" width="15.85546875" style="1" customWidth="1"/>
    <col min="21" max="21" width="1.28515625" style="1" customWidth="1"/>
    <col min="22" max="22" width="15.85546875" style="1" customWidth="1"/>
    <col min="23" max="24" width="3.5703125" style="1" customWidth="1"/>
    <col min="25" max="16384" width="11.42578125" style="1"/>
  </cols>
  <sheetData>
    <row r="1" spans="2:22" ht="52.5" customHeight="1" x14ac:dyDescent="0.25">
      <c r="B1" s="24" t="s">
        <v>3</v>
      </c>
      <c r="C1" s="24"/>
      <c r="D1" s="24"/>
      <c r="E1" s="24"/>
      <c r="F1" s="24"/>
      <c r="G1" s="24"/>
      <c r="H1" s="24"/>
      <c r="I1" s="24"/>
      <c r="J1" s="24"/>
      <c r="K1" s="24"/>
    </row>
    <row r="2" spans="2:22" ht="52.5" customHeight="1" x14ac:dyDescent="0.25">
      <c r="B2" s="26" t="s">
        <v>44</v>
      </c>
      <c r="C2" s="24"/>
      <c r="D2" s="24"/>
      <c r="E2" s="24"/>
      <c r="F2" s="24"/>
      <c r="G2" s="24"/>
      <c r="H2" s="24"/>
      <c r="I2" s="24"/>
      <c r="J2" s="24"/>
      <c r="K2" s="24"/>
    </row>
    <row r="4" spans="2:22" ht="15.75" x14ac:dyDescent="0.25">
      <c r="B4" s="2"/>
      <c r="C4" s="2"/>
      <c r="D4" s="2"/>
      <c r="E4" s="3" t="s">
        <v>4</v>
      </c>
      <c r="F4" s="4"/>
      <c r="G4" s="3" t="s">
        <v>5</v>
      </c>
      <c r="H4" s="2"/>
      <c r="I4" s="3" t="s">
        <v>6</v>
      </c>
      <c r="J4" s="2"/>
      <c r="K4" s="3" t="s">
        <v>7</v>
      </c>
      <c r="M4" s="3" t="s">
        <v>26</v>
      </c>
      <c r="P4" s="3" t="s">
        <v>45</v>
      </c>
      <c r="R4" s="3" t="s">
        <v>46</v>
      </c>
      <c r="T4" s="3" t="s">
        <v>47</v>
      </c>
      <c r="V4" s="3" t="s">
        <v>48</v>
      </c>
    </row>
    <row r="5" spans="2:22" ht="15.75" x14ac:dyDescent="0.25">
      <c r="B5" s="2" t="str">
        <f>TEXT(C5,"jjjj")</f>
        <v>vendredi</v>
      </c>
      <c r="C5" s="5">
        <v>45261</v>
      </c>
      <c r="D5" s="2"/>
      <c r="E5" s="12"/>
      <c r="F5" s="6"/>
      <c r="G5" s="12"/>
      <c r="H5" s="2"/>
      <c r="I5" s="12"/>
      <c r="J5" s="2"/>
      <c r="K5" s="12"/>
      <c r="M5" s="12"/>
      <c r="N5" s="23" t="str">
        <f t="shared" ref="N5:N34" ca="1" si="0">IF(WEEKDAY(C5,1)=7,SUM(OFFSET(M5,,,IF(DAY(C5)&lt;7,-DAY(C5),-5))),"")</f>
        <v/>
      </c>
      <c r="P5" s="12">
        <f>IFERROR(+E5+G5+I5+K5,"")</f>
        <v>0</v>
      </c>
      <c r="R5" s="12">
        <f>IFERROR(I5+K5,"")</f>
        <v>0</v>
      </c>
      <c r="T5" s="12">
        <f>IFERROR(E5+I5,"")</f>
        <v>0</v>
      </c>
      <c r="V5" s="12">
        <f>IFERROR(G5+K5,"")</f>
        <v>0</v>
      </c>
    </row>
    <row r="6" spans="2:22" ht="15.75" x14ac:dyDescent="0.25">
      <c r="B6" s="2" t="str">
        <f t="shared" ref="B6:B35" si="1">TEXT(C6,"jjjj")</f>
        <v>samedi</v>
      </c>
      <c r="C6" s="5">
        <f>C5+1</f>
        <v>45262</v>
      </c>
      <c r="D6" s="2"/>
      <c r="E6" s="12"/>
      <c r="F6" s="6"/>
      <c r="G6" s="12"/>
      <c r="H6" s="2"/>
      <c r="I6" s="12"/>
      <c r="J6" s="2"/>
      <c r="K6" s="12"/>
      <c r="M6" s="12"/>
      <c r="N6" s="23">
        <f t="shared" ca="1" si="0"/>
        <v>0</v>
      </c>
      <c r="P6" s="12">
        <f t="shared" ref="P6:P35" si="2">IFERROR(+E6+G6+I6+K6,"")</f>
        <v>0</v>
      </c>
      <c r="R6" s="12">
        <f t="shared" ref="R6:R35" si="3">IFERROR(I6+K6,"")</f>
        <v>0</v>
      </c>
      <c r="T6" s="12">
        <f t="shared" ref="T6:T35" si="4">IFERROR(E6+I6,"")</f>
        <v>0</v>
      </c>
      <c r="V6" s="12">
        <f t="shared" ref="V6:V35" si="5">IFERROR(G6+K6,"")</f>
        <v>0</v>
      </c>
    </row>
    <row r="7" spans="2:22" ht="15.75" x14ac:dyDescent="0.25">
      <c r="B7" s="2" t="str">
        <f t="shared" si="1"/>
        <v>dimanche</v>
      </c>
      <c r="C7" s="5">
        <f t="shared" ref="C7:C32" si="6">C6+1</f>
        <v>45263</v>
      </c>
      <c r="D7" s="2"/>
      <c r="E7" s="12"/>
      <c r="F7" s="6"/>
      <c r="G7" s="12"/>
      <c r="H7" s="2"/>
      <c r="I7" s="12"/>
      <c r="J7" s="2"/>
      <c r="K7" s="12"/>
      <c r="M7" s="12"/>
      <c r="N7" s="23" t="str">
        <f t="shared" ca="1" si="0"/>
        <v/>
      </c>
      <c r="P7" s="12">
        <f t="shared" si="2"/>
        <v>0</v>
      </c>
      <c r="R7" s="12">
        <f t="shared" si="3"/>
        <v>0</v>
      </c>
      <c r="T7" s="12">
        <f t="shared" si="4"/>
        <v>0</v>
      </c>
      <c r="V7" s="12">
        <f t="shared" si="5"/>
        <v>0</v>
      </c>
    </row>
    <row r="8" spans="2:22" ht="15.75" x14ac:dyDescent="0.25">
      <c r="B8" s="2" t="str">
        <f t="shared" si="1"/>
        <v>lundi</v>
      </c>
      <c r="C8" s="5">
        <f t="shared" si="6"/>
        <v>45264</v>
      </c>
      <c r="D8" s="2"/>
      <c r="E8" s="12"/>
      <c r="F8" s="6"/>
      <c r="G8" s="12"/>
      <c r="H8" s="2"/>
      <c r="I8" s="12"/>
      <c r="J8" s="2"/>
      <c r="K8" s="12"/>
      <c r="M8" s="12"/>
      <c r="N8" s="23" t="str">
        <f t="shared" ca="1" si="0"/>
        <v/>
      </c>
      <c r="P8" s="12">
        <f t="shared" si="2"/>
        <v>0</v>
      </c>
      <c r="R8" s="12">
        <f t="shared" si="3"/>
        <v>0</v>
      </c>
      <c r="T8" s="12">
        <f t="shared" si="4"/>
        <v>0</v>
      </c>
      <c r="V8" s="12">
        <f t="shared" si="5"/>
        <v>0</v>
      </c>
    </row>
    <row r="9" spans="2:22" ht="15.75" x14ac:dyDescent="0.25">
      <c r="B9" s="2" t="str">
        <f t="shared" si="1"/>
        <v>mardi</v>
      </c>
      <c r="C9" s="5">
        <f t="shared" si="6"/>
        <v>45265</v>
      </c>
      <c r="D9" s="2"/>
      <c r="E9" s="12"/>
      <c r="F9" s="6"/>
      <c r="G9" s="12"/>
      <c r="H9" s="2"/>
      <c r="I9" s="12"/>
      <c r="J9" s="2"/>
      <c r="K9" s="12"/>
      <c r="M9" s="12"/>
      <c r="N9" s="23" t="str">
        <f t="shared" ca="1" si="0"/>
        <v/>
      </c>
      <c r="P9" s="12">
        <f t="shared" si="2"/>
        <v>0</v>
      </c>
      <c r="R9" s="12">
        <f t="shared" si="3"/>
        <v>0</v>
      </c>
      <c r="T9" s="12">
        <f t="shared" si="4"/>
        <v>0</v>
      </c>
      <c r="V9" s="12">
        <f t="shared" si="5"/>
        <v>0</v>
      </c>
    </row>
    <row r="10" spans="2:22" ht="15.75" x14ac:dyDescent="0.25">
      <c r="B10" s="2" t="str">
        <f t="shared" si="1"/>
        <v>mercredi</v>
      </c>
      <c r="C10" s="5">
        <f t="shared" si="6"/>
        <v>45266</v>
      </c>
      <c r="D10" s="2"/>
      <c r="E10" s="12"/>
      <c r="F10" s="6"/>
      <c r="G10" s="12"/>
      <c r="H10" s="2"/>
      <c r="I10" s="12"/>
      <c r="J10" s="2"/>
      <c r="K10" s="12"/>
      <c r="M10" s="12"/>
      <c r="N10" s="23" t="str">
        <f t="shared" ca="1" si="0"/>
        <v/>
      </c>
      <c r="P10" s="12">
        <f t="shared" si="2"/>
        <v>0</v>
      </c>
      <c r="R10" s="12">
        <f t="shared" si="3"/>
        <v>0</v>
      </c>
      <c r="T10" s="12">
        <f t="shared" si="4"/>
        <v>0</v>
      </c>
      <c r="V10" s="12">
        <f t="shared" si="5"/>
        <v>0</v>
      </c>
    </row>
    <row r="11" spans="2:22" ht="15.75" x14ac:dyDescent="0.25">
      <c r="B11" s="2" t="str">
        <f t="shared" si="1"/>
        <v>jeudi</v>
      </c>
      <c r="C11" s="5">
        <f t="shared" si="6"/>
        <v>45267</v>
      </c>
      <c r="D11" s="2"/>
      <c r="E11" s="12"/>
      <c r="F11" s="6"/>
      <c r="G11" s="12"/>
      <c r="H11" s="2"/>
      <c r="I11" s="12"/>
      <c r="J11" s="2"/>
      <c r="K11" s="12"/>
      <c r="M11" s="12"/>
      <c r="N11" s="23" t="str">
        <f t="shared" ca="1" si="0"/>
        <v/>
      </c>
      <c r="P11" s="12">
        <f t="shared" si="2"/>
        <v>0</v>
      </c>
      <c r="R11" s="12">
        <f t="shared" si="3"/>
        <v>0</v>
      </c>
      <c r="T11" s="12">
        <f t="shared" si="4"/>
        <v>0</v>
      </c>
      <c r="V11" s="12">
        <f t="shared" si="5"/>
        <v>0</v>
      </c>
    </row>
    <row r="12" spans="2:22" ht="15.75" x14ac:dyDescent="0.25">
      <c r="B12" s="2" t="str">
        <f t="shared" si="1"/>
        <v>vendredi</v>
      </c>
      <c r="C12" s="5">
        <f t="shared" si="6"/>
        <v>45268</v>
      </c>
      <c r="D12" s="2"/>
      <c r="E12" s="12"/>
      <c r="F12" s="6"/>
      <c r="G12" s="12"/>
      <c r="H12" s="2"/>
      <c r="I12" s="12"/>
      <c r="J12" s="2"/>
      <c r="K12" s="12"/>
      <c r="M12" s="12"/>
      <c r="N12" s="23" t="str">
        <f t="shared" ca="1" si="0"/>
        <v/>
      </c>
      <c r="P12" s="12">
        <f t="shared" si="2"/>
        <v>0</v>
      </c>
      <c r="R12" s="12">
        <f t="shared" si="3"/>
        <v>0</v>
      </c>
      <c r="T12" s="12">
        <f t="shared" si="4"/>
        <v>0</v>
      </c>
      <c r="V12" s="12">
        <f t="shared" si="5"/>
        <v>0</v>
      </c>
    </row>
    <row r="13" spans="2:22" ht="15.75" x14ac:dyDescent="0.25">
      <c r="B13" s="2" t="str">
        <f t="shared" si="1"/>
        <v>samedi</v>
      </c>
      <c r="C13" s="5">
        <f t="shared" si="6"/>
        <v>45269</v>
      </c>
      <c r="D13" s="2"/>
      <c r="E13" s="12"/>
      <c r="F13" s="6"/>
      <c r="G13" s="12"/>
      <c r="H13" s="2"/>
      <c r="I13" s="12"/>
      <c r="J13" s="2"/>
      <c r="K13" s="12"/>
      <c r="M13" s="12"/>
      <c r="N13" s="23">
        <f t="shared" ca="1" si="0"/>
        <v>0</v>
      </c>
      <c r="P13" s="12">
        <f t="shared" si="2"/>
        <v>0</v>
      </c>
      <c r="R13" s="12">
        <f t="shared" si="3"/>
        <v>0</v>
      </c>
      <c r="T13" s="12">
        <f t="shared" si="4"/>
        <v>0</v>
      </c>
      <c r="V13" s="12">
        <f t="shared" si="5"/>
        <v>0</v>
      </c>
    </row>
    <row r="14" spans="2:22" ht="15.75" x14ac:dyDescent="0.25">
      <c r="B14" s="2" t="str">
        <f t="shared" si="1"/>
        <v>dimanche</v>
      </c>
      <c r="C14" s="5">
        <f t="shared" si="6"/>
        <v>45270</v>
      </c>
      <c r="D14" s="2"/>
      <c r="E14" s="12"/>
      <c r="F14" s="6"/>
      <c r="G14" s="12"/>
      <c r="H14" s="2"/>
      <c r="I14" s="12"/>
      <c r="J14" s="2"/>
      <c r="K14" s="12"/>
      <c r="M14" s="12"/>
      <c r="N14" s="23" t="str">
        <f t="shared" ca="1" si="0"/>
        <v/>
      </c>
      <c r="P14" s="12">
        <f t="shared" si="2"/>
        <v>0</v>
      </c>
      <c r="R14" s="12">
        <f t="shared" si="3"/>
        <v>0</v>
      </c>
      <c r="T14" s="12">
        <f t="shared" si="4"/>
        <v>0</v>
      </c>
      <c r="V14" s="12">
        <f t="shared" si="5"/>
        <v>0</v>
      </c>
    </row>
    <row r="15" spans="2:22" ht="15.75" x14ac:dyDescent="0.25">
      <c r="B15" s="2" t="str">
        <f t="shared" si="1"/>
        <v>lundi</v>
      </c>
      <c r="C15" s="5">
        <f t="shared" si="6"/>
        <v>45271</v>
      </c>
      <c r="D15" s="2"/>
      <c r="E15" s="12"/>
      <c r="F15" s="6"/>
      <c r="G15" s="12"/>
      <c r="H15" s="2"/>
      <c r="I15" s="12"/>
      <c r="J15" s="2"/>
      <c r="K15" s="12"/>
      <c r="M15" s="12"/>
      <c r="N15" s="23" t="str">
        <f t="shared" ca="1" si="0"/>
        <v/>
      </c>
      <c r="P15" s="12">
        <f t="shared" si="2"/>
        <v>0</v>
      </c>
      <c r="R15" s="12">
        <f t="shared" si="3"/>
        <v>0</v>
      </c>
      <c r="T15" s="12">
        <f t="shared" si="4"/>
        <v>0</v>
      </c>
      <c r="V15" s="12">
        <f t="shared" si="5"/>
        <v>0</v>
      </c>
    </row>
    <row r="16" spans="2:22" ht="15.75" x14ac:dyDescent="0.25">
      <c r="B16" s="2" t="str">
        <f t="shared" si="1"/>
        <v>mardi</v>
      </c>
      <c r="C16" s="5">
        <f t="shared" si="6"/>
        <v>45272</v>
      </c>
      <c r="D16" s="2"/>
      <c r="E16" s="12"/>
      <c r="F16" s="6"/>
      <c r="G16" s="12"/>
      <c r="H16" s="2"/>
      <c r="I16" s="12"/>
      <c r="J16" s="2"/>
      <c r="K16" s="12"/>
      <c r="M16" s="12"/>
      <c r="N16" s="23" t="str">
        <f t="shared" ca="1" si="0"/>
        <v/>
      </c>
      <c r="P16" s="12">
        <f t="shared" si="2"/>
        <v>0</v>
      </c>
      <c r="R16" s="12">
        <f t="shared" si="3"/>
        <v>0</v>
      </c>
      <c r="T16" s="12">
        <f t="shared" si="4"/>
        <v>0</v>
      </c>
      <c r="V16" s="12">
        <f t="shared" si="5"/>
        <v>0</v>
      </c>
    </row>
    <row r="17" spans="2:22" ht="15.75" x14ac:dyDescent="0.25">
      <c r="B17" s="2" t="str">
        <f t="shared" si="1"/>
        <v>mercredi</v>
      </c>
      <c r="C17" s="5">
        <f t="shared" si="6"/>
        <v>45273</v>
      </c>
      <c r="D17" s="2"/>
      <c r="E17" s="12"/>
      <c r="F17" s="6"/>
      <c r="G17" s="12"/>
      <c r="H17" s="2"/>
      <c r="I17" s="12"/>
      <c r="J17" s="2"/>
      <c r="K17" s="12"/>
      <c r="M17" s="12"/>
      <c r="N17" s="23" t="str">
        <f t="shared" ca="1" si="0"/>
        <v/>
      </c>
      <c r="P17" s="12">
        <f t="shared" si="2"/>
        <v>0</v>
      </c>
      <c r="R17" s="12">
        <f t="shared" si="3"/>
        <v>0</v>
      </c>
      <c r="T17" s="12">
        <f t="shared" si="4"/>
        <v>0</v>
      </c>
      <c r="V17" s="12">
        <f t="shared" si="5"/>
        <v>0</v>
      </c>
    </row>
    <row r="18" spans="2:22" ht="15.75" x14ac:dyDescent="0.25">
      <c r="B18" s="2" t="str">
        <f t="shared" si="1"/>
        <v>jeudi</v>
      </c>
      <c r="C18" s="5">
        <f t="shared" si="6"/>
        <v>45274</v>
      </c>
      <c r="D18" s="2"/>
      <c r="E18" s="12"/>
      <c r="F18" s="6"/>
      <c r="G18" s="12"/>
      <c r="H18" s="2"/>
      <c r="I18" s="12"/>
      <c r="J18" s="2"/>
      <c r="K18" s="12"/>
      <c r="M18" s="12"/>
      <c r="N18" s="23" t="str">
        <f t="shared" ca="1" si="0"/>
        <v/>
      </c>
      <c r="P18" s="12">
        <f t="shared" si="2"/>
        <v>0</v>
      </c>
      <c r="R18" s="12">
        <f t="shared" si="3"/>
        <v>0</v>
      </c>
      <c r="T18" s="12">
        <f t="shared" si="4"/>
        <v>0</v>
      </c>
      <c r="V18" s="12">
        <f t="shared" si="5"/>
        <v>0</v>
      </c>
    </row>
    <row r="19" spans="2:22" ht="15.75" x14ac:dyDescent="0.25">
      <c r="B19" s="2" t="str">
        <f t="shared" si="1"/>
        <v>vendredi</v>
      </c>
      <c r="C19" s="5">
        <f t="shared" si="6"/>
        <v>45275</v>
      </c>
      <c r="D19" s="2"/>
      <c r="E19" s="12"/>
      <c r="F19" s="6"/>
      <c r="G19" s="12"/>
      <c r="H19" s="2"/>
      <c r="I19" s="12"/>
      <c r="J19" s="2"/>
      <c r="K19" s="12"/>
      <c r="M19" s="12"/>
      <c r="N19" s="23" t="str">
        <f t="shared" ca="1" si="0"/>
        <v/>
      </c>
      <c r="P19" s="12">
        <f t="shared" si="2"/>
        <v>0</v>
      </c>
      <c r="R19" s="12">
        <f t="shared" si="3"/>
        <v>0</v>
      </c>
      <c r="T19" s="12">
        <f t="shared" si="4"/>
        <v>0</v>
      </c>
      <c r="V19" s="12">
        <f t="shared" si="5"/>
        <v>0</v>
      </c>
    </row>
    <row r="20" spans="2:22" ht="15.75" x14ac:dyDescent="0.25">
      <c r="B20" s="2" t="str">
        <f t="shared" si="1"/>
        <v>samedi</v>
      </c>
      <c r="C20" s="5">
        <f t="shared" si="6"/>
        <v>45276</v>
      </c>
      <c r="D20" s="2"/>
      <c r="E20" s="12"/>
      <c r="F20" s="6"/>
      <c r="G20" s="12"/>
      <c r="H20" s="2"/>
      <c r="I20" s="12"/>
      <c r="J20" s="2"/>
      <c r="K20" s="12"/>
      <c r="M20" s="12"/>
      <c r="N20" s="23">
        <f t="shared" ca="1" si="0"/>
        <v>0</v>
      </c>
      <c r="P20" s="12">
        <f t="shared" si="2"/>
        <v>0</v>
      </c>
      <c r="R20" s="12">
        <f t="shared" si="3"/>
        <v>0</v>
      </c>
      <c r="T20" s="12">
        <f t="shared" si="4"/>
        <v>0</v>
      </c>
      <c r="V20" s="12">
        <f t="shared" si="5"/>
        <v>0</v>
      </c>
    </row>
    <row r="21" spans="2:22" ht="15.75" x14ac:dyDescent="0.25">
      <c r="B21" s="2" t="str">
        <f t="shared" si="1"/>
        <v>dimanche</v>
      </c>
      <c r="C21" s="5">
        <f t="shared" si="6"/>
        <v>45277</v>
      </c>
      <c r="D21" s="2"/>
      <c r="E21" s="12"/>
      <c r="F21" s="6"/>
      <c r="G21" s="12"/>
      <c r="H21" s="2"/>
      <c r="I21" s="12"/>
      <c r="J21" s="2"/>
      <c r="K21" s="12"/>
      <c r="M21" s="12"/>
      <c r="N21" s="23" t="str">
        <f t="shared" ca="1" si="0"/>
        <v/>
      </c>
      <c r="P21" s="12">
        <f t="shared" si="2"/>
        <v>0</v>
      </c>
      <c r="R21" s="12">
        <f t="shared" si="3"/>
        <v>0</v>
      </c>
      <c r="T21" s="12">
        <f t="shared" si="4"/>
        <v>0</v>
      </c>
      <c r="V21" s="12">
        <f t="shared" si="5"/>
        <v>0</v>
      </c>
    </row>
    <row r="22" spans="2:22" ht="15.75" x14ac:dyDescent="0.25">
      <c r="B22" s="2" t="str">
        <f t="shared" si="1"/>
        <v>lundi</v>
      </c>
      <c r="C22" s="5">
        <f t="shared" si="6"/>
        <v>45278</v>
      </c>
      <c r="D22" s="2"/>
      <c r="E22" s="12"/>
      <c r="F22" s="6"/>
      <c r="G22" s="12"/>
      <c r="H22" s="2"/>
      <c r="I22" s="12"/>
      <c r="J22" s="2"/>
      <c r="K22" s="12"/>
      <c r="M22" s="12"/>
      <c r="N22" s="23" t="str">
        <f t="shared" ca="1" si="0"/>
        <v/>
      </c>
      <c r="P22" s="12">
        <f t="shared" si="2"/>
        <v>0</v>
      </c>
      <c r="R22" s="12">
        <f t="shared" si="3"/>
        <v>0</v>
      </c>
      <c r="T22" s="12">
        <f t="shared" si="4"/>
        <v>0</v>
      </c>
      <c r="V22" s="12">
        <f t="shared" si="5"/>
        <v>0</v>
      </c>
    </row>
    <row r="23" spans="2:22" ht="15.75" x14ac:dyDescent="0.25">
      <c r="B23" s="2" t="str">
        <f t="shared" si="1"/>
        <v>mardi</v>
      </c>
      <c r="C23" s="5">
        <f t="shared" si="6"/>
        <v>45279</v>
      </c>
      <c r="D23" s="2"/>
      <c r="E23" s="12"/>
      <c r="F23" s="6"/>
      <c r="G23" s="12"/>
      <c r="H23" s="2"/>
      <c r="I23" s="12"/>
      <c r="J23" s="2"/>
      <c r="K23" s="12"/>
      <c r="M23" s="12"/>
      <c r="N23" s="23" t="str">
        <f t="shared" ca="1" si="0"/>
        <v/>
      </c>
      <c r="P23" s="12">
        <f t="shared" si="2"/>
        <v>0</v>
      </c>
      <c r="R23" s="12">
        <f t="shared" si="3"/>
        <v>0</v>
      </c>
      <c r="T23" s="12">
        <f t="shared" si="4"/>
        <v>0</v>
      </c>
      <c r="V23" s="12">
        <f t="shared" si="5"/>
        <v>0</v>
      </c>
    </row>
    <row r="24" spans="2:22" ht="15.75" x14ac:dyDescent="0.25">
      <c r="B24" s="2" t="str">
        <f t="shared" si="1"/>
        <v>mercredi</v>
      </c>
      <c r="C24" s="5">
        <f t="shared" si="6"/>
        <v>45280</v>
      </c>
      <c r="D24" s="2"/>
      <c r="E24" s="12"/>
      <c r="F24" s="6"/>
      <c r="G24" s="12"/>
      <c r="H24" s="2"/>
      <c r="I24" s="12"/>
      <c r="J24" s="2"/>
      <c r="K24" s="12"/>
      <c r="M24" s="12"/>
      <c r="N24" s="23" t="str">
        <f t="shared" ca="1" si="0"/>
        <v/>
      </c>
      <c r="P24" s="12">
        <f t="shared" si="2"/>
        <v>0</v>
      </c>
      <c r="R24" s="12">
        <f t="shared" si="3"/>
        <v>0</v>
      </c>
      <c r="T24" s="12">
        <f t="shared" si="4"/>
        <v>0</v>
      </c>
      <c r="V24" s="12">
        <f t="shared" si="5"/>
        <v>0</v>
      </c>
    </row>
    <row r="25" spans="2:22" ht="15.75" x14ac:dyDescent="0.25">
      <c r="B25" s="2" t="str">
        <f t="shared" si="1"/>
        <v>jeudi</v>
      </c>
      <c r="C25" s="5">
        <f t="shared" si="6"/>
        <v>45281</v>
      </c>
      <c r="D25" s="2"/>
      <c r="E25" s="12"/>
      <c r="F25" s="6"/>
      <c r="G25" s="12"/>
      <c r="H25" s="2"/>
      <c r="I25" s="12"/>
      <c r="J25" s="2"/>
      <c r="K25" s="12"/>
      <c r="M25" s="12"/>
      <c r="N25" s="23" t="str">
        <f t="shared" ca="1" si="0"/>
        <v/>
      </c>
      <c r="P25" s="12">
        <f t="shared" si="2"/>
        <v>0</v>
      </c>
      <c r="R25" s="12">
        <f t="shared" si="3"/>
        <v>0</v>
      </c>
      <c r="T25" s="12">
        <f t="shared" si="4"/>
        <v>0</v>
      </c>
      <c r="V25" s="12">
        <f t="shared" si="5"/>
        <v>0</v>
      </c>
    </row>
    <row r="26" spans="2:22" ht="15.75" x14ac:dyDescent="0.25">
      <c r="B26" s="2" t="str">
        <f t="shared" si="1"/>
        <v>vendredi</v>
      </c>
      <c r="C26" s="5">
        <f t="shared" si="6"/>
        <v>45282</v>
      </c>
      <c r="D26" s="2"/>
      <c r="E26" s="12"/>
      <c r="F26" s="6"/>
      <c r="G26" s="12"/>
      <c r="H26" s="2"/>
      <c r="I26" s="12"/>
      <c r="J26" s="2"/>
      <c r="K26" s="12"/>
      <c r="M26" s="12"/>
      <c r="N26" s="23" t="str">
        <f t="shared" ca="1" si="0"/>
        <v/>
      </c>
      <c r="P26" s="12">
        <f t="shared" si="2"/>
        <v>0</v>
      </c>
      <c r="R26" s="12">
        <f t="shared" si="3"/>
        <v>0</v>
      </c>
      <c r="T26" s="12">
        <f t="shared" si="4"/>
        <v>0</v>
      </c>
      <c r="V26" s="12">
        <f t="shared" si="5"/>
        <v>0</v>
      </c>
    </row>
    <row r="27" spans="2:22" ht="15.75" x14ac:dyDescent="0.25">
      <c r="B27" s="2" t="str">
        <f t="shared" si="1"/>
        <v>samedi</v>
      </c>
      <c r="C27" s="5">
        <f t="shared" si="6"/>
        <v>45283</v>
      </c>
      <c r="D27" s="2"/>
      <c r="E27" s="12"/>
      <c r="F27" s="6"/>
      <c r="G27" s="12"/>
      <c r="H27" s="2"/>
      <c r="I27" s="12"/>
      <c r="J27" s="2"/>
      <c r="K27" s="12"/>
      <c r="M27" s="12"/>
      <c r="N27" s="23">
        <f t="shared" ca="1" si="0"/>
        <v>0</v>
      </c>
      <c r="P27" s="12">
        <f t="shared" si="2"/>
        <v>0</v>
      </c>
      <c r="R27" s="12">
        <f t="shared" si="3"/>
        <v>0</v>
      </c>
      <c r="T27" s="12">
        <f t="shared" si="4"/>
        <v>0</v>
      </c>
      <c r="V27" s="12">
        <f t="shared" si="5"/>
        <v>0</v>
      </c>
    </row>
    <row r="28" spans="2:22" ht="15.75" x14ac:dyDescent="0.25">
      <c r="B28" s="2" t="str">
        <f t="shared" si="1"/>
        <v>dimanche</v>
      </c>
      <c r="C28" s="5">
        <f t="shared" si="6"/>
        <v>45284</v>
      </c>
      <c r="D28" s="2"/>
      <c r="E28" s="12"/>
      <c r="F28" s="6"/>
      <c r="G28" s="12"/>
      <c r="H28" s="2"/>
      <c r="I28" s="12"/>
      <c r="J28" s="2"/>
      <c r="K28" s="12"/>
      <c r="M28" s="12"/>
      <c r="N28" s="23" t="str">
        <f t="shared" ca="1" si="0"/>
        <v/>
      </c>
      <c r="P28" s="12">
        <f t="shared" si="2"/>
        <v>0</v>
      </c>
      <c r="R28" s="12">
        <f t="shared" si="3"/>
        <v>0</v>
      </c>
      <c r="T28" s="12">
        <f t="shared" si="4"/>
        <v>0</v>
      </c>
      <c r="V28" s="12">
        <f t="shared" si="5"/>
        <v>0</v>
      </c>
    </row>
    <row r="29" spans="2:22" ht="15.75" x14ac:dyDescent="0.25">
      <c r="B29" s="2" t="str">
        <f t="shared" si="1"/>
        <v>lundi</v>
      </c>
      <c r="C29" s="5">
        <f t="shared" si="6"/>
        <v>45285</v>
      </c>
      <c r="D29" s="2"/>
      <c r="E29" s="12"/>
      <c r="F29" s="6"/>
      <c r="G29" s="12"/>
      <c r="H29" s="2"/>
      <c r="I29" s="12"/>
      <c r="J29" s="2"/>
      <c r="K29" s="12"/>
      <c r="M29" s="12"/>
      <c r="N29" s="23" t="str">
        <f t="shared" ca="1" si="0"/>
        <v/>
      </c>
      <c r="P29" s="12">
        <f t="shared" si="2"/>
        <v>0</v>
      </c>
      <c r="R29" s="12">
        <f t="shared" si="3"/>
        <v>0</v>
      </c>
      <c r="T29" s="12">
        <f t="shared" si="4"/>
        <v>0</v>
      </c>
      <c r="V29" s="12">
        <f t="shared" si="5"/>
        <v>0</v>
      </c>
    </row>
    <row r="30" spans="2:22" ht="15.75" x14ac:dyDescent="0.25">
      <c r="B30" s="2" t="str">
        <f t="shared" si="1"/>
        <v>mardi</v>
      </c>
      <c r="C30" s="5">
        <f t="shared" si="6"/>
        <v>45286</v>
      </c>
      <c r="D30" s="2"/>
      <c r="E30" s="12"/>
      <c r="F30" s="6"/>
      <c r="G30" s="12"/>
      <c r="H30" s="2"/>
      <c r="I30" s="12"/>
      <c r="J30" s="2"/>
      <c r="K30" s="12"/>
      <c r="M30" s="12"/>
      <c r="N30" s="23" t="str">
        <f t="shared" ca="1" si="0"/>
        <v/>
      </c>
      <c r="P30" s="12">
        <f t="shared" si="2"/>
        <v>0</v>
      </c>
      <c r="R30" s="12">
        <f t="shared" si="3"/>
        <v>0</v>
      </c>
      <c r="T30" s="12">
        <f t="shared" si="4"/>
        <v>0</v>
      </c>
      <c r="V30" s="12">
        <f t="shared" si="5"/>
        <v>0</v>
      </c>
    </row>
    <row r="31" spans="2:22" ht="15.75" x14ac:dyDescent="0.25">
      <c r="B31" s="2" t="str">
        <f t="shared" si="1"/>
        <v>mercredi</v>
      </c>
      <c r="C31" s="5">
        <f t="shared" si="6"/>
        <v>45287</v>
      </c>
      <c r="D31" s="2"/>
      <c r="E31" s="12"/>
      <c r="F31" s="6"/>
      <c r="G31" s="12"/>
      <c r="H31" s="2"/>
      <c r="I31" s="12"/>
      <c r="J31" s="2"/>
      <c r="K31" s="12"/>
      <c r="M31" s="12"/>
      <c r="N31" s="23" t="str">
        <f t="shared" ca="1" si="0"/>
        <v/>
      </c>
      <c r="P31" s="12">
        <f t="shared" si="2"/>
        <v>0</v>
      </c>
      <c r="R31" s="12">
        <f t="shared" si="3"/>
        <v>0</v>
      </c>
      <c r="T31" s="12">
        <f t="shared" si="4"/>
        <v>0</v>
      </c>
      <c r="V31" s="12">
        <f t="shared" si="5"/>
        <v>0</v>
      </c>
    </row>
    <row r="32" spans="2:22" ht="15.75" x14ac:dyDescent="0.25">
      <c r="B32" s="2" t="str">
        <f t="shared" si="1"/>
        <v>jeudi</v>
      </c>
      <c r="C32" s="5">
        <f t="shared" si="6"/>
        <v>45288</v>
      </c>
      <c r="D32" s="2"/>
      <c r="E32" s="12"/>
      <c r="F32" s="6"/>
      <c r="G32" s="12"/>
      <c r="H32" s="2"/>
      <c r="I32" s="12"/>
      <c r="J32" s="2"/>
      <c r="K32" s="12"/>
      <c r="M32" s="12"/>
      <c r="N32" s="23" t="str">
        <f t="shared" ca="1" si="0"/>
        <v/>
      </c>
      <c r="P32" s="12">
        <f t="shared" si="2"/>
        <v>0</v>
      </c>
      <c r="R32" s="12">
        <f t="shared" si="3"/>
        <v>0</v>
      </c>
      <c r="T32" s="12">
        <f t="shared" si="4"/>
        <v>0</v>
      </c>
      <c r="V32" s="12">
        <f t="shared" si="5"/>
        <v>0</v>
      </c>
    </row>
    <row r="33" spans="2:22" ht="15.75" x14ac:dyDescent="0.25">
      <c r="B33" s="2" t="str">
        <f t="shared" si="1"/>
        <v>vendredi</v>
      </c>
      <c r="C33" s="5">
        <f>IFERROR(IF(EOMONTH($C$5+1,0)&lt;C32+1,"",C32+1),"")</f>
        <v>45289</v>
      </c>
      <c r="D33" s="2"/>
      <c r="E33" s="12"/>
      <c r="F33" s="6"/>
      <c r="G33" s="12"/>
      <c r="H33" s="2"/>
      <c r="I33" s="12"/>
      <c r="J33" s="2"/>
      <c r="K33" s="12"/>
      <c r="M33" s="12"/>
      <c r="N33" s="23" t="str">
        <f t="shared" ca="1" si="0"/>
        <v/>
      </c>
      <c r="P33" s="12">
        <f t="shared" si="2"/>
        <v>0</v>
      </c>
      <c r="R33" s="12">
        <f t="shared" si="3"/>
        <v>0</v>
      </c>
      <c r="T33" s="12">
        <f t="shared" si="4"/>
        <v>0</v>
      </c>
      <c r="V33" s="12">
        <f t="shared" si="5"/>
        <v>0</v>
      </c>
    </row>
    <row r="34" spans="2:22" ht="15.75" x14ac:dyDescent="0.25">
      <c r="B34" s="2" t="str">
        <f t="shared" si="1"/>
        <v>samedi</v>
      </c>
      <c r="C34" s="5">
        <f t="shared" ref="C34:C35" si="7">IFERROR(IF(EOMONTH($C$5+1,0)&lt;C33+1,"",C33+1),"")</f>
        <v>45290</v>
      </c>
      <c r="D34" s="2"/>
      <c r="E34" s="12"/>
      <c r="F34" s="6"/>
      <c r="G34" s="12"/>
      <c r="H34" s="2"/>
      <c r="I34" s="12"/>
      <c r="J34" s="2"/>
      <c r="K34" s="12"/>
      <c r="M34" s="12"/>
      <c r="N34" s="23">
        <f t="shared" ca="1" si="0"/>
        <v>0</v>
      </c>
      <c r="P34" s="12">
        <f t="shared" si="2"/>
        <v>0</v>
      </c>
      <c r="R34" s="12">
        <f t="shared" si="3"/>
        <v>0</v>
      </c>
      <c r="T34" s="12">
        <f t="shared" si="4"/>
        <v>0</v>
      </c>
      <c r="V34" s="12">
        <f t="shared" si="5"/>
        <v>0</v>
      </c>
    </row>
    <row r="35" spans="2:22" ht="15.75" x14ac:dyDescent="0.25">
      <c r="B35" s="2" t="str">
        <f t="shared" si="1"/>
        <v>dimanche</v>
      </c>
      <c r="C35" s="5">
        <f t="shared" si="7"/>
        <v>45291</v>
      </c>
      <c r="D35" s="2"/>
      <c r="E35" s="12"/>
      <c r="F35" s="6"/>
      <c r="G35" s="12"/>
      <c r="H35" s="2"/>
      <c r="I35" s="12"/>
      <c r="J35" s="2"/>
      <c r="K35" s="12"/>
      <c r="M35" s="12"/>
      <c r="N35" s="23" t="str">
        <f ca="1">IFERROR(IF(AND(C35=EOMONTH($C$5+1,0),WEEKDAY(C35,1)&gt;2),SUM(OFFSET(M35,,,-(WEEKDAY(C35,1)-2))),""),"")</f>
        <v/>
      </c>
      <c r="P35" s="12">
        <f t="shared" si="2"/>
        <v>0</v>
      </c>
      <c r="R35" s="12">
        <f t="shared" si="3"/>
        <v>0</v>
      </c>
      <c r="T35" s="12">
        <f t="shared" si="4"/>
        <v>0</v>
      </c>
      <c r="V35" s="12">
        <f t="shared" si="5"/>
        <v>0</v>
      </c>
    </row>
    <row r="36" spans="2:22" x14ac:dyDescent="0.25">
      <c r="C36" s="7"/>
    </row>
  </sheetData>
  <sheetProtection selectLockedCells="1"/>
  <mergeCells count="2">
    <mergeCell ref="B1:K1"/>
    <mergeCell ref="B2:K2"/>
  </mergeCells>
  <conditionalFormatting sqref="P5:P35">
    <cfRule type="expression" dxfId="12" priority="31">
      <formula>K5="lundi"</formula>
    </cfRule>
    <cfRule type="expression" dxfId="11" priority="32">
      <formula>K5="dimanche"</formula>
    </cfRule>
  </conditionalFormatting>
  <conditionalFormatting sqref="R5:R35">
    <cfRule type="expression" dxfId="10" priority="27">
      <formula>M5="lundi"</formula>
    </cfRule>
    <cfRule type="expression" dxfId="9" priority="28">
      <formula>M5="dimanche"</formula>
    </cfRule>
  </conditionalFormatting>
  <conditionalFormatting sqref="T5:T35">
    <cfRule type="expression" dxfId="8" priority="25">
      <formula>O5="lundi"</formula>
    </cfRule>
    <cfRule type="expression" dxfId="7" priority="26">
      <formula>O5="dimanche"</formula>
    </cfRule>
  </conditionalFormatting>
  <conditionalFormatting sqref="V5:V35">
    <cfRule type="expression" dxfId="6" priority="23">
      <formula>Q5="lundi"</formula>
    </cfRule>
    <cfRule type="expression" dxfId="5" priority="24">
      <formula>Q5="dimanche"</formula>
    </cfRule>
  </conditionalFormatting>
  <conditionalFormatting sqref="E5:M35">
    <cfRule type="expression" dxfId="4" priority="10">
      <formula>WEEKDAY($C5,1)&lt;3</formula>
    </cfRule>
  </conditionalFormatting>
  <conditionalFormatting sqref="F5:F35">
    <cfRule type="expression" dxfId="3" priority="64">
      <formula>JOUSEM($C6,1)&lt;3</formula>
    </cfRule>
  </conditionalFormatting>
  <pageMargins left="0.7" right="0.7" top="0.75" bottom="0.75" header="0.3" footer="0.3"/>
  <pageSetup paperSize="9" orientation="portrait" r:id="rId1"/>
  <ignoredErrors>
    <ignoredError sqref="P5 V5" unlockedFormula="1"/>
  </ignoredError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017DFD-92CA-47AE-BB15-C7F2FE850E07}">
  <sheetPr codeName="Feuil4"/>
  <dimension ref="A1:J72"/>
  <sheetViews>
    <sheetView showGridLines="0" zoomScale="130" zoomScaleNormal="130" workbookViewId="0">
      <selection activeCell="B4" sqref="B4"/>
    </sheetView>
  </sheetViews>
  <sheetFormatPr baseColWidth="10" defaultColWidth="11.42578125" defaultRowHeight="15" x14ac:dyDescent="0.25"/>
  <cols>
    <col min="1" max="1" width="18.42578125" style="1" customWidth="1"/>
    <col min="2" max="2" width="11.42578125" style="1"/>
    <col min="3" max="3" width="1.42578125" style="1" customWidth="1"/>
    <col min="4" max="4" width="16" style="1" customWidth="1"/>
    <col min="5" max="5" width="1.42578125" style="1" customWidth="1"/>
    <col min="6" max="6" width="38.28515625" style="1" customWidth="1"/>
    <col min="7" max="7" width="1.42578125" style="1" customWidth="1"/>
    <col min="8" max="8" width="37.5703125" style="1" customWidth="1"/>
    <col min="9" max="9" width="1.42578125" style="1" customWidth="1"/>
    <col min="10" max="16384" width="11.42578125" style="1"/>
  </cols>
  <sheetData>
    <row r="1" spans="1:10" ht="52.5" customHeight="1" x14ac:dyDescent="0.25">
      <c r="A1" s="24" t="s">
        <v>3</v>
      </c>
      <c r="B1" s="24"/>
      <c r="C1" s="24"/>
      <c r="D1" s="24"/>
      <c r="E1" s="24"/>
      <c r="F1" s="24"/>
      <c r="G1" s="24"/>
      <c r="H1" s="24"/>
      <c r="I1" s="24"/>
      <c r="J1" s="24"/>
    </row>
    <row r="3" spans="1:10" x14ac:dyDescent="0.25">
      <c r="B3" s="8" t="s">
        <v>9</v>
      </c>
      <c r="C3" s="8"/>
      <c r="D3" s="8" t="s">
        <v>10</v>
      </c>
      <c r="E3" s="8"/>
      <c r="F3" s="8" t="s">
        <v>13</v>
      </c>
      <c r="G3" s="8"/>
      <c r="H3" s="8" t="s">
        <v>23</v>
      </c>
      <c r="I3" s="8"/>
      <c r="J3" s="8" t="s">
        <v>20</v>
      </c>
    </row>
    <row r="4" spans="1:10" x14ac:dyDescent="0.25">
      <c r="B4" s="13"/>
      <c r="C4" s="9"/>
      <c r="D4" s="14"/>
      <c r="E4" s="9"/>
      <c r="F4" s="14"/>
      <c r="G4" s="9"/>
      <c r="H4" s="14"/>
      <c r="I4" s="9"/>
      <c r="J4" s="15"/>
    </row>
    <row r="5" spans="1:10" x14ac:dyDescent="0.25">
      <c r="B5" s="13"/>
      <c r="C5" s="9"/>
      <c r="D5" s="14"/>
      <c r="E5" s="9"/>
      <c r="F5" s="14"/>
      <c r="G5" s="9"/>
      <c r="H5" s="14"/>
      <c r="I5" s="9"/>
      <c r="J5" s="15"/>
    </row>
    <row r="6" spans="1:10" x14ac:dyDescent="0.25">
      <c r="B6" s="13"/>
      <c r="C6" s="9"/>
      <c r="D6" s="14"/>
      <c r="E6" s="9"/>
      <c r="F6" s="14"/>
      <c r="G6" s="9"/>
      <c r="H6" s="14"/>
      <c r="I6" s="9"/>
      <c r="J6" s="15"/>
    </row>
    <row r="7" spans="1:10" x14ac:dyDescent="0.25">
      <c r="B7" s="13"/>
      <c r="C7" s="9"/>
      <c r="D7" s="14"/>
      <c r="E7" s="9"/>
      <c r="F7" s="14"/>
      <c r="G7" s="9"/>
      <c r="H7" s="14"/>
      <c r="I7" s="9"/>
      <c r="J7" s="15"/>
    </row>
    <row r="8" spans="1:10" x14ac:dyDescent="0.25">
      <c r="B8" s="13"/>
      <c r="C8" s="9"/>
      <c r="D8" s="14"/>
      <c r="E8" s="9"/>
      <c r="F8" s="14"/>
      <c r="G8" s="9"/>
      <c r="H8" s="14"/>
      <c r="I8" s="9"/>
      <c r="J8" s="15"/>
    </row>
    <row r="9" spans="1:10" x14ac:dyDescent="0.25">
      <c r="B9" s="13"/>
      <c r="C9" s="9"/>
      <c r="D9" s="14"/>
      <c r="E9" s="9"/>
      <c r="F9" s="14"/>
      <c r="G9" s="9"/>
      <c r="H9" s="14"/>
      <c r="I9" s="9"/>
      <c r="J9" s="15"/>
    </row>
    <row r="10" spans="1:10" x14ac:dyDescent="0.25">
      <c r="B10" s="13"/>
      <c r="C10" s="9"/>
      <c r="D10" s="14"/>
      <c r="E10" s="9"/>
      <c r="F10" s="14"/>
      <c r="G10" s="9"/>
      <c r="H10" s="14"/>
      <c r="I10" s="9"/>
      <c r="J10" s="15"/>
    </row>
    <row r="11" spans="1:10" x14ac:dyDescent="0.25">
      <c r="B11" s="13"/>
      <c r="C11" s="9"/>
      <c r="D11" s="14"/>
      <c r="E11" s="9"/>
      <c r="F11" s="14"/>
      <c r="G11" s="9"/>
      <c r="H11" s="14"/>
      <c r="I11" s="9"/>
      <c r="J11" s="15"/>
    </row>
    <row r="12" spans="1:10" x14ac:dyDescent="0.25">
      <c r="B12" s="13"/>
      <c r="C12" s="9"/>
      <c r="D12" s="14"/>
      <c r="E12" s="9"/>
      <c r="F12" s="14"/>
      <c r="G12" s="9"/>
      <c r="H12" s="14"/>
      <c r="I12" s="9"/>
      <c r="J12" s="15"/>
    </row>
    <row r="13" spans="1:10" x14ac:dyDescent="0.25">
      <c r="B13" s="13"/>
      <c r="C13" s="9"/>
      <c r="D13" s="14"/>
      <c r="E13" s="9"/>
      <c r="F13" s="14"/>
      <c r="G13" s="9"/>
      <c r="H13" s="14"/>
      <c r="I13" s="9"/>
      <c r="J13" s="15"/>
    </row>
    <row r="14" spans="1:10" x14ac:dyDescent="0.25">
      <c r="B14" s="13"/>
      <c r="C14" s="9"/>
      <c r="D14" s="14"/>
      <c r="E14" s="9"/>
      <c r="F14" s="14"/>
      <c r="G14" s="9"/>
      <c r="H14" s="14"/>
      <c r="I14" s="9"/>
      <c r="J14" s="15"/>
    </row>
    <row r="15" spans="1:10" x14ac:dyDescent="0.25">
      <c r="B15" s="13"/>
      <c r="C15" s="9"/>
      <c r="D15" s="14"/>
      <c r="E15" s="9"/>
      <c r="F15" s="14"/>
      <c r="G15" s="9"/>
      <c r="H15" s="14"/>
      <c r="I15" s="9"/>
      <c r="J15" s="15"/>
    </row>
    <row r="16" spans="1:10" x14ac:dyDescent="0.25">
      <c r="B16" s="13"/>
      <c r="C16" s="9"/>
      <c r="D16" s="14"/>
      <c r="E16" s="9"/>
      <c r="F16" s="14"/>
      <c r="G16" s="9"/>
      <c r="H16" s="14"/>
      <c r="I16" s="9"/>
      <c r="J16" s="15"/>
    </row>
    <row r="17" spans="2:10" x14ac:dyDescent="0.25">
      <c r="B17" s="13"/>
      <c r="C17" s="9"/>
      <c r="D17" s="14"/>
      <c r="E17" s="9"/>
      <c r="F17" s="14"/>
      <c r="G17" s="9"/>
      <c r="H17" s="14"/>
      <c r="I17" s="9"/>
      <c r="J17" s="15"/>
    </row>
    <row r="18" spans="2:10" x14ac:dyDescent="0.25">
      <c r="B18" s="13"/>
      <c r="C18" s="9"/>
      <c r="D18" s="14"/>
      <c r="E18" s="9"/>
      <c r="F18" s="14"/>
      <c r="G18" s="9"/>
      <c r="H18" s="14"/>
      <c r="I18" s="9"/>
      <c r="J18" s="15"/>
    </row>
    <row r="19" spans="2:10" x14ac:dyDescent="0.25">
      <c r="B19" s="13"/>
      <c r="C19" s="9"/>
      <c r="D19" s="14"/>
      <c r="E19" s="9"/>
      <c r="F19" s="14"/>
      <c r="G19" s="9"/>
      <c r="H19" s="14"/>
      <c r="I19" s="9"/>
      <c r="J19" s="15"/>
    </row>
    <row r="20" spans="2:10" x14ac:dyDescent="0.25">
      <c r="B20" s="13"/>
      <c r="C20" s="9"/>
      <c r="D20" s="14"/>
      <c r="E20" s="9"/>
      <c r="F20" s="14"/>
      <c r="G20" s="9"/>
      <c r="H20" s="14"/>
      <c r="I20" s="9"/>
      <c r="J20" s="15"/>
    </row>
    <row r="21" spans="2:10" x14ac:dyDescent="0.25">
      <c r="B21" s="13"/>
      <c r="C21" s="9"/>
      <c r="D21" s="14"/>
      <c r="E21" s="9"/>
      <c r="F21" s="14"/>
      <c r="G21" s="9"/>
      <c r="H21" s="14"/>
      <c r="I21" s="9"/>
      <c r="J21" s="15"/>
    </row>
    <row r="22" spans="2:10" x14ac:dyDescent="0.25">
      <c r="B22" s="13"/>
      <c r="C22" s="9"/>
      <c r="D22" s="14"/>
      <c r="E22" s="9"/>
      <c r="F22" s="14"/>
      <c r="G22" s="9"/>
      <c r="H22" s="14"/>
      <c r="I22" s="9"/>
      <c r="J22" s="15"/>
    </row>
    <row r="23" spans="2:10" x14ac:dyDescent="0.25">
      <c r="B23" s="13"/>
      <c r="C23" s="9"/>
      <c r="D23" s="14"/>
      <c r="E23" s="9"/>
      <c r="F23" s="14"/>
      <c r="G23" s="9"/>
      <c r="H23" s="14"/>
      <c r="I23" s="9"/>
      <c r="J23" s="15"/>
    </row>
    <row r="24" spans="2:10" x14ac:dyDescent="0.25">
      <c r="B24" s="13"/>
      <c r="C24" s="9"/>
      <c r="D24" s="14"/>
      <c r="E24" s="9"/>
      <c r="F24" s="14"/>
      <c r="G24" s="9"/>
      <c r="H24" s="14"/>
      <c r="I24" s="9"/>
      <c r="J24" s="15"/>
    </row>
    <row r="25" spans="2:10" x14ac:dyDescent="0.25">
      <c r="B25" s="13"/>
      <c r="C25" s="9"/>
      <c r="D25" s="14"/>
      <c r="E25" s="9"/>
      <c r="F25" s="14"/>
      <c r="G25" s="9"/>
      <c r="H25" s="14"/>
      <c r="I25" s="9"/>
      <c r="J25" s="15"/>
    </row>
    <row r="26" spans="2:10" x14ac:dyDescent="0.25">
      <c r="B26" s="13"/>
      <c r="C26" s="9"/>
      <c r="D26" s="14"/>
      <c r="E26" s="9"/>
      <c r="F26" s="14"/>
      <c r="G26" s="9"/>
      <c r="H26" s="14"/>
      <c r="I26" s="9"/>
      <c r="J26" s="15"/>
    </row>
    <row r="27" spans="2:10" x14ac:dyDescent="0.25">
      <c r="B27" s="13"/>
      <c r="C27" s="9"/>
      <c r="D27" s="14"/>
      <c r="E27" s="9"/>
      <c r="F27" s="14"/>
      <c r="G27" s="9"/>
      <c r="H27" s="14"/>
      <c r="I27" s="9"/>
      <c r="J27" s="15"/>
    </row>
    <row r="28" spans="2:10" x14ac:dyDescent="0.25">
      <c r="B28" s="13"/>
      <c r="C28" s="9"/>
      <c r="D28" s="14"/>
      <c r="E28" s="9"/>
      <c r="F28" s="14"/>
      <c r="G28" s="9"/>
      <c r="H28" s="14"/>
      <c r="I28" s="9"/>
      <c r="J28" s="15"/>
    </row>
    <row r="29" spans="2:10" x14ac:dyDescent="0.25">
      <c r="B29" s="13"/>
      <c r="C29" s="9"/>
      <c r="D29" s="14"/>
      <c r="E29" s="9"/>
      <c r="F29" s="14"/>
      <c r="G29" s="9"/>
      <c r="H29" s="14"/>
      <c r="I29" s="9"/>
      <c r="J29" s="15"/>
    </row>
    <row r="30" spans="2:10" x14ac:dyDescent="0.25">
      <c r="B30" s="13"/>
      <c r="C30" s="9"/>
      <c r="D30" s="14"/>
      <c r="E30" s="9"/>
      <c r="F30" s="14"/>
      <c r="G30" s="9"/>
      <c r="H30" s="14"/>
      <c r="I30" s="9"/>
      <c r="J30" s="15"/>
    </row>
    <row r="31" spans="2:10" x14ac:dyDescent="0.25">
      <c r="B31" s="13"/>
      <c r="C31" s="9"/>
      <c r="D31" s="14"/>
      <c r="E31" s="9"/>
      <c r="F31" s="14"/>
      <c r="G31" s="9"/>
      <c r="H31" s="14"/>
      <c r="I31" s="9"/>
      <c r="J31" s="15"/>
    </row>
    <row r="32" spans="2:10" x14ac:dyDescent="0.25">
      <c r="B32" s="13"/>
      <c r="C32" s="9"/>
      <c r="D32" s="14"/>
      <c r="E32" s="9"/>
      <c r="F32" s="14"/>
      <c r="G32" s="9"/>
      <c r="H32" s="14"/>
      <c r="I32" s="9"/>
      <c r="J32" s="15"/>
    </row>
    <row r="33" spans="2:10" x14ac:dyDescent="0.25">
      <c r="B33" s="13"/>
      <c r="C33" s="9"/>
      <c r="D33" s="14"/>
      <c r="E33" s="9"/>
      <c r="F33" s="14"/>
      <c r="G33" s="9"/>
      <c r="H33" s="14"/>
      <c r="I33" s="9"/>
      <c r="J33" s="15"/>
    </row>
    <row r="34" spans="2:10" x14ac:dyDescent="0.25">
      <c r="B34" s="13"/>
      <c r="C34" s="9"/>
      <c r="D34" s="14"/>
      <c r="E34" s="9"/>
      <c r="F34" s="14"/>
      <c r="G34" s="9"/>
      <c r="H34" s="14"/>
      <c r="I34" s="9"/>
      <c r="J34" s="15"/>
    </row>
    <row r="35" spans="2:10" x14ac:dyDescent="0.25">
      <c r="B35" s="13"/>
      <c r="C35" s="9"/>
      <c r="D35" s="14"/>
      <c r="E35" s="9"/>
      <c r="F35" s="14"/>
      <c r="G35" s="9"/>
      <c r="H35" s="14"/>
      <c r="I35" s="9"/>
      <c r="J35" s="15"/>
    </row>
    <row r="36" spans="2:10" x14ac:dyDescent="0.25">
      <c r="B36" s="13"/>
      <c r="C36" s="9"/>
      <c r="D36" s="14"/>
      <c r="E36" s="9"/>
      <c r="F36" s="14"/>
      <c r="G36" s="9"/>
      <c r="H36" s="14"/>
      <c r="I36" s="9"/>
      <c r="J36" s="15"/>
    </row>
    <row r="37" spans="2:10" x14ac:dyDescent="0.25">
      <c r="B37" s="13"/>
      <c r="C37" s="9"/>
      <c r="D37" s="14"/>
      <c r="E37" s="9"/>
      <c r="F37" s="14"/>
      <c r="G37" s="9"/>
      <c r="H37" s="14"/>
      <c r="I37" s="9"/>
      <c r="J37" s="15"/>
    </row>
    <row r="38" spans="2:10" x14ac:dyDescent="0.25">
      <c r="B38" s="13"/>
      <c r="C38" s="9"/>
      <c r="D38" s="14"/>
      <c r="E38" s="9"/>
      <c r="F38" s="14"/>
      <c r="G38" s="9"/>
      <c r="H38" s="14"/>
      <c r="I38" s="9"/>
      <c r="J38" s="15"/>
    </row>
    <row r="39" spans="2:10" x14ac:dyDescent="0.25">
      <c r="B39" s="13"/>
      <c r="C39" s="9"/>
      <c r="D39" s="14"/>
      <c r="E39" s="9"/>
      <c r="F39" s="14"/>
      <c r="G39" s="9"/>
      <c r="H39" s="14"/>
      <c r="I39" s="9"/>
      <c r="J39" s="15"/>
    </row>
    <row r="40" spans="2:10" x14ac:dyDescent="0.25">
      <c r="B40" s="13"/>
      <c r="C40" s="9"/>
      <c r="D40" s="14"/>
      <c r="E40" s="9"/>
      <c r="F40" s="14"/>
      <c r="G40" s="9"/>
      <c r="H40" s="14"/>
      <c r="I40" s="9"/>
      <c r="J40" s="15"/>
    </row>
    <row r="41" spans="2:10" x14ac:dyDescent="0.25">
      <c r="B41" s="13"/>
      <c r="C41" s="9"/>
      <c r="D41" s="14"/>
      <c r="E41" s="9"/>
      <c r="F41" s="14"/>
      <c r="G41" s="9"/>
      <c r="H41" s="14"/>
      <c r="I41" s="9"/>
      <c r="J41" s="15"/>
    </row>
    <row r="42" spans="2:10" x14ac:dyDescent="0.25">
      <c r="B42" s="13"/>
      <c r="C42" s="9"/>
      <c r="D42" s="14"/>
      <c r="E42" s="9"/>
      <c r="F42" s="14"/>
      <c r="G42" s="9"/>
      <c r="H42" s="14"/>
      <c r="I42" s="9"/>
      <c r="J42" s="15"/>
    </row>
    <row r="43" spans="2:10" x14ac:dyDescent="0.25">
      <c r="B43" s="13"/>
      <c r="C43" s="9"/>
      <c r="D43" s="14"/>
      <c r="E43" s="9"/>
      <c r="F43" s="14"/>
      <c r="G43" s="9"/>
      <c r="H43" s="14"/>
      <c r="I43" s="9"/>
      <c r="J43" s="15"/>
    </row>
    <row r="44" spans="2:10" x14ac:dyDescent="0.25">
      <c r="B44" s="13"/>
      <c r="C44" s="9"/>
      <c r="D44" s="14"/>
      <c r="E44" s="9"/>
      <c r="F44" s="14"/>
      <c r="G44" s="9"/>
      <c r="H44" s="14"/>
      <c r="I44" s="9"/>
      <c r="J44" s="15"/>
    </row>
    <row r="45" spans="2:10" x14ac:dyDescent="0.25">
      <c r="B45" s="13"/>
      <c r="C45" s="9"/>
      <c r="D45" s="14"/>
      <c r="E45" s="9"/>
      <c r="F45" s="14"/>
      <c r="G45" s="9"/>
      <c r="H45" s="14"/>
      <c r="I45" s="9"/>
      <c r="J45" s="15"/>
    </row>
    <row r="46" spans="2:10" x14ac:dyDescent="0.25">
      <c r="B46" s="13"/>
      <c r="C46" s="9"/>
      <c r="D46" s="14"/>
      <c r="E46" s="9"/>
      <c r="F46" s="14"/>
      <c r="G46" s="9"/>
      <c r="H46" s="14"/>
      <c r="I46" s="9"/>
      <c r="J46" s="15"/>
    </row>
    <row r="47" spans="2:10" x14ac:dyDescent="0.25">
      <c r="B47" s="13"/>
      <c r="C47" s="9"/>
      <c r="D47" s="14"/>
      <c r="E47" s="9"/>
      <c r="F47" s="14"/>
      <c r="G47" s="9"/>
      <c r="H47" s="14"/>
      <c r="I47" s="9"/>
      <c r="J47" s="15"/>
    </row>
    <row r="48" spans="2:10" x14ac:dyDescent="0.25">
      <c r="B48" s="13"/>
      <c r="C48" s="9"/>
      <c r="D48" s="14"/>
      <c r="E48" s="9"/>
      <c r="F48" s="14"/>
      <c r="G48" s="9"/>
      <c r="H48" s="14"/>
      <c r="I48" s="9"/>
      <c r="J48" s="15"/>
    </row>
    <row r="49" spans="2:10" x14ac:dyDescent="0.25">
      <c r="B49" s="13"/>
      <c r="C49" s="9"/>
      <c r="D49" s="14"/>
      <c r="E49" s="9"/>
      <c r="F49" s="14"/>
      <c r="G49" s="9"/>
      <c r="H49" s="14"/>
      <c r="I49" s="9"/>
      <c r="J49" s="15"/>
    </row>
    <row r="50" spans="2:10" x14ac:dyDescent="0.25">
      <c r="B50" s="13"/>
      <c r="C50" s="9"/>
      <c r="D50" s="14"/>
      <c r="E50" s="9"/>
      <c r="F50" s="14"/>
      <c r="G50" s="9"/>
      <c r="H50" s="14"/>
      <c r="I50" s="9"/>
      <c r="J50" s="15"/>
    </row>
    <row r="51" spans="2:10" x14ac:dyDescent="0.25">
      <c r="B51" s="13"/>
      <c r="C51" s="9"/>
      <c r="D51" s="14"/>
      <c r="E51" s="9"/>
      <c r="F51" s="14"/>
      <c r="G51" s="9"/>
      <c r="H51" s="14"/>
      <c r="I51" s="9"/>
      <c r="J51" s="15"/>
    </row>
    <row r="52" spans="2:10" x14ac:dyDescent="0.25">
      <c r="B52" s="13"/>
      <c r="C52" s="9"/>
      <c r="D52" s="14"/>
      <c r="E52" s="9"/>
      <c r="F52" s="14"/>
      <c r="G52" s="9"/>
      <c r="H52" s="14"/>
      <c r="I52" s="9"/>
      <c r="J52" s="15"/>
    </row>
    <row r="53" spans="2:10" x14ac:dyDescent="0.25">
      <c r="B53" s="13"/>
      <c r="C53" s="9"/>
      <c r="D53" s="14"/>
      <c r="E53" s="9"/>
      <c r="F53" s="14"/>
      <c r="G53" s="9"/>
      <c r="H53" s="14"/>
      <c r="I53" s="9"/>
      <c r="J53" s="15"/>
    </row>
    <row r="54" spans="2:10" x14ac:dyDescent="0.25">
      <c r="B54" s="13"/>
      <c r="C54" s="9"/>
      <c r="D54" s="14"/>
      <c r="E54" s="9"/>
      <c r="F54" s="14"/>
      <c r="G54" s="9"/>
      <c r="H54" s="14"/>
      <c r="I54" s="9"/>
      <c r="J54" s="15"/>
    </row>
    <row r="55" spans="2:10" x14ac:dyDescent="0.25">
      <c r="B55" s="13"/>
      <c r="C55" s="9"/>
      <c r="D55" s="14"/>
      <c r="E55" s="9"/>
      <c r="F55" s="14"/>
      <c r="G55" s="9"/>
      <c r="H55" s="14"/>
      <c r="I55" s="9"/>
      <c r="J55" s="15"/>
    </row>
    <row r="56" spans="2:10" x14ac:dyDescent="0.25">
      <c r="B56" s="13"/>
      <c r="C56" s="9"/>
      <c r="D56" s="14"/>
      <c r="E56" s="9"/>
      <c r="F56" s="14"/>
      <c r="G56" s="9"/>
      <c r="H56" s="14"/>
      <c r="I56" s="9"/>
      <c r="J56" s="15"/>
    </row>
    <row r="57" spans="2:10" x14ac:dyDescent="0.25">
      <c r="B57" s="7"/>
    </row>
    <row r="58" spans="2:10" x14ac:dyDescent="0.25">
      <c r="B58" s="7"/>
    </row>
    <row r="59" spans="2:10" x14ac:dyDescent="0.25">
      <c r="B59" s="7"/>
    </row>
    <row r="60" spans="2:10" x14ac:dyDescent="0.25">
      <c r="B60" s="7"/>
    </row>
    <row r="61" spans="2:10" x14ac:dyDescent="0.25">
      <c r="B61" s="7"/>
    </row>
    <row r="62" spans="2:10" x14ac:dyDescent="0.25">
      <c r="B62" s="7"/>
    </row>
    <row r="63" spans="2:10" x14ac:dyDescent="0.25">
      <c r="B63" s="7"/>
    </row>
    <row r="64" spans="2:10" x14ac:dyDescent="0.25">
      <c r="B64" s="7"/>
    </row>
    <row r="65" spans="2:2" x14ac:dyDescent="0.25">
      <c r="B65" s="7"/>
    </row>
    <row r="66" spans="2:2" x14ac:dyDescent="0.25">
      <c r="B66" s="7"/>
    </row>
    <row r="67" spans="2:2" x14ac:dyDescent="0.25">
      <c r="B67" s="7"/>
    </row>
    <row r="68" spans="2:2" x14ac:dyDescent="0.25">
      <c r="B68" s="7"/>
    </row>
    <row r="69" spans="2:2" x14ac:dyDescent="0.25">
      <c r="B69" s="7"/>
    </row>
    <row r="70" spans="2:2" x14ac:dyDescent="0.25">
      <c r="B70" s="7"/>
    </row>
    <row r="71" spans="2:2" x14ac:dyDescent="0.25">
      <c r="B71" s="7"/>
    </row>
    <row r="72" spans="2:2" x14ac:dyDescent="0.25">
      <c r="B72" s="7"/>
    </row>
  </sheetData>
  <sheetProtection insertColumns="0" insertRows="0" deleteColumns="0" deleteRows="0" selectLockedCells="1"/>
  <mergeCells count="1">
    <mergeCell ref="A1:J1"/>
  </mergeCells>
  <conditionalFormatting sqref="J4:J56">
    <cfRule type="expression" dxfId="2" priority="2">
      <formula>D4="Crédit"</formula>
    </cfRule>
    <cfRule type="expression" dxfId="1" priority="3">
      <formula>D4="Débit"</formula>
    </cfRule>
  </conditionalFormatting>
  <conditionalFormatting sqref="J4:J56">
    <cfRule type="expression" dxfId="0" priority="1">
      <formula>D1048576&lt;&gt;"Crédit"</formula>
    </cfRule>
  </conditionalFormatting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EF689FE-0574-4F61-ADBD-DBDC46EFE54E}">
          <x14:formula1>
            <xm:f>Liste!$A$1:$A$3</xm:f>
          </x14:formula1>
          <xm:sqref>D4:D56</xm:sqref>
        </x14:dataValidation>
        <x14:dataValidation type="list" allowBlank="1" showInputMessage="1" showErrorMessage="1" xr:uid="{704B2AF3-E1CE-45AC-B549-155DC19BE20C}">
          <x14:formula1>
            <xm:f>Liste!$B$2:$B$25</xm:f>
          </x14:formula1>
          <xm:sqref>F4:F56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918CB-A768-44BC-A06C-4807EF472FE2}">
  <sheetPr codeName="Feuil6"/>
  <dimension ref="A1:I8"/>
  <sheetViews>
    <sheetView topLeftCell="B1" workbookViewId="0">
      <selection activeCell="B9" sqref="B9"/>
    </sheetView>
  </sheetViews>
  <sheetFormatPr baseColWidth="10" defaultRowHeight="15" x14ac:dyDescent="0.25"/>
  <cols>
    <col min="6" max="7" width="23.28515625" customWidth="1"/>
    <col min="8" max="8" width="22.42578125" customWidth="1"/>
  </cols>
  <sheetData>
    <row r="1" spans="1:9" ht="33" customHeight="1" x14ac:dyDescent="0.25">
      <c r="A1" s="22"/>
      <c r="B1" s="22"/>
      <c r="C1" s="22"/>
      <c r="D1" s="27" t="s">
        <v>39</v>
      </c>
      <c r="E1" s="27"/>
      <c r="F1" s="22" t="s">
        <v>40</v>
      </c>
      <c r="G1" s="22" t="s">
        <v>41</v>
      </c>
      <c r="H1" s="22"/>
      <c r="I1" s="22"/>
    </row>
    <row r="2" spans="1:9" x14ac:dyDescent="0.25">
      <c r="B2" t="s">
        <v>27</v>
      </c>
      <c r="D2" s="16" t="s">
        <v>32</v>
      </c>
      <c r="E2" s="17">
        <f>SUMIFS(Hiboutik!M5:M35,Hiboutik!B5:B35,"lundi")</f>
        <v>0</v>
      </c>
      <c r="F2">
        <f>COUNTIF(Hiboutik!B5:B35,"lundi")</f>
        <v>4</v>
      </c>
      <c r="G2">
        <f>IF(Hiboutik!B5="lundi",1,IF(Hiboutik!B5="mardi",2,IF(Hiboutik!B5="mercredi",3,IF(Hiboutik!B5="jeudi",4,IF(Hiboutik!B5="vendredi",5,IF(Hiboutik!B5="samedi",6,IF(Hiboutik!B5="dimanche",7,"erreur")))))))</f>
        <v>5</v>
      </c>
    </row>
    <row r="3" spans="1:9" x14ac:dyDescent="0.25">
      <c r="B3" t="s">
        <v>28</v>
      </c>
      <c r="D3" s="18" t="s">
        <v>33</v>
      </c>
      <c r="E3" s="19">
        <f>SUMIFS(Hiboutik!M5:M35,Hiboutik!B5:B35,"mardi")</f>
        <v>0</v>
      </c>
      <c r="F3">
        <f>COUNTIF(Hiboutik!B5:B35,"mardi")</f>
        <v>4</v>
      </c>
    </row>
    <row r="4" spans="1:9" x14ac:dyDescent="0.25">
      <c r="B4" t="s">
        <v>29</v>
      </c>
      <c r="D4" s="18" t="s">
        <v>34</v>
      </c>
      <c r="E4" s="19">
        <f>SUMIFS(Hiboutik!M5:M35,Hiboutik!B5:B35,"mercredi")</f>
        <v>0</v>
      </c>
      <c r="F4">
        <f>COUNTIF(Hiboutik!B5:B35,"mercredi")</f>
        <v>4</v>
      </c>
    </row>
    <row r="5" spans="1:9" x14ac:dyDescent="0.25">
      <c r="B5" t="s">
        <v>30</v>
      </c>
      <c r="D5" s="18" t="s">
        <v>35</v>
      </c>
      <c r="E5" s="19">
        <f>SUMIFS(Hiboutik!M5:M35,Hiboutik!B5:B35,"jeudi")</f>
        <v>0</v>
      </c>
      <c r="F5">
        <f>COUNTIF(Hiboutik!B5:B35,"jeudi")</f>
        <v>4</v>
      </c>
    </row>
    <row r="6" spans="1:9" x14ac:dyDescent="0.25">
      <c r="B6" t="s">
        <v>31</v>
      </c>
      <c r="D6" s="18" t="s">
        <v>36</v>
      </c>
      <c r="E6" s="19">
        <f>SUMIFS(Hiboutik!M5:M35,Hiboutik!B5:B35,"vendredi")</f>
        <v>0</v>
      </c>
      <c r="F6">
        <f>COUNTIF(Hiboutik!B5:B35,"vendredi")</f>
        <v>5</v>
      </c>
    </row>
    <row r="7" spans="1:9" x14ac:dyDescent="0.25">
      <c r="D7" s="18" t="s">
        <v>37</v>
      </c>
      <c r="E7" s="19">
        <f>SUMIFS(Hiboutik!M5:M35,Hiboutik!B5:B35,"samedi")</f>
        <v>0</v>
      </c>
      <c r="F7">
        <f>COUNTIF(Hiboutik!B5:B35,"samedi")</f>
        <v>5</v>
      </c>
    </row>
    <row r="8" spans="1:9" x14ac:dyDescent="0.25">
      <c r="D8" s="20" t="s">
        <v>38</v>
      </c>
      <c r="E8" s="21">
        <f>SUMIFS(Hiboutik!M5:M35,Hiboutik!B5:B35,"dimanche")</f>
        <v>0</v>
      </c>
      <c r="F8">
        <f>COUNTIF(Hiboutik!B5:B35,"dimanche")</f>
        <v>5</v>
      </c>
    </row>
  </sheetData>
  <mergeCells count="1">
    <mergeCell ref="D1:E1"/>
  </mergeCells>
  <phoneticPr fontId="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95B78-43AB-4DB5-AD70-2A0B6AD7B7FD}">
  <sheetPr codeName="Feuil5"/>
  <dimension ref="A2:B20"/>
  <sheetViews>
    <sheetView workbookViewId="0">
      <selection activeCell="D8" sqref="D8"/>
    </sheetView>
  </sheetViews>
  <sheetFormatPr baseColWidth="10" defaultRowHeight="15" x14ac:dyDescent="0.25"/>
  <cols>
    <col min="2" max="2" width="38.28515625" customWidth="1"/>
  </cols>
  <sheetData>
    <row r="2" spans="1:2" x14ac:dyDescent="0.25">
      <c r="A2" t="s">
        <v>11</v>
      </c>
      <c r="B2" t="s">
        <v>14</v>
      </c>
    </row>
    <row r="3" spans="1:2" x14ac:dyDescent="0.25">
      <c r="A3" t="s">
        <v>12</v>
      </c>
      <c r="B3" t="s">
        <v>24</v>
      </c>
    </row>
    <row r="4" spans="1:2" x14ac:dyDescent="0.25">
      <c r="B4" t="s">
        <v>22</v>
      </c>
    </row>
    <row r="5" spans="1:2" x14ac:dyDescent="0.25">
      <c r="B5" t="s">
        <v>17</v>
      </c>
    </row>
    <row r="6" spans="1:2" x14ac:dyDescent="0.25">
      <c r="B6" t="s">
        <v>25</v>
      </c>
    </row>
    <row r="7" spans="1:2" x14ac:dyDescent="0.25">
      <c r="B7" t="s">
        <v>42</v>
      </c>
    </row>
    <row r="8" spans="1:2" x14ac:dyDescent="0.25">
      <c r="B8" t="s">
        <v>15</v>
      </c>
    </row>
    <row r="9" spans="1:2" x14ac:dyDescent="0.25">
      <c r="B9" t="s">
        <v>18</v>
      </c>
    </row>
    <row r="10" spans="1:2" x14ac:dyDescent="0.25">
      <c r="B10" t="s">
        <v>19</v>
      </c>
    </row>
    <row r="11" spans="1:2" x14ac:dyDescent="0.25">
      <c r="B11" t="s">
        <v>16</v>
      </c>
    </row>
    <row r="12" spans="1:2" x14ac:dyDescent="0.25">
      <c r="B12" t="s">
        <v>21</v>
      </c>
    </row>
    <row r="20" spans="1:1" x14ac:dyDescent="0.25">
      <c r="A20" t="s">
        <v>8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Ticket CB</vt:lpstr>
      <vt:lpstr>Hiboutik</vt:lpstr>
      <vt:lpstr>Banque</vt:lpstr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 innov</dc:creator>
  <cp:lastModifiedBy>BEAUDUSSEAU Mickaël</cp:lastModifiedBy>
  <dcterms:created xsi:type="dcterms:W3CDTF">2023-12-03T12:24:20Z</dcterms:created>
  <dcterms:modified xsi:type="dcterms:W3CDTF">2023-12-22T21:36:40Z</dcterms:modified>
</cp:coreProperties>
</file>