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405" windowWidth="19320" windowHeight="12300" firstSheet="23" activeTab="31"/>
  </bookViews>
  <sheets>
    <sheet name="01-01" sheetId="28" r:id="rId1"/>
    <sheet name="02-01" sheetId="13" r:id="rId2"/>
    <sheet name="03-01" sheetId="11" r:id="rId3"/>
    <sheet name="04-01" sheetId="12" r:id="rId4"/>
    <sheet name="05-01" sheetId="29" r:id="rId5"/>
    <sheet name="06-01" sheetId="30" r:id="rId6"/>
    <sheet name="07-01" sheetId="10" r:id="rId7"/>
    <sheet name="08-01" sheetId="9" r:id="rId8"/>
    <sheet name="09-01" sheetId="4" r:id="rId9"/>
    <sheet name="10-01" sheetId="7" r:id="rId10"/>
    <sheet name="11-01" sheetId="8" r:id="rId11"/>
    <sheet name="12-01" sheetId="32" r:id="rId12"/>
    <sheet name="13-01" sheetId="31" r:id="rId13"/>
    <sheet name="14-01" sheetId="5" r:id="rId14"/>
    <sheet name="15-01" sheetId="14" r:id="rId15"/>
    <sheet name="16-01" sheetId="15" r:id="rId16"/>
    <sheet name="17-01" sheetId="16" r:id="rId17"/>
    <sheet name="18-01" sheetId="17" r:id="rId18"/>
    <sheet name="19-01" sheetId="33" r:id="rId19"/>
    <sheet name="20-01" sheetId="34" r:id="rId20"/>
    <sheet name="21-01" sheetId="18" r:id="rId21"/>
    <sheet name="22-01" sheetId="19" r:id="rId22"/>
    <sheet name="23-01" sheetId="20" r:id="rId23"/>
    <sheet name="24-01" sheetId="21" r:id="rId24"/>
    <sheet name="25-01" sheetId="22" r:id="rId25"/>
    <sheet name="26-01" sheetId="35" r:id="rId26"/>
    <sheet name="27-01" sheetId="36" r:id="rId27"/>
    <sheet name="28-01" sheetId="23" r:id="rId28"/>
    <sheet name="29-01" sheetId="24" r:id="rId29"/>
    <sheet name="30-01" sheetId="25" r:id="rId30"/>
    <sheet name="31-01" sheetId="26" r:id="rId31"/>
    <sheet name="CUMUL" sheetId="37" r:id="rId32"/>
    <sheet name="FIN MOIS" sheetId="6" r:id="rId33"/>
    <sheet name="f" sheetId="38" r:id="rId34"/>
  </sheets>
  <externalReferences>
    <externalReference r:id="rId35"/>
  </externalReferences>
  <definedNames>
    <definedName name="année">'[1]01'!$E$4</definedName>
    <definedName name="liste">'FIN MOIS'!$U$1:$U$12</definedName>
    <definedName name="mois">f!$B$3:$B$13</definedName>
  </definedNames>
  <calcPr calcId="145621"/>
</workbook>
</file>

<file path=xl/calcChain.xml><?xml version="1.0" encoding="utf-8"?>
<calcChain xmlns="http://schemas.openxmlformats.org/spreadsheetml/2006/main">
  <c r="A1" i="37" l="1"/>
  <c r="A4" i="37" s="1"/>
  <c r="A5" i="37" s="1"/>
  <c r="A6" i="37" s="1"/>
  <c r="A7" i="37" s="1"/>
  <c r="A8" i="37" s="1"/>
  <c r="A9" i="37" s="1"/>
  <c r="A10" i="37" s="1"/>
  <c r="A11" i="37" s="1"/>
  <c r="A12" i="37" s="1"/>
  <c r="A13" i="37" s="1"/>
  <c r="A14" i="37" s="1"/>
  <c r="A15" i="37" s="1"/>
  <c r="A16" i="37" s="1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D11" i="38" l="1"/>
  <c r="D10" i="38"/>
  <c r="D9" i="38"/>
  <c r="D8" i="38"/>
  <c r="D7" i="38"/>
  <c r="D6" i="38"/>
  <c r="D5" i="38"/>
  <c r="E4" i="38"/>
  <c r="D13" i="38" s="1"/>
  <c r="D4" i="38"/>
  <c r="D12" i="38" l="1"/>
  <c r="D14" i="38"/>
  <c r="E23" i="19" l="1"/>
  <c r="D25" i="37" s="1"/>
  <c r="D24" i="8"/>
  <c r="C14" i="37" s="1"/>
  <c r="C24" i="8"/>
  <c r="B14" i="37" s="1"/>
  <c r="K35" i="37"/>
  <c r="B1" i="28" l="1"/>
  <c r="C23" i="28"/>
  <c r="B4" i="37" s="1"/>
  <c r="D23" i="28"/>
  <c r="C4" i="37" s="1"/>
  <c r="E23" i="28"/>
  <c r="D4" i="37" s="1"/>
  <c r="F23" i="28"/>
  <c r="E4" i="37" s="1"/>
  <c r="G23" i="28"/>
  <c r="F4" i="37" s="1"/>
  <c r="H23" i="28"/>
  <c r="G4" i="37" s="1"/>
  <c r="I23" i="28"/>
  <c r="H4" i="37" s="1"/>
  <c r="B1" i="13"/>
  <c r="B1" i="11" s="1"/>
  <c r="B1" i="12" s="1"/>
  <c r="B1" i="29" s="1"/>
  <c r="C24" i="13"/>
  <c r="B5" i="37" s="1"/>
  <c r="D24" i="13"/>
  <c r="C5" i="37" s="1"/>
  <c r="E24" i="13"/>
  <c r="D5" i="37" s="1"/>
  <c r="F24" i="13"/>
  <c r="E5" i="37" s="1"/>
  <c r="G24" i="13"/>
  <c r="F5" i="37" s="1"/>
  <c r="H24" i="13"/>
  <c r="G5" i="37" s="1"/>
  <c r="I24" i="13"/>
  <c r="H5" i="37" s="1"/>
  <c r="A1" i="11"/>
  <c r="C23" i="11"/>
  <c r="B6" i="37" s="1"/>
  <c r="D23" i="11"/>
  <c r="C6" i="37" s="1"/>
  <c r="E23" i="11"/>
  <c r="D6" i="37" s="1"/>
  <c r="F23" i="11"/>
  <c r="E6" i="37" s="1"/>
  <c r="G23" i="11"/>
  <c r="F6" i="37" s="1"/>
  <c r="H23" i="11"/>
  <c r="G6" i="37" s="1"/>
  <c r="I23" i="11"/>
  <c r="H6" i="37" s="1"/>
  <c r="A1" i="12"/>
  <c r="C23" i="12"/>
  <c r="B7" i="37" s="1"/>
  <c r="D23" i="12"/>
  <c r="C7" i="37" s="1"/>
  <c r="E23" i="12"/>
  <c r="D7" i="37" s="1"/>
  <c r="F23" i="12"/>
  <c r="E7" i="37" s="1"/>
  <c r="G23" i="12"/>
  <c r="F7" i="37" s="1"/>
  <c r="H23" i="12"/>
  <c r="G7" i="37" s="1"/>
  <c r="I23" i="12"/>
  <c r="H7" i="37" s="1"/>
  <c r="A25" i="12"/>
  <c r="A1" i="29"/>
  <c r="C23" i="29"/>
  <c r="D23" i="29"/>
  <c r="E23" i="29"/>
  <c r="F23" i="29"/>
  <c r="G23" i="29"/>
  <c r="H23" i="29"/>
  <c r="I23" i="29"/>
  <c r="A1" i="30"/>
  <c r="C23" i="30"/>
  <c r="D23" i="30"/>
  <c r="E23" i="30"/>
  <c r="F23" i="30"/>
  <c r="G23" i="30"/>
  <c r="H23" i="30"/>
  <c r="I23" i="30"/>
  <c r="A25" i="30"/>
  <c r="A1" i="10"/>
  <c r="C23" i="10"/>
  <c r="B10" i="37" s="1"/>
  <c r="D23" i="10"/>
  <c r="C10" i="37" s="1"/>
  <c r="E23" i="10"/>
  <c r="D10" i="37" s="1"/>
  <c r="F23" i="10"/>
  <c r="E10" i="37" s="1"/>
  <c r="G23" i="10"/>
  <c r="F10" i="37" s="1"/>
  <c r="H23" i="10"/>
  <c r="G10" i="37" s="1"/>
  <c r="I23" i="10"/>
  <c r="H10" i="37" s="1"/>
  <c r="A1" i="9"/>
  <c r="C23" i="9"/>
  <c r="B11" i="37" s="1"/>
  <c r="D23" i="9"/>
  <c r="C11" i="37" s="1"/>
  <c r="E23" i="9"/>
  <c r="D11" i="37" s="1"/>
  <c r="F23" i="9"/>
  <c r="E11" i="37" s="1"/>
  <c r="G23" i="9"/>
  <c r="F11" i="37" s="1"/>
  <c r="H23" i="9"/>
  <c r="G11" i="37" s="1"/>
  <c r="I23" i="9"/>
  <c r="H11" i="37" s="1"/>
  <c r="A1" i="4"/>
  <c r="C23" i="4"/>
  <c r="B12" i="37" s="1"/>
  <c r="D23" i="4"/>
  <c r="C12" i="37" s="1"/>
  <c r="E23" i="4"/>
  <c r="D12" i="37" s="1"/>
  <c r="F23" i="4"/>
  <c r="E12" i="37" s="1"/>
  <c r="G23" i="4"/>
  <c r="F12" i="37" s="1"/>
  <c r="H23" i="4"/>
  <c r="G12" i="37" s="1"/>
  <c r="I23" i="4"/>
  <c r="H12" i="37" s="1"/>
  <c r="A1" i="7"/>
  <c r="C23" i="7"/>
  <c r="B13" i="37" s="1"/>
  <c r="D23" i="7"/>
  <c r="C13" i="37" s="1"/>
  <c r="E23" i="7"/>
  <c r="D13" i="37" s="1"/>
  <c r="F23" i="7"/>
  <c r="E13" i="37" s="1"/>
  <c r="G23" i="7"/>
  <c r="F13" i="37" s="1"/>
  <c r="H23" i="7"/>
  <c r="G13" i="37" s="1"/>
  <c r="I23" i="7"/>
  <c r="H13" i="37" s="1"/>
  <c r="A1" i="8"/>
  <c r="E24" i="8"/>
  <c r="D14" i="37" s="1"/>
  <c r="F24" i="8"/>
  <c r="E14" i="37" s="1"/>
  <c r="G24" i="8"/>
  <c r="F14" i="37" s="1"/>
  <c r="H24" i="8"/>
  <c r="G14" i="37" s="1"/>
  <c r="I24" i="8"/>
  <c r="H14" i="37" s="1"/>
  <c r="A1" i="32"/>
  <c r="C24" i="32"/>
  <c r="D24" i="32"/>
  <c r="E24" i="32"/>
  <c r="F24" i="32"/>
  <c r="G24" i="32"/>
  <c r="H24" i="32"/>
  <c r="I24" i="32"/>
  <c r="A1" i="31"/>
  <c r="C24" i="31"/>
  <c r="D24" i="31"/>
  <c r="E24" i="31"/>
  <c r="F24" i="31"/>
  <c r="G24" i="31"/>
  <c r="H24" i="31"/>
  <c r="I24" i="31"/>
  <c r="A1" i="5"/>
  <c r="C23" i="5"/>
  <c r="B17" i="37" s="1"/>
  <c r="D23" i="5"/>
  <c r="C17" i="37" s="1"/>
  <c r="E23" i="5"/>
  <c r="D17" i="37" s="1"/>
  <c r="F23" i="5"/>
  <c r="E17" i="37" s="1"/>
  <c r="G23" i="5"/>
  <c r="F17" i="37" s="1"/>
  <c r="H23" i="5"/>
  <c r="G17" i="37" s="1"/>
  <c r="I23" i="5"/>
  <c r="H17" i="37" s="1"/>
  <c r="A1" i="14"/>
  <c r="C23" i="14"/>
  <c r="B18" i="37" s="1"/>
  <c r="D23" i="14"/>
  <c r="C18" i="37" s="1"/>
  <c r="E23" i="14"/>
  <c r="D18" i="37" s="1"/>
  <c r="F23" i="14"/>
  <c r="E18" i="37" s="1"/>
  <c r="G23" i="14"/>
  <c r="F18" i="37" s="1"/>
  <c r="H23" i="14"/>
  <c r="G18" i="37" s="1"/>
  <c r="I23" i="14"/>
  <c r="H18" i="37" s="1"/>
  <c r="A1" i="15"/>
  <c r="C23" i="15"/>
  <c r="B19" i="37" s="1"/>
  <c r="D23" i="15"/>
  <c r="C19" i="37" s="1"/>
  <c r="E23" i="15"/>
  <c r="D19" i="37" s="1"/>
  <c r="F23" i="15"/>
  <c r="E19" i="37" s="1"/>
  <c r="G23" i="15"/>
  <c r="F19" i="37" s="1"/>
  <c r="H23" i="15"/>
  <c r="G19" i="37" s="1"/>
  <c r="I23" i="15"/>
  <c r="H19" i="37" s="1"/>
  <c r="A1" i="16"/>
  <c r="C23" i="16"/>
  <c r="D23" i="16"/>
  <c r="E23" i="16"/>
  <c r="F23" i="16"/>
  <c r="G23" i="16"/>
  <c r="H23" i="16"/>
  <c r="I23" i="16"/>
  <c r="A1" i="17"/>
  <c r="C23" i="17"/>
  <c r="D23" i="17"/>
  <c r="E23" i="17"/>
  <c r="F23" i="17"/>
  <c r="G23" i="17"/>
  <c r="H23" i="17"/>
  <c r="I23" i="17"/>
  <c r="A1" i="33"/>
  <c r="C23" i="33"/>
  <c r="D23" i="33"/>
  <c r="E23" i="33"/>
  <c r="F23" i="33"/>
  <c r="G23" i="33"/>
  <c r="H23" i="33"/>
  <c r="I23" i="33"/>
  <c r="A1" i="34"/>
  <c r="C23" i="34"/>
  <c r="D23" i="34"/>
  <c r="E23" i="34"/>
  <c r="F23" i="34"/>
  <c r="G23" i="34"/>
  <c r="H23" i="34"/>
  <c r="I23" i="34"/>
  <c r="A1" i="18"/>
  <c r="C23" i="18"/>
  <c r="B24" i="37" s="1"/>
  <c r="D23" i="18"/>
  <c r="C24" i="37" s="1"/>
  <c r="E23" i="18"/>
  <c r="D24" i="37" s="1"/>
  <c r="F23" i="18"/>
  <c r="E24" i="37" s="1"/>
  <c r="G23" i="18"/>
  <c r="F24" i="37" s="1"/>
  <c r="H23" i="18"/>
  <c r="G24" i="37" s="1"/>
  <c r="I23" i="18"/>
  <c r="H24" i="37" s="1"/>
  <c r="A1" i="19"/>
  <c r="C23" i="19"/>
  <c r="B25" i="37" s="1"/>
  <c r="D23" i="19"/>
  <c r="C25" i="37" s="1"/>
  <c r="F23" i="19"/>
  <c r="E25" i="37" s="1"/>
  <c r="G23" i="19"/>
  <c r="F25" i="37" s="1"/>
  <c r="H23" i="19"/>
  <c r="G25" i="37" s="1"/>
  <c r="I23" i="19"/>
  <c r="H25" i="37" s="1"/>
  <c r="C23" i="20"/>
  <c r="B26" i="37" s="1"/>
  <c r="D23" i="20"/>
  <c r="C26" i="37" s="1"/>
  <c r="E23" i="20"/>
  <c r="D26" i="37" s="1"/>
  <c r="F23" i="20"/>
  <c r="E26" i="37" s="1"/>
  <c r="G23" i="20"/>
  <c r="F26" i="37" s="1"/>
  <c r="H23" i="20"/>
  <c r="G26" i="37" s="1"/>
  <c r="I23" i="20"/>
  <c r="H26" i="37" s="1"/>
  <c r="A1" i="21"/>
  <c r="C23" i="21"/>
  <c r="B27" i="37" s="1"/>
  <c r="D23" i="21"/>
  <c r="C27" i="37" s="1"/>
  <c r="E23" i="21"/>
  <c r="D27" i="37" s="1"/>
  <c r="F23" i="21"/>
  <c r="E27" i="37" s="1"/>
  <c r="G23" i="21"/>
  <c r="F27" i="37" s="1"/>
  <c r="H23" i="21"/>
  <c r="G27" i="37" s="1"/>
  <c r="I23" i="21"/>
  <c r="H27" i="37" s="1"/>
  <c r="A1" i="22"/>
  <c r="C23" i="22"/>
  <c r="B28" i="37" s="1"/>
  <c r="D23" i="22"/>
  <c r="C28" i="37" s="1"/>
  <c r="E23" i="22"/>
  <c r="D28" i="37" s="1"/>
  <c r="F23" i="22"/>
  <c r="E28" i="37" s="1"/>
  <c r="G23" i="22"/>
  <c r="F28" i="37" s="1"/>
  <c r="H23" i="22"/>
  <c r="G28" i="37" s="1"/>
  <c r="I23" i="22"/>
  <c r="H28" i="37" s="1"/>
  <c r="A1" i="35"/>
  <c r="C23" i="35"/>
  <c r="D23" i="35"/>
  <c r="E23" i="35"/>
  <c r="F23" i="35"/>
  <c r="G23" i="35"/>
  <c r="H23" i="35"/>
  <c r="I23" i="35"/>
  <c r="A1" i="36"/>
  <c r="C23" i="36"/>
  <c r="D23" i="36"/>
  <c r="E23" i="36"/>
  <c r="F23" i="36"/>
  <c r="G23" i="36"/>
  <c r="H23" i="36"/>
  <c r="I23" i="36"/>
  <c r="A1" i="23"/>
  <c r="C23" i="23"/>
  <c r="D23" i="23"/>
  <c r="E23" i="23"/>
  <c r="F23" i="23"/>
  <c r="G23" i="23"/>
  <c r="H23" i="23"/>
  <c r="I23" i="23"/>
  <c r="A1" i="24"/>
  <c r="C23" i="24"/>
  <c r="D23" i="24"/>
  <c r="E23" i="24"/>
  <c r="F23" i="24"/>
  <c r="G23" i="24"/>
  <c r="H23" i="24"/>
  <c r="I23" i="24"/>
  <c r="A1" i="25"/>
  <c r="C23" i="25"/>
  <c r="D23" i="25"/>
  <c r="E23" i="25"/>
  <c r="F23" i="25"/>
  <c r="G23" i="25"/>
  <c r="H23" i="25"/>
  <c r="I23" i="25"/>
  <c r="A1" i="26"/>
  <c r="C23" i="26"/>
  <c r="D23" i="26"/>
  <c r="E23" i="26"/>
  <c r="F23" i="26"/>
  <c r="G23" i="26"/>
  <c r="H23" i="26"/>
  <c r="I23" i="26"/>
  <c r="A2" i="6"/>
  <c r="B2" i="6"/>
  <c r="C2" i="6"/>
  <c r="D2" i="6"/>
  <c r="E2" i="6"/>
  <c r="F2" i="6"/>
  <c r="G2" i="6"/>
  <c r="A3" i="6"/>
  <c r="B3" i="6"/>
  <c r="B33" i="6" s="1"/>
  <c r="C3" i="6"/>
  <c r="D3" i="6"/>
  <c r="E3" i="6"/>
  <c r="F3" i="6"/>
  <c r="G3" i="6"/>
  <c r="A4" i="6"/>
  <c r="B4" i="6"/>
  <c r="C4" i="6"/>
  <c r="D4" i="6"/>
  <c r="E4" i="6"/>
  <c r="G4" i="6"/>
  <c r="A5" i="6"/>
  <c r="B5" i="6"/>
  <c r="C5" i="6"/>
  <c r="D5" i="6"/>
  <c r="E5" i="6"/>
  <c r="F5" i="6"/>
  <c r="G5" i="6"/>
  <c r="A6" i="6"/>
  <c r="B6" i="6"/>
  <c r="C6" i="6"/>
  <c r="D6" i="6"/>
  <c r="E6" i="6"/>
  <c r="F6" i="6"/>
  <c r="G6" i="6"/>
  <c r="A7" i="6"/>
  <c r="B7" i="6"/>
  <c r="C7" i="6"/>
  <c r="D7" i="6"/>
  <c r="E7" i="6"/>
  <c r="F7" i="6"/>
  <c r="G7" i="6"/>
  <c r="A8" i="6"/>
  <c r="B8" i="6"/>
  <c r="C8" i="6"/>
  <c r="D8" i="6"/>
  <c r="E8" i="6"/>
  <c r="F8" i="6"/>
  <c r="G8" i="6"/>
  <c r="A9" i="6"/>
  <c r="B9" i="6"/>
  <c r="C9" i="6"/>
  <c r="D9" i="6"/>
  <c r="E9" i="6"/>
  <c r="F9" i="6"/>
  <c r="G9" i="6"/>
  <c r="A10" i="6"/>
  <c r="B10" i="6"/>
  <c r="C10" i="6"/>
  <c r="D10" i="6"/>
  <c r="E10" i="6"/>
  <c r="F10" i="6"/>
  <c r="G10" i="6"/>
  <c r="A11" i="6"/>
  <c r="B11" i="6"/>
  <c r="C11" i="6"/>
  <c r="D11" i="6"/>
  <c r="E11" i="6"/>
  <c r="F11" i="6"/>
  <c r="G11" i="6"/>
  <c r="A12" i="6"/>
  <c r="B12" i="6"/>
  <c r="C12" i="6"/>
  <c r="D12" i="6"/>
  <c r="E12" i="6"/>
  <c r="F12" i="6"/>
  <c r="G12" i="6"/>
  <c r="A13" i="6"/>
  <c r="B13" i="6"/>
  <c r="C13" i="6"/>
  <c r="D13" i="6"/>
  <c r="E13" i="6"/>
  <c r="F13" i="6"/>
  <c r="G13" i="6"/>
  <c r="A14" i="6"/>
  <c r="B14" i="6"/>
  <c r="C14" i="6"/>
  <c r="D14" i="6"/>
  <c r="E14" i="6"/>
  <c r="F14" i="6"/>
  <c r="G14" i="6"/>
  <c r="A15" i="6"/>
  <c r="B15" i="6"/>
  <c r="C15" i="6"/>
  <c r="D15" i="6"/>
  <c r="E15" i="6"/>
  <c r="F15" i="6"/>
  <c r="G15" i="6"/>
  <c r="A16" i="6"/>
  <c r="B16" i="6"/>
  <c r="C16" i="6"/>
  <c r="D16" i="6"/>
  <c r="E16" i="6"/>
  <c r="F16" i="6"/>
  <c r="G16" i="6"/>
  <c r="A17" i="6"/>
  <c r="B17" i="6"/>
  <c r="C17" i="6"/>
  <c r="D17" i="6"/>
  <c r="E17" i="6"/>
  <c r="F17" i="6"/>
  <c r="G17" i="6"/>
  <c r="A18" i="6"/>
  <c r="B18" i="6"/>
  <c r="C18" i="6"/>
  <c r="D18" i="6"/>
  <c r="E18" i="6"/>
  <c r="F18" i="6"/>
  <c r="G18" i="6"/>
  <c r="A19" i="6"/>
  <c r="B19" i="6"/>
  <c r="C19" i="6"/>
  <c r="D19" i="6"/>
  <c r="E19" i="6"/>
  <c r="F19" i="6"/>
  <c r="G19" i="6"/>
  <c r="A20" i="6"/>
  <c r="B20" i="6"/>
  <c r="C20" i="6"/>
  <c r="D20" i="6"/>
  <c r="E20" i="6"/>
  <c r="F20" i="6"/>
  <c r="G20" i="6"/>
  <c r="A21" i="6"/>
  <c r="B21" i="6"/>
  <c r="C21" i="6"/>
  <c r="D21" i="6"/>
  <c r="E21" i="6"/>
  <c r="F21" i="6"/>
  <c r="G21" i="6"/>
  <c r="A22" i="6"/>
  <c r="B22" i="6"/>
  <c r="C22" i="6"/>
  <c r="D22" i="6"/>
  <c r="E22" i="6"/>
  <c r="F22" i="6"/>
  <c r="G22" i="6"/>
  <c r="A23" i="6"/>
  <c r="B23" i="6"/>
  <c r="C23" i="6"/>
  <c r="D23" i="6"/>
  <c r="E23" i="6"/>
  <c r="F23" i="6"/>
  <c r="G23" i="6"/>
  <c r="A24" i="6"/>
  <c r="B24" i="6"/>
  <c r="C24" i="6"/>
  <c r="D24" i="6"/>
  <c r="E24" i="6"/>
  <c r="F24" i="6"/>
  <c r="G24" i="6"/>
  <c r="A25" i="6"/>
  <c r="B25" i="6"/>
  <c r="C25" i="6"/>
  <c r="D25" i="6"/>
  <c r="E25" i="6"/>
  <c r="F25" i="6"/>
  <c r="G25" i="6"/>
  <c r="A26" i="6"/>
  <c r="B26" i="6"/>
  <c r="C26" i="6"/>
  <c r="D26" i="6"/>
  <c r="E26" i="6"/>
  <c r="F26" i="6"/>
  <c r="G26" i="6"/>
  <c r="A27" i="6"/>
  <c r="B27" i="6"/>
  <c r="C27" i="6"/>
  <c r="D27" i="6"/>
  <c r="E27" i="6"/>
  <c r="F27" i="6"/>
  <c r="G27" i="6"/>
  <c r="A28" i="6"/>
  <c r="B28" i="6"/>
  <c r="C28" i="6"/>
  <c r="D28" i="6"/>
  <c r="E28" i="6"/>
  <c r="F28" i="6"/>
  <c r="G28" i="6"/>
  <c r="A29" i="6"/>
  <c r="B29" i="6"/>
  <c r="C29" i="6"/>
  <c r="D29" i="6"/>
  <c r="E29" i="6"/>
  <c r="F29" i="6"/>
  <c r="G29" i="6"/>
  <c r="A30" i="6"/>
  <c r="B30" i="6"/>
  <c r="C30" i="6"/>
  <c r="D30" i="6"/>
  <c r="E30" i="6"/>
  <c r="F30" i="6"/>
  <c r="G30" i="6"/>
  <c r="A31" i="6"/>
  <c r="B31" i="6"/>
  <c r="C31" i="6"/>
  <c r="D31" i="6"/>
  <c r="E31" i="6"/>
  <c r="F31" i="6"/>
  <c r="G31" i="6"/>
  <c r="A32" i="6"/>
  <c r="B32" i="6"/>
  <c r="C32" i="6"/>
  <c r="D32" i="6"/>
  <c r="E32" i="6"/>
  <c r="F32" i="6"/>
  <c r="G32" i="6"/>
  <c r="H33" i="6"/>
  <c r="J33" i="6"/>
  <c r="G35" i="37" l="1"/>
  <c r="F4" i="6"/>
  <c r="F20" i="37"/>
  <c r="F21" i="37"/>
  <c r="F35" i="37" s="1"/>
  <c r="B21" i="37"/>
  <c r="B35" i="37" s="1"/>
  <c r="B20" i="37"/>
  <c r="G20" i="37"/>
  <c r="G21" i="37"/>
  <c r="E21" i="37"/>
  <c r="E20" i="37"/>
  <c r="C20" i="37"/>
  <c r="C21" i="37"/>
  <c r="C35" i="37" s="1"/>
  <c r="H21" i="37"/>
  <c r="H20" i="37"/>
  <c r="H35" i="37" s="1"/>
  <c r="D21" i="37"/>
  <c r="D20" i="37"/>
  <c r="E35" i="37"/>
  <c r="D35" i="37"/>
  <c r="F33" i="6"/>
  <c r="G33" i="6"/>
  <c r="E33" i="6"/>
  <c r="C33" i="6"/>
  <c r="D33" i="6"/>
  <c r="B1" i="30"/>
  <c r="B1" i="10" s="1"/>
  <c r="B1" i="9" s="1"/>
  <c r="B1" i="4" s="1"/>
  <c r="B1" i="7" s="1"/>
  <c r="B1" i="8" s="1"/>
  <c r="B1" i="32" s="1"/>
  <c r="B1" i="31" s="1"/>
  <c r="B1" i="5" s="1"/>
  <c r="B1" i="14" s="1"/>
  <c r="B1" i="15" s="1"/>
  <c r="B1" i="16" s="1"/>
  <c r="B1" i="17" s="1"/>
  <c r="B1" i="33" s="1"/>
  <c r="B1" i="34" s="1"/>
  <c r="B1" i="18" s="1"/>
  <c r="B1" i="19" s="1"/>
  <c r="B1" i="20" s="1"/>
  <c r="B1" i="21" s="1"/>
  <c r="B1" i="22" s="1"/>
  <c r="B1" i="35" s="1"/>
  <c r="B1" i="36" s="1"/>
  <c r="B1" i="23" s="1"/>
  <c r="B1" i="24" s="1"/>
  <c r="B1" i="25" s="1"/>
  <c r="B1" i="26" s="1"/>
  <c r="B1" i="6"/>
  <c r="I35" i="37" l="1"/>
  <c r="I33" i="6"/>
</calcChain>
</file>

<file path=xl/sharedStrings.xml><?xml version="1.0" encoding="utf-8"?>
<sst xmlns="http://schemas.openxmlformats.org/spreadsheetml/2006/main" count="666" uniqueCount="211">
  <si>
    <t>Totaux</t>
  </si>
  <si>
    <t>BELKIR</t>
  </si>
  <si>
    <t>BONAMY</t>
  </si>
  <si>
    <t>CAVALIN</t>
  </si>
  <si>
    <t>CHARPENTIER</t>
  </si>
  <si>
    <t>MATHIEU</t>
  </si>
  <si>
    <t>BOCHET</t>
  </si>
  <si>
    <t>SALDOT</t>
  </si>
  <si>
    <t>GROUSSIN</t>
  </si>
  <si>
    <t>AW 689 JH</t>
  </si>
  <si>
    <t>JANVIER 2013</t>
  </si>
  <si>
    <t>BORDOPREFA</t>
  </si>
  <si>
    <t>VAQUIER</t>
  </si>
  <si>
    <t>CHATAURET</t>
  </si>
  <si>
    <t>TESSERON</t>
  </si>
  <si>
    <t>HAUTIER</t>
  </si>
  <si>
    <t>BM</t>
  </si>
  <si>
    <t>7882 RW 33</t>
  </si>
  <si>
    <t>1881 VH 33</t>
  </si>
  <si>
    <t>9685 VV 33</t>
  </si>
  <si>
    <t>6570 RF 33</t>
  </si>
  <si>
    <t>CD 578 JC</t>
  </si>
  <si>
    <t>CK 298 BC</t>
  </si>
  <si>
    <t>9218 TH 33</t>
  </si>
  <si>
    <t>LTP</t>
  </si>
  <si>
    <t>SEVIA</t>
  </si>
  <si>
    <t>UPS</t>
  </si>
  <si>
    <t>RAVE</t>
  </si>
  <si>
    <t>PICOTY</t>
  </si>
  <si>
    <t>SELI</t>
  </si>
  <si>
    <t>STMD</t>
  </si>
  <si>
    <t>T3R</t>
  </si>
  <si>
    <t>JAY</t>
  </si>
  <si>
    <t>1081 VH 33</t>
  </si>
  <si>
    <t>BX 718 CX</t>
  </si>
  <si>
    <t>AW 970 MY</t>
  </si>
  <si>
    <t>SR 968 SW</t>
  </si>
  <si>
    <t>BH 741 BB</t>
  </si>
  <si>
    <t>BH 568 BB</t>
  </si>
  <si>
    <t>691 BPK 44</t>
  </si>
  <si>
    <t>667 MF 23</t>
  </si>
  <si>
    <t>BW 890 RC</t>
  </si>
  <si>
    <t xml:space="preserve">AZ 515 TH </t>
  </si>
  <si>
    <t>AL 620 BT</t>
  </si>
  <si>
    <t>569 ADW 51</t>
  </si>
  <si>
    <t>7266 SC 33</t>
  </si>
  <si>
    <t>BORDO PREFA</t>
  </si>
  <si>
    <t>SARP</t>
  </si>
  <si>
    <t>LA ROUTE</t>
  </si>
  <si>
    <t>CONVOYAGE</t>
  </si>
  <si>
    <t>AV 227 XP</t>
  </si>
  <si>
    <t>BT 128 SY</t>
  </si>
  <si>
    <t>3646 RM 33</t>
  </si>
  <si>
    <t>787 PS 33</t>
  </si>
  <si>
    <t>BX 713 LX</t>
  </si>
  <si>
    <t>9799 PZ 33</t>
  </si>
  <si>
    <t>AW 970 WY</t>
  </si>
  <si>
    <t>CJ 299 CX</t>
  </si>
  <si>
    <t>CC 948 GC</t>
  </si>
  <si>
    <t>5737 TH 73</t>
  </si>
  <si>
    <t>CK 298 BL</t>
  </si>
  <si>
    <t>CD 578 JG</t>
  </si>
  <si>
    <t>SOUBERBIELLE</t>
  </si>
  <si>
    <t>TFA</t>
  </si>
  <si>
    <t>NAVAL</t>
  </si>
  <si>
    <t>CK TRANS</t>
  </si>
  <si>
    <t>CA 398 ZS</t>
  </si>
  <si>
    <t>BE 919 RV</t>
  </si>
  <si>
    <t>AV 561 AL</t>
  </si>
  <si>
    <t>BG 500 BJ</t>
  </si>
  <si>
    <t>BP 110 HN</t>
  </si>
  <si>
    <t>NADAL</t>
  </si>
  <si>
    <t>4998 NW 93</t>
  </si>
  <si>
    <t>8481 YA 64</t>
  </si>
  <si>
    <t>SX</t>
  </si>
  <si>
    <t>PAD</t>
  </si>
  <si>
    <t>LC 856 EM</t>
  </si>
  <si>
    <t>BG 500 SJ</t>
  </si>
  <si>
    <t>BM 318 VR</t>
  </si>
  <si>
    <t>BT 128 SV</t>
  </si>
  <si>
    <t>838 FF</t>
  </si>
  <si>
    <t>3646 RH 33</t>
  </si>
  <si>
    <t>AX 361 XK</t>
  </si>
  <si>
    <t>BH 740 BB</t>
  </si>
  <si>
    <t>RANGEMENT</t>
  </si>
  <si>
    <t>ACE</t>
  </si>
  <si>
    <t>BZ 898 FF</t>
  </si>
  <si>
    <t>AP 700 WE</t>
  </si>
  <si>
    <t>AV 699 AL</t>
  </si>
  <si>
    <t>BY 898 DD</t>
  </si>
  <si>
    <t>CL 856 EM</t>
  </si>
  <si>
    <t>3646 RM</t>
  </si>
  <si>
    <t>LUCANE</t>
  </si>
  <si>
    <t>DOUMEN</t>
  </si>
  <si>
    <t>DAO</t>
  </si>
  <si>
    <t>LODIFRAIS</t>
  </si>
  <si>
    <t xml:space="preserve">BM </t>
  </si>
  <si>
    <t>BH 741 EE</t>
  </si>
  <si>
    <t>AM 140 KS</t>
  </si>
  <si>
    <t>BZ 838 PF</t>
  </si>
  <si>
    <t>1105 WM 24</t>
  </si>
  <si>
    <t>AM 181 ES</t>
  </si>
  <si>
    <t>2758 RA 33</t>
  </si>
  <si>
    <t>805 DKE 78</t>
  </si>
  <si>
    <t>BP 110 MN</t>
  </si>
  <si>
    <t>8632 RT 33</t>
  </si>
  <si>
    <t>BH 658 EE</t>
  </si>
  <si>
    <t>AY 699 AL</t>
  </si>
  <si>
    <t>7783 VG 33</t>
  </si>
  <si>
    <t>CH 509 SH</t>
  </si>
  <si>
    <t>BTA</t>
  </si>
  <si>
    <t>694 BRE 78</t>
  </si>
  <si>
    <t>BZ 838 FF</t>
  </si>
  <si>
    <t>AZ 187 AZ</t>
  </si>
  <si>
    <t>187 DKF 78</t>
  </si>
  <si>
    <t>BG 953 PJ</t>
  </si>
  <si>
    <t>3724 TH 24</t>
  </si>
  <si>
    <t>SBE</t>
  </si>
  <si>
    <t>1971 RZ 33</t>
  </si>
  <si>
    <t>1466 ZB 31</t>
  </si>
  <si>
    <t>TRANSPAL</t>
  </si>
  <si>
    <t>CG 581 VK</t>
  </si>
  <si>
    <t>ORDI MISE A JOUR</t>
  </si>
  <si>
    <t>AZ 515 TH</t>
  </si>
  <si>
    <t>BMNL</t>
  </si>
  <si>
    <t>OF09 KX</t>
  </si>
  <si>
    <t>1130 QW 33</t>
  </si>
  <si>
    <t>4965 TW 33</t>
  </si>
  <si>
    <t>CP 183 NH</t>
  </si>
  <si>
    <t>AV 616 AL</t>
  </si>
  <si>
    <t>9091 PZ 33</t>
  </si>
  <si>
    <t>ABS</t>
  </si>
  <si>
    <t>CP</t>
  </si>
  <si>
    <t>WILLIAMSON</t>
  </si>
  <si>
    <t>LA BROHINIERE</t>
  </si>
  <si>
    <t>BZ 568 BK</t>
  </si>
  <si>
    <t>392 BPJ 78</t>
  </si>
  <si>
    <t>BP 115 ES</t>
  </si>
  <si>
    <t>AA 820 QL</t>
  </si>
  <si>
    <t>4926 VK 33</t>
  </si>
  <si>
    <t>9011 PZ 33</t>
  </si>
  <si>
    <t>BX 710 MB</t>
  </si>
  <si>
    <t>BG 428 SE</t>
  </si>
  <si>
    <t>ESTEVE</t>
  </si>
  <si>
    <t>AFT</t>
  </si>
  <si>
    <t>SAP</t>
  </si>
  <si>
    <t>AE 354 ZK</t>
  </si>
  <si>
    <t>AN 535 BL</t>
  </si>
  <si>
    <t>1466 ZE 33</t>
  </si>
  <si>
    <t xml:space="preserve">CJ 894 QT </t>
  </si>
  <si>
    <t>8446 PV 33</t>
  </si>
  <si>
    <t>BH 549 HS</t>
  </si>
  <si>
    <t>1130 VY 33</t>
  </si>
  <si>
    <t>CP 749 GQ</t>
  </si>
  <si>
    <t xml:space="preserve">AN 535 BZ </t>
  </si>
  <si>
    <t>3577 YL 71</t>
  </si>
  <si>
    <t>A 616 AE</t>
  </si>
  <si>
    <t>CA 337 JH</t>
  </si>
  <si>
    <t>PAP</t>
  </si>
  <si>
    <t>FUCHS</t>
  </si>
  <si>
    <t>BP 552 HY</t>
  </si>
  <si>
    <t>BG 483 ST</t>
  </si>
  <si>
    <t>BG 979 DS</t>
  </si>
  <si>
    <t>5646 TW 33</t>
  </si>
  <si>
    <t>944 BNN 78</t>
  </si>
  <si>
    <t>CM 509 SA</t>
  </si>
  <si>
    <t>3704 VP 33</t>
  </si>
  <si>
    <t>AV 616 AP</t>
  </si>
  <si>
    <t>MAN</t>
  </si>
  <si>
    <t>MANUTENTION SR</t>
  </si>
  <si>
    <t>BP 686 HZ</t>
  </si>
  <si>
    <t>BG 482 SJ</t>
  </si>
  <si>
    <t>BG 979 DJ</t>
  </si>
  <si>
    <t>BX 910 MB</t>
  </si>
  <si>
    <t>920 BNN 78</t>
  </si>
  <si>
    <t>805 BKD 78</t>
  </si>
  <si>
    <t>342 DRM 78</t>
  </si>
  <si>
    <t>2847 ST 33</t>
  </si>
  <si>
    <t>CH 505 MX</t>
  </si>
  <si>
    <t>8915 QG 33</t>
  </si>
  <si>
    <t>fiche</t>
  </si>
  <si>
    <t>AR</t>
  </si>
  <si>
    <t>CA 900 PV</t>
  </si>
  <si>
    <t>BR 465 KK</t>
  </si>
  <si>
    <t>BH 790 EE</t>
  </si>
  <si>
    <t>CK 298 RZ</t>
  </si>
  <si>
    <t>GG 456 CA</t>
  </si>
  <si>
    <t>CA 365 ZS</t>
  </si>
  <si>
    <t>5374 YV 17</t>
  </si>
  <si>
    <t>CE 739 XD</t>
  </si>
  <si>
    <t xml:space="preserve">RAVE </t>
  </si>
  <si>
    <t>CEPL</t>
  </si>
  <si>
    <t>BG 483 SJ</t>
  </si>
  <si>
    <t>CK 298 BP</t>
  </si>
  <si>
    <t>805 BKR 78</t>
  </si>
  <si>
    <t>987 ESB 78</t>
  </si>
  <si>
    <t>retour mercedes</t>
  </si>
  <si>
    <t>Fériés</t>
  </si>
  <si>
    <t>Pâques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</si>
  <si>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</si>
  <si>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</si>
  <si>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</si>
  <si>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</si>
  <si>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</si>
  <si>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</si>
  <si>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</si>
  <si>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</si>
  <si>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</si>
  <si>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JANVIER</t>
  </si>
  <si>
    <t>FÉVRIER</t>
  </si>
  <si>
    <t>http://forum.excel-pratique.com/excel/planning-cepl-t35717.html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</si>
</sst>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h]:mm"/>
    <numFmt numFmtId="165" formatCode="dddd\ dd"/>
    <numFmt numFmtId="166" formatCode="[$-F800]dddd\,\ mmmm\ dd\,\ yyyy"/>
    <numFmt numFmtId="167" formatCode="mmmm\-yy"/>
  </numFmts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0"/>
      <color indexed="8"/>
      <name val="Arial Unicode MS"/>
      <family val="2"/>
    </font>
    <font>
      <sz val="10"/>
      <name val="Arial"/>
      <family val="2"/>
    </font>
    <font>
      <sz val="11"/>
      <color indexed="47"/>
      <name val="Calibri"/>
      <family val="2"/>
    </font>
    <font>
      <b/>
      <i/>
      <sz val="18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0"/>
      <color indexed="8"/>
      <name val="Arial Unicode MS"/>
      <family val="2"/>
    </font>
    <font>
      <b/>
      <sz val="8"/>
      <name val="Verdana"/>
      <family val="2"/>
    </font>
    <font>
      <sz val="8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AE7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0" fontId="5" fillId="5" borderId="1" xfId="0" applyNumberFormat="1" applyFont="1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" fontId="3" fillId="0" borderId="0" xfId="0" quotePrefix="1" applyNumberFormat="1" applyFont="1"/>
    <xf numFmtId="14" fontId="3" fillId="0" borderId="0" xfId="0" applyNumberFormat="1" applyFont="1" applyAlignment="1">
      <alignment horizontal="left" indent="1"/>
    </xf>
    <xf numFmtId="165" fontId="3" fillId="0" borderId="0" xfId="0" applyNumberFormat="1" applyFont="1" applyAlignment="1">
      <alignment horizontal="left" indent="1"/>
    </xf>
    <xf numFmtId="16" fontId="0" fillId="0" borderId="0" xfId="0" applyNumberFormat="1"/>
    <xf numFmtId="165" fontId="7" fillId="7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20" fontId="0" fillId="8" borderId="1" xfId="0" applyNumberFormat="1" applyFill="1" applyBorder="1" applyAlignment="1">
      <alignment horizontal="center" vertical="center"/>
    </xf>
    <xf numFmtId="166" fontId="1" fillId="6" borderId="1" xfId="0" applyNumberFormat="1" applyFont="1" applyFill="1" applyBorder="1" applyAlignment="1">
      <alignment horizontal="center" vertical="center" wrapText="1"/>
    </xf>
    <xf numFmtId="167" fontId="6" fillId="6" borderId="4" xfId="0" applyNumberFormat="1" applyFont="1" applyFill="1" applyBorder="1" applyAlignment="1">
      <alignment horizontal="center" vertical="center"/>
    </xf>
    <xf numFmtId="49" fontId="2" fillId="6" borderId="0" xfId="0" applyNumberFormat="1" applyFont="1" applyFill="1" applyAlignment="1">
      <alignment horizontal="left" vertical="center"/>
    </xf>
    <xf numFmtId="49" fontId="2" fillId="6" borderId="2" xfId="0" applyNumberFormat="1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/>
    </xf>
    <xf numFmtId="165" fontId="1" fillId="9" borderId="1" xfId="0" applyNumberFormat="1" applyFont="1" applyFill="1" applyBorder="1" applyAlignment="1">
      <alignment horizontal="center" vertical="center"/>
    </xf>
    <xf numFmtId="20" fontId="0" fillId="9" borderId="1" xfId="0" applyNumberFormat="1" applyFill="1" applyBorder="1" applyAlignment="1">
      <alignment horizontal="center" vertical="center"/>
    </xf>
    <xf numFmtId="165" fontId="10" fillId="6" borderId="3" xfId="0" applyNumberFormat="1" applyFont="1" applyFill="1" applyBorder="1" applyAlignment="1">
      <alignment horizontal="center" vertical="center"/>
    </xf>
    <xf numFmtId="165" fontId="10" fillId="6" borderId="0" xfId="0" applyNumberFormat="1" applyFont="1" applyFill="1" applyAlignment="1">
      <alignment horizontal="center" vertical="center"/>
    </xf>
    <xf numFmtId="20" fontId="0" fillId="10" borderId="1" xfId="0" applyNumberFormat="1" applyFill="1" applyBorder="1" applyAlignment="1">
      <alignment horizontal="center" vertical="center"/>
    </xf>
    <xf numFmtId="20" fontId="0" fillId="11" borderId="1" xfId="0" applyNumberFormat="1" applyFill="1" applyBorder="1" applyAlignment="1">
      <alignment horizontal="center" vertical="center"/>
    </xf>
    <xf numFmtId="165" fontId="1" fillId="11" borderId="1" xfId="0" applyNumberFormat="1" applyFont="1" applyFill="1" applyBorder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left" vertical="center"/>
    </xf>
    <xf numFmtId="0" fontId="1" fillId="12" borderId="1" xfId="0" applyFont="1" applyFill="1" applyBorder="1" applyAlignment="1">
      <alignment horizontal="center" vertical="center"/>
    </xf>
    <xf numFmtId="0" fontId="4" fillId="0" borderId="0" xfId="0" applyFont="1"/>
    <xf numFmtId="0" fontId="11" fillId="13" borderId="1" xfId="2" applyFont="1" applyFill="1" applyBorder="1"/>
    <xf numFmtId="0" fontId="12" fillId="13" borderId="1" xfId="2" applyFont="1" applyFill="1" applyBorder="1"/>
    <xf numFmtId="14" fontId="12" fillId="14" borderId="1" xfId="2" applyNumberFormat="1" applyFont="1" applyFill="1" applyBorder="1"/>
    <xf numFmtId="14" fontId="12" fillId="15" borderId="1" xfId="2" applyNumberFormat="1" applyFont="1" applyFill="1" applyBorder="1"/>
    <xf numFmtId="0" fontId="4" fillId="0" borderId="0" xfId="0" quotePrefix="1" applyFont="1"/>
    <xf numFmtId="0" fontId="7" fillId="16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vertical="center"/>
    </xf>
    <xf numFmtId="0" fontId="8" fillId="6" borderId="0" xfId="0" applyNumberFormat="1" applyFont="1" applyFill="1" applyAlignment="1">
      <alignment horizontal="center" vertical="center"/>
    </xf>
    <xf numFmtId="0" fontId="0" fillId="0" borderId="0" xfId="0" quotePrefix="1"/>
  </cellXfs>
  <cellStyles count="3">
    <cellStyle name="Normal" xfId="0" builtinId="0"/>
    <cellStyle name="Normal 2" xfId="1"/>
    <cellStyle name="Normal_Planning_onglets2" xfId="2"/>
  </cellStyles>
  <dxfs count="6">
    <dxf>
      <fill>
        <patternFill>
          <bgColor theme="0" tint="-0.3499862666707357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FFCC"/>
      <color rgb="FFF8AE7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1123950</xdr:colOff>
      <xdr:row>2</xdr:row>
      <xdr:rowOff>28575</xdr:rowOff>
    </xdr:from>
    <xdr:to>
      <xdr:col>2</xdr:col>
      <xdr:colOff>47625</xdr:colOff>
      <xdr:row>3</xdr:row>
      <xdr:rowOff>276225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1123950" y="838200"/>
          <a:ext cx="1638300" cy="552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choisi le mois  ; le reste suit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</a:t>
          </a:r>
        </a:p>
      </xdr:txBody>
    </xdr:sp>
    <xdr:clientData/>
  </xdr:twoCellAnchor>
  <xdr:twoCellAnchor>
    <xdr:from>
      <xdr:col>0</xdr:col>
      <xdr:colOff>1038225</xdr:colOff>
      <xdr:row>1</xdr:row>
      <xdr:rowOff>76200</xdr:rowOff>
    </xdr:from>
    <xdr:to>
      <xdr:col>0</xdr:col>
      <xdr:colOff>1314450</xdr:colOff>
      <xdr:row>2</xdr:row>
      <xdr:rowOff>0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 flipH="1" flipV="1">
          <a:off x="1038225" y="581025"/>
          <a:ext cx="27622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247650</xdr:colOff>
      <xdr:row>6</xdr:row>
      <xdr:rowOff>209551</xdr:rowOff>
    </xdr:from>
    <xdr:to>
      <xdr:col>16</xdr:col>
      <xdr:colOff>314325</xdr:colOff>
      <xdr:row>10</xdr:row>
      <xdr:rowOff>200025</xdr:rowOff>
    </xdr:to>
    <xdr:sp macro="" textlink="">
      <xdr:nvSpPr>
        <xdr:cNvPr id="2" name="Rectangle à coins arrondis 1"/>
        <xdr:cNvSpPr/>
      </xdr:nvSpPr>
      <xdr:spPr>
        <a:xfrm>
          <a:off x="11220450" y="2009776"/>
          <a:ext cx="3876675" cy="12096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changer un peu les formules de date et la présentation.</a:t>
          </a:r>
        </a:p>
        <a:p>
          <a:pPr algn="l"/>
          <a:endParaRPr lang="fr-FR" sz="1100"/>
        </a:p>
        <a:p>
          <a:pPr algn="l"/>
          <a:r>
            <a:rPr lang="fr-FR" sz="1100"/>
            <a:t>Tu choisis ton mois dans la cellule du mois avec une liste ,</a:t>
          </a:r>
          <a:r>
            <a:rPr lang="fr-FR" sz="1100" baseline="0"/>
            <a:t> cela donne un numéro de mois en A1, il ne faut pas y toucher. Tu pourras même le masquer pour éviter des erreurs...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MHB/AppData/Local/Microsoft/Windows/Temporary%20Internet%20Files/Content.IE5/59FOJHU3/Salari&#233;s-Social/PLANNING%20CEPL%20MODE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GBA01"/>
      <sheetName val="02"/>
      <sheetName val="GBA02"/>
      <sheetName val="03"/>
      <sheetName val="GBA03"/>
      <sheetName val="04"/>
      <sheetName val="GBA04"/>
      <sheetName val="05"/>
      <sheetName val="GBA05"/>
      <sheetName val="06"/>
      <sheetName val="GBA06"/>
      <sheetName val="07"/>
      <sheetName val="GBA07"/>
      <sheetName val="08"/>
      <sheetName val="GBA08"/>
      <sheetName val="09"/>
      <sheetName val="GBA09"/>
      <sheetName val="10"/>
      <sheetName val="GBA10"/>
      <sheetName val="11"/>
      <sheetName val="GBA11"/>
      <sheetName val="12"/>
      <sheetName val="GBA12"/>
      <sheetName val="Feuil10"/>
      <sheetName val="Feuil1"/>
    </sheetNames>
    <sheetDataSet>
      <sheetData sheetId="0">
        <row r="4">
          <cell r="E4">
            <v>2013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4"/>
  <sheetViews>
    <sheetView workbookViewId="0">
      <pane ySplit="1" topLeftCell="A2" activePane="bottomLeft" state="frozen"/>
      <selection activeCell="A3" sqref="A3"/>
      <selection pane="bottomLeft"/>
    </sheetView>
  </sheetViews>
  <sheetFormatPr baseColWidth="10" defaultRowHeight="15" x14ac:dyDescent="0.25"/>
  <cols>
    <col min="1" max="1" width="21" customWidth="1"/>
    <col min="2" max="2" width="19.7109375" customWidth="1"/>
    <col min="3" max="9" width="14.28515625" customWidth="1"/>
  </cols>
  <sheetData>
    <row r="1" spans="1:9" ht="39.75" customHeight="1" x14ac:dyDescent="0.25">
      <c r="A1" s="21">
        <v>41275</v>
      </c>
      <c r="B1" s="27">
        <f>A1</f>
        <v>41275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3">
      <c r="A4" s="11"/>
      <c r="B4" s="13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>SUM(C2:C22)</f>
        <v>0</v>
      </c>
      <c r="D23" s="6">
        <f>SUM(D$2:D$22)</f>
        <v>0</v>
      </c>
      <c r="E23" s="6">
        <f>SUM(E5:E22)</f>
        <v>0</v>
      </c>
      <c r="F23" s="6">
        <f>SUM(F$2:F$22)</f>
        <v>0</v>
      </c>
      <c r="G23" s="6">
        <f>SUM(G$2:G$22)</f>
        <v>0</v>
      </c>
      <c r="H23" s="6">
        <f>SUM(H$2:H$22)</f>
        <v>0</v>
      </c>
      <c r="I23" s="6">
        <f>SUM(I$2:I$22)</f>
        <v>0</v>
      </c>
    </row>
    <row r="24" spans="1:9" x14ac:dyDescent="0.25">
      <c r="A24" s="2"/>
      <c r="B24" s="2"/>
    </row>
  </sheetData>
  <phoneticPr fontId="0" type="noConversion"/>
  <dataValidations count="1">
    <dataValidation type="list" allowBlank="1" showInputMessage="1" showErrorMessage="1" sqref="A1">
      <formula1>liste</formula1>
    </dataValidation>
  </dataValidations>
  <pageMargins left="0.23622047244094491" right="0.23622047244094491" top="0.15748031496062992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5"/>
  <sheetViews>
    <sheetView workbookViewId="0">
      <pane ySplit="1" topLeftCell="A11" activePane="bottomLeft" state="frozen"/>
      <selection activeCell="B1" sqref="B1"/>
      <selection pane="bottomLeft" activeCell="C14" sqref="C14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">
        <v>10</v>
      </c>
      <c r="B1" s="28">
        <f>'01-01'!B1+1</f>
        <v>41276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 t="s">
        <v>46</v>
      </c>
      <c r="B2" s="11" t="s">
        <v>50</v>
      </c>
      <c r="C2" s="5"/>
      <c r="D2" s="5">
        <v>0.29166666666666669</v>
      </c>
      <c r="E2" s="5"/>
      <c r="F2" s="5"/>
      <c r="G2" s="5"/>
      <c r="H2" s="5"/>
      <c r="I2" s="5"/>
    </row>
    <row r="3" spans="1:9" ht="24" customHeight="1" x14ac:dyDescent="0.25">
      <c r="A3" s="11" t="s">
        <v>29</v>
      </c>
      <c r="B3" s="11" t="s">
        <v>51</v>
      </c>
      <c r="C3" s="5"/>
      <c r="D3" s="5">
        <v>3.125E-2</v>
      </c>
      <c r="E3" s="5"/>
      <c r="F3" s="5"/>
      <c r="G3" s="5"/>
      <c r="H3" s="5"/>
      <c r="I3" s="5"/>
    </row>
    <row r="4" spans="1:9" ht="24" customHeight="1" x14ac:dyDescent="0.25">
      <c r="A4" s="11" t="s">
        <v>47</v>
      </c>
      <c r="B4" s="11" t="s">
        <v>52</v>
      </c>
      <c r="C4" s="5">
        <v>4.1666666666666664E-2</v>
      </c>
      <c r="D4" s="5"/>
      <c r="E4" s="5"/>
      <c r="F4" s="5"/>
      <c r="G4" s="5"/>
      <c r="H4" s="5"/>
      <c r="I4" s="5"/>
    </row>
    <row r="5" spans="1:9" ht="24" customHeight="1" x14ac:dyDescent="0.25">
      <c r="A5" s="11" t="s">
        <v>47</v>
      </c>
      <c r="B5" s="11" t="s">
        <v>53</v>
      </c>
      <c r="C5" s="5">
        <v>8.3333333333333329E-2</v>
      </c>
      <c r="D5" s="5"/>
      <c r="E5" s="5"/>
      <c r="F5" s="5"/>
      <c r="G5" s="5"/>
      <c r="H5" s="5"/>
      <c r="I5" s="5"/>
    </row>
    <row r="6" spans="1:9" ht="24" customHeight="1" x14ac:dyDescent="0.25">
      <c r="A6" s="11" t="s">
        <v>12</v>
      </c>
      <c r="B6" s="11" t="s">
        <v>33</v>
      </c>
      <c r="C6" s="5">
        <v>5.2083333333333336E-2</v>
      </c>
      <c r="D6" s="5"/>
      <c r="E6" s="5"/>
      <c r="F6" s="5"/>
      <c r="G6" s="5"/>
      <c r="H6" s="5"/>
      <c r="I6" s="5"/>
    </row>
    <row r="7" spans="1:9" ht="24" customHeight="1" x14ac:dyDescent="0.25">
      <c r="A7" s="11" t="s">
        <v>24</v>
      </c>
      <c r="B7" s="11" t="s">
        <v>54</v>
      </c>
      <c r="C7" s="5">
        <v>1.0416666666666666E-2</v>
      </c>
      <c r="D7" s="5"/>
      <c r="E7" s="5"/>
      <c r="F7" s="5"/>
      <c r="G7" s="5"/>
      <c r="H7" s="5"/>
      <c r="I7" s="5"/>
    </row>
    <row r="8" spans="1:9" ht="24" customHeight="1" x14ac:dyDescent="0.25">
      <c r="A8" s="11" t="s">
        <v>46</v>
      </c>
      <c r="B8" s="11" t="s">
        <v>17</v>
      </c>
      <c r="C8" s="5">
        <v>9.375E-2</v>
      </c>
      <c r="D8" s="5"/>
      <c r="E8" s="5"/>
      <c r="F8" s="5"/>
      <c r="G8" s="5"/>
      <c r="H8" s="5"/>
      <c r="I8" s="5"/>
    </row>
    <row r="9" spans="1:9" ht="24" customHeight="1" x14ac:dyDescent="0.25">
      <c r="A9" s="11" t="s">
        <v>46</v>
      </c>
      <c r="B9" s="11" t="s">
        <v>55</v>
      </c>
      <c r="C9" s="5"/>
      <c r="D9" s="5"/>
      <c r="E9" s="5">
        <v>6.25E-2</v>
      </c>
      <c r="F9" s="5"/>
      <c r="G9" s="5">
        <v>0.16666666666666666</v>
      </c>
      <c r="H9" s="5"/>
      <c r="I9" s="5"/>
    </row>
    <row r="10" spans="1:9" ht="24" customHeight="1" x14ac:dyDescent="0.25">
      <c r="A10" s="11" t="s">
        <v>13</v>
      </c>
      <c r="B10" s="11" t="s">
        <v>56</v>
      </c>
      <c r="C10" s="5"/>
      <c r="D10" s="5"/>
      <c r="E10" s="5">
        <v>6.25E-2</v>
      </c>
      <c r="F10" s="5"/>
      <c r="G10" s="5"/>
      <c r="H10" s="5"/>
      <c r="I10" s="5"/>
    </row>
    <row r="11" spans="1:9" ht="24" customHeight="1" x14ac:dyDescent="0.25">
      <c r="A11" s="11" t="s">
        <v>48</v>
      </c>
      <c r="B11" s="11" t="s">
        <v>57</v>
      </c>
      <c r="C11" s="5"/>
      <c r="D11" s="5"/>
      <c r="E11" s="5">
        <v>4.1666666666666664E-2</v>
      </c>
      <c r="F11" s="5"/>
      <c r="G11" s="5"/>
      <c r="H11" s="5"/>
      <c r="I11" s="5"/>
    </row>
    <row r="12" spans="1:9" ht="24" customHeight="1" x14ac:dyDescent="0.25">
      <c r="A12" s="11" t="s">
        <v>14</v>
      </c>
      <c r="B12" s="11" t="s">
        <v>58</v>
      </c>
      <c r="C12" s="5"/>
      <c r="D12" s="5"/>
      <c r="E12" s="5">
        <v>0.14583333333333334</v>
      </c>
      <c r="F12" s="5"/>
      <c r="G12" s="5"/>
      <c r="H12" s="5"/>
      <c r="I12" s="5"/>
    </row>
    <row r="13" spans="1:9" ht="24" customHeight="1" x14ac:dyDescent="0.25">
      <c r="A13" s="11" t="s">
        <v>27</v>
      </c>
      <c r="B13" s="11" t="s">
        <v>59</v>
      </c>
      <c r="C13" s="5"/>
      <c r="D13" s="5"/>
      <c r="E13" s="5">
        <v>2.0833333333333332E-2</v>
      </c>
      <c r="F13" s="5">
        <v>2.0833333333333332E-2</v>
      </c>
      <c r="G13" s="5"/>
      <c r="H13" s="5"/>
      <c r="I13" s="5"/>
    </row>
    <row r="14" spans="1:9" ht="24" customHeight="1" x14ac:dyDescent="0.25">
      <c r="A14" s="11" t="s">
        <v>16</v>
      </c>
      <c r="B14" s="11" t="s">
        <v>60</v>
      </c>
      <c r="C14" s="5"/>
      <c r="D14" s="5"/>
      <c r="E14" s="5"/>
      <c r="F14" s="5">
        <v>0.1875</v>
      </c>
      <c r="G14" s="5"/>
      <c r="H14" s="5"/>
      <c r="I14" s="5"/>
    </row>
    <row r="15" spans="1:9" ht="24" customHeight="1" x14ac:dyDescent="0.25">
      <c r="A15" s="11" t="s">
        <v>15</v>
      </c>
      <c r="B15" s="11" t="s">
        <v>61</v>
      </c>
      <c r="C15" s="5"/>
      <c r="D15" s="5"/>
      <c r="E15" s="5"/>
      <c r="F15" s="5">
        <v>9.375E-2</v>
      </c>
      <c r="G15" s="5"/>
      <c r="H15" s="5"/>
      <c r="I15" s="5"/>
    </row>
    <row r="16" spans="1:9" ht="24" customHeight="1" x14ac:dyDescent="0.25">
      <c r="A16" s="11" t="s">
        <v>15</v>
      </c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 t="s">
        <v>49</v>
      </c>
      <c r="B17" s="11"/>
      <c r="C17" s="5"/>
      <c r="D17" s="5"/>
      <c r="E17" s="5"/>
      <c r="F17" s="5">
        <v>3.125E-2</v>
      </c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24" customHeight="1" x14ac:dyDescent="0.25">
      <c r="A23" s="11"/>
      <c r="B23" s="11"/>
      <c r="C23" s="5"/>
      <c r="D23" s="5"/>
      <c r="E23" s="5"/>
      <c r="F23" s="5"/>
      <c r="G23" s="5"/>
      <c r="H23" s="5"/>
      <c r="I23" s="5"/>
    </row>
    <row r="24" spans="1:9" ht="30" customHeight="1" x14ac:dyDescent="0.25">
      <c r="A24" s="3" t="s">
        <v>0</v>
      </c>
      <c r="B24" s="3"/>
      <c r="C24" s="6">
        <f>SUM(C2:C23)</f>
        <v>0.28125</v>
      </c>
      <c r="D24" s="6">
        <f>SUM(D$2:D$23)</f>
        <v>0.32291666666666669</v>
      </c>
      <c r="E24" s="6">
        <f>SUM(E5:E23)</f>
        <v>0.33333333333333331</v>
      </c>
      <c r="F24" s="6">
        <f>SUM(F$2:F$23)</f>
        <v>0.33333333333333337</v>
      </c>
      <c r="G24" s="6">
        <f>SUM(G$2:G$23)</f>
        <v>0.16666666666666666</v>
      </c>
      <c r="H24" s="6">
        <f>SUM(H$2:H$23)</f>
        <v>0</v>
      </c>
      <c r="I24" s="6">
        <f>SUM(I$2:I$23)</f>
        <v>0</v>
      </c>
    </row>
    <row r="25" spans="1:9" x14ac:dyDescent="0.25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4"/>
  <sheetViews>
    <sheetView zoomScaleNormal="100" workbookViewId="0">
      <pane ySplit="1" topLeftCell="A11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'02-01'!B1+1</f>
        <v>41277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 t="s">
        <v>11</v>
      </c>
      <c r="B3" s="11" t="s">
        <v>17</v>
      </c>
      <c r="C3" s="5">
        <v>0.17708333333333334</v>
      </c>
      <c r="D3" s="5">
        <v>0.10416666666666667</v>
      </c>
      <c r="E3" s="5"/>
      <c r="F3" s="5"/>
      <c r="G3" s="5"/>
      <c r="H3" s="5"/>
      <c r="I3" s="5"/>
    </row>
    <row r="4" spans="1:9" ht="24" customHeight="1" x14ac:dyDescent="0.25">
      <c r="A4" s="11" t="s">
        <v>12</v>
      </c>
      <c r="B4" s="11" t="s">
        <v>18</v>
      </c>
      <c r="C4" s="5">
        <v>0.125</v>
      </c>
      <c r="D4" s="5"/>
      <c r="E4" s="5"/>
      <c r="F4" s="5"/>
      <c r="G4" s="5"/>
      <c r="H4" s="5"/>
      <c r="I4" s="5"/>
    </row>
    <row r="5" spans="1:9" ht="24" customHeight="1" x14ac:dyDescent="0.25">
      <c r="A5" s="11" t="s">
        <v>13</v>
      </c>
      <c r="B5" s="11" t="s">
        <v>19</v>
      </c>
      <c r="C5" s="5"/>
      <c r="D5" s="5"/>
      <c r="E5" s="5"/>
      <c r="F5" s="5"/>
      <c r="G5" s="5"/>
      <c r="H5" s="5"/>
      <c r="I5" s="5"/>
    </row>
    <row r="6" spans="1:9" ht="24" customHeight="1" x14ac:dyDescent="0.25">
      <c r="A6" s="11" t="s">
        <v>11</v>
      </c>
      <c r="B6" s="11" t="s">
        <v>17</v>
      </c>
      <c r="C6" s="5"/>
      <c r="D6" s="5">
        <v>0.10416666666666667</v>
      </c>
      <c r="E6" s="5"/>
      <c r="F6" s="5"/>
      <c r="G6" s="5"/>
      <c r="H6" s="5"/>
      <c r="I6" s="5"/>
    </row>
    <row r="7" spans="1:9" ht="24" customHeight="1" x14ac:dyDescent="0.25">
      <c r="A7" s="11" t="s">
        <v>14</v>
      </c>
      <c r="B7" s="11" t="s">
        <v>20</v>
      </c>
      <c r="C7" s="5"/>
      <c r="D7" s="5"/>
      <c r="E7" s="5">
        <v>0.16666666666666666</v>
      </c>
      <c r="F7" s="5"/>
      <c r="G7" s="5"/>
      <c r="H7" s="5"/>
      <c r="I7" s="5"/>
    </row>
    <row r="8" spans="1:9" ht="24" customHeight="1" x14ac:dyDescent="0.25">
      <c r="A8" s="11" t="s">
        <v>13</v>
      </c>
      <c r="B8" s="11"/>
      <c r="C8" s="5"/>
      <c r="D8" s="5"/>
      <c r="E8" s="5">
        <v>0.16666666666666666</v>
      </c>
      <c r="F8" s="5"/>
      <c r="G8" s="5"/>
      <c r="H8" s="5"/>
      <c r="I8" s="5"/>
    </row>
    <row r="9" spans="1:9" ht="24" customHeight="1" x14ac:dyDescent="0.25">
      <c r="A9" s="11" t="s">
        <v>15</v>
      </c>
      <c r="B9" s="11" t="s">
        <v>21</v>
      </c>
      <c r="C9" s="5"/>
      <c r="D9" s="5"/>
      <c r="E9" s="5"/>
      <c r="F9" s="5">
        <v>8.3333333333333329E-2</v>
      </c>
      <c r="G9" s="5"/>
      <c r="H9" s="5"/>
      <c r="I9" s="5"/>
    </row>
    <row r="10" spans="1:9" ht="24" customHeight="1" x14ac:dyDescent="0.25">
      <c r="A10" s="11" t="s">
        <v>15</v>
      </c>
      <c r="B10" s="11" t="s">
        <v>22</v>
      </c>
      <c r="C10" s="5"/>
      <c r="D10" s="5"/>
      <c r="E10" s="5"/>
      <c r="F10" s="5">
        <v>8.3333333333333329E-2</v>
      </c>
      <c r="G10" s="5">
        <v>0.16666666666666666</v>
      </c>
      <c r="H10" s="5"/>
      <c r="I10" s="5"/>
    </row>
    <row r="11" spans="1:9" ht="24" customHeight="1" x14ac:dyDescent="0.25">
      <c r="A11" s="11" t="s">
        <v>16</v>
      </c>
      <c r="B11" s="11" t="s">
        <v>23</v>
      </c>
      <c r="C11" s="5"/>
      <c r="D11" s="5"/>
      <c r="E11" s="5"/>
      <c r="F11" s="5">
        <v>5.2083333333333336E-2</v>
      </c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>SUM(C$2:C$22)</f>
        <v>0.30208333333333337</v>
      </c>
      <c r="D23" s="6">
        <f t="shared" ref="D23:I23" si="0">SUM(D$2:D$22)</f>
        <v>0.20833333333333334</v>
      </c>
      <c r="E23" s="6">
        <f t="shared" si="0"/>
        <v>0.33333333333333331</v>
      </c>
      <c r="F23" s="6">
        <f t="shared" si="0"/>
        <v>0.21875</v>
      </c>
      <c r="G23" s="6">
        <f t="shared" si="0"/>
        <v>0.16666666666666666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5"/>
  <sheetViews>
    <sheetView workbookViewId="0">
      <pane ySplit="1" topLeftCell="A11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3" t="str">
        <f>'02-01'!$A$1</f>
        <v>JANVIER 2013</v>
      </c>
      <c r="B1" s="28">
        <f>'03-01'!B1+1</f>
        <v>41278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 t="s">
        <v>12</v>
      </c>
      <c r="B2" s="11" t="s">
        <v>33</v>
      </c>
      <c r="C2" s="5">
        <v>0.16666666666666666</v>
      </c>
      <c r="D2" s="5"/>
      <c r="E2" s="5"/>
      <c r="F2" s="5"/>
      <c r="G2" s="5"/>
      <c r="H2" s="5"/>
      <c r="I2" s="5"/>
    </row>
    <row r="3" spans="1:9" ht="24" customHeight="1" x14ac:dyDescent="0.25">
      <c r="A3" s="11" t="s">
        <v>24</v>
      </c>
      <c r="B3" s="11" t="s">
        <v>34</v>
      </c>
      <c r="C3" s="5">
        <v>0.125</v>
      </c>
      <c r="D3" s="5"/>
      <c r="E3" s="5"/>
      <c r="F3" s="5"/>
      <c r="G3" s="5"/>
      <c r="H3" s="5"/>
      <c r="I3" s="5"/>
    </row>
    <row r="4" spans="1:9" ht="24" customHeight="1" x14ac:dyDescent="0.25">
      <c r="A4" s="11" t="s">
        <v>13</v>
      </c>
      <c r="B4" s="11" t="s">
        <v>35</v>
      </c>
      <c r="C4" s="5"/>
      <c r="D4" s="5">
        <v>0.25</v>
      </c>
      <c r="E4" s="5">
        <v>0.3125</v>
      </c>
      <c r="F4" s="5"/>
      <c r="G4" s="5">
        <v>4.1666666666666664E-2</v>
      </c>
      <c r="H4" s="5"/>
      <c r="I4" s="5"/>
    </row>
    <row r="5" spans="1:9" ht="24" customHeight="1" x14ac:dyDescent="0.25">
      <c r="A5" s="11" t="s">
        <v>13</v>
      </c>
      <c r="B5" s="11" t="s">
        <v>36</v>
      </c>
      <c r="C5" s="5"/>
      <c r="D5" s="5">
        <v>6.25E-2</v>
      </c>
      <c r="E5" s="5"/>
      <c r="F5" s="5"/>
      <c r="G5" s="5"/>
      <c r="H5" s="5"/>
      <c r="I5" s="5"/>
    </row>
    <row r="6" spans="1:9" ht="24" customHeight="1" x14ac:dyDescent="0.25">
      <c r="A6" s="11" t="s">
        <v>25</v>
      </c>
      <c r="B6" s="11" t="s">
        <v>37</v>
      </c>
      <c r="C6" s="5"/>
      <c r="D6" s="5">
        <v>2.0833333333333332E-2</v>
      </c>
      <c r="E6" s="5"/>
      <c r="F6" s="5"/>
      <c r="G6" s="5"/>
      <c r="H6" s="5"/>
      <c r="I6" s="5"/>
    </row>
    <row r="7" spans="1:9" ht="24" customHeight="1" x14ac:dyDescent="0.25">
      <c r="A7" s="11" t="s">
        <v>11</v>
      </c>
      <c r="B7" s="11" t="s">
        <v>17</v>
      </c>
      <c r="C7" s="5"/>
      <c r="D7" s="5"/>
      <c r="E7" s="5">
        <v>2.0833333333333332E-2</v>
      </c>
      <c r="F7" s="5"/>
      <c r="G7" s="5"/>
      <c r="H7" s="5"/>
      <c r="I7" s="5"/>
    </row>
    <row r="8" spans="1:9" ht="24" customHeight="1" x14ac:dyDescent="0.25">
      <c r="A8" s="11" t="s">
        <v>25</v>
      </c>
      <c r="B8" s="11" t="s">
        <v>38</v>
      </c>
      <c r="C8" s="5"/>
      <c r="D8" s="5"/>
      <c r="E8" s="5"/>
      <c r="F8" s="5">
        <v>2.0833333333333332E-2</v>
      </c>
      <c r="G8" s="5"/>
      <c r="H8" s="5"/>
      <c r="I8" s="5"/>
    </row>
    <row r="9" spans="1:9" ht="24" customHeight="1" x14ac:dyDescent="0.25">
      <c r="A9" s="11" t="s">
        <v>26</v>
      </c>
      <c r="B9" s="11"/>
      <c r="C9" s="5"/>
      <c r="D9" s="5"/>
      <c r="E9" s="5"/>
      <c r="F9" s="5">
        <v>0.22916666666666666</v>
      </c>
      <c r="G9" s="5"/>
      <c r="H9" s="5"/>
      <c r="I9" s="5"/>
    </row>
    <row r="10" spans="1:9" ht="24" customHeight="1" x14ac:dyDescent="0.25">
      <c r="A10" s="11" t="s">
        <v>27</v>
      </c>
      <c r="B10" s="11" t="s">
        <v>39</v>
      </c>
      <c r="C10" s="5"/>
      <c r="D10" s="7"/>
      <c r="E10" s="5"/>
      <c r="F10" s="5">
        <v>6.25E-2</v>
      </c>
      <c r="G10" s="5"/>
      <c r="H10" s="5"/>
      <c r="I10" s="5"/>
    </row>
    <row r="11" spans="1:9" ht="24" customHeight="1" x14ac:dyDescent="0.25">
      <c r="A11" s="11" t="s">
        <v>28</v>
      </c>
      <c r="B11" s="11" t="s">
        <v>40</v>
      </c>
      <c r="C11" s="5"/>
      <c r="D11" s="7"/>
      <c r="E11" s="5"/>
      <c r="F11" s="5">
        <v>2.0833333333333332E-2</v>
      </c>
      <c r="G11" s="5"/>
      <c r="H11" s="5"/>
      <c r="I11" s="5"/>
    </row>
    <row r="12" spans="1:9" ht="24" customHeight="1" x14ac:dyDescent="0.25">
      <c r="A12" s="11" t="s">
        <v>16</v>
      </c>
      <c r="B12" s="11" t="s">
        <v>41</v>
      </c>
      <c r="C12" s="5"/>
      <c r="D12" s="7"/>
      <c r="E12" s="5"/>
      <c r="F12" s="5"/>
      <c r="G12" s="5">
        <v>1.0416666666666666E-2</v>
      </c>
      <c r="H12" s="5"/>
      <c r="I12" s="5"/>
    </row>
    <row r="13" spans="1:9" ht="24" customHeight="1" x14ac:dyDescent="0.25">
      <c r="A13" s="11" t="s">
        <v>29</v>
      </c>
      <c r="B13" s="11" t="s">
        <v>42</v>
      </c>
      <c r="C13" s="5"/>
      <c r="D13" s="5"/>
      <c r="E13" s="5"/>
      <c r="F13" s="5"/>
      <c r="G13" s="5">
        <v>4.1666666666666664E-2</v>
      </c>
      <c r="H13" s="5"/>
      <c r="I13" s="5"/>
    </row>
    <row r="14" spans="1:9" ht="24" customHeight="1" x14ac:dyDescent="0.25">
      <c r="A14" s="11" t="s">
        <v>30</v>
      </c>
      <c r="B14" s="11" t="s">
        <v>43</v>
      </c>
      <c r="C14" s="5"/>
      <c r="D14" s="5"/>
      <c r="E14" s="5"/>
      <c r="F14" s="5"/>
      <c r="G14" s="5">
        <v>2.0833333333333332E-2</v>
      </c>
      <c r="H14" s="5"/>
      <c r="I14" s="5"/>
    </row>
    <row r="15" spans="1:9" ht="24" customHeight="1" x14ac:dyDescent="0.25">
      <c r="A15" s="11" t="s">
        <v>31</v>
      </c>
      <c r="B15" s="11" t="s">
        <v>44</v>
      </c>
      <c r="C15" s="5"/>
      <c r="D15" s="5"/>
      <c r="E15" s="5"/>
      <c r="F15" s="5"/>
      <c r="G15" s="5">
        <v>4.1666666666666664E-2</v>
      </c>
      <c r="H15" s="5"/>
      <c r="I15" s="5"/>
    </row>
    <row r="16" spans="1:9" ht="24" customHeight="1" x14ac:dyDescent="0.25">
      <c r="A16" s="11" t="s">
        <v>32</v>
      </c>
      <c r="B16" s="11" t="s">
        <v>45</v>
      </c>
      <c r="C16" s="5"/>
      <c r="D16" s="5"/>
      <c r="E16" s="5"/>
      <c r="F16" s="5"/>
      <c r="G16" s="5">
        <v>4.1666666666666664E-2</v>
      </c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>SUM(C$2:C$22)</f>
        <v>0.29166666666666663</v>
      </c>
      <c r="D23" s="6">
        <f t="shared" ref="D23:I23" si="0">SUM(D$2:D$22)</f>
        <v>0.33333333333333331</v>
      </c>
      <c r="E23" s="6">
        <f t="shared" si="0"/>
        <v>0.33333333333333331</v>
      </c>
      <c r="F23" s="6">
        <f t="shared" si="0"/>
        <v>0.33333333333333331</v>
      </c>
      <c r="G23" s="6">
        <f t="shared" si="0"/>
        <v>0.19791666666666666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  <row r="25" spans="1:9" ht="15.75" x14ac:dyDescent="0.3">
      <c r="A25" s="13" t="e">
        <f ca="1">DATE(2013,1,MID(CELL("nomfichier"),LEN(CELL("nomfichier"))-4,2))</f>
        <v>#VALUE!</v>
      </c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59999389629810485"/>
  </sheetPr>
  <dimension ref="A1:I24"/>
  <sheetViews>
    <sheetView workbookViewId="0">
      <pane ySplit="1" topLeftCell="A3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3" t="str">
        <f>'02-01'!$A$1</f>
        <v>JANVIER 2013</v>
      </c>
      <c r="B1" s="28">
        <f>'04-01'!B1+1</f>
        <v>41279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7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7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7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59999389629810485"/>
  </sheetPr>
  <dimension ref="A1:K25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11" ht="39.75" customHeight="1" x14ac:dyDescent="0.25">
      <c r="A1" s="23" t="str">
        <f>'02-01'!$A$1</f>
        <v>JANVIER 2013</v>
      </c>
      <c r="B1" s="28">
        <f>'05-01'!B1+1</f>
        <v>41280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11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11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11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11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11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11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11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11" ht="24" customHeight="1" x14ac:dyDescent="0.3">
      <c r="A9" s="11"/>
      <c r="B9" s="11"/>
      <c r="C9" s="5"/>
      <c r="D9" s="5"/>
      <c r="E9" s="5"/>
      <c r="F9" s="5"/>
      <c r="G9" s="5"/>
      <c r="H9" s="5"/>
      <c r="I9" s="5"/>
      <c r="K9" s="12"/>
    </row>
    <row r="10" spans="1:11" ht="24" customHeight="1" x14ac:dyDescent="0.25">
      <c r="A10" s="11"/>
      <c r="B10" s="11"/>
      <c r="C10" s="5"/>
      <c r="D10" s="7"/>
      <c r="E10" s="5"/>
      <c r="F10" s="5"/>
      <c r="G10" s="5"/>
      <c r="H10" s="5"/>
      <c r="I10" s="5"/>
    </row>
    <row r="11" spans="1:11" ht="24" customHeight="1" x14ac:dyDescent="0.25">
      <c r="A11" s="11"/>
      <c r="B11" s="11"/>
      <c r="C11" s="5"/>
      <c r="D11" s="7"/>
      <c r="E11" s="5"/>
      <c r="F11" s="5"/>
      <c r="G11" s="5"/>
      <c r="H11" s="5"/>
      <c r="I11" s="5"/>
    </row>
    <row r="12" spans="1:11" ht="24" customHeight="1" x14ac:dyDescent="0.25">
      <c r="A12" s="11"/>
      <c r="B12" s="11"/>
      <c r="C12" s="5"/>
      <c r="D12" s="7"/>
      <c r="E12" s="5"/>
      <c r="F12" s="5"/>
      <c r="G12" s="5"/>
      <c r="H12" s="5"/>
      <c r="I12" s="5"/>
    </row>
    <row r="13" spans="1:11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11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11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11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  <row r="25" spans="1:9" ht="15.75" x14ac:dyDescent="0.3">
      <c r="A25" s="13" t="e">
        <f ca="1">DATE(2013,1,MID(CELL("nomfichier"),LEN(CELL("nomfichier"))-4,2))</f>
        <v>#VALUE!</v>
      </c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24"/>
  <sheetViews>
    <sheetView workbookViewId="0">
      <pane ySplit="1" topLeftCell="A11" activePane="bottomLeft" state="frozen"/>
      <selection activeCell="B1" sqref="B1"/>
      <selection pane="bottomLeft" activeCell="E19" sqref="E19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'06-01'!B1+1</f>
        <v>41281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</row>
    <row r="2" spans="1:9" ht="24" customHeight="1" x14ac:dyDescent="0.25">
      <c r="A2" s="11" t="s">
        <v>25</v>
      </c>
      <c r="B2" s="11" t="s">
        <v>97</v>
      </c>
      <c r="C2" s="29"/>
      <c r="D2" s="5">
        <v>0.125</v>
      </c>
      <c r="E2" s="5"/>
      <c r="F2" s="5"/>
      <c r="G2" s="5"/>
      <c r="H2" s="5"/>
      <c r="I2" s="5"/>
    </row>
    <row r="3" spans="1:9" ht="24" customHeight="1" x14ac:dyDescent="0.25">
      <c r="A3" s="11" t="s">
        <v>62</v>
      </c>
      <c r="B3" s="11" t="s">
        <v>73</v>
      </c>
      <c r="C3" s="29"/>
      <c r="D3" s="5">
        <v>0.16666666666666666</v>
      </c>
      <c r="E3" s="5"/>
      <c r="F3" s="5"/>
      <c r="G3" s="5"/>
      <c r="H3" s="5"/>
      <c r="I3" s="5"/>
    </row>
    <row r="4" spans="1:9" ht="24" customHeight="1" x14ac:dyDescent="0.25">
      <c r="A4" s="11" t="s">
        <v>92</v>
      </c>
      <c r="B4" s="11" t="s">
        <v>98</v>
      </c>
      <c r="C4" s="29"/>
      <c r="D4" s="5">
        <v>4.1666666666666664E-2</v>
      </c>
      <c r="E4" s="5"/>
      <c r="F4" s="5"/>
      <c r="G4" s="5"/>
      <c r="H4" s="5"/>
      <c r="I4" s="5"/>
    </row>
    <row r="5" spans="1:9" ht="24" customHeight="1" x14ac:dyDescent="0.25">
      <c r="A5" s="11" t="s">
        <v>13</v>
      </c>
      <c r="B5" s="11" t="s">
        <v>56</v>
      </c>
      <c r="C5" s="29"/>
      <c r="D5" s="5"/>
      <c r="E5" s="5">
        <v>0.16666666666666666</v>
      </c>
      <c r="F5" s="5"/>
      <c r="G5" s="5"/>
      <c r="H5" s="5"/>
      <c r="I5" s="5"/>
    </row>
    <row r="6" spans="1:9" ht="24" customHeight="1" x14ac:dyDescent="0.25">
      <c r="A6" s="11" t="s">
        <v>75</v>
      </c>
      <c r="B6" s="11" t="s">
        <v>99</v>
      </c>
      <c r="C6" s="29"/>
      <c r="D6" s="5"/>
      <c r="E6" s="5">
        <v>2.0833333333333332E-2</v>
      </c>
      <c r="F6" s="5"/>
      <c r="G6" s="5"/>
      <c r="H6" s="5"/>
      <c r="I6" s="5"/>
    </row>
    <row r="7" spans="1:9" ht="24" customHeight="1" x14ac:dyDescent="0.25">
      <c r="A7" s="11" t="s">
        <v>93</v>
      </c>
      <c r="B7" s="11" t="s">
        <v>100</v>
      </c>
      <c r="C7" s="29"/>
      <c r="D7" s="5"/>
      <c r="E7" s="5">
        <v>4.1666666666666664E-2</v>
      </c>
      <c r="F7" s="5"/>
      <c r="G7" s="5"/>
      <c r="H7" s="5"/>
      <c r="I7" s="5"/>
    </row>
    <row r="8" spans="1:9" ht="24" customHeight="1" x14ac:dyDescent="0.25">
      <c r="A8" s="11" t="s">
        <v>12</v>
      </c>
      <c r="B8" s="11" t="s">
        <v>78</v>
      </c>
      <c r="C8" s="29"/>
      <c r="D8" s="5"/>
      <c r="E8" s="5">
        <v>0.125</v>
      </c>
      <c r="F8" s="5"/>
      <c r="G8" s="5"/>
      <c r="H8" s="5"/>
      <c r="I8" s="5"/>
    </row>
    <row r="9" spans="1:9" ht="24" customHeight="1" x14ac:dyDescent="0.25">
      <c r="A9" s="11" t="s">
        <v>94</v>
      </c>
      <c r="B9" s="11" t="s">
        <v>101</v>
      </c>
      <c r="C9" s="29"/>
      <c r="D9" s="5"/>
      <c r="E9" s="5">
        <v>4.1666666666666664E-2</v>
      </c>
      <c r="F9" s="5"/>
      <c r="G9" s="5"/>
      <c r="H9" s="5"/>
      <c r="I9" s="5"/>
    </row>
    <row r="10" spans="1:9" ht="24" customHeight="1" x14ac:dyDescent="0.25">
      <c r="A10" s="11" t="s">
        <v>47</v>
      </c>
      <c r="B10" s="11" t="s">
        <v>102</v>
      </c>
      <c r="C10" s="29"/>
      <c r="D10" s="5"/>
      <c r="E10" s="5"/>
      <c r="F10" s="5">
        <v>4.1666666666666664E-2</v>
      </c>
      <c r="G10" s="5"/>
      <c r="H10" s="5"/>
      <c r="I10" s="5"/>
    </row>
    <row r="11" spans="1:9" ht="24" customHeight="1" x14ac:dyDescent="0.25">
      <c r="A11" s="11" t="s">
        <v>26</v>
      </c>
      <c r="B11" s="11" t="s">
        <v>103</v>
      </c>
      <c r="C11" s="29"/>
      <c r="D11" s="5"/>
      <c r="E11" s="5"/>
      <c r="F11" s="5">
        <v>2.0833333333333332E-2</v>
      </c>
      <c r="G11" s="5"/>
      <c r="H11" s="5"/>
      <c r="I11" s="5"/>
    </row>
    <row r="12" spans="1:9" ht="24" customHeight="1" x14ac:dyDescent="0.25">
      <c r="A12" s="11" t="s">
        <v>63</v>
      </c>
      <c r="B12" s="11" t="s">
        <v>104</v>
      </c>
      <c r="C12" s="29"/>
      <c r="D12" s="5"/>
      <c r="E12" s="5"/>
      <c r="F12" s="5">
        <v>4.1666666666666664E-2</v>
      </c>
      <c r="G12" s="5"/>
      <c r="H12" s="5"/>
      <c r="I12" s="5"/>
    </row>
    <row r="13" spans="1:9" ht="24" customHeight="1" x14ac:dyDescent="0.25">
      <c r="A13" s="11" t="s">
        <v>95</v>
      </c>
      <c r="B13" s="11" t="s">
        <v>105</v>
      </c>
      <c r="C13" s="29"/>
      <c r="D13" s="5"/>
      <c r="E13" s="5"/>
      <c r="F13" s="5">
        <v>4.1666666666666664E-2</v>
      </c>
      <c r="G13" s="5"/>
      <c r="H13" s="5"/>
      <c r="I13" s="5"/>
    </row>
    <row r="14" spans="1:9" ht="24" customHeight="1" x14ac:dyDescent="0.25">
      <c r="A14" s="11" t="s">
        <v>96</v>
      </c>
      <c r="B14" s="11" t="s">
        <v>106</v>
      </c>
      <c r="C14" s="29"/>
      <c r="D14" s="5"/>
      <c r="E14" s="5"/>
      <c r="F14" s="5">
        <v>2.0833333333333332E-2</v>
      </c>
      <c r="G14" s="5"/>
      <c r="H14" s="5"/>
      <c r="I14" s="5"/>
    </row>
    <row r="15" spans="1:9" ht="24" customHeight="1" x14ac:dyDescent="0.25">
      <c r="A15" s="11" t="s">
        <v>26</v>
      </c>
      <c r="B15" s="11" t="s">
        <v>107</v>
      </c>
      <c r="C15" s="29"/>
      <c r="D15" s="5"/>
      <c r="E15" s="5"/>
      <c r="F15" s="5">
        <v>0.16666666666666666</v>
      </c>
      <c r="G15" s="5"/>
      <c r="H15" s="5"/>
      <c r="I15" s="5"/>
    </row>
    <row r="16" spans="1:9" ht="24" customHeight="1" x14ac:dyDescent="0.25">
      <c r="A16" s="11" t="s">
        <v>48</v>
      </c>
      <c r="B16" s="11" t="s">
        <v>108</v>
      </c>
      <c r="C16" s="29"/>
      <c r="D16" s="5"/>
      <c r="E16" s="5"/>
      <c r="F16" s="5"/>
      <c r="G16" s="5">
        <v>4.1666666666666664E-2</v>
      </c>
      <c r="H16" s="5"/>
      <c r="I16" s="5"/>
    </row>
    <row r="17" spans="1:9" ht="24" customHeight="1" x14ac:dyDescent="0.25">
      <c r="A17" s="11" t="s">
        <v>27</v>
      </c>
      <c r="B17" s="11" t="s">
        <v>109</v>
      </c>
      <c r="C17" s="29"/>
      <c r="D17" s="5"/>
      <c r="E17" s="5"/>
      <c r="F17" s="5"/>
      <c r="G17" s="5">
        <v>2.0833333333333332E-2</v>
      </c>
      <c r="H17" s="5"/>
      <c r="I17" s="5"/>
    </row>
    <row r="18" spans="1:9" ht="24" customHeight="1" x14ac:dyDescent="0.25">
      <c r="A18" s="11" t="s">
        <v>47</v>
      </c>
      <c r="B18" s="11" t="s">
        <v>76</v>
      </c>
      <c r="C18" s="29"/>
      <c r="D18" s="5"/>
      <c r="E18" s="5"/>
      <c r="F18" s="5"/>
      <c r="G18" s="5">
        <v>0.25</v>
      </c>
      <c r="H18" s="5"/>
      <c r="I18" s="5"/>
    </row>
    <row r="19" spans="1:9" ht="24" customHeight="1" x14ac:dyDescent="0.25">
      <c r="A19" s="11"/>
      <c r="B19" s="11"/>
      <c r="C19" s="29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29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>SUM(C$2:C$22)</f>
        <v>0</v>
      </c>
      <c r="D23" s="6">
        <f>SUM(D$2:D$22)</f>
        <v>0.33333333333333331</v>
      </c>
      <c r="E23" s="6">
        <f>SUM(E$2:E$22)</f>
        <v>0.39583333333333331</v>
      </c>
      <c r="F23" s="6">
        <f>SUM(F5:F22)</f>
        <v>0.33333333333333331</v>
      </c>
      <c r="G23" s="6">
        <f>SUM(G$2:G$22)</f>
        <v>0.3125</v>
      </c>
      <c r="H23" s="6">
        <f>SUM(H$2:H$22)</f>
        <v>0</v>
      </c>
      <c r="I23" s="6">
        <f>SUM(I$2:I$22)</f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4"/>
  <sheetViews>
    <sheetView workbookViewId="0">
      <pane ySplit="1" topLeftCell="A11" activePane="bottomLeft" state="frozen"/>
      <selection activeCell="B1" sqref="B1"/>
      <selection pane="bottomLeft" activeCell="B13" sqref="B13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'07-01'!B1+1</f>
        <v>41282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</row>
    <row r="2" spans="1:9" ht="24" customHeight="1" x14ac:dyDescent="0.25">
      <c r="A2" s="11" t="s">
        <v>62</v>
      </c>
      <c r="B2" s="11" t="s">
        <v>73</v>
      </c>
      <c r="C2" s="29"/>
      <c r="D2" s="5">
        <v>0.3125</v>
      </c>
      <c r="E2" s="5"/>
      <c r="F2" s="5"/>
      <c r="G2" s="5"/>
      <c r="H2" s="5"/>
      <c r="I2" s="5"/>
    </row>
    <row r="3" spans="1:9" ht="24" customHeight="1" x14ac:dyDescent="0.25">
      <c r="A3" s="11" t="s">
        <v>85</v>
      </c>
      <c r="B3" s="11"/>
      <c r="C3" s="29"/>
      <c r="D3" s="5">
        <v>2.0833333333333332E-2</v>
      </c>
      <c r="E3" s="5"/>
      <c r="F3" s="5"/>
      <c r="G3" s="5"/>
      <c r="H3" s="5"/>
      <c r="I3" s="5"/>
    </row>
    <row r="4" spans="1:9" ht="24" customHeight="1" x14ac:dyDescent="0.25">
      <c r="A4" s="11" t="s">
        <v>75</v>
      </c>
      <c r="B4" s="11" t="s">
        <v>86</v>
      </c>
      <c r="C4" s="29"/>
      <c r="D4" s="5"/>
      <c r="E4" s="5">
        <v>0.27083333333333331</v>
      </c>
      <c r="F4" s="5"/>
      <c r="G4" s="5"/>
      <c r="H4" s="5"/>
      <c r="I4" s="5"/>
    </row>
    <row r="5" spans="1:9" ht="24" customHeight="1" x14ac:dyDescent="0.25">
      <c r="A5" s="11" t="s">
        <v>16</v>
      </c>
      <c r="B5" s="11" t="s">
        <v>87</v>
      </c>
      <c r="C5" s="29"/>
      <c r="D5" s="5"/>
      <c r="E5" s="5">
        <v>6.25E-2</v>
      </c>
      <c r="F5" s="5"/>
      <c r="G5" s="5"/>
      <c r="H5" s="5"/>
      <c r="I5" s="5"/>
    </row>
    <row r="6" spans="1:9" ht="24" customHeight="1" x14ac:dyDescent="0.25">
      <c r="A6" s="11" t="s">
        <v>26</v>
      </c>
      <c r="B6" s="11" t="s">
        <v>88</v>
      </c>
      <c r="C6" s="29"/>
      <c r="D6" s="5"/>
      <c r="E6" s="5"/>
      <c r="F6" s="5">
        <v>0.16666666666666666</v>
      </c>
      <c r="G6" s="5"/>
      <c r="H6" s="5"/>
      <c r="I6" s="5"/>
    </row>
    <row r="7" spans="1:9" ht="24" customHeight="1" x14ac:dyDescent="0.25">
      <c r="A7" s="11" t="s">
        <v>26</v>
      </c>
      <c r="B7" s="11" t="s">
        <v>88</v>
      </c>
      <c r="C7" s="29"/>
      <c r="D7" s="5"/>
      <c r="E7" s="5"/>
      <c r="F7" s="5">
        <v>6.25E-2</v>
      </c>
      <c r="G7" s="5"/>
      <c r="H7" s="5"/>
      <c r="I7" s="5"/>
    </row>
    <row r="8" spans="1:9" ht="24" customHeight="1" x14ac:dyDescent="0.25">
      <c r="A8" s="11" t="s">
        <v>75</v>
      </c>
      <c r="B8" s="11" t="s">
        <v>89</v>
      </c>
      <c r="C8" s="29"/>
      <c r="D8" s="5"/>
      <c r="E8" s="5"/>
      <c r="F8" s="5">
        <v>9.375E-2</v>
      </c>
      <c r="G8" s="5"/>
      <c r="H8" s="5"/>
      <c r="I8" s="5"/>
    </row>
    <row r="9" spans="1:9" ht="24" customHeight="1" x14ac:dyDescent="0.25">
      <c r="A9" s="11" t="s">
        <v>47</v>
      </c>
      <c r="B9" s="11" t="s">
        <v>90</v>
      </c>
      <c r="C9" s="29"/>
      <c r="D9" s="5"/>
      <c r="E9" s="5"/>
      <c r="F9" s="5"/>
      <c r="G9" s="5">
        <v>0.16666666666666666</v>
      </c>
      <c r="H9" s="5"/>
      <c r="I9" s="5"/>
    </row>
    <row r="10" spans="1:9" ht="24" customHeight="1" x14ac:dyDescent="0.25">
      <c r="A10" s="11" t="s">
        <v>47</v>
      </c>
      <c r="B10" s="11" t="s">
        <v>91</v>
      </c>
      <c r="C10" s="29"/>
      <c r="D10" s="5"/>
      <c r="E10" s="5"/>
      <c r="F10" s="5"/>
      <c r="G10" s="5">
        <v>0.16666666666666666</v>
      </c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0.33333333333333331</v>
      </c>
      <c r="E23" s="6">
        <f t="shared" si="0"/>
        <v>0.33333333333333331</v>
      </c>
      <c r="F23" s="6">
        <f t="shared" si="0"/>
        <v>0.32291666666666663</v>
      </c>
      <c r="G23" s="6">
        <f t="shared" si="0"/>
        <v>0.33333333333333331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24"/>
  <sheetViews>
    <sheetView workbookViewId="0">
      <pane ySplit="1" topLeftCell="A11" activePane="bottomLeft" state="frozen"/>
      <selection activeCell="B1" sqref="B1"/>
      <selection pane="bottomLeft" activeCell="G12" sqref="G12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'08-01'!B1+1</f>
        <v>41283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</row>
    <row r="2" spans="1:9" ht="24" customHeight="1" x14ac:dyDescent="0.25">
      <c r="A2" s="11" t="s">
        <v>62</v>
      </c>
      <c r="B2" s="11" t="s">
        <v>83</v>
      </c>
      <c r="C2" s="29"/>
      <c r="D2" s="5">
        <v>0.33333333333333331</v>
      </c>
      <c r="E2" s="5"/>
      <c r="F2" s="5"/>
      <c r="G2" s="5"/>
      <c r="H2" s="5"/>
      <c r="I2" s="5"/>
    </row>
    <row r="3" spans="1:9" ht="24" customHeight="1" x14ac:dyDescent="0.25">
      <c r="A3" s="11" t="s">
        <v>74</v>
      </c>
      <c r="B3" s="11" t="s">
        <v>82</v>
      </c>
      <c r="C3" s="29"/>
      <c r="D3" s="5"/>
      <c r="E3" s="5">
        <v>2.0833333333333332E-2</v>
      </c>
      <c r="F3" s="5"/>
      <c r="G3" s="5">
        <v>2.0833333333333332E-2</v>
      </c>
      <c r="H3" s="5"/>
      <c r="I3" s="5"/>
    </row>
    <row r="4" spans="1:9" ht="24" customHeight="1" x14ac:dyDescent="0.25">
      <c r="A4" s="11" t="s">
        <v>47</v>
      </c>
      <c r="B4" s="11" t="s">
        <v>81</v>
      </c>
      <c r="C4" s="29"/>
      <c r="D4" s="5"/>
      <c r="E4" s="5">
        <v>2.0833333333333332E-2</v>
      </c>
      <c r="F4" s="5"/>
      <c r="G4" s="5">
        <v>8.3333333333333329E-2</v>
      </c>
      <c r="H4" s="5"/>
      <c r="I4" s="5"/>
    </row>
    <row r="5" spans="1:9" ht="24" customHeight="1" x14ac:dyDescent="0.25">
      <c r="A5" s="11" t="s">
        <v>71</v>
      </c>
      <c r="B5" s="11"/>
      <c r="C5" s="29"/>
      <c r="D5" s="5"/>
      <c r="E5" s="5">
        <v>0.1875</v>
      </c>
      <c r="F5" s="5"/>
      <c r="G5" s="5"/>
      <c r="H5" s="5"/>
      <c r="I5" s="5"/>
    </row>
    <row r="6" spans="1:9" ht="24" customHeight="1" x14ac:dyDescent="0.25">
      <c r="A6" s="11" t="s">
        <v>75</v>
      </c>
      <c r="B6" s="11" t="s">
        <v>80</v>
      </c>
      <c r="C6" s="29"/>
      <c r="D6" s="5"/>
      <c r="E6" s="5">
        <v>2.0833333333333332E-2</v>
      </c>
      <c r="F6" s="5"/>
      <c r="G6" s="5"/>
      <c r="H6" s="5"/>
      <c r="I6" s="5"/>
    </row>
    <row r="7" spans="1:9" ht="24" customHeight="1" x14ac:dyDescent="0.25">
      <c r="A7" s="11" t="s">
        <v>29</v>
      </c>
      <c r="B7" s="11" t="s">
        <v>79</v>
      </c>
      <c r="C7" s="29"/>
      <c r="D7" s="5"/>
      <c r="E7" s="5">
        <v>8.3333333333333329E-2</v>
      </c>
      <c r="F7" s="5"/>
      <c r="G7" s="5"/>
      <c r="H7" s="5"/>
      <c r="I7" s="5"/>
    </row>
    <row r="8" spans="1:9" ht="24" customHeight="1" x14ac:dyDescent="0.25">
      <c r="A8" s="11" t="s">
        <v>63</v>
      </c>
      <c r="B8" s="11" t="s">
        <v>70</v>
      </c>
      <c r="C8" s="29"/>
      <c r="D8" s="5"/>
      <c r="E8" s="5"/>
      <c r="F8" s="5">
        <v>2.0833333333333332E-2</v>
      </c>
      <c r="G8" s="5"/>
      <c r="H8" s="5"/>
      <c r="I8" s="5"/>
    </row>
    <row r="9" spans="1:9" ht="24" customHeight="1" x14ac:dyDescent="0.25">
      <c r="A9" s="11" t="s">
        <v>12</v>
      </c>
      <c r="B9" s="11" t="s">
        <v>78</v>
      </c>
      <c r="C9" s="29"/>
      <c r="D9" s="5"/>
      <c r="E9" s="5">
        <v>2.0833333333333332E-2</v>
      </c>
      <c r="F9" s="5">
        <v>0.22916666666666666</v>
      </c>
      <c r="G9" s="5"/>
      <c r="H9" s="5"/>
      <c r="I9" s="5"/>
    </row>
    <row r="10" spans="1:9" ht="24" customHeight="1" x14ac:dyDescent="0.25">
      <c r="A10" s="11" t="s">
        <v>64</v>
      </c>
      <c r="B10" s="11" t="s">
        <v>77</v>
      </c>
      <c r="C10" s="29"/>
      <c r="D10" s="5"/>
      <c r="E10" s="5"/>
      <c r="F10" s="5">
        <v>4.1666666666666664E-2</v>
      </c>
      <c r="G10" s="5"/>
      <c r="H10" s="5"/>
      <c r="I10" s="5"/>
    </row>
    <row r="11" spans="1:9" ht="24" customHeight="1" x14ac:dyDescent="0.25">
      <c r="A11" s="11" t="s">
        <v>47</v>
      </c>
      <c r="B11" s="11" t="s">
        <v>76</v>
      </c>
      <c r="C11" s="29"/>
      <c r="D11" s="5"/>
      <c r="E11" s="5"/>
      <c r="F11" s="5"/>
      <c r="G11" s="5">
        <v>0.16666666666666666</v>
      </c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 t="s">
        <v>84</v>
      </c>
      <c r="B13" s="11"/>
      <c r="C13" s="5"/>
      <c r="D13" s="5"/>
      <c r="E13" s="5"/>
      <c r="F13" s="5">
        <v>4.1666666666666664E-2</v>
      </c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0.33333333333333331</v>
      </c>
      <c r="E23" s="6">
        <f t="shared" si="0"/>
        <v>0.35416666666666663</v>
      </c>
      <c r="F23" s="6">
        <f t="shared" si="0"/>
        <v>0.33333333333333337</v>
      </c>
      <c r="G23" s="6">
        <f t="shared" si="0"/>
        <v>0.27083333333333331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24"/>
  <sheetViews>
    <sheetView workbookViewId="0">
      <pane ySplit="1" topLeftCell="A11" activePane="bottomLeft" state="frozen"/>
      <selection activeCell="B1" sqref="B1"/>
      <selection pane="bottomLeft" activeCell="G10" sqref="G10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'09-01'!B1+1</f>
        <v>41284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</row>
    <row r="2" spans="1:9" ht="24" customHeight="1" x14ac:dyDescent="0.25">
      <c r="A2" s="11" t="s">
        <v>25</v>
      </c>
      <c r="B2" s="11" t="s">
        <v>37</v>
      </c>
      <c r="C2" s="5">
        <v>0.33333333333333331</v>
      </c>
      <c r="D2" s="5"/>
      <c r="E2" s="5"/>
      <c r="F2" s="5"/>
      <c r="G2" s="5"/>
      <c r="H2" s="5"/>
      <c r="I2" s="5"/>
    </row>
    <row r="3" spans="1:9" ht="24" customHeight="1" x14ac:dyDescent="0.25">
      <c r="A3" s="11" t="s">
        <v>62</v>
      </c>
      <c r="B3" s="11" t="s">
        <v>73</v>
      </c>
      <c r="C3" s="5"/>
      <c r="D3" s="5">
        <v>0.33333333333333331</v>
      </c>
      <c r="E3" s="5"/>
      <c r="F3" s="5"/>
      <c r="G3" s="5"/>
      <c r="H3" s="5"/>
      <c r="I3" s="5"/>
    </row>
    <row r="4" spans="1:9" ht="24" customHeight="1" x14ac:dyDescent="0.25">
      <c r="A4" s="11" t="s">
        <v>13</v>
      </c>
      <c r="B4" s="11" t="s">
        <v>72</v>
      </c>
      <c r="C4" s="5"/>
      <c r="D4" s="5"/>
      <c r="E4" s="5">
        <v>8.3333333333333329E-2</v>
      </c>
      <c r="F4" s="5">
        <v>2.0833333333333332E-2</v>
      </c>
      <c r="G4" s="5"/>
      <c r="H4" s="5"/>
      <c r="I4" s="5"/>
    </row>
    <row r="5" spans="1:9" ht="24" customHeight="1" x14ac:dyDescent="0.25">
      <c r="A5" s="11" t="s">
        <v>71</v>
      </c>
      <c r="B5" s="11"/>
      <c r="C5" s="5"/>
      <c r="D5" s="5"/>
      <c r="E5" s="5">
        <v>4.1666666666666664E-2</v>
      </c>
      <c r="F5" s="5"/>
      <c r="G5" s="5"/>
      <c r="H5" s="5"/>
      <c r="I5" s="5"/>
    </row>
    <row r="6" spans="1:9" ht="24" customHeight="1" x14ac:dyDescent="0.25">
      <c r="A6" s="11" t="s">
        <v>63</v>
      </c>
      <c r="B6" s="11" t="s">
        <v>70</v>
      </c>
      <c r="C6" s="5"/>
      <c r="D6" s="5"/>
      <c r="E6" s="5">
        <v>0.20833333333333334</v>
      </c>
      <c r="F6" s="5"/>
      <c r="G6" s="5"/>
      <c r="H6" s="5"/>
      <c r="I6" s="5"/>
    </row>
    <row r="7" spans="1:9" ht="24" customHeight="1" x14ac:dyDescent="0.25">
      <c r="A7" s="11" t="s">
        <v>64</v>
      </c>
      <c r="B7" s="11" t="s">
        <v>69</v>
      </c>
      <c r="C7" s="5"/>
      <c r="D7" s="5"/>
      <c r="E7" s="5"/>
      <c r="F7" s="5">
        <v>7.2916666666666671E-2</v>
      </c>
      <c r="G7" s="5">
        <v>3.125E-2</v>
      </c>
      <c r="H7" s="5"/>
      <c r="I7" s="5"/>
    </row>
    <row r="8" spans="1:9" ht="24" customHeight="1" x14ac:dyDescent="0.25">
      <c r="A8" s="11" t="s">
        <v>26</v>
      </c>
      <c r="B8" s="11" t="s">
        <v>68</v>
      </c>
      <c r="C8" s="5"/>
      <c r="D8" s="5"/>
      <c r="E8" s="5"/>
      <c r="F8" s="5">
        <v>0.19791666666666666</v>
      </c>
      <c r="G8" s="5"/>
      <c r="H8" s="5"/>
      <c r="I8" s="5"/>
    </row>
    <row r="9" spans="1:9" ht="24" customHeight="1" x14ac:dyDescent="0.25">
      <c r="A9" s="11" t="s">
        <v>65</v>
      </c>
      <c r="B9" s="11" t="s">
        <v>67</v>
      </c>
      <c r="C9" s="5"/>
      <c r="D9" s="5"/>
      <c r="E9" s="5"/>
      <c r="F9" s="5">
        <v>4.1666666666666664E-2</v>
      </c>
      <c r="G9" s="5"/>
      <c r="H9" s="5"/>
      <c r="I9" s="5"/>
    </row>
    <row r="10" spans="1:9" ht="24" customHeight="1" x14ac:dyDescent="0.25">
      <c r="A10" s="11" t="s">
        <v>47</v>
      </c>
      <c r="B10" s="11"/>
      <c r="C10" s="5"/>
      <c r="D10" s="5"/>
      <c r="E10" s="5"/>
      <c r="F10" s="5"/>
      <c r="G10" s="5">
        <v>3.125E-2</v>
      </c>
      <c r="H10" s="5"/>
      <c r="I10" s="5"/>
    </row>
    <row r="11" spans="1:9" ht="24" customHeight="1" x14ac:dyDescent="0.25">
      <c r="A11" s="11" t="s">
        <v>27</v>
      </c>
      <c r="B11" s="11" t="s">
        <v>66</v>
      </c>
      <c r="C11" s="5"/>
      <c r="D11" s="5"/>
      <c r="E11" s="5"/>
      <c r="F11" s="5"/>
      <c r="G11" s="5">
        <v>0.16666666666666666</v>
      </c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0.33333333333333331</v>
      </c>
      <c r="D23" s="6">
        <f t="shared" si="0"/>
        <v>0.33333333333333331</v>
      </c>
      <c r="E23" s="6">
        <f t="shared" si="0"/>
        <v>0.33333333333333337</v>
      </c>
      <c r="F23" s="6">
        <f t="shared" si="0"/>
        <v>0.33333333333333331</v>
      </c>
      <c r="G23" s="6">
        <f t="shared" si="0"/>
        <v>0.22916666666666666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25"/>
  <sheetViews>
    <sheetView workbookViewId="0">
      <pane ySplit="1" topLeftCell="A17" activePane="bottomLeft" state="frozen"/>
      <selection activeCell="B1" sqref="B1"/>
      <selection pane="bottomLeft" activeCell="D24" sqref="D24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'10-01'!B1+1</f>
        <v>41285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 t="s">
        <v>25</v>
      </c>
      <c r="B2" s="11" t="s">
        <v>97</v>
      </c>
      <c r="C2" s="5">
        <v>0.27083333333333331</v>
      </c>
      <c r="D2" s="5"/>
      <c r="E2" s="5">
        <v>2.0833333333333332E-2</v>
      </c>
      <c r="F2" s="5"/>
      <c r="G2" s="5"/>
      <c r="H2" s="5"/>
      <c r="I2" s="5"/>
    </row>
    <row r="3" spans="1:9" ht="24" customHeight="1" x14ac:dyDescent="0.25">
      <c r="A3" s="11" t="s">
        <v>62</v>
      </c>
      <c r="B3" s="11" t="s">
        <v>73</v>
      </c>
      <c r="C3" s="5">
        <v>6.25E-2</v>
      </c>
      <c r="D3" s="5">
        <v>0.375</v>
      </c>
      <c r="E3" s="5"/>
      <c r="F3" s="5">
        <v>3.125E-2</v>
      </c>
      <c r="G3" s="5"/>
      <c r="H3" s="5"/>
      <c r="I3" s="5"/>
    </row>
    <row r="4" spans="1:9" ht="24" customHeight="1" x14ac:dyDescent="0.25">
      <c r="A4" s="11" t="s">
        <v>26</v>
      </c>
      <c r="B4" s="11" t="s">
        <v>111</v>
      </c>
      <c r="C4" s="5"/>
      <c r="D4" s="5"/>
      <c r="E4" s="5">
        <v>0.14583333333333334</v>
      </c>
      <c r="F4" s="5"/>
      <c r="G4" s="5"/>
      <c r="H4" s="5"/>
      <c r="I4" s="5"/>
    </row>
    <row r="5" spans="1:9" ht="24" customHeight="1" x14ac:dyDescent="0.25">
      <c r="A5" s="11" t="s">
        <v>75</v>
      </c>
      <c r="B5" s="11" t="s">
        <v>112</v>
      </c>
      <c r="C5" s="5"/>
      <c r="D5" s="5"/>
      <c r="E5" s="5">
        <v>8.3333333333333329E-2</v>
      </c>
      <c r="F5" s="5"/>
      <c r="G5" s="5"/>
      <c r="H5" s="5"/>
      <c r="I5" s="5"/>
    </row>
    <row r="6" spans="1:9" ht="24" customHeight="1" x14ac:dyDescent="0.25">
      <c r="A6" s="11" t="s">
        <v>48</v>
      </c>
      <c r="B6" s="11" t="s">
        <v>57</v>
      </c>
      <c r="C6" s="5"/>
      <c r="D6" s="5"/>
      <c r="E6" s="5">
        <v>6.25E-2</v>
      </c>
      <c r="F6" s="5"/>
      <c r="G6" s="5"/>
      <c r="H6" s="5"/>
      <c r="I6" s="5"/>
    </row>
    <row r="7" spans="1:9" ht="24" customHeight="1" x14ac:dyDescent="0.25">
      <c r="A7" s="11" t="s">
        <v>110</v>
      </c>
      <c r="B7" s="11" t="s">
        <v>113</v>
      </c>
      <c r="C7" s="5"/>
      <c r="D7" s="5"/>
      <c r="E7" s="5"/>
      <c r="F7" s="5">
        <v>2.0833333333333332E-2</v>
      </c>
      <c r="G7" s="5"/>
      <c r="H7" s="5"/>
      <c r="I7" s="5"/>
    </row>
    <row r="8" spans="1:9" ht="24" customHeight="1" x14ac:dyDescent="0.25">
      <c r="A8" s="11" t="s">
        <v>16</v>
      </c>
      <c r="B8" s="11" t="s">
        <v>23</v>
      </c>
      <c r="C8" s="5"/>
      <c r="D8" s="5"/>
      <c r="E8" s="5"/>
      <c r="F8" s="5">
        <v>4.1666666666666664E-2</v>
      </c>
      <c r="G8" s="5"/>
      <c r="H8" s="5"/>
      <c r="I8" s="5"/>
    </row>
    <row r="9" spans="1:9" ht="24" customHeight="1" x14ac:dyDescent="0.25">
      <c r="A9" s="11" t="s">
        <v>26</v>
      </c>
      <c r="B9" s="11" t="s">
        <v>114</v>
      </c>
      <c r="C9" s="5"/>
      <c r="D9" s="5"/>
      <c r="E9" s="5"/>
      <c r="F9" s="5">
        <v>0.10416666666666667</v>
      </c>
      <c r="G9" s="5"/>
      <c r="H9" s="5"/>
      <c r="I9" s="5"/>
    </row>
    <row r="10" spans="1:9" ht="24" customHeight="1" x14ac:dyDescent="0.25">
      <c r="A10" s="11" t="s">
        <v>64</v>
      </c>
      <c r="B10" s="11" t="s">
        <v>115</v>
      </c>
      <c r="C10" s="5"/>
      <c r="D10" s="5"/>
      <c r="E10" s="5"/>
      <c r="F10" s="5">
        <v>6.25E-2</v>
      </c>
      <c r="G10" s="5">
        <v>8.3333333333333329E-2</v>
      </c>
      <c r="H10" s="5"/>
      <c r="I10" s="5"/>
    </row>
    <row r="11" spans="1:9" ht="24" customHeight="1" x14ac:dyDescent="0.25">
      <c r="A11" s="11" t="s">
        <v>63</v>
      </c>
      <c r="B11" s="11" t="s">
        <v>116</v>
      </c>
      <c r="C11" s="5"/>
      <c r="D11" s="5"/>
      <c r="E11" s="5"/>
      <c r="F11" s="5"/>
      <c r="G11" s="5">
        <v>8.3333333333333329E-2</v>
      </c>
      <c r="H11" s="5"/>
      <c r="I11" s="5"/>
    </row>
    <row r="12" spans="1:9" ht="24" customHeight="1" x14ac:dyDescent="0.25">
      <c r="A12" s="11" t="s">
        <v>27</v>
      </c>
      <c r="B12" s="11" t="s">
        <v>66</v>
      </c>
      <c r="C12" s="5"/>
      <c r="D12" s="5"/>
      <c r="E12" s="5"/>
      <c r="F12" s="5">
        <v>1.0416666666666666E-2</v>
      </c>
      <c r="G12" s="5">
        <v>4.1666666666666664E-2</v>
      </c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31"/>
      <c r="B23" s="31"/>
      <c r="C23" s="5"/>
      <c r="D23" s="5"/>
      <c r="E23" s="5"/>
      <c r="F23" s="5"/>
      <c r="G23" s="5"/>
      <c r="H23" s="5"/>
      <c r="I23" s="5"/>
    </row>
    <row r="24" spans="1:9" ht="24.95" customHeight="1" x14ac:dyDescent="0.25">
      <c r="A24" s="3" t="s">
        <v>0</v>
      </c>
      <c r="B24" s="3"/>
      <c r="C24" s="6">
        <f>SUM(C2:C23)</f>
        <v>0.33333333333333331</v>
      </c>
      <c r="D24" s="6">
        <f>SUM(D2:D23)</f>
        <v>0.375</v>
      </c>
      <c r="E24" s="6">
        <f>SUM(E$2:E$23)</f>
        <v>0.3125</v>
      </c>
      <c r="F24" s="6">
        <f>SUM(F$2:F$23)</f>
        <v>0.27083333333333337</v>
      </c>
      <c r="G24" s="6">
        <f>SUM(G$2:G$23)</f>
        <v>0.20833333333333331</v>
      </c>
      <c r="H24" s="6">
        <f>SUM(H$2:H$23)</f>
        <v>0</v>
      </c>
      <c r="I24" s="6">
        <f>SUM(I$2:I$23)</f>
        <v>0</v>
      </c>
    </row>
    <row r="25" spans="1:9" x14ac:dyDescent="0.25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8AE70"/>
  </sheetPr>
  <dimension ref="A1:I25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'11-01'!B1+1</f>
        <v>41286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5"/>
      <c r="B23" s="25"/>
      <c r="C23" s="5"/>
      <c r="D23" s="5"/>
      <c r="E23" s="5"/>
      <c r="F23" s="5"/>
      <c r="G23" s="5"/>
      <c r="H23" s="5"/>
      <c r="I23" s="5"/>
    </row>
    <row r="24" spans="1:9" ht="24.95" customHeight="1" x14ac:dyDescent="0.25">
      <c r="A24" s="3" t="s">
        <v>0</v>
      </c>
      <c r="B24" s="3"/>
      <c r="C24" s="6">
        <f>SUM(C6:C23)</f>
        <v>0</v>
      </c>
      <c r="D24" s="6">
        <f>SUM(D5:D23)</f>
        <v>0</v>
      </c>
      <c r="E24" s="6">
        <f>SUM(E$2:E$23)</f>
        <v>0</v>
      </c>
      <c r="F24" s="6">
        <f>SUM(F$2:F$23)</f>
        <v>0</v>
      </c>
      <c r="G24" s="6">
        <f>SUM(G$2:G$23)</f>
        <v>0</v>
      </c>
      <c r="H24" s="6">
        <f>SUM(H$2:H$23)</f>
        <v>0</v>
      </c>
      <c r="I24" s="6">
        <f>SUM(I$2:I$23)</f>
        <v>0</v>
      </c>
    </row>
    <row r="25" spans="1:9" x14ac:dyDescent="0.25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8AE70"/>
  </sheetPr>
  <dimension ref="A1:I25"/>
  <sheetViews>
    <sheetView workbookViewId="0">
      <pane ySplit="1" topLeftCell="A2" activePane="bottomLeft" state="frozen"/>
      <selection activeCell="B1" sqref="B1"/>
      <selection pane="bottomLeft" activeCell="G17" sqref="G17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'12-01'!B1+1</f>
        <v>41287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5"/>
      <c r="B23" s="25"/>
      <c r="C23" s="5"/>
      <c r="D23" s="5"/>
      <c r="E23" s="5"/>
      <c r="F23" s="5"/>
      <c r="G23" s="5"/>
      <c r="H23" s="5"/>
      <c r="I23" s="5"/>
    </row>
    <row r="24" spans="1:9" ht="24.95" customHeight="1" x14ac:dyDescent="0.25">
      <c r="A24" s="3" t="s">
        <v>0</v>
      </c>
      <c r="B24" s="3"/>
      <c r="C24" s="6">
        <f>SUM(C6:C23)</f>
        <v>0</v>
      </c>
      <c r="D24" s="6">
        <f>SUM(D5:D23)</f>
        <v>0</v>
      </c>
      <c r="E24" s="6">
        <f>SUM(E$2:E$23)</f>
        <v>0</v>
      </c>
      <c r="F24" s="6">
        <f>SUM(F$2:F$23)</f>
        <v>0</v>
      </c>
      <c r="G24" s="6">
        <f>SUM(G$2:G$23)</f>
        <v>0</v>
      </c>
      <c r="H24" s="6">
        <f>SUM(H$2:H$23)</f>
        <v>0</v>
      </c>
      <c r="I24" s="6">
        <f>SUM(I$2:I$23)</f>
        <v>0</v>
      </c>
    </row>
    <row r="25" spans="1:9" x14ac:dyDescent="0.25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24"/>
  <sheetViews>
    <sheetView workbookViewId="0">
      <pane ySplit="1" topLeftCell="A11" activePane="bottomLeft" state="frozen"/>
      <selection activeCell="B1" sqref="B1"/>
      <selection pane="bottomLeft" activeCell="D12" sqref="D12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'13-01'!B1+1</f>
        <v>41288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 t="s">
        <v>63</v>
      </c>
      <c r="B2" s="11" t="s">
        <v>116</v>
      </c>
      <c r="C2" s="32"/>
      <c r="D2" s="5">
        <v>0.27083333333333331</v>
      </c>
      <c r="E2" s="5"/>
      <c r="F2" s="5"/>
      <c r="G2" s="5"/>
      <c r="H2" s="5"/>
      <c r="I2" s="5"/>
    </row>
    <row r="3" spans="1:9" ht="24" customHeight="1" x14ac:dyDescent="0.25">
      <c r="A3" s="11" t="s">
        <v>75</v>
      </c>
      <c r="B3" s="11" t="s">
        <v>112</v>
      </c>
      <c r="C3" s="32"/>
      <c r="D3" s="5"/>
      <c r="E3" s="5">
        <v>0.3125</v>
      </c>
      <c r="F3" s="5"/>
      <c r="G3" s="5">
        <v>1.0416666666666666E-2</v>
      </c>
      <c r="H3" s="5"/>
      <c r="I3" s="5"/>
    </row>
    <row r="4" spans="1:9" ht="24" customHeight="1" x14ac:dyDescent="0.25">
      <c r="A4" s="11" t="s">
        <v>12</v>
      </c>
      <c r="B4" s="11" t="s">
        <v>118</v>
      </c>
      <c r="C4" s="32"/>
      <c r="D4" s="5"/>
      <c r="E4" s="5"/>
      <c r="F4" s="5">
        <v>4.1666666666666664E-2</v>
      </c>
      <c r="G4" s="5"/>
      <c r="H4" s="5"/>
      <c r="I4" s="5"/>
    </row>
    <row r="5" spans="1:9" ht="24" customHeight="1" x14ac:dyDescent="0.25">
      <c r="A5" s="11" t="s">
        <v>110</v>
      </c>
      <c r="B5" s="11" t="s">
        <v>113</v>
      </c>
      <c r="C5" s="32"/>
      <c r="D5" s="5"/>
      <c r="E5" s="5"/>
      <c r="F5" s="5">
        <v>0.25</v>
      </c>
      <c r="G5" s="5"/>
      <c r="H5" s="5"/>
      <c r="I5" s="5"/>
    </row>
    <row r="6" spans="1:9" ht="24" customHeight="1" x14ac:dyDescent="0.25">
      <c r="A6" s="11" t="s">
        <v>26</v>
      </c>
      <c r="B6" s="11" t="s">
        <v>119</v>
      </c>
      <c r="C6" s="32"/>
      <c r="D6" s="5"/>
      <c r="E6" s="5"/>
      <c r="F6" s="5">
        <v>2.0833333333333332E-2</v>
      </c>
      <c r="G6" s="5"/>
      <c r="H6" s="5"/>
      <c r="I6" s="5"/>
    </row>
    <row r="7" spans="1:9" ht="24" customHeight="1" x14ac:dyDescent="0.25">
      <c r="A7" s="11" t="s">
        <v>117</v>
      </c>
      <c r="B7" s="11" t="s">
        <v>120</v>
      </c>
      <c r="C7" s="32"/>
      <c r="D7" s="5"/>
      <c r="E7" s="5"/>
      <c r="F7" s="5"/>
      <c r="G7" s="5">
        <v>9.7222222222222224E-2</v>
      </c>
      <c r="H7" s="5"/>
      <c r="I7" s="5"/>
    </row>
    <row r="8" spans="1:9" ht="24" customHeight="1" x14ac:dyDescent="0.25">
      <c r="A8" s="11" t="s">
        <v>27</v>
      </c>
      <c r="B8" s="11" t="s">
        <v>121</v>
      </c>
      <c r="C8" s="32"/>
      <c r="D8" s="5"/>
      <c r="E8" s="5"/>
      <c r="F8" s="5"/>
      <c r="G8" s="5">
        <v>0.16666666666666666</v>
      </c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 t="s">
        <v>84</v>
      </c>
      <c r="B10" s="11"/>
      <c r="C10" s="5"/>
      <c r="D10" s="5">
        <v>4.1666666666666664E-2</v>
      </c>
      <c r="E10" s="5"/>
      <c r="F10" s="5"/>
      <c r="G10" s="5">
        <v>4.1666666666666664E-2</v>
      </c>
      <c r="H10" s="5"/>
      <c r="I10" s="5"/>
    </row>
    <row r="11" spans="1:9" ht="24" customHeight="1" x14ac:dyDescent="0.25">
      <c r="A11" s="11" t="s">
        <v>122</v>
      </c>
      <c r="B11" s="11"/>
      <c r="C11" s="5"/>
      <c r="D11" s="5"/>
      <c r="E11" s="5">
        <v>2.0833333333333332E-2</v>
      </c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0.3125</v>
      </c>
      <c r="E23" s="6">
        <f t="shared" si="0"/>
        <v>0.33333333333333331</v>
      </c>
      <c r="F23" s="6">
        <f t="shared" si="0"/>
        <v>0.3125</v>
      </c>
      <c r="G23" s="6">
        <f t="shared" si="0"/>
        <v>0.31597222222222227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24"/>
  <sheetViews>
    <sheetView workbookViewId="0">
      <pane ySplit="1" topLeftCell="A8" activePane="bottomLeft" state="frozen"/>
      <selection activeCell="B1" sqref="B1"/>
      <selection pane="bottomLeft" activeCell="G11" sqref="G1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'14-01'!B1+1</f>
        <v>41289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</row>
    <row r="2" spans="1:9" ht="24" customHeight="1" x14ac:dyDescent="0.25">
      <c r="A2" s="11" t="s">
        <v>29</v>
      </c>
      <c r="B2" s="11" t="s">
        <v>123</v>
      </c>
      <c r="C2" s="32"/>
      <c r="D2" s="5">
        <v>6.25E-2</v>
      </c>
      <c r="E2" s="5"/>
      <c r="F2" s="5"/>
      <c r="G2" s="5"/>
      <c r="H2" s="5"/>
      <c r="I2" s="5"/>
    </row>
    <row r="3" spans="1:9" ht="24" customHeight="1" x14ac:dyDescent="0.25">
      <c r="A3" s="11" t="s">
        <v>124</v>
      </c>
      <c r="B3" s="11" t="s">
        <v>125</v>
      </c>
      <c r="C3" s="32"/>
      <c r="D3" s="5">
        <v>0.22916666666666666</v>
      </c>
      <c r="E3" s="5"/>
      <c r="F3" s="5"/>
      <c r="G3" s="5"/>
      <c r="H3" s="5"/>
      <c r="I3" s="5"/>
    </row>
    <row r="4" spans="1:9" ht="24" customHeight="1" x14ac:dyDescent="0.25">
      <c r="A4" s="11" t="s">
        <v>47</v>
      </c>
      <c r="B4" s="11" t="s">
        <v>126</v>
      </c>
      <c r="C4" s="32"/>
      <c r="D4" s="5">
        <v>4.1666666666666664E-2</v>
      </c>
      <c r="E4" s="5"/>
      <c r="F4" s="5"/>
      <c r="G4" s="5"/>
      <c r="H4" s="5"/>
      <c r="I4" s="5"/>
    </row>
    <row r="5" spans="1:9" ht="24" customHeight="1" x14ac:dyDescent="0.25">
      <c r="A5" s="11" t="s">
        <v>48</v>
      </c>
      <c r="B5" s="11" t="s">
        <v>127</v>
      </c>
      <c r="C5" s="32"/>
      <c r="D5" s="5"/>
      <c r="E5" s="5">
        <v>0.33333333333333331</v>
      </c>
      <c r="F5" s="5"/>
      <c r="G5" s="5"/>
      <c r="H5" s="5"/>
      <c r="I5" s="5"/>
    </row>
    <row r="6" spans="1:9" ht="24" customHeight="1" x14ac:dyDescent="0.25">
      <c r="A6" s="11" t="s">
        <v>15</v>
      </c>
      <c r="B6" s="11" t="s">
        <v>128</v>
      </c>
      <c r="C6" s="32"/>
      <c r="D6" s="5"/>
      <c r="E6" s="5"/>
      <c r="F6" s="5">
        <v>2.0833333333333332E-2</v>
      </c>
      <c r="G6" s="5"/>
      <c r="H6" s="5"/>
      <c r="I6" s="5"/>
    </row>
    <row r="7" spans="1:9" ht="24" customHeight="1" x14ac:dyDescent="0.25">
      <c r="A7" s="11" t="s">
        <v>12</v>
      </c>
      <c r="B7" s="11" t="s">
        <v>118</v>
      </c>
      <c r="C7" s="32"/>
      <c r="D7" s="5"/>
      <c r="E7" s="5"/>
      <c r="F7" s="5">
        <v>0.1875</v>
      </c>
      <c r="G7" s="5"/>
      <c r="H7" s="5"/>
      <c r="I7" s="5"/>
    </row>
    <row r="8" spans="1:9" ht="24" customHeight="1" x14ac:dyDescent="0.25">
      <c r="A8" s="11" t="s">
        <v>26</v>
      </c>
      <c r="B8" s="11" t="s">
        <v>129</v>
      </c>
      <c r="C8" s="32"/>
      <c r="D8" s="5"/>
      <c r="E8" s="5"/>
      <c r="F8" s="5">
        <v>2.7777777777777776E-2</v>
      </c>
      <c r="G8" s="5"/>
      <c r="H8" s="5"/>
      <c r="I8" s="5"/>
    </row>
    <row r="9" spans="1:9" ht="24" customHeight="1" x14ac:dyDescent="0.25">
      <c r="A9" s="11" t="s">
        <v>95</v>
      </c>
      <c r="B9" s="11" t="s">
        <v>130</v>
      </c>
      <c r="C9" s="32"/>
      <c r="D9" s="5"/>
      <c r="E9" s="5"/>
      <c r="F9" s="5"/>
      <c r="G9" s="5">
        <v>0.20833333333333334</v>
      </c>
      <c r="H9" s="5"/>
      <c r="I9" s="5"/>
    </row>
    <row r="10" spans="1:9" ht="24" customHeight="1" x14ac:dyDescent="0.25">
      <c r="A10" s="11" t="s">
        <v>27</v>
      </c>
      <c r="B10" s="11" t="s">
        <v>121</v>
      </c>
      <c r="C10" s="32"/>
      <c r="D10" s="5"/>
      <c r="E10" s="5"/>
      <c r="F10" s="5"/>
      <c r="G10" s="5">
        <v>1</v>
      </c>
      <c r="H10" s="5"/>
      <c r="I10" s="5"/>
    </row>
    <row r="11" spans="1:9" ht="24" customHeight="1" x14ac:dyDescent="0.25">
      <c r="A11" s="11"/>
      <c r="B11" s="11"/>
      <c r="C11" s="32"/>
      <c r="D11" s="5"/>
      <c r="E11" s="5"/>
      <c r="F11" s="5"/>
      <c r="G11" s="5"/>
      <c r="H11" s="5"/>
      <c r="I11" s="5"/>
    </row>
    <row r="12" spans="1:9" ht="24" customHeight="1" x14ac:dyDescent="0.25">
      <c r="A12" s="11" t="s">
        <v>84</v>
      </c>
      <c r="B12" s="11"/>
      <c r="C12" s="32"/>
      <c r="D12" s="5"/>
      <c r="E12" s="5"/>
      <c r="F12" s="5">
        <v>8.3333333333333329E-2</v>
      </c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 t="s">
        <v>9</v>
      </c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0.33333333333333331</v>
      </c>
      <c r="E23" s="6">
        <f t="shared" si="0"/>
        <v>0.33333333333333331</v>
      </c>
      <c r="F23" s="6">
        <f t="shared" si="0"/>
        <v>0.31944444444444442</v>
      </c>
      <c r="G23" s="6">
        <f t="shared" si="0"/>
        <v>1.2083333333333333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24"/>
  <sheetViews>
    <sheetView workbookViewId="0">
      <pane ySplit="1" topLeftCell="A11" activePane="bottomLeft" state="frozen"/>
      <selection activeCell="B1" sqref="B1"/>
      <selection pane="bottomLeft" activeCell="I13" sqref="I13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'15-01'!B1+1</f>
        <v>41290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3">
      <c r="A2" s="11"/>
      <c r="B2" s="14"/>
      <c r="C2" s="5" t="s">
        <v>131</v>
      </c>
      <c r="D2" s="5" t="s">
        <v>132</v>
      </c>
      <c r="E2" s="5"/>
      <c r="F2" s="5"/>
      <c r="G2" s="5"/>
      <c r="H2" s="5"/>
      <c r="I2" s="5"/>
    </row>
    <row r="3" spans="1:9" ht="24" customHeight="1" x14ac:dyDescent="0.25">
      <c r="A3" s="33" t="s">
        <v>48</v>
      </c>
      <c r="B3" s="11" t="s">
        <v>127</v>
      </c>
      <c r="C3" s="5"/>
      <c r="D3" s="5"/>
      <c r="E3" s="5">
        <v>0.27083333333333331</v>
      </c>
      <c r="F3" s="5"/>
      <c r="G3" s="5"/>
      <c r="H3" s="5"/>
      <c r="I3" s="5"/>
    </row>
    <row r="4" spans="1:9" ht="24" customHeight="1" x14ac:dyDescent="0.25">
      <c r="A4" s="33" t="s">
        <v>133</v>
      </c>
      <c r="B4" s="11" t="s">
        <v>135</v>
      </c>
      <c r="C4" s="5"/>
      <c r="D4" s="5"/>
      <c r="E4" s="5">
        <v>4.1666666666666664E-2</v>
      </c>
      <c r="F4" s="5"/>
      <c r="G4" s="5">
        <v>2.0833333333333332E-2</v>
      </c>
      <c r="H4" s="5"/>
      <c r="I4" s="5"/>
    </row>
    <row r="5" spans="1:9" ht="24" customHeight="1" x14ac:dyDescent="0.25">
      <c r="A5" s="33" t="s">
        <v>26</v>
      </c>
      <c r="B5" s="11" t="s">
        <v>136</v>
      </c>
      <c r="C5" s="5"/>
      <c r="D5" s="5"/>
      <c r="E5" s="5"/>
      <c r="F5" s="5">
        <v>2.0833333333333332E-2</v>
      </c>
      <c r="G5" s="5"/>
      <c r="H5" s="5"/>
      <c r="I5" s="5"/>
    </row>
    <row r="6" spans="1:9" ht="24" customHeight="1" x14ac:dyDescent="0.25">
      <c r="A6" s="33" t="s">
        <v>134</v>
      </c>
      <c r="B6" s="11" t="s">
        <v>137</v>
      </c>
      <c r="C6" s="5"/>
      <c r="D6" s="5"/>
      <c r="E6" s="5">
        <v>2.0833333333333332E-2</v>
      </c>
      <c r="F6" s="5">
        <v>0.125</v>
      </c>
      <c r="G6" s="5"/>
      <c r="H6" s="5"/>
      <c r="I6" s="5"/>
    </row>
    <row r="7" spans="1:9" ht="24" customHeight="1" x14ac:dyDescent="0.25">
      <c r="A7" s="33" t="s">
        <v>12</v>
      </c>
      <c r="B7" s="11" t="s">
        <v>138</v>
      </c>
      <c r="C7" s="5"/>
      <c r="D7" s="5"/>
      <c r="E7" s="5"/>
      <c r="F7" s="5">
        <v>8.3333333333333329E-2</v>
      </c>
      <c r="G7" s="5"/>
      <c r="H7" s="5"/>
      <c r="I7" s="5"/>
    </row>
    <row r="8" spans="1:9" ht="24" customHeight="1" x14ac:dyDescent="0.25">
      <c r="A8" s="33" t="s">
        <v>63</v>
      </c>
      <c r="B8" s="11" t="s">
        <v>139</v>
      </c>
      <c r="C8" s="5"/>
      <c r="D8" s="5"/>
      <c r="E8" s="5"/>
      <c r="F8" s="5">
        <v>6.25E-2</v>
      </c>
      <c r="G8" s="5"/>
      <c r="H8" s="5"/>
      <c r="I8" s="5"/>
    </row>
    <row r="9" spans="1:9" ht="24" customHeight="1" x14ac:dyDescent="0.25">
      <c r="A9" s="33" t="s">
        <v>95</v>
      </c>
      <c r="B9" s="11" t="s">
        <v>140</v>
      </c>
      <c r="C9" s="5"/>
      <c r="D9" s="5"/>
      <c r="E9" s="5"/>
      <c r="F9" s="5"/>
      <c r="G9" s="5">
        <v>0.125</v>
      </c>
      <c r="H9" s="5"/>
      <c r="I9" s="5"/>
    </row>
    <row r="10" spans="1:9" ht="24" customHeight="1" x14ac:dyDescent="0.25">
      <c r="A10" s="33" t="s">
        <v>47</v>
      </c>
      <c r="B10" s="11" t="s">
        <v>126</v>
      </c>
      <c r="C10" s="5"/>
      <c r="D10" s="5"/>
      <c r="E10" s="5"/>
      <c r="F10" s="5"/>
      <c r="G10" s="5">
        <v>0.125</v>
      </c>
      <c r="H10" s="5"/>
      <c r="I10" s="5"/>
    </row>
    <row r="11" spans="1:9" ht="24" customHeight="1" x14ac:dyDescent="0.25">
      <c r="A11" s="33" t="s">
        <v>64</v>
      </c>
      <c r="B11" s="11" t="s">
        <v>141</v>
      </c>
      <c r="C11" s="5"/>
      <c r="D11" s="5"/>
      <c r="E11" s="5"/>
      <c r="F11" s="5"/>
      <c r="G11" s="5">
        <v>2.0833333333333332E-2</v>
      </c>
      <c r="H11" s="5"/>
      <c r="I11" s="5"/>
    </row>
    <row r="12" spans="1:9" ht="24" customHeight="1" x14ac:dyDescent="0.25">
      <c r="A12" s="33" t="s">
        <v>64</v>
      </c>
      <c r="B12" s="11" t="s">
        <v>142</v>
      </c>
      <c r="C12" s="5"/>
      <c r="D12" s="5"/>
      <c r="E12" s="5"/>
      <c r="F12" s="5"/>
      <c r="G12" s="5"/>
      <c r="H12" s="5"/>
      <c r="I12" s="5">
        <v>4.1666666666666664E-2</v>
      </c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0.33333333333333331</v>
      </c>
      <c r="F23" s="6">
        <f t="shared" si="0"/>
        <v>0.29166666666666669</v>
      </c>
      <c r="G23" s="6">
        <f t="shared" si="0"/>
        <v>0.29166666666666669</v>
      </c>
      <c r="H23" s="6">
        <f t="shared" si="0"/>
        <v>0</v>
      </c>
      <c r="I23" s="6">
        <f t="shared" si="0"/>
        <v>4.1666666666666664E-2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I24"/>
  <sheetViews>
    <sheetView workbookViewId="0">
      <pane ySplit="1" topLeftCell="A17" activePane="bottomLeft" state="frozen"/>
      <selection activeCell="B1" sqref="B1"/>
      <selection pane="bottomLeft" activeCell="H14" sqref="H14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'16-01'!B1+1</f>
        <v>41291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33" t="s">
        <v>74</v>
      </c>
      <c r="B2" s="11" t="s">
        <v>146</v>
      </c>
      <c r="C2" s="5" t="s">
        <v>131</v>
      </c>
      <c r="D2" s="5">
        <v>0.29166666666666669</v>
      </c>
      <c r="E2" s="5"/>
      <c r="F2" s="5"/>
      <c r="G2" s="5"/>
      <c r="H2" s="5"/>
      <c r="I2" s="5"/>
    </row>
    <row r="3" spans="1:9" ht="24" customHeight="1" x14ac:dyDescent="0.25">
      <c r="A3" s="33" t="s">
        <v>74</v>
      </c>
      <c r="B3" s="11" t="s">
        <v>147</v>
      </c>
      <c r="C3" s="5"/>
      <c r="D3" s="5">
        <v>4.1666666666666664E-2</v>
      </c>
      <c r="E3" s="5"/>
      <c r="F3" s="5"/>
      <c r="G3" s="5"/>
      <c r="H3" s="5"/>
      <c r="I3" s="5"/>
    </row>
    <row r="4" spans="1:9" ht="24" customHeight="1" x14ac:dyDescent="0.25">
      <c r="A4" s="33" t="s">
        <v>48</v>
      </c>
      <c r="B4" s="11" t="s">
        <v>127</v>
      </c>
      <c r="C4" s="5"/>
      <c r="D4" s="5"/>
      <c r="E4" s="5">
        <v>0.27083333333333331</v>
      </c>
      <c r="F4" s="5"/>
      <c r="G4" s="5">
        <v>4.1666666666666664E-2</v>
      </c>
      <c r="H4" s="5"/>
      <c r="I4" s="5"/>
    </row>
    <row r="5" spans="1:9" ht="24" customHeight="1" x14ac:dyDescent="0.25">
      <c r="A5" s="33" t="s">
        <v>26</v>
      </c>
      <c r="B5" s="11" t="s">
        <v>148</v>
      </c>
      <c r="C5" s="5"/>
      <c r="D5" s="5"/>
      <c r="E5" s="5">
        <v>4.1666666666666664E-2</v>
      </c>
      <c r="F5" s="5"/>
      <c r="G5" s="5"/>
      <c r="H5" s="5"/>
      <c r="I5" s="5"/>
    </row>
    <row r="6" spans="1:9" ht="24" customHeight="1" x14ac:dyDescent="0.25">
      <c r="A6" s="33" t="s">
        <v>26</v>
      </c>
      <c r="B6" s="11" t="s">
        <v>49</v>
      </c>
      <c r="C6" s="5"/>
      <c r="D6" s="5"/>
      <c r="E6" s="5">
        <v>2.0833333333333332E-2</v>
      </c>
      <c r="F6" s="5">
        <v>2.0833333333333332E-2</v>
      </c>
      <c r="G6" s="5"/>
      <c r="H6" s="5"/>
      <c r="I6" s="5"/>
    </row>
    <row r="7" spans="1:9" ht="24" customHeight="1" x14ac:dyDescent="0.25">
      <c r="A7" s="33" t="s">
        <v>12</v>
      </c>
      <c r="B7" s="11" t="s">
        <v>138</v>
      </c>
      <c r="C7" s="5"/>
      <c r="D7" s="5"/>
      <c r="E7" s="5"/>
      <c r="F7" s="5">
        <v>0.27083333333333331</v>
      </c>
      <c r="G7" s="5"/>
      <c r="H7" s="5"/>
      <c r="I7" s="5"/>
    </row>
    <row r="8" spans="1:9" ht="24" customHeight="1" x14ac:dyDescent="0.25">
      <c r="A8" s="33" t="s">
        <v>48</v>
      </c>
      <c r="B8" s="11" t="s">
        <v>149</v>
      </c>
      <c r="C8" s="5"/>
      <c r="D8" s="5"/>
      <c r="E8" s="5"/>
      <c r="F8" s="5">
        <v>2.0833333333333332E-2</v>
      </c>
      <c r="G8" s="5"/>
      <c r="H8" s="5"/>
      <c r="I8" s="5"/>
    </row>
    <row r="9" spans="1:9" ht="24" customHeight="1" x14ac:dyDescent="0.25">
      <c r="A9" s="33" t="s">
        <v>143</v>
      </c>
      <c r="B9" s="11" t="s">
        <v>150</v>
      </c>
      <c r="C9" s="5"/>
      <c r="D9" s="5"/>
      <c r="E9" s="5"/>
      <c r="F9" s="5">
        <v>2.0833333333333332E-2</v>
      </c>
      <c r="G9" s="5"/>
      <c r="H9" s="5"/>
      <c r="I9" s="5"/>
    </row>
    <row r="10" spans="1:9" ht="24" customHeight="1" x14ac:dyDescent="0.25">
      <c r="A10" s="33" t="s">
        <v>95</v>
      </c>
      <c r="B10" s="11" t="s">
        <v>140</v>
      </c>
      <c r="C10" s="5"/>
      <c r="D10" s="5"/>
      <c r="E10" s="5"/>
      <c r="F10" s="5"/>
      <c r="G10" s="5">
        <v>0.1875</v>
      </c>
      <c r="H10" s="5"/>
      <c r="I10" s="5"/>
    </row>
    <row r="11" spans="1:9" ht="24" customHeight="1" x14ac:dyDescent="0.25">
      <c r="A11" s="33" t="s">
        <v>144</v>
      </c>
      <c r="B11" s="11" t="s">
        <v>151</v>
      </c>
      <c r="C11" s="5"/>
      <c r="D11" s="5"/>
      <c r="E11" s="5"/>
      <c r="F11" s="5"/>
      <c r="G11" s="5">
        <v>1.3888888888888888E-2</v>
      </c>
      <c r="H11" s="5"/>
      <c r="I11" s="5"/>
    </row>
    <row r="12" spans="1:9" ht="24" customHeight="1" x14ac:dyDescent="0.25">
      <c r="A12" s="33" t="s">
        <v>64</v>
      </c>
      <c r="B12" s="11" t="s">
        <v>142</v>
      </c>
      <c r="C12" s="5"/>
      <c r="D12" s="5"/>
      <c r="E12" s="5"/>
      <c r="F12" s="5"/>
      <c r="G12" s="5">
        <v>1.3888888888888888E-2</v>
      </c>
      <c r="H12" s="5"/>
      <c r="I12" s="5"/>
    </row>
    <row r="13" spans="1:9" ht="24" customHeight="1" x14ac:dyDescent="0.25">
      <c r="A13" s="33" t="s">
        <v>47</v>
      </c>
      <c r="B13" s="11" t="s">
        <v>152</v>
      </c>
      <c r="C13" s="5"/>
      <c r="D13" s="5"/>
      <c r="E13" s="5"/>
      <c r="F13" s="5"/>
      <c r="G13" s="5">
        <v>1.0416666666666666E-2</v>
      </c>
      <c r="H13" s="5"/>
      <c r="I13" s="5"/>
    </row>
    <row r="14" spans="1:9" ht="24" customHeight="1" x14ac:dyDescent="0.25">
      <c r="A14" s="33" t="s">
        <v>145</v>
      </c>
      <c r="B14" s="11" t="s">
        <v>153</v>
      </c>
      <c r="C14" s="5"/>
      <c r="D14" s="5"/>
      <c r="E14" s="5"/>
      <c r="F14" s="5"/>
      <c r="G14" s="5">
        <v>1.0416666666666666E-2</v>
      </c>
      <c r="H14" s="5"/>
      <c r="I14" s="5"/>
    </row>
    <row r="15" spans="1:9" ht="24" customHeight="1" x14ac:dyDescent="0.25">
      <c r="A15" s="33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33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33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0.33333333333333337</v>
      </c>
      <c r="E23" s="6">
        <f t="shared" si="0"/>
        <v>0.33333333333333331</v>
      </c>
      <c r="F23" s="6">
        <f t="shared" si="0"/>
        <v>0.33333333333333326</v>
      </c>
      <c r="G23" s="6">
        <f t="shared" si="0"/>
        <v>0.27777777777777779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24"/>
  <sheetViews>
    <sheetView workbookViewId="0">
      <pane ySplit="1" topLeftCell="A2" activePane="bottomLeft" state="frozen"/>
      <selection activeCell="B1" sqref="B1"/>
      <selection pane="bottomLeft" activeCell="F13" sqref="F13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'17-01'!B1+1</f>
        <v>41292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 t="s">
        <v>131</v>
      </c>
      <c r="D2" s="5"/>
      <c r="E2" s="5"/>
      <c r="F2" s="5"/>
      <c r="G2" s="5"/>
      <c r="H2" s="5"/>
      <c r="I2" s="5"/>
    </row>
    <row r="3" spans="1:9" ht="24" customHeight="1" x14ac:dyDescent="0.25">
      <c r="A3" s="33" t="s">
        <v>74</v>
      </c>
      <c r="B3" s="11" t="s">
        <v>146</v>
      </c>
      <c r="C3" s="5"/>
      <c r="D3" s="5">
        <v>2.0833333333333332E-2</v>
      </c>
      <c r="E3" s="5"/>
      <c r="F3" s="5"/>
      <c r="G3" s="5"/>
      <c r="H3" s="5"/>
      <c r="I3" s="5"/>
    </row>
    <row r="4" spans="1:9" ht="24" customHeight="1" x14ac:dyDescent="0.25">
      <c r="A4" s="33" t="s">
        <v>74</v>
      </c>
      <c r="B4" s="11" t="s">
        <v>154</v>
      </c>
      <c r="C4" s="5"/>
      <c r="D4" s="5">
        <v>8.3333333333333329E-2</v>
      </c>
      <c r="E4" s="5"/>
      <c r="F4" s="5"/>
      <c r="G4" s="5"/>
      <c r="H4" s="5"/>
      <c r="I4" s="5"/>
    </row>
    <row r="5" spans="1:9" ht="24" customHeight="1" x14ac:dyDescent="0.25">
      <c r="A5" s="33" t="s">
        <v>48</v>
      </c>
      <c r="B5" s="11" t="s">
        <v>127</v>
      </c>
      <c r="C5" s="5"/>
      <c r="D5" s="5">
        <v>6.25E-2</v>
      </c>
      <c r="E5" s="5">
        <v>0.14583333333333334</v>
      </c>
      <c r="F5" s="5"/>
      <c r="G5" s="5"/>
      <c r="H5" s="5"/>
      <c r="I5" s="5"/>
    </row>
    <row r="6" spans="1:9" ht="24" customHeight="1" x14ac:dyDescent="0.25">
      <c r="A6" s="33" t="s">
        <v>16</v>
      </c>
      <c r="B6" s="11" t="s">
        <v>23</v>
      </c>
      <c r="C6" s="5"/>
      <c r="D6" s="5">
        <v>0.16666666666666666</v>
      </c>
      <c r="E6" s="5"/>
      <c r="F6" s="5"/>
      <c r="G6" s="5"/>
      <c r="H6" s="5"/>
      <c r="I6" s="5"/>
    </row>
    <row r="7" spans="1:9" ht="24" customHeight="1" x14ac:dyDescent="0.25">
      <c r="A7" s="33" t="s">
        <v>27</v>
      </c>
      <c r="B7" s="11" t="s">
        <v>155</v>
      </c>
      <c r="C7" s="5"/>
      <c r="D7" s="5"/>
      <c r="E7" s="5">
        <v>0.10416666666666667</v>
      </c>
      <c r="F7" s="5"/>
      <c r="G7" s="5"/>
      <c r="H7" s="5"/>
      <c r="I7" s="5"/>
    </row>
    <row r="8" spans="1:9" ht="24" customHeight="1" x14ac:dyDescent="0.25">
      <c r="A8" s="33" t="s">
        <v>143</v>
      </c>
      <c r="B8" s="11" t="s">
        <v>150</v>
      </c>
      <c r="C8" s="5"/>
      <c r="D8" s="5"/>
      <c r="E8" s="5">
        <v>8.3333333333333329E-2</v>
      </c>
      <c r="F8" s="5">
        <v>0.16666666666666666</v>
      </c>
      <c r="G8" s="5"/>
      <c r="H8" s="5"/>
      <c r="I8" s="5"/>
    </row>
    <row r="9" spans="1:9" ht="24" customHeight="1" x14ac:dyDescent="0.25">
      <c r="A9" s="33" t="s">
        <v>26</v>
      </c>
      <c r="B9" s="11" t="s">
        <v>156</v>
      </c>
      <c r="C9" s="5"/>
      <c r="D9" s="5"/>
      <c r="E9" s="5"/>
      <c r="F9" s="5">
        <v>8.3333333333333329E-2</v>
      </c>
      <c r="G9" s="5"/>
      <c r="H9" s="5"/>
      <c r="I9" s="5"/>
    </row>
    <row r="10" spans="1:9" ht="24" customHeight="1" x14ac:dyDescent="0.25">
      <c r="A10" s="33" t="s">
        <v>26</v>
      </c>
      <c r="B10" s="11"/>
      <c r="C10" s="5"/>
      <c r="D10" s="5"/>
      <c r="E10" s="5"/>
      <c r="F10" s="5">
        <v>2.0833333333333332E-2</v>
      </c>
      <c r="G10" s="5"/>
      <c r="H10" s="5"/>
      <c r="I10" s="5"/>
    </row>
    <row r="11" spans="1:9" ht="24" customHeight="1" x14ac:dyDescent="0.25">
      <c r="A11" s="33" t="s">
        <v>25</v>
      </c>
      <c r="B11" s="11" t="s">
        <v>157</v>
      </c>
      <c r="C11" s="5"/>
      <c r="D11" s="5"/>
      <c r="E11" s="5"/>
      <c r="F11" s="5">
        <v>2.0833333333333332E-2</v>
      </c>
      <c r="G11" s="5"/>
      <c r="H11" s="5"/>
      <c r="I11" s="5"/>
    </row>
    <row r="12" spans="1:9" ht="24" customHeight="1" x14ac:dyDescent="0.25">
      <c r="A12" s="33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33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33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33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33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33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0.33333333333333331</v>
      </c>
      <c r="E23" s="6">
        <f t="shared" si="0"/>
        <v>0.33333333333333331</v>
      </c>
      <c r="F23" s="6">
        <f t="shared" si="0"/>
        <v>0.29166666666666663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8AE70"/>
  </sheetPr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'18-01'!B1+1</f>
        <v>41293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8AE70"/>
  </sheetPr>
  <dimension ref="A1:I24"/>
  <sheetViews>
    <sheetView workbookViewId="0">
      <pane ySplit="1" topLeftCell="A2" activePane="bottomLeft" state="frozen"/>
      <selection activeCell="B1" sqref="B1"/>
      <selection pane="bottomLeft" activeCell="F17" sqref="F17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'19-01'!B1+1</f>
        <v>41294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24"/>
  <sheetViews>
    <sheetView workbookViewId="0">
      <pane ySplit="1" topLeftCell="A11" activePane="bottomLeft" state="frozen"/>
      <selection activeCell="B1" sqref="B1"/>
      <selection pane="bottomLeft" activeCell="D14" sqref="D14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'20-01'!B1+1</f>
        <v>41295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33" t="s">
        <v>63</v>
      </c>
      <c r="B2" s="11" t="s">
        <v>116</v>
      </c>
      <c r="C2" s="5">
        <v>0.11458333333333333</v>
      </c>
      <c r="D2" s="5"/>
      <c r="E2" s="5"/>
      <c r="F2" s="5">
        <v>0.16666666666666666</v>
      </c>
      <c r="G2" s="5"/>
      <c r="H2" s="5"/>
      <c r="I2" s="5"/>
    </row>
    <row r="3" spans="1:9" ht="24" customHeight="1" x14ac:dyDescent="0.25">
      <c r="A3" s="33" t="s">
        <v>158</v>
      </c>
      <c r="B3" s="11" t="s">
        <v>160</v>
      </c>
      <c r="C3" s="5">
        <v>4.1666666666666664E-2</v>
      </c>
      <c r="D3" s="5"/>
      <c r="E3" s="5"/>
      <c r="F3" s="5"/>
      <c r="G3" s="5"/>
      <c r="H3" s="5"/>
      <c r="I3" s="5"/>
    </row>
    <row r="4" spans="1:9" ht="24" customHeight="1" x14ac:dyDescent="0.25">
      <c r="A4" s="33" t="s">
        <v>64</v>
      </c>
      <c r="B4" s="11" t="s">
        <v>141</v>
      </c>
      <c r="C4" s="5">
        <v>0.125</v>
      </c>
      <c r="D4" s="5"/>
      <c r="E4" s="5"/>
      <c r="F4" s="5"/>
      <c r="G4" s="5"/>
      <c r="H4" s="5"/>
      <c r="I4" s="5"/>
    </row>
    <row r="5" spans="1:9" ht="24" customHeight="1" x14ac:dyDescent="0.25">
      <c r="A5" s="33" t="s">
        <v>64</v>
      </c>
      <c r="B5" s="11" t="s">
        <v>161</v>
      </c>
      <c r="C5" s="5">
        <v>5.2083333333333336E-2</v>
      </c>
      <c r="D5" s="5"/>
      <c r="E5" s="5"/>
      <c r="F5" s="5"/>
      <c r="G5" s="5"/>
      <c r="H5" s="5"/>
      <c r="I5" s="5"/>
    </row>
    <row r="6" spans="1:9" ht="24" customHeight="1" x14ac:dyDescent="0.25">
      <c r="A6" s="33" t="s">
        <v>64</v>
      </c>
      <c r="B6" s="11" t="s">
        <v>162</v>
      </c>
      <c r="C6" s="5"/>
      <c r="D6" s="5">
        <v>0.25</v>
      </c>
      <c r="E6" s="5"/>
      <c r="F6" s="5"/>
      <c r="G6" s="5"/>
      <c r="H6" s="5"/>
      <c r="I6" s="5"/>
    </row>
    <row r="7" spans="1:9" ht="24" customHeight="1" x14ac:dyDescent="0.25">
      <c r="A7" s="33" t="s">
        <v>159</v>
      </c>
      <c r="B7" s="11"/>
      <c r="C7" s="5"/>
      <c r="D7" s="5">
        <v>4.1666666666666664E-2</v>
      </c>
      <c r="E7" s="5"/>
      <c r="F7" s="5"/>
      <c r="G7" s="5"/>
      <c r="H7" s="5"/>
      <c r="I7" s="5"/>
    </row>
    <row r="8" spans="1:9" ht="24" customHeight="1" x14ac:dyDescent="0.25">
      <c r="A8" s="33" t="s">
        <v>143</v>
      </c>
      <c r="B8" s="11" t="s">
        <v>163</v>
      </c>
      <c r="C8" s="5"/>
      <c r="D8" s="5"/>
      <c r="E8" s="5">
        <v>0.125</v>
      </c>
      <c r="F8" s="5"/>
      <c r="G8" s="5"/>
      <c r="H8" s="5"/>
      <c r="I8" s="5"/>
    </row>
    <row r="9" spans="1:9" ht="24" customHeight="1" x14ac:dyDescent="0.25">
      <c r="A9" s="33" t="s">
        <v>26</v>
      </c>
      <c r="B9" s="11" t="s">
        <v>164</v>
      </c>
      <c r="C9" s="5"/>
      <c r="D9" s="5"/>
      <c r="E9" s="5">
        <v>4.1666666666666664E-2</v>
      </c>
      <c r="F9" s="5"/>
      <c r="G9" s="5"/>
      <c r="H9" s="5"/>
      <c r="I9" s="5"/>
    </row>
    <row r="10" spans="1:9" ht="24" customHeight="1" x14ac:dyDescent="0.25">
      <c r="A10" s="33" t="s">
        <v>27</v>
      </c>
      <c r="B10" s="11" t="s">
        <v>165</v>
      </c>
      <c r="C10" s="5"/>
      <c r="D10" s="5"/>
      <c r="E10" s="5">
        <v>4.1666666666666664E-2</v>
      </c>
      <c r="F10" s="5"/>
      <c r="G10" s="5"/>
      <c r="H10" s="5"/>
      <c r="I10" s="5"/>
    </row>
    <row r="11" spans="1:9" ht="24" customHeight="1" x14ac:dyDescent="0.25">
      <c r="A11" s="33" t="s">
        <v>168</v>
      </c>
      <c r="B11" s="11"/>
      <c r="C11" s="5"/>
      <c r="D11" s="5"/>
      <c r="E11" s="5">
        <v>4.1666666666666664E-2</v>
      </c>
      <c r="F11" s="5"/>
      <c r="G11" s="5"/>
      <c r="H11" s="5"/>
      <c r="I11" s="5"/>
    </row>
    <row r="12" spans="1:9" ht="24" customHeight="1" x14ac:dyDescent="0.25">
      <c r="A12" s="33" t="s">
        <v>64</v>
      </c>
      <c r="B12" s="11" t="s">
        <v>166</v>
      </c>
      <c r="C12" s="5"/>
      <c r="D12" s="5"/>
      <c r="E12" s="5">
        <v>0.16666666666666666</v>
      </c>
      <c r="F12" s="5"/>
      <c r="G12" s="5"/>
      <c r="H12" s="5"/>
      <c r="I12" s="5"/>
    </row>
    <row r="13" spans="1:9" ht="24" customHeight="1" x14ac:dyDescent="0.25">
      <c r="A13" s="33" t="s">
        <v>26</v>
      </c>
      <c r="B13" s="11" t="s">
        <v>167</v>
      </c>
      <c r="C13" s="5"/>
      <c r="D13" s="5"/>
      <c r="E13" s="5"/>
      <c r="F13" s="5">
        <v>0.16666666666666666</v>
      </c>
      <c r="G13" s="5"/>
      <c r="H13" s="5"/>
      <c r="I13" s="5"/>
    </row>
    <row r="14" spans="1:9" ht="24" customHeight="1" x14ac:dyDescent="0.25">
      <c r="A14" s="33" t="s">
        <v>169</v>
      </c>
      <c r="B14" s="11"/>
      <c r="C14" s="5"/>
      <c r="D14" s="5"/>
      <c r="E14" s="5">
        <v>8.3333333333333329E-2</v>
      </c>
      <c r="F14" s="5"/>
      <c r="G14" s="5"/>
      <c r="H14" s="5"/>
      <c r="I14" s="5"/>
    </row>
    <row r="15" spans="1:9" ht="24" customHeight="1" x14ac:dyDescent="0.25">
      <c r="A15" s="33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33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33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0.33333333333333331</v>
      </c>
      <c r="D23" s="6">
        <f t="shared" si="0"/>
        <v>0.29166666666666669</v>
      </c>
      <c r="E23" s="6">
        <f t="shared" si="0"/>
        <v>0.49999999999999994</v>
      </c>
      <c r="F23" s="6">
        <f t="shared" si="0"/>
        <v>0.33333333333333331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I24"/>
  <sheetViews>
    <sheetView workbookViewId="0">
      <pane ySplit="1" topLeftCell="A11" activePane="bottomLeft" state="frozen"/>
      <selection activeCell="B1" sqref="B1"/>
      <selection pane="bottomLeft" activeCell="E11" sqref="E1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'21-01'!B1+1</f>
        <v>41296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33" t="s">
        <v>158</v>
      </c>
      <c r="B2" s="11" t="s">
        <v>170</v>
      </c>
      <c r="C2" s="5">
        <v>2.0833333333333332E-2</v>
      </c>
      <c r="D2" s="5"/>
      <c r="E2" s="5"/>
      <c r="F2" s="5"/>
      <c r="G2" s="5"/>
      <c r="H2" s="5"/>
      <c r="I2" s="5"/>
    </row>
    <row r="3" spans="1:9" ht="24" customHeight="1" x14ac:dyDescent="0.25">
      <c r="A3" s="33" t="s">
        <v>64</v>
      </c>
      <c r="B3" s="11" t="s">
        <v>171</v>
      </c>
      <c r="C3" s="5">
        <v>0.3125</v>
      </c>
      <c r="D3" s="5"/>
      <c r="E3" s="5"/>
      <c r="F3" s="5"/>
      <c r="G3" s="5"/>
      <c r="H3" s="5"/>
      <c r="I3" s="5"/>
    </row>
    <row r="4" spans="1:9" ht="24" customHeight="1" x14ac:dyDescent="0.25">
      <c r="A4" s="33" t="s">
        <v>64</v>
      </c>
      <c r="B4" s="11" t="s">
        <v>172</v>
      </c>
      <c r="C4" s="5"/>
      <c r="D4" s="5">
        <v>8.3333333333333329E-2</v>
      </c>
      <c r="E4" s="5">
        <v>2.4305555555555556E-2</v>
      </c>
      <c r="F4" s="5"/>
      <c r="G4" s="5"/>
      <c r="H4" s="5"/>
      <c r="I4" s="5"/>
    </row>
    <row r="5" spans="1:9" ht="24" customHeight="1" x14ac:dyDescent="0.25">
      <c r="A5" s="33" t="s">
        <v>92</v>
      </c>
      <c r="B5" s="11" t="s">
        <v>173</v>
      </c>
      <c r="C5" s="5"/>
      <c r="D5" s="5">
        <v>6.25E-2</v>
      </c>
      <c r="E5" s="5">
        <v>4.1666666666666664E-2</v>
      </c>
      <c r="F5" s="5"/>
      <c r="G5" s="5"/>
      <c r="H5" s="5"/>
      <c r="I5" s="5"/>
    </row>
    <row r="6" spans="1:9" ht="24" customHeight="1" x14ac:dyDescent="0.25">
      <c r="A6" s="33" t="s">
        <v>26</v>
      </c>
      <c r="B6" s="11" t="s">
        <v>98</v>
      </c>
      <c r="C6" s="5"/>
      <c r="D6" s="5">
        <v>0.16666666666666666</v>
      </c>
      <c r="E6" s="5"/>
      <c r="F6" s="5"/>
      <c r="G6" s="5"/>
      <c r="H6" s="5"/>
      <c r="I6" s="5"/>
    </row>
    <row r="7" spans="1:9" ht="24" customHeight="1" x14ac:dyDescent="0.25">
      <c r="A7" s="33" t="s">
        <v>26</v>
      </c>
      <c r="B7" s="11" t="s">
        <v>174</v>
      </c>
      <c r="C7" s="5"/>
      <c r="D7" s="5"/>
      <c r="E7" s="5">
        <v>1.3888888888888888E-2</v>
      </c>
      <c r="F7" s="5"/>
      <c r="G7" s="5"/>
      <c r="H7" s="5"/>
      <c r="I7" s="5"/>
    </row>
    <row r="8" spans="1:9" ht="24" customHeight="1" x14ac:dyDescent="0.25">
      <c r="A8" s="33" t="s">
        <v>26</v>
      </c>
      <c r="B8" s="11" t="s">
        <v>175</v>
      </c>
      <c r="C8" s="5"/>
      <c r="D8" s="5"/>
      <c r="E8" s="5">
        <v>5.2083333333333336E-2</v>
      </c>
      <c r="F8" s="5"/>
      <c r="G8" s="5"/>
      <c r="H8" s="5"/>
      <c r="I8" s="5"/>
    </row>
    <row r="9" spans="1:9" ht="24" customHeight="1" x14ac:dyDescent="0.25">
      <c r="A9" s="33" t="s">
        <v>26</v>
      </c>
      <c r="B9" s="11" t="s">
        <v>176</v>
      </c>
      <c r="C9" s="5"/>
      <c r="D9" s="5"/>
      <c r="E9" s="5">
        <v>6.25E-2</v>
      </c>
      <c r="F9" s="5"/>
      <c r="G9" s="5"/>
      <c r="H9" s="5"/>
      <c r="I9" s="5"/>
    </row>
    <row r="10" spans="1:9" ht="24" customHeight="1" x14ac:dyDescent="0.25">
      <c r="A10" s="33" t="s">
        <v>143</v>
      </c>
      <c r="B10" s="11" t="s">
        <v>150</v>
      </c>
      <c r="C10" s="5"/>
      <c r="D10" s="5"/>
      <c r="E10" s="5">
        <v>9.0277777777777776E-2</v>
      </c>
      <c r="F10" s="5"/>
      <c r="G10" s="5"/>
      <c r="H10" s="5"/>
      <c r="I10" s="5"/>
    </row>
    <row r="11" spans="1:9" ht="24" customHeight="1" x14ac:dyDescent="0.25">
      <c r="A11" s="33" t="s">
        <v>48</v>
      </c>
      <c r="B11" s="11" t="s">
        <v>177</v>
      </c>
      <c r="C11" s="5"/>
      <c r="D11" s="5"/>
      <c r="E11" s="5"/>
      <c r="F11" s="5">
        <v>0.14583333333333334</v>
      </c>
      <c r="G11" s="5"/>
      <c r="H11" s="5"/>
      <c r="I11" s="5"/>
    </row>
    <row r="12" spans="1:9" ht="24" customHeight="1" x14ac:dyDescent="0.25">
      <c r="A12" s="33" t="s">
        <v>13</v>
      </c>
      <c r="B12" s="11" t="s">
        <v>56</v>
      </c>
      <c r="C12" s="5"/>
      <c r="D12" s="5"/>
      <c r="E12" s="5"/>
      <c r="F12" s="5">
        <v>2.0833333333333332E-2</v>
      </c>
      <c r="G12" s="5"/>
      <c r="H12" s="5"/>
      <c r="I12" s="5"/>
    </row>
    <row r="13" spans="1:9" ht="24" customHeight="1" x14ac:dyDescent="0.25">
      <c r="A13" s="33" t="s">
        <v>64</v>
      </c>
      <c r="B13" s="11" t="s">
        <v>178</v>
      </c>
      <c r="C13" s="5"/>
      <c r="D13" s="5"/>
      <c r="E13" s="5">
        <v>3.125E-2</v>
      </c>
      <c r="F13" s="5">
        <v>6.25E-2</v>
      </c>
      <c r="G13" s="5"/>
      <c r="H13" s="5"/>
      <c r="I13" s="5"/>
    </row>
    <row r="14" spans="1:9" ht="24" customHeight="1" x14ac:dyDescent="0.25">
      <c r="A14" s="33" t="s">
        <v>12</v>
      </c>
      <c r="B14" s="11" t="s">
        <v>179</v>
      </c>
      <c r="C14" s="5"/>
      <c r="D14" s="5"/>
      <c r="E14" s="5"/>
      <c r="F14" s="5">
        <v>2.0833333333333332E-2</v>
      </c>
      <c r="G14" s="5"/>
      <c r="H14" s="5"/>
      <c r="I14" s="5"/>
    </row>
    <row r="15" spans="1:9" ht="24" customHeight="1" x14ac:dyDescent="0.25">
      <c r="A15" s="33" t="s">
        <v>26</v>
      </c>
      <c r="B15" s="11" t="s">
        <v>129</v>
      </c>
      <c r="C15" s="5"/>
      <c r="D15" s="5"/>
      <c r="E15" s="5"/>
      <c r="F15" s="5">
        <v>8.3333333333333329E-2</v>
      </c>
      <c r="G15" s="5"/>
      <c r="H15" s="5"/>
      <c r="I15" s="5"/>
    </row>
    <row r="16" spans="1:9" ht="24" customHeight="1" x14ac:dyDescent="0.25">
      <c r="A16" s="33" t="s">
        <v>180</v>
      </c>
      <c r="B16" s="11"/>
      <c r="C16" s="5"/>
      <c r="D16" s="5"/>
      <c r="E16" s="5">
        <v>2.0833333333333332E-2</v>
      </c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0.33333333333333331</v>
      </c>
      <c r="D23" s="6">
        <f t="shared" si="0"/>
        <v>0.3125</v>
      </c>
      <c r="E23" s="6">
        <f>SUM(E2:E22)</f>
        <v>0.33680555555555552</v>
      </c>
      <c r="F23" s="6">
        <f t="shared" si="0"/>
        <v>0.33333333333333331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I24"/>
  <sheetViews>
    <sheetView workbookViewId="0">
      <pane ySplit="1" topLeftCell="A5" activePane="bottomLeft" state="frozen"/>
      <selection activeCell="B1" sqref="B1"/>
      <selection pane="bottomLeft" activeCell="F15" sqref="F15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">
        <v>10</v>
      </c>
      <c r="B1" s="28">
        <f>'22-01'!B1+1</f>
        <v>41297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33" t="s">
        <v>64</v>
      </c>
      <c r="B2" s="11" t="s">
        <v>192</v>
      </c>
      <c r="C2" s="5">
        <v>0.33333333333333331</v>
      </c>
      <c r="D2" s="5"/>
      <c r="E2" s="5"/>
      <c r="F2" s="5"/>
      <c r="G2" s="5"/>
      <c r="H2" s="5"/>
      <c r="I2" s="5"/>
    </row>
    <row r="3" spans="1:9" ht="24" customHeight="1" x14ac:dyDescent="0.25">
      <c r="A3" s="33" t="s">
        <v>15</v>
      </c>
      <c r="B3" s="11" t="s">
        <v>193</v>
      </c>
      <c r="C3" s="5"/>
      <c r="D3" s="5">
        <v>0.125</v>
      </c>
      <c r="E3" s="5"/>
      <c r="F3" s="5">
        <v>0.10416666666666667</v>
      </c>
      <c r="G3" s="5"/>
      <c r="H3" s="5"/>
      <c r="I3" s="5"/>
    </row>
    <row r="4" spans="1:9" ht="24" customHeight="1" x14ac:dyDescent="0.25">
      <c r="A4" s="33" t="s">
        <v>92</v>
      </c>
      <c r="B4" s="11" t="s">
        <v>98</v>
      </c>
      <c r="C4" s="5"/>
      <c r="D4" s="5">
        <v>0.20833333333333334</v>
      </c>
      <c r="E4" s="5"/>
      <c r="F4" s="5"/>
      <c r="G4" s="5"/>
      <c r="H4" s="5"/>
      <c r="I4" s="5"/>
    </row>
    <row r="5" spans="1:9" ht="24" customHeight="1" x14ac:dyDescent="0.25">
      <c r="A5" s="33" t="s">
        <v>15</v>
      </c>
      <c r="B5" s="11" t="s">
        <v>21</v>
      </c>
      <c r="C5" s="5"/>
      <c r="D5" s="5"/>
      <c r="E5" s="5">
        <v>4.1666666666666664E-2</v>
      </c>
      <c r="F5" s="5"/>
      <c r="G5" s="5"/>
      <c r="H5" s="5"/>
      <c r="I5" s="5"/>
    </row>
    <row r="6" spans="1:9" ht="24" customHeight="1" x14ac:dyDescent="0.25">
      <c r="A6" s="33" t="s">
        <v>26</v>
      </c>
      <c r="B6" s="11" t="s">
        <v>194</v>
      </c>
      <c r="C6" s="5"/>
      <c r="D6" s="5"/>
      <c r="E6" s="5">
        <v>0.10416666666666667</v>
      </c>
      <c r="F6" s="5"/>
      <c r="G6" s="5"/>
      <c r="H6" s="5"/>
      <c r="I6" s="5"/>
    </row>
    <row r="7" spans="1:9" ht="24" customHeight="1" x14ac:dyDescent="0.25">
      <c r="A7" s="33" t="s">
        <v>12</v>
      </c>
      <c r="B7" s="11" t="s">
        <v>179</v>
      </c>
      <c r="C7" s="5"/>
      <c r="D7" s="5"/>
      <c r="E7" s="5">
        <v>9.375E-2</v>
      </c>
      <c r="F7" s="5"/>
      <c r="G7" s="5"/>
      <c r="H7" s="5"/>
      <c r="I7" s="5"/>
    </row>
    <row r="8" spans="1:9" ht="24" customHeight="1" x14ac:dyDescent="0.25">
      <c r="A8" s="33" t="s">
        <v>190</v>
      </c>
      <c r="B8" s="11" t="s">
        <v>187</v>
      </c>
      <c r="C8" s="5"/>
      <c r="D8" s="5"/>
      <c r="E8" s="5">
        <v>4.1666666666666664E-2</v>
      </c>
      <c r="F8" s="5"/>
      <c r="G8" s="5"/>
      <c r="H8" s="5"/>
      <c r="I8" s="5"/>
    </row>
    <row r="9" spans="1:9" ht="24" customHeight="1" x14ac:dyDescent="0.25">
      <c r="A9" s="33" t="s">
        <v>26</v>
      </c>
      <c r="B9" s="11" t="s">
        <v>195</v>
      </c>
      <c r="C9" s="5"/>
      <c r="D9" s="5"/>
      <c r="E9" s="5">
        <v>4.1666666666666664E-2</v>
      </c>
      <c r="F9" s="5"/>
      <c r="G9" s="5"/>
      <c r="H9" s="5"/>
      <c r="I9" s="5"/>
    </row>
    <row r="10" spans="1:9" ht="24" customHeight="1" x14ac:dyDescent="0.25">
      <c r="A10" s="33" t="s">
        <v>26</v>
      </c>
      <c r="B10" s="11" t="s">
        <v>129</v>
      </c>
      <c r="C10" s="5"/>
      <c r="D10" s="5"/>
      <c r="E10" s="5"/>
      <c r="F10" s="5">
        <v>0.10416666666666667</v>
      </c>
      <c r="G10" s="5"/>
      <c r="H10" s="5"/>
      <c r="I10" s="5"/>
    </row>
    <row r="11" spans="1:9" ht="24" customHeight="1" x14ac:dyDescent="0.25">
      <c r="A11" s="33" t="s">
        <v>191</v>
      </c>
      <c r="B11" s="11"/>
      <c r="C11" s="5"/>
      <c r="D11" s="5"/>
      <c r="E11" s="5"/>
      <c r="F11" s="5">
        <v>4.1666666666666664E-2</v>
      </c>
      <c r="G11" s="5"/>
      <c r="H11" s="5"/>
      <c r="I11" s="5"/>
    </row>
    <row r="12" spans="1:9" ht="24" customHeight="1" x14ac:dyDescent="0.25">
      <c r="A12" s="33" t="s">
        <v>15</v>
      </c>
      <c r="B12" s="11" t="s">
        <v>128</v>
      </c>
      <c r="C12" s="5"/>
      <c r="D12" s="5"/>
      <c r="E12" s="5"/>
      <c r="F12" s="5">
        <v>4.1666666666666664E-2</v>
      </c>
      <c r="G12" s="5"/>
      <c r="H12" s="5"/>
      <c r="I12" s="5"/>
    </row>
    <row r="13" spans="1:9" ht="24" customHeight="1" x14ac:dyDescent="0.25">
      <c r="A13" s="33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33" t="s">
        <v>196</v>
      </c>
      <c r="B14" s="11"/>
      <c r="C14" s="5"/>
      <c r="D14" s="5"/>
      <c r="E14" s="5"/>
      <c r="F14" s="5">
        <v>4.1666666666666664E-2</v>
      </c>
      <c r="G14" s="5"/>
      <c r="H14" s="5"/>
      <c r="I14" s="5"/>
    </row>
    <row r="15" spans="1:9" ht="24" customHeight="1" x14ac:dyDescent="0.25">
      <c r="A15" s="33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33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33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33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33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33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33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0.33333333333333331</v>
      </c>
      <c r="D23" s="6">
        <f t="shared" si="0"/>
        <v>0.33333333333333337</v>
      </c>
      <c r="E23" s="6">
        <f t="shared" si="0"/>
        <v>0.32291666666666669</v>
      </c>
      <c r="F23" s="6">
        <f t="shared" si="0"/>
        <v>0.33333333333333337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I24"/>
  <sheetViews>
    <sheetView workbookViewId="0">
      <pane ySplit="1" topLeftCell="A2" activePane="bottomLeft" state="frozen"/>
      <selection activeCell="B1" sqref="B1"/>
      <selection pane="bottomLeft" activeCell="F3" sqref="F3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'23-01'!B1+1</f>
        <v>41298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33" t="s">
        <v>64</v>
      </c>
      <c r="B2" s="11" t="s">
        <v>161</v>
      </c>
      <c r="C2" s="5">
        <v>0.125</v>
      </c>
      <c r="D2" s="5"/>
      <c r="E2" s="5"/>
      <c r="F2" s="5">
        <v>0.16666666666666666</v>
      </c>
      <c r="G2" s="5"/>
      <c r="H2" s="5"/>
      <c r="I2" s="5"/>
    </row>
    <row r="3" spans="1:9" ht="24" customHeight="1" x14ac:dyDescent="0.25">
      <c r="A3" s="33" t="s">
        <v>15</v>
      </c>
      <c r="B3" s="11" t="s">
        <v>182</v>
      </c>
      <c r="C3" s="5">
        <v>4.1666666666666664E-2</v>
      </c>
      <c r="D3" s="5"/>
      <c r="E3" s="5"/>
      <c r="F3" s="5"/>
      <c r="G3" s="5"/>
      <c r="H3" s="5"/>
      <c r="I3" s="5"/>
    </row>
    <row r="4" spans="1:9" ht="24" customHeight="1" x14ac:dyDescent="0.25">
      <c r="A4" s="33" t="s">
        <v>75</v>
      </c>
      <c r="B4" s="11" t="s">
        <v>183</v>
      </c>
      <c r="C4" s="5">
        <v>6.25E-2</v>
      </c>
      <c r="D4" s="5"/>
      <c r="E4" s="5"/>
      <c r="F4" s="5"/>
      <c r="G4" s="5"/>
      <c r="H4" s="5"/>
      <c r="I4" s="5"/>
    </row>
    <row r="5" spans="1:9" ht="24" customHeight="1" x14ac:dyDescent="0.25">
      <c r="A5" s="33" t="s">
        <v>25</v>
      </c>
      <c r="B5" s="11" t="s">
        <v>184</v>
      </c>
      <c r="C5" s="5">
        <v>8.3333333333333329E-2</v>
      </c>
      <c r="D5" s="5"/>
      <c r="E5" s="5"/>
      <c r="F5" s="5"/>
      <c r="G5" s="5"/>
      <c r="H5" s="5"/>
      <c r="I5" s="5"/>
    </row>
    <row r="6" spans="1:9" ht="24" customHeight="1" x14ac:dyDescent="0.25">
      <c r="A6" s="33" t="s">
        <v>15</v>
      </c>
      <c r="B6" s="11" t="s">
        <v>185</v>
      </c>
      <c r="C6" s="5"/>
      <c r="D6" s="5">
        <v>0.16666666666666666</v>
      </c>
      <c r="E6" s="5"/>
      <c r="F6" s="5"/>
      <c r="G6" s="5"/>
      <c r="H6" s="5"/>
      <c r="I6" s="5"/>
    </row>
    <row r="7" spans="1:9" ht="24" customHeight="1" x14ac:dyDescent="0.25">
      <c r="A7" s="33" t="s">
        <v>92</v>
      </c>
      <c r="B7" s="11" t="s">
        <v>98</v>
      </c>
      <c r="C7" s="5"/>
      <c r="D7" s="5">
        <v>0.16666666666666666</v>
      </c>
      <c r="E7" s="5"/>
      <c r="F7" s="5"/>
      <c r="G7" s="5"/>
      <c r="H7" s="5"/>
      <c r="I7" s="5"/>
    </row>
    <row r="8" spans="1:9" ht="24" customHeight="1" x14ac:dyDescent="0.25">
      <c r="A8" s="33" t="s">
        <v>181</v>
      </c>
      <c r="B8" s="11" t="s">
        <v>186</v>
      </c>
      <c r="C8" s="5"/>
      <c r="D8" s="5"/>
      <c r="E8" s="5">
        <v>1.3888888888888888E-2</v>
      </c>
      <c r="F8" s="5"/>
      <c r="G8" s="5"/>
      <c r="H8" s="5"/>
      <c r="I8" s="5"/>
    </row>
    <row r="9" spans="1:9" ht="24" customHeight="1" x14ac:dyDescent="0.25">
      <c r="A9" s="33" t="s">
        <v>27</v>
      </c>
      <c r="B9" s="11" t="s">
        <v>187</v>
      </c>
      <c r="C9" s="5"/>
      <c r="D9" s="5"/>
      <c r="E9" s="5">
        <v>0.21527777777777779</v>
      </c>
      <c r="F9" s="5"/>
      <c r="G9" s="5"/>
      <c r="H9" s="5"/>
      <c r="I9" s="5"/>
    </row>
    <row r="10" spans="1:9" ht="24" customHeight="1" x14ac:dyDescent="0.25">
      <c r="A10" s="33" t="s">
        <v>26</v>
      </c>
      <c r="B10" s="11" t="s">
        <v>103</v>
      </c>
      <c r="C10" s="5"/>
      <c r="D10" s="5"/>
      <c r="E10" s="5">
        <v>6.25E-2</v>
      </c>
      <c r="F10" s="5"/>
      <c r="G10" s="5"/>
      <c r="H10" s="5"/>
      <c r="I10" s="5"/>
    </row>
    <row r="11" spans="1:9" ht="24" customHeight="1" x14ac:dyDescent="0.25">
      <c r="A11" s="33" t="s">
        <v>15</v>
      </c>
      <c r="B11" s="11" t="s">
        <v>188</v>
      </c>
      <c r="C11" s="5"/>
      <c r="D11" s="5"/>
      <c r="E11" s="5">
        <v>4.1666666666666664E-2</v>
      </c>
      <c r="F11" s="5"/>
      <c r="G11" s="5"/>
      <c r="H11" s="5"/>
      <c r="I11" s="5"/>
    </row>
    <row r="12" spans="1:9" ht="24" customHeight="1" x14ac:dyDescent="0.25">
      <c r="A12" s="33" t="s">
        <v>64</v>
      </c>
      <c r="B12" s="11" t="s">
        <v>189</v>
      </c>
      <c r="C12" s="5"/>
      <c r="D12" s="5"/>
      <c r="E12" s="5"/>
      <c r="F12" s="5">
        <v>0.16666666666666666</v>
      </c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0.3125</v>
      </c>
      <c r="D23" s="6">
        <f t="shared" si="0"/>
        <v>0.33333333333333331</v>
      </c>
      <c r="E23" s="6">
        <f t="shared" si="0"/>
        <v>0.33333333333333337</v>
      </c>
      <c r="F23" s="6">
        <f t="shared" si="0"/>
        <v>0.33333333333333331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'24-01'!B1+1</f>
        <v>41299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F8AE70"/>
  </sheetPr>
  <dimension ref="A1:I24"/>
  <sheetViews>
    <sheetView topLeftCell="B1"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'25-01'!B1+1</f>
        <v>41300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F8AE70"/>
  </sheetPr>
  <dimension ref="A1:I24"/>
  <sheetViews>
    <sheetView topLeftCell="B1"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'26-01'!B1+1</f>
        <v>41301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24"/>
  <sheetViews>
    <sheetView workbookViewId="0">
      <pane ySplit="1" topLeftCell="A2" activePane="bottomLeft" state="frozen"/>
      <selection activeCell="B1" sqref="B1"/>
      <selection pane="bottomLeft" activeCell="B8" sqref="B8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'27-01'!B1+1</f>
        <v>41302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8</v>
      </c>
      <c r="I1" s="34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I24"/>
  <sheetViews>
    <sheetView workbookViewId="0">
      <pane ySplit="1" topLeftCell="A2" activePane="bottomLeft" state="frozen"/>
      <selection activeCell="B1" sqref="B1"/>
      <selection pane="bottomLeft" activeCell="C1" sqref="C1:I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'28-01'!B1+1</f>
        <v>41303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8</v>
      </c>
      <c r="I1" s="34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I24"/>
  <sheetViews>
    <sheetView workbookViewId="0">
      <pane ySplit="1" topLeftCell="A2" activePane="bottomLeft" state="frozen"/>
      <selection activeCell="B1" sqref="B1"/>
      <selection pane="bottomLeft" activeCell="C1" sqref="C1:I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'29-01'!B1+1</f>
        <v>41304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8</v>
      </c>
      <c r="I1" s="34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K24"/>
  <sheetViews>
    <sheetView workbookViewId="0">
      <pane ySplit="1" topLeftCell="A11" activePane="bottomLeft" state="frozen"/>
      <selection activeCell="B1" sqref="B1"/>
      <selection pane="bottomLeft" activeCell="F26" sqref="F26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11" ht="39.75" customHeight="1" x14ac:dyDescent="0.25">
      <c r="A1" s="22" t="str">
        <f>'02-01'!$A$1</f>
        <v>JANVIER 2013</v>
      </c>
      <c r="B1" s="28">
        <f>'30-01'!B1+1</f>
        <v>41305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8</v>
      </c>
      <c r="I1" s="34" t="s">
        <v>7</v>
      </c>
    </row>
    <row r="2" spans="1:11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11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11" ht="24" customHeight="1" x14ac:dyDescent="0.3">
      <c r="A4" s="11"/>
      <c r="B4" s="11"/>
      <c r="C4" s="5"/>
      <c r="D4" s="5"/>
      <c r="E4" s="5"/>
      <c r="F4" s="5"/>
      <c r="G4" s="5"/>
      <c r="H4" s="5"/>
      <c r="I4" s="5"/>
      <c r="K4" s="13"/>
    </row>
    <row r="5" spans="1:11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11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11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11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11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11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11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11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11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11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11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11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>
        <v>0.20833333333333334</v>
      </c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0.20833333333333334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M37"/>
  <sheetViews>
    <sheetView tabSelected="1" workbookViewId="0">
      <pane ySplit="3" topLeftCell="A4" activePane="bottomLeft" state="frozen"/>
      <selection activeCell="B1" sqref="B1"/>
      <selection pane="bottomLeft" activeCell="A3" sqref="A3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13" x14ac:dyDescent="0.25">
      <c r="A1">
        <f>MONTH("1"&amp;A3)</f>
        <v>1</v>
      </c>
      <c r="M1" t="s">
        <v>210</v>
      </c>
    </row>
    <row r="2" spans="1:13" x14ac:dyDescent="0.25">
      <c r="A2">
        <v>2013</v>
      </c>
    </row>
    <row r="3" spans="1:13" ht="39.75" customHeight="1" x14ac:dyDescent="0.25">
      <c r="A3" s="43" t="s">
        <v>208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41" t="s">
        <v>8</v>
      </c>
      <c r="H3" s="41" t="s">
        <v>7</v>
      </c>
      <c r="I3" s="42"/>
      <c r="J3" s="42"/>
      <c r="K3" s="42"/>
    </row>
    <row r="4" spans="1:13" ht="24" customHeight="1" x14ac:dyDescent="0.25">
      <c r="A4" s="16">
        <f>DATE($A2,$A1,1)</f>
        <v>41275</v>
      </c>
      <c r="B4" s="5">
        <f>SUM('01-01'!C23)</f>
        <v>0</v>
      </c>
      <c r="C4" s="5">
        <f>SUM('01-01'!D23)</f>
        <v>0</v>
      </c>
      <c r="D4" s="5">
        <f>SUM('01-01'!E23)</f>
        <v>0</v>
      </c>
      <c r="E4" s="5">
        <f>SUM('01-01'!F23)</f>
        <v>0</v>
      </c>
      <c r="F4" s="5">
        <f>SUM('01-01'!G23)</f>
        <v>0</v>
      </c>
      <c r="G4" s="5">
        <f>SUM('01-01'!H23)</f>
        <v>0</v>
      </c>
      <c r="H4" s="5">
        <f>SUM('01-01'!I23)</f>
        <v>0</v>
      </c>
      <c r="I4" s="5"/>
      <c r="J4" s="5"/>
      <c r="K4" s="5"/>
    </row>
    <row r="5" spans="1:13" ht="24" customHeight="1" x14ac:dyDescent="0.25">
      <c r="A5" s="16">
        <f>IF(MONTH(A4+1)=$A$1,A4+1,"")</f>
        <v>41276</v>
      </c>
      <c r="B5" s="5">
        <f>SUM('02-01'!C24)</f>
        <v>0.28125</v>
      </c>
      <c r="C5" s="5">
        <f>SUM('02-01'!D24)</f>
        <v>0.32291666666666669</v>
      </c>
      <c r="D5" s="5">
        <f>SUM('02-01'!E24)</f>
        <v>0.33333333333333331</v>
      </c>
      <c r="E5" s="5">
        <f>SUM('02-01'!F24)</f>
        <v>0.33333333333333337</v>
      </c>
      <c r="F5" s="5">
        <f>SUM('02-01'!G24)</f>
        <v>0.16666666666666666</v>
      </c>
      <c r="G5" s="5">
        <f>SUM('02-01'!H24)</f>
        <v>0</v>
      </c>
      <c r="H5" s="5">
        <f>SUM('02-01'!I24)</f>
        <v>0</v>
      </c>
      <c r="I5" s="5"/>
      <c r="J5" s="5"/>
      <c r="K5" s="5"/>
    </row>
    <row r="6" spans="1:13" ht="24" customHeight="1" x14ac:dyDescent="0.25">
      <c r="A6" s="16">
        <f t="shared" ref="A6:A34" si="0">IF(MONTH(A5+1)=$A$1,A5+1,"")</f>
        <v>41277</v>
      </c>
      <c r="B6" s="5">
        <f>SUM('03-01'!C23)</f>
        <v>0.30208333333333337</v>
      </c>
      <c r="C6" s="5">
        <f>SUM('03-01'!D23)</f>
        <v>0.20833333333333334</v>
      </c>
      <c r="D6" s="5">
        <f>SUM('03-01'!E23)</f>
        <v>0.33333333333333331</v>
      </c>
      <c r="E6" s="5">
        <f>SUM('03-01'!F23)</f>
        <v>0.21875</v>
      </c>
      <c r="F6" s="5">
        <f>SUM('03-01'!G23)</f>
        <v>0.16666666666666666</v>
      </c>
      <c r="G6" s="5">
        <f>SUM('03-01'!H23)</f>
        <v>0</v>
      </c>
      <c r="H6" s="5">
        <f>SUM('03-01'!I23)</f>
        <v>0</v>
      </c>
      <c r="I6" s="5"/>
      <c r="J6" s="5"/>
      <c r="K6" s="5"/>
      <c r="L6" s="44"/>
    </row>
    <row r="7" spans="1:13" ht="24" customHeight="1" x14ac:dyDescent="0.25">
      <c r="A7" s="16">
        <f t="shared" si="0"/>
        <v>41278</v>
      </c>
      <c r="B7" s="5">
        <f>SUM('04-01'!C23)</f>
        <v>0.29166666666666663</v>
      </c>
      <c r="C7" s="5">
        <f>SUM('04-01'!D23)</f>
        <v>0.33333333333333331</v>
      </c>
      <c r="D7" s="5">
        <f>SUM('04-01'!E23)</f>
        <v>0.33333333333333331</v>
      </c>
      <c r="E7" s="5">
        <f>SUM('04-01'!F23)</f>
        <v>0.33333333333333331</v>
      </c>
      <c r="F7" s="5">
        <f>SUM('04-01'!G23)</f>
        <v>0.19791666666666666</v>
      </c>
      <c r="G7" s="5">
        <f>SUM('04-01'!H23)</f>
        <v>0</v>
      </c>
      <c r="H7" s="5">
        <f>SUM('04-01'!I23)</f>
        <v>0</v>
      </c>
      <c r="I7" s="5"/>
      <c r="J7" s="5"/>
      <c r="K7" s="5"/>
    </row>
    <row r="8" spans="1:13" ht="24" customHeight="1" x14ac:dyDescent="0.25">
      <c r="A8" s="16">
        <f t="shared" si="0"/>
        <v>41279</v>
      </c>
      <c r="B8" s="19"/>
      <c r="C8" s="19"/>
      <c r="D8" s="19"/>
      <c r="E8" s="19"/>
      <c r="F8" s="19"/>
      <c r="G8" s="19"/>
      <c r="H8" s="19"/>
      <c r="I8" s="5"/>
      <c r="J8" s="5"/>
      <c r="K8" s="5"/>
    </row>
    <row r="9" spans="1:13" ht="24" customHeight="1" x14ac:dyDescent="0.25">
      <c r="A9" s="16">
        <f t="shared" si="0"/>
        <v>41280</v>
      </c>
      <c r="B9" s="19"/>
      <c r="C9" s="19"/>
      <c r="D9" s="19"/>
      <c r="E9" s="19"/>
      <c r="F9" s="19"/>
      <c r="G9" s="19"/>
      <c r="H9" s="19"/>
      <c r="I9" s="5"/>
      <c r="J9" s="5"/>
      <c r="K9" s="5"/>
    </row>
    <row r="10" spans="1:13" ht="24" customHeight="1" x14ac:dyDescent="0.25">
      <c r="A10" s="16">
        <f t="shared" si="0"/>
        <v>41281</v>
      </c>
      <c r="B10" s="5">
        <f>SUM('07-01'!C23)</f>
        <v>0</v>
      </c>
      <c r="C10" s="5">
        <f>SUM('07-01'!D23)</f>
        <v>0.33333333333333331</v>
      </c>
      <c r="D10" s="5">
        <f>SUM('07-01'!E23)</f>
        <v>0.39583333333333331</v>
      </c>
      <c r="E10" s="5">
        <f>SUM('07-01'!F23)</f>
        <v>0.33333333333333331</v>
      </c>
      <c r="F10" s="5">
        <f>SUM('07-01'!G23)</f>
        <v>0.3125</v>
      </c>
      <c r="G10" s="5">
        <f>SUM('07-01'!H23)</f>
        <v>0</v>
      </c>
      <c r="H10" s="5">
        <f>SUM('07-01'!I23)</f>
        <v>0</v>
      </c>
      <c r="I10" s="5"/>
      <c r="J10" s="5"/>
      <c r="K10" s="5"/>
    </row>
    <row r="11" spans="1:13" ht="24" customHeight="1" x14ac:dyDescent="0.25">
      <c r="A11" s="16">
        <f t="shared" si="0"/>
        <v>41282</v>
      </c>
      <c r="B11" s="5">
        <f>SUM('08-01'!C23)</f>
        <v>0</v>
      </c>
      <c r="C11" s="5">
        <f>SUM('08-01'!D23)</f>
        <v>0.33333333333333331</v>
      </c>
      <c r="D11" s="5">
        <f>SUM('08-01'!E23)</f>
        <v>0.33333333333333331</v>
      </c>
      <c r="E11" s="5">
        <f>SUM('08-01'!F23)</f>
        <v>0.32291666666666663</v>
      </c>
      <c r="F11" s="5">
        <f>SUM('08-01'!G23)</f>
        <v>0.33333333333333331</v>
      </c>
      <c r="G11" s="5">
        <f>SUM('08-01'!H23)</f>
        <v>0</v>
      </c>
      <c r="H11" s="5">
        <f>SUM('08-01'!I23)</f>
        <v>0</v>
      </c>
      <c r="I11" s="5"/>
      <c r="J11" s="5"/>
      <c r="K11" s="5"/>
    </row>
    <row r="12" spans="1:13" ht="24" customHeight="1" x14ac:dyDescent="0.25">
      <c r="A12" s="16">
        <f t="shared" si="0"/>
        <v>41283</v>
      </c>
      <c r="B12" s="5">
        <f>SUM('09-01'!C23)</f>
        <v>0</v>
      </c>
      <c r="C12" s="5">
        <f>SUM('09-01'!D23)</f>
        <v>0.33333333333333331</v>
      </c>
      <c r="D12" s="5">
        <f>SUM('09-01'!E23)</f>
        <v>0.35416666666666663</v>
      </c>
      <c r="E12" s="5">
        <f>SUM('09-01'!F23)</f>
        <v>0.33333333333333337</v>
      </c>
      <c r="F12" s="5">
        <f>SUM('09-01'!G23)</f>
        <v>0.27083333333333331</v>
      </c>
      <c r="G12" s="5">
        <f>SUM('09-01'!H23)</f>
        <v>0</v>
      </c>
      <c r="H12" s="5">
        <f>SUM('09-01'!I23)</f>
        <v>0</v>
      </c>
      <c r="I12" s="5"/>
      <c r="J12" s="5"/>
      <c r="K12" s="5"/>
    </row>
    <row r="13" spans="1:13" ht="24" customHeight="1" x14ac:dyDescent="0.25">
      <c r="A13" s="16">
        <f t="shared" si="0"/>
        <v>41284</v>
      </c>
      <c r="B13" s="5">
        <f>SUM('10-01'!C23)</f>
        <v>0.33333333333333331</v>
      </c>
      <c r="C13" s="5">
        <f>SUM('10-01'!D23)</f>
        <v>0.33333333333333331</v>
      </c>
      <c r="D13" s="5">
        <f>SUM('10-01'!E23)</f>
        <v>0.33333333333333337</v>
      </c>
      <c r="E13" s="5">
        <f>SUM('10-01'!F23)</f>
        <v>0.33333333333333331</v>
      </c>
      <c r="F13" s="5">
        <f>SUM('10-01'!G23)</f>
        <v>0.22916666666666666</v>
      </c>
      <c r="G13" s="5">
        <f>SUM('10-01'!H23)</f>
        <v>0</v>
      </c>
      <c r="H13" s="5">
        <f>SUM('10-01'!I23)</f>
        <v>0</v>
      </c>
      <c r="I13" s="5"/>
      <c r="J13" s="5"/>
      <c r="K13" s="5"/>
    </row>
    <row r="14" spans="1:13" ht="24" customHeight="1" x14ac:dyDescent="0.25">
      <c r="A14" s="16">
        <f t="shared" si="0"/>
        <v>41285</v>
      </c>
      <c r="B14" s="5">
        <f>SUM('11-01'!C24)</f>
        <v>0.33333333333333331</v>
      </c>
      <c r="C14" s="5">
        <f>SUM('11-01'!D24)</f>
        <v>0.375</v>
      </c>
      <c r="D14" s="5">
        <f>SUM('11-01'!E24)</f>
        <v>0.3125</v>
      </c>
      <c r="E14" s="5">
        <f>SUM('11-01'!F24)</f>
        <v>0.27083333333333337</v>
      </c>
      <c r="F14" s="5">
        <f>SUM('11-01'!G24)</f>
        <v>0.20833333333333331</v>
      </c>
      <c r="G14" s="5">
        <f>SUM('11-01'!H24)</f>
        <v>0</v>
      </c>
      <c r="H14" s="5">
        <f>SUM('11-01'!I24)</f>
        <v>0</v>
      </c>
      <c r="I14" s="5"/>
      <c r="J14" s="5"/>
      <c r="K14" s="5"/>
    </row>
    <row r="15" spans="1:13" ht="24" customHeight="1" x14ac:dyDescent="0.25">
      <c r="A15" s="16">
        <f t="shared" si="0"/>
        <v>41286</v>
      </c>
      <c r="B15" s="19"/>
      <c r="C15" s="19"/>
      <c r="D15" s="19"/>
      <c r="E15" s="19"/>
      <c r="F15" s="19"/>
      <c r="G15" s="19"/>
      <c r="H15" s="19"/>
      <c r="I15" s="5"/>
      <c r="J15" s="5"/>
      <c r="K15" s="5"/>
    </row>
    <row r="16" spans="1:13" ht="24" customHeight="1" x14ac:dyDescent="0.25">
      <c r="A16" s="16">
        <f t="shared" si="0"/>
        <v>41287</v>
      </c>
      <c r="B16" s="19"/>
      <c r="C16" s="19"/>
      <c r="D16" s="19"/>
      <c r="E16" s="19"/>
      <c r="F16" s="19"/>
      <c r="G16" s="19"/>
      <c r="H16" s="19"/>
      <c r="I16" s="5"/>
      <c r="J16" s="5"/>
      <c r="K16" s="5"/>
    </row>
    <row r="17" spans="1:11" ht="24" customHeight="1" x14ac:dyDescent="0.25">
      <c r="A17" s="16">
        <f t="shared" si="0"/>
        <v>41288</v>
      </c>
      <c r="B17" s="5">
        <f>SUM('14-01'!C23)</f>
        <v>0</v>
      </c>
      <c r="C17" s="5">
        <f>SUM('14-01'!D23)</f>
        <v>0.3125</v>
      </c>
      <c r="D17" s="5">
        <f>SUM('14-01'!E23)</f>
        <v>0.33333333333333331</v>
      </c>
      <c r="E17" s="5">
        <f>SUM('14-01'!F23)</f>
        <v>0.3125</v>
      </c>
      <c r="F17" s="5">
        <f>SUM('14-01'!G23)</f>
        <v>0.31597222222222227</v>
      </c>
      <c r="G17" s="5">
        <f>SUM('14-01'!H23)</f>
        <v>0</v>
      </c>
      <c r="H17" s="5">
        <f>SUM('14-01'!I23)</f>
        <v>0</v>
      </c>
      <c r="I17" s="5"/>
      <c r="J17" s="5"/>
      <c r="K17" s="5"/>
    </row>
    <row r="18" spans="1:11" ht="24" customHeight="1" x14ac:dyDescent="0.25">
      <c r="A18" s="16">
        <f t="shared" si="0"/>
        <v>41289</v>
      </c>
      <c r="B18" s="5">
        <f>SUM('15-01'!C23)</f>
        <v>0</v>
      </c>
      <c r="C18" s="5">
        <f>SUM('15-01'!D23)</f>
        <v>0.33333333333333331</v>
      </c>
      <c r="D18" s="5">
        <f>SUM('15-01'!E23)</f>
        <v>0.33333333333333331</v>
      </c>
      <c r="E18" s="5">
        <f>SUM('15-01'!F23)</f>
        <v>0.31944444444444442</v>
      </c>
      <c r="F18" s="5">
        <f>SUM('15-01'!G23)</f>
        <v>1.2083333333333333</v>
      </c>
      <c r="G18" s="5">
        <f>SUM('15-01'!H23)</f>
        <v>0</v>
      </c>
      <c r="H18" s="5">
        <f>SUM('15-01'!I23)</f>
        <v>0</v>
      </c>
      <c r="I18" s="5"/>
      <c r="J18" s="5"/>
      <c r="K18" s="5"/>
    </row>
    <row r="19" spans="1:11" ht="24" customHeight="1" x14ac:dyDescent="0.25">
      <c r="A19" s="16">
        <f t="shared" si="0"/>
        <v>41290</v>
      </c>
      <c r="B19" s="5">
        <f>SUM('16-01'!C23)</f>
        <v>0</v>
      </c>
      <c r="C19" s="5">
        <f>SUM('16-01'!D23)</f>
        <v>0</v>
      </c>
      <c r="D19" s="5">
        <f>SUM('16-01'!E23)</f>
        <v>0.33333333333333331</v>
      </c>
      <c r="E19" s="5">
        <f>SUM('16-01'!F23)</f>
        <v>0.29166666666666669</v>
      </c>
      <c r="F19" s="5">
        <f>SUM('16-01'!G23)</f>
        <v>0.29166666666666669</v>
      </c>
      <c r="G19" s="5">
        <f>SUM('16-01'!H23)</f>
        <v>0</v>
      </c>
      <c r="H19" s="5">
        <f>SUM('16-01'!I23)</f>
        <v>4.1666666666666664E-2</v>
      </c>
      <c r="I19" s="5"/>
      <c r="J19" s="5"/>
      <c r="K19" s="5"/>
    </row>
    <row r="20" spans="1:11" ht="24" customHeight="1" x14ac:dyDescent="0.25">
      <c r="A20" s="16">
        <f t="shared" si="0"/>
        <v>41291</v>
      </c>
      <c r="B20" s="5">
        <f>SUM('17-01'!C23)</f>
        <v>0</v>
      </c>
      <c r="C20" s="5">
        <f>SUM('17-01'!D23)</f>
        <v>0.33333333333333337</v>
      </c>
      <c r="D20" s="5">
        <f>SUM('17-01'!E23)</f>
        <v>0.33333333333333331</v>
      </c>
      <c r="E20" s="5">
        <f>SUM('17-01'!F23)</f>
        <v>0.33333333333333326</v>
      </c>
      <c r="F20" s="5">
        <f>SUM('17-01'!G23)</f>
        <v>0.27777777777777779</v>
      </c>
      <c r="G20" s="5">
        <f>SUM('17-01'!H23)</f>
        <v>0</v>
      </c>
      <c r="H20" s="5">
        <f>SUM('17-01'!I23)</f>
        <v>0</v>
      </c>
      <c r="I20" s="5"/>
      <c r="J20" s="5"/>
      <c r="K20" s="5"/>
    </row>
    <row r="21" spans="1:11" ht="24" customHeight="1" x14ac:dyDescent="0.25">
      <c r="A21" s="16">
        <f t="shared" si="0"/>
        <v>41292</v>
      </c>
      <c r="B21" s="5">
        <f>SUM('17-01'!C23)</f>
        <v>0</v>
      </c>
      <c r="C21" s="5">
        <f>SUM('17-01'!D23)</f>
        <v>0.33333333333333337</v>
      </c>
      <c r="D21" s="5">
        <f>SUM('17-01'!E23)</f>
        <v>0.33333333333333331</v>
      </c>
      <c r="E21" s="5">
        <f>SUM('17-01'!F23)</f>
        <v>0.33333333333333326</v>
      </c>
      <c r="F21" s="5">
        <f>SUM('17-01'!G23)</f>
        <v>0.27777777777777779</v>
      </c>
      <c r="G21" s="5">
        <f>SUM('17-01'!H23)</f>
        <v>0</v>
      </c>
      <c r="H21" s="5">
        <f>SUM('17-01'!I23)</f>
        <v>0</v>
      </c>
      <c r="I21" s="5"/>
      <c r="J21" s="5"/>
      <c r="K21" s="5"/>
    </row>
    <row r="22" spans="1:11" ht="24" customHeight="1" x14ac:dyDescent="0.25">
      <c r="A22" s="16">
        <f t="shared" si="0"/>
        <v>41293</v>
      </c>
      <c r="B22" s="19"/>
      <c r="C22" s="19"/>
      <c r="D22" s="19"/>
      <c r="E22" s="19"/>
      <c r="F22" s="19"/>
      <c r="G22" s="19"/>
      <c r="H22" s="19"/>
      <c r="I22" s="5"/>
      <c r="J22" s="5"/>
      <c r="K22" s="5"/>
    </row>
    <row r="23" spans="1:11" ht="24" customHeight="1" x14ac:dyDescent="0.25">
      <c r="A23" s="16">
        <f t="shared" si="0"/>
        <v>41294</v>
      </c>
      <c r="B23" s="19"/>
      <c r="C23" s="19"/>
      <c r="D23" s="19"/>
      <c r="E23" s="19"/>
      <c r="F23" s="19"/>
      <c r="G23" s="19"/>
      <c r="H23" s="19"/>
      <c r="I23" s="5"/>
      <c r="J23" s="5"/>
      <c r="K23" s="5"/>
    </row>
    <row r="24" spans="1:11" ht="24" customHeight="1" x14ac:dyDescent="0.25">
      <c r="A24" s="16">
        <f t="shared" si="0"/>
        <v>41295</v>
      </c>
      <c r="B24" s="5">
        <f>SUM('21-01'!C23)</f>
        <v>0.33333333333333331</v>
      </c>
      <c r="C24" s="5">
        <f>SUM('21-01'!D23)</f>
        <v>0.29166666666666669</v>
      </c>
      <c r="D24" s="5">
        <f>SUM('21-01'!E23)</f>
        <v>0.49999999999999994</v>
      </c>
      <c r="E24" s="5">
        <f>SUM('21-01'!F23)</f>
        <v>0.33333333333333331</v>
      </c>
      <c r="F24" s="5">
        <f>SUM('21-01'!G23)</f>
        <v>0</v>
      </c>
      <c r="G24" s="5">
        <f>SUM('21-01'!H23)</f>
        <v>0</v>
      </c>
      <c r="H24" s="5">
        <f>SUM('21-01'!I23)</f>
        <v>0</v>
      </c>
      <c r="I24" s="5"/>
      <c r="J24" s="5"/>
      <c r="K24" s="5"/>
    </row>
    <row r="25" spans="1:11" ht="24" customHeight="1" x14ac:dyDescent="0.25">
      <c r="A25" s="16">
        <f t="shared" si="0"/>
        <v>41296</v>
      </c>
      <c r="B25" s="30">
        <f>SUM('22-01'!C23)</f>
        <v>0.33333333333333331</v>
      </c>
      <c r="C25" s="30">
        <f>SUM('22-01'!D23)</f>
        <v>0.3125</v>
      </c>
      <c r="D25" s="30">
        <f>SUM('22-01'!E23)</f>
        <v>0.33680555555555552</v>
      </c>
      <c r="E25" s="30">
        <f>SUM('22-01'!F23)</f>
        <v>0.33333333333333331</v>
      </c>
      <c r="F25" s="30">
        <f>SUM('22-01'!G23)</f>
        <v>0</v>
      </c>
      <c r="G25" s="30">
        <f>SUM('22-01'!H23)</f>
        <v>0</v>
      </c>
      <c r="H25" s="30">
        <f>SUM('22-01'!I23)</f>
        <v>0</v>
      </c>
      <c r="I25" s="5"/>
      <c r="J25" s="5"/>
      <c r="K25" s="5"/>
    </row>
    <row r="26" spans="1:11" ht="24" customHeight="1" x14ac:dyDescent="0.25">
      <c r="A26" s="16">
        <f t="shared" si="0"/>
        <v>41297</v>
      </c>
      <c r="B26" s="5">
        <f>SUM('23-01'!C23)</f>
        <v>0.33333333333333331</v>
      </c>
      <c r="C26" s="5">
        <f>SUM('23-01'!D23)</f>
        <v>0.33333333333333337</v>
      </c>
      <c r="D26" s="5">
        <f>SUM('23-01'!E23)</f>
        <v>0.32291666666666669</v>
      </c>
      <c r="E26" s="5">
        <f>SUM('23-01'!F23)</f>
        <v>0.33333333333333337</v>
      </c>
      <c r="F26" s="5">
        <f>SUM('23-01'!G23)</f>
        <v>0</v>
      </c>
      <c r="G26" s="5">
        <f>SUM('23-01'!H23)</f>
        <v>0</v>
      </c>
      <c r="H26" s="5">
        <f>SUM('23-01'!I23)</f>
        <v>0</v>
      </c>
      <c r="I26" s="5"/>
      <c r="J26" s="5"/>
      <c r="K26" s="5"/>
    </row>
    <row r="27" spans="1:11" ht="24" customHeight="1" x14ac:dyDescent="0.25">
      <c r="A27" s="16">
        <f t="shared" si="0"/>
        <v>41298</v>
      </c>
      <c r="B27" s="5">
        <f>SUM('24-01'!C23)</f>
        <v>0.3125</v>
      </c>
      <c r="C27" s="5">
        <f>SUM('24-01'!D23)</f>
        <v>0.33333333333333331</v>
      </c>
      <c r="D27" s="5">
        <f>SUM('24-01'!E23)</f>
        <v>0.33333333333333337</v>
      </c>
      <c r="E27" s="5">
        <f>SUM('24-01'!F23)</f>
        <v>0.33333333333333331</v>
      </c>
      <c r="F27" s="5">
        <f>SUM('24-01'!G23)</f>
        <v>0</v>
      </c>
      <c r="G27" s="5">
        <f>SUM('24-01'!H23)</f>
        <v>0</v>
      </c>
      <c r="H27" s="5">
        <f>SUM('24-01'!I23)</f>
        <v>0</v>
      </c>
      <c r="I27" s="5"/>
      <c r="J27" s="5"/>
      <c r="K27" s="5"/>
    </row>
    <row r="28" spans="1:11" ht="24" customHeight="1" x14ac:dyDescent="0.25">
      <c r="A28" s="16">
        <f t="shared" si="0"/>
        <v>41299</v>
      </c>
      <c r="B28" s="5">
        <f>SUM('25-01'!C23)</f>
        <v>0</v>
      </c>
      <c r="C28" s="5">
        <f>SUM('25-01'!D23)</f>
        <v>0</v>
      </c>
      <c r="D28" s="5">
        <f>SUM('25-01'!E23)</f>
        <v>0</v>
      </c>
      <c r="E28" s="5">
        <f>SUM('25-01'!F23)</f>
        <v>0</v>
      </c>
      <c r="F28" s="5">
        <f>SUM('25-01'!G23)</f>
        <v>0</v>
      </c>
      <c r="G28" s="5">
        <f>SUM('25-01'!H23)</f>
        <v>0</v>
      </c>
      <c r="H28" s="5">
        <f>SUM('25-01'!I23)</f>
        <v>0</v>
      </c>
      <c r="I28" s="5"/>
      <c r="J28" s="5"/>
      <c r="K28" s="5"/>
    </row>
    <row r="29" spans="1:11" ht="24" customHeight="1" x14ac:dyDescent="0.25">
      <c r="A29" s="16">
        <f t="shared" si="0"/>
        <v>41300</v>
      </c>
      <c r="B29" s="19"/>
      <c r="C29" s="19"/>
      <c r="D29" s="19"/>
      <c r="E29" s="19"/>
      <c r="F29" s="19"/>
      <c r="G29" s="19"/>
      <c r="H29" s="19"/>
      <c r="I29" s="5"/>
      <c r="J29" s="5"/>
      <c r="K29" s="5"/>
    </row>
    <row r="30" spans="1:11" ht="24" customHeight="1" x14ac:dyDescent="0.25">
      <c r="A30" s="16">
        <f t="shared" si="0"/>
        <v>41301</v>
      </c>
      <c r="B30" s="19"/>
      <c r="C30" s="19"/>
      <c r="D30" s="19"/>
      <c r="E30" s="19"/>
      <c r="F30" s="19"/>
      <c r="G30" s="19"/>
      <c r="H30" s="19"/>
      <c r="I30" s="5"/>
      <c r="J30" s="5"/>
      <c r="K30" s="5"/>
    </row>
    <row r="31" spans="1:11" ht="24" customHeight="1" x14ac:dyDescent="0.25">
      <c r="A31" s="16">
        <f t="shared" si="0"/>
        <v>41302</v>
      </c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ht="24" customHeight="1" x14ac:dyDescent="0.25">
      <c r="A32" s="16">
        <f t="shared" si="0"/>
        <v>41303</v>
      </c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ht="24" customHeight="1" x14ac:dyDescent="0.25">
      <c r="A33" s="16">
        <f>IF(A32="","",IF(MONTH(A32+1)=$A$1,A32+1,""))</f>
        <v>41304</v>
      </c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24" customHeight="1" x14ac:dyDescent="0.25">
      <c r="A34" s="16">
        <f>IF(A33="","",IF(MONTH(A33+1)=$A$1,A33+1,""))</f>
        <v>41305</v>
      </c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24" customHeight="1" x14ac:dyDescent="0.25">
      <c r="A35" s="18" t="s">
        <v>0</v>
      </c>
      <c r="B35" s="17">
        <f>SUM(B4:B34)</f>
        <v>2.8541666666666665</v>
      </c>
      <c r="C35" s="17">
        <f>SUM(C4:C34)</f>
        <v>5.15625</v>
      </c>
      <c r="D35" s="17">
        <f t="shared" ref="D35:H35" si="1">SUM(D4:D34)</f>
        <v>5.8888888888888884</v>
      </c>
      <c r="E35" s="17">
        <f t="shared" si="1"/>
        <v>5.4027777777777768</v>
      </c>
      <c r="F35" s="17">
        <f t="shared" si="1"/>
        <v>4.2569444444444446</v>
      </c>
      <c r="G35" s="17">
        <f t="shared" si="1"/>
        <v>0</v>
      </c>
      <c r="H35" s="17">
        <f t="shared" si="1"/>
        <v>4.1666666666666664E-2</v>
      </c>
      <c r="I35" s="17">
        <f>SUM(B35:H35)</f>
        <v>23.600694444444439</v>
      </c>
      <c r="J35" s="17"/>
      <c r="K35" s="17">
        <f>SUM(K$4:K$21)</f>
        <v>0</v>
      </c>
    </row>
    <row r="37" spans="1:11" x14ac:dyDescent="0.25">
      <c r="D37" s="40"/>
    </row>
  </sheetData>
  <conditionalFormatting sqref="A4:I35">
    <cfRule type="expression" dxfId="4" priority="2">
      <formula>COUNTIF(fériés,A$4)=1</formula>
    </cfRule>
    <cfRule type="expression" dxfId="3" priority="1">
      <formula>WEEKDAY($A4,2)&gt;5</formula>
    </cfRule>
  </conditionalFormatting>
  <dataValidations count="2">
    <dataValidation type="list" allowBlank="1" showInputMessage="1" showErrorMessage="1" sqref="A2">
      <formula1>"2013,2014,2015,2016,2017,2018"</formula1>
    </dataValidation>
    <dataValidation type="list" allowBlank="1" showInputMessage="1" showErrorMessage="1" sqref="B2 A3">
      <formula1>mois</formula1>
    </dataValidation>
  </dataValidations>
  <pageMargins left="0.23622047244094491" right="0.23622047244094491" top="0.15748031496062992" bottom="0.15748031496062992" header="0.31496062992125984" footer="0.31496062992125984"/>
  <pageSetup paperSize="9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U34"/>
  <sheetViews>
    <sheetView topLeftCell="K1"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21" customWidth="1"/>
    <col min="3" max="10" width="15.7109375" customWidth="1"/>
  </cols>
  <sheetData>
    <row r="1" spans="1:21" ht="39.75" customHeight="1" x14ac:dyDescent="0.25">
      <c r="A1" s="22" t="s">
        <v>10</v>
      </c>
      <c r="B1" s="20">
        <f>'05-01'!B1+1</f>
        <v>41280</v>
      </c>
      <c r="C1" s="1" t="s">
        <v>3</v>
      </c>
      <c r="D1" s="1" t="s">
        <v>4</v>
      </c>
      <c r="E1" s="1" t="s">
        <v>5</v>
      </c>
      <c r="F1" s="1" t="s">
        <v>8</v>
      </c>
      <c r="G1" s="1" t="s">
        <v>7</v>
      </c>
      <c r="H1" s="1"/>
      <c r="I1" s="1"/>
      <c r="J1" s="1"/>
      <c r="U1" s="15">
        <v>41275</v>
      </c>
    </row>
    <row r="2" spans="1:21" ht="24.95" customHeight="1" x14ac:dyDescent="0.25">
      <c r="A2" s="4">
        <f>IF(MONTH((1&amp;$A$1)-1+ROWS($1:1))&lt;&gt;MONTH((1&amp;$A$1)),"",(1&amp;$A$1)-1+ROWS($1:1))</f>
        <v>41275</v>
      </c>
      <c r="B2" s="9">
        <f>SUM('02-01'!C21)</f>
        <v>0</v>
      </c>
      <c r="C2" s="9">
        <f>SUM('02-01'!E21)</f>
        <v>0</v>
      </c>
      <c r="D2" s="9">
        <f>SUM('02-01'!F21)</f>
        <v>0</v>
      </c>
      <c r="E2" s="9">
        <f>SUM('02-01'!G21)</f>
        <v>0</v>
      </c>
      <c r="F2" s="9">
        <f>SUM('02-01'!H21)</f>
        <v>0</v>
      </c>
      <c r="G2" s="9">
        <f>SUM('02-01'!I21)</f>
        <v>0</v>
      </c>
      <c r="H2" s="5"/>
      <c r="I2" s="5"/>
      <c r="J2" s="5"/>
      <c r="U2" s="15">
        <v>41306</v>
      </c>
    </row>
    <row r="3" spans="1:21" ht="24.95" customHeight="1" x14ac:dyDescent="0.25">
      <c r="A3" s="4">
        <f>IF(MONTH((1&amp;$A$1)-1+ROWS($1:2))&lt;&gt;MONTH((1&amp;$A$1)),"",(1&amp;$A$1)-1+ROWS($1:2))</f>
        <v>41276</v>
      </c>
      <c r="B3" s="5">
        <f>SUM('02-01'!C23)</f>
        <v>0</v>
      </c>
      <c r="C3" s="5">
        <f>SUM('02-01'!E23)</f>
        <v>0</v>
      </c>
      <c r="D3" s="5">
        <f>SUM('02-01'!F23)</f>
        <v>0</v>
      </c>
      <c r="E3" s="5">
        <f>SUM('02-01'!G23)</f>
        <v>0</v>
      </c>
      <c r="F3" s="5">
        <f>SUM('02-01'!H23)</f>
        <v>0</v>
      </c>
      <c r="G3" s="5">
        <f>SUM('02-01'!I23)</f>
        <v>0</v>
      </c>
      <c r="H3" s="5"/>
      <c r="I3" s="5"/>
      <c r="J3" s="5"/>
      <c r="U3" s="15">
        <v>41334</v>
      </c>
    </row>
    <row r="4" spans="1:21" ht="24.95" customHeight="1" x14ac:dyDescent="0.25">
      <c r="A4" s="4">
        <f>IF(MONTH((1&amp;$A$1)-1+ROWS($1:3))&lt;&gt;MONTH((1&amp;$A$1)),"",(1&amp;$A$1)-1+ROWS($1:3))</f>
        <v>41277</v>
      </c>
      <c r="B4" s="5">
        <f>SUM('02-01'!C24)</f>
        <v>0.28125</v>
      </c>
      <c r="C4" s="5">
        <f>SUM('02-01'!E24)</f>
        <v>0.33333333333333331</v>
      </c>
      <c r="D4" s="5">
        <f>SUM('02-01'!F24)</f>
        <v>0.33333333333333337</v>
      </c>
      <c r="E4" s="5">
        <f>SUM('02-01'!G24)</f>
        <v>0.16666666666666666</v>
      </c>
      <c r="F4" s="5">
        <f>SUM('02-01'!H24)</f>
        <v>0</v>
      </c>
      <c r="G4" s="5">
        <f>SUM('02-01'!I24)</f>
        <v>0</v>
      </c>
      <c r="H4" s="5"/>
      <c r="I4" s="5"/>
      <c r="J4" s="5"/>
      <c r="U4" s="15">
        <v>41365</v>
      </c>
    </row>
    <row r="5" spans="1:21" ht="24.95" customHeight="1" x14ac:dyDescent="0.25">
      <c r="A5" s="4">
        <f>IF(MONTH((1&amp;$A$1)-1+ROWS($1:4))&lt;&gt;MONTH((1&amp;$A$1)),"",(1&amp;$A$1)-1+ROWS($1:4))</f>
        <v>41278</v>
      </c>
      <c r="B5" s="5">
        <f>SUM('02-01'!C25)</f>
        <v>0</v>
      </c>
      <c r="C5" s="5">
        <f>SUM('02-01'!E25)</f>
        <v>0</v>
      </c>
      <c r="D5" s="5">
        <f>SUM('02-01'!F25)</f>
        <v>0</v>
      </c>
      <c r="E5" s="5">
        <f>SUM('02-01'!G25)</f>
        <v>0</v>
      </c>
      <c r="F5" s="5">
        <f>SUM('02-01'!H25)</f>
        <v>0</v>
      </c>
      <c r="G5" s="5">
        <f>SUM('02-01'!I25)</f>
        <v>0</v>
      </c>
      <c r="H5" s="5"/>
      <c r="I5" s="5"/>
      <c r="J5" s="5"/>
      <c r="U5" s="15">
        <v>41395</v>
      </c>
    </row>
    <row r="6" spans="1:21" ht="24.95" customHeight="1" x14ac:dyDescent="0.25">
      <c r="A6" s="4">
        <f>IF(MONTH((1&amp;$A$1)-1+ROWS($1:5))&lt;&gt;MONTH((1&amp;$A$1)),"",(1&amp;$A$1)-1+ROWS($1:5))</f>
        <v>41279</v>
      </c>
      <c r="B6" s="8">
        <f>SUM('02-01'!C26)</f>
        <v>0</v>
      </c>
      <c r="C6" s="8">
        <f>SUM('02-01'!E26)</f>
        <v>0</v>
      </c>
      <c r="D6" s="8">
        <f>SUM('02-01'!F26)</f>
        <v>0</v>
      </c>
      <c r="E6" s="8">
        <f>SUM('02-01'!G26)</f>
        <v>0</v>
      </c>
      <c r="F6" s="8">
        <f>SUM('02-01'!H26)</f>
        <v>0</v>
      </c>
      <c r="G6" s="8">
        <f>SUM('02-01'!I26)</f>
        <v>0</v>
      </c>
      <c r="H6" s="5"/>
      <c r="I6" s="5"/>
      <c r="J6" s="5"/>
      <c r="U6" s="15">
        <v>41426</v>
      </c>
    </row>
    <row r="7" spans="1:21" ht="24.95" customHeight="1" x14ac:dyDescent="0.25">
      <c r="A7" s="4">
        <f>IF(MONTH((1&amp;$A$1)-1+ROWS($1:6))&lt;&gt;MONTH((1&amp;$A$1)),"",(1&amp;$A$1)-1+ROWS($1:6))</f>
        <v>41280</v>
      </c>
      <c r="B7" s="8">
        <f>SUM('02-01'!C27)</f>
        <v>0</v>
      </c>
      <c r="C7" s="8">
        <f>SUM('02-01'!E27)</f>
        <v>0</v>
      </c>
      <c r="D7" s="8">
        <f>SUM('02-01'!F27)</f>
        <v>0</v>
      </c>
      <c r="E7" s="8">
        <f>SUM('02-01'!G27)</f>
        <v>0</v>
      </c>
      <c r="F7" s="8">
        <f>SUM('02-01'!H27)</f>
        <v>0</v>
      </c>
      <c r="G7" s="8">
        <f>SUM('02-01'!I27)</f>
        <v>0</v>
      </c>
      <c r="H7" s="5"/>
      <c r="I7" s="5"/>
      <c r="J7" s="5"/>
      <c r="U7" s="15">
        <v>41456</v>
      </c>
    </row>
    <row r="8" spans="1:21" ht="24.95" customHeight="1" x14ac:dyDescent="0.25">
      <c r="A8" s="4">
        <f>IF(MONTH((1&amp;$A$1)-1+ROWS($1:7))&lt;&gt;MONTH((1&amp;$A$1)),"",(1&amp;$A$1)-1+ROWS($1:7))</f>
        <v>41281</v>
      </c>
      <c r="B8" s="5">
        <f>SUM('02-01'!C28)</f>
        <v>0</v>
      </c>
      <c r="C8" s="5">
        <f>SUM('02-01'!E28)</f>
        <v>0</v>
      </c>
      <c r="D8" s="5">
        <f>SUM('02-01'!F28)</f>
        <v>0</v>
      </c>
      <c r="E8" s="5">
        <f>SUM('02-01'!G28)</f>
        <v>0</v>
      </c>
      <c r="F8" s="5">
        <f>SUM('02-01'!H28)</f>
        <v>0</v>
      </c>
      <c r="G8" s="5">
        <f>SUM('02-01'!I28)</f>
        <v>0</v>
      </c>
      <c r="H8" s="5"/>
      <c r="I8" s="5"/>
      <c r="J8" s="5"/>
      <c r="U8" s="15">
        <v>41487</v>
      </c>
    </row>
    <row r="9" spans="1:21" ht="24.95" customHeight="1" x14ac:dyDescent="0.25">
      <c r="A9" s="4">
        <f>IF(MONTH((1&amp;$A$1)-1+ROWS($1:8))&lt;&gt;MONTH((1&amp;$A$1)),"",(1&amp;$A$1)-1+ROWS($1:8))</f>
        <v>41282</v>
      </c>
      <c r="B9" s="5">
        <f>SUM('02-01'!C29)</f>
        <v>0</v>
      </c>
      <c r="C9" s="5">
        <f>SUM('02-01'!E29)</f>
        <v>0</v>
      </c>
      <c r="D9" s="5">
        <f>SUM('02-01'!F29)</f>
        <v>0</v>
      </c>
      <c r="E9" s="5">
        <f>SUM('02-01'!G29)</f>
        <v>0</v>
      </c>
      <c r="F9" s="5">
        <f>SUM('02-01'!H29)</f>
        <v>0</v>
      </c>
      <c r="G9" s="5">
        <f>SUM('02-01'!I29)</f>
        <v>0</v>
      </c>
      <c r="H9" s="5"/>
      <c r="I9" s="5"/>
      <c r="J9" s="5"/>
      <c r="U9" s="15">
        <v>41518</v>
      </c>
    </row>
    <row r="10" spans="1:21" ht="24.95" customHeight="1" x14ac:dyDescent="0.25">
      <c r="A10" s="4">
        <f>IF(MONTH((1&amp;$A$1)-1+ROWS($1:9))&lt;&gt;MONTH((1&amp;$A$1)),"",(1&amp;$A$1)-1+ROWS($1:9))</f>
        <v>41283</v>
      </c>
      <c r="B10" s="5">
        <f>SUM('02-01'!C30)</f>
        <v>0</v>
      </c>
      <c r="C10" s="5">
        <f>SUM('02-01'!E30)</f>
        <v>0</v>
      </c>
      <c r="D10" s="5">
        <f>SUM('02-01'!F30)</f>
        <v>0</v>
      </c>
      <c r="E10" s="5">
        <f>SUM('02-01'!G30)</f>
        <v>0</v>
      </c>
      <c r="F10" s="5">
        <f>SUM('02-01'!H30)</f>
        <v>0</v>
      </c>
      <c r="G10" s="5">
        <f>SUM('02-01'!I30)</f>
        <v>0</v>
      </c>
      <c r="H10" s="5"/>
      <c r="I10" s="5"/>
      <c r="J10" s="5"/>
      <c r="U10" s="15">
        <v>41548</v>
      </c>
    </row>
    <row r="11" spans="1:21" ht="24.95" customHeight="1" x14ac:dyDescent="0.25">
      <c r="A11" s="4">
        <f>IF(MONTH((1&amp;$A$1)-1+ROWS($1:10))&lt;&gt;MONTH((1&amp;$A$1)),"",(1&amp;$A$1)-1+ROWS($1:10))</f>
        <v>41284</v>
      </c>
      <c r="B11" s="5">
        <f>SUM('02-01'!C31)</f>
        <v>0</v>
      </c>
      <c r="C11" s="5">
        <f>SUM('02-01'!E31)</f>
        <v>0</v>
      </c>
      <c r="D11" s="5">
        <f>SUM('02-01'!F31)</f>
        <v>0</v>
      </c>
      <c r="E11" s="5">
        <f>SUM('02-01'!G31)</f>
        <v>0</v>
      </c>
      <c r="F11" s="5">
        <f>SUM('02-01'!H31)</f>
        <v>0</v>
      </c>
      <c r="G11" s="5">
        <f>SUM('02-01'!I31)</f>
        <v>0</v>
      </c>
      <c r="H11" s="5"/>
      <c r="I11" s="5"/>
      <c r="J11" s="5"/>
      <c r="U11" s="15">
        <v>41579</v>
      </c>
    </row>
    <row r="12" spans="1:21" ht="24.95" customHeight="1" x14ac:dyDescent="0.25">
      <c r="A12" s="4">
        <f>IF(MONTH((1&amp;$A$1)-1+ROWS($1:11))&lt;&gt;MONTH((1&amp;$A$1)),"",(1&amp;$A$1)-1+ROWS($1:11))</f>
        <v>41285</v>
      </c>
      <c r="B12" s="5">
        <f>SUM('02-01'!C32)</f>
        <v>0</v>
      </c>
      <c r="C12" s="5">
        <f>SUM('02-01'!E32)</f>
        <v>0</v>
      </c>
      <c r="D12" s="5">
        <f>SUM('02-01'!F32)</f>
        <v>0</v>
      </c>
      <c r="E12" s="5">
        <f>SUM('02-01'!G32)</f>
        <v>0</v>
      </c>
      <c r="F12" s="5">
        <f>SUM('02-01'!H32)</f>
        <v>0</v>
      </c>
      <c r="G12" s="5">
        <f>SUM('02-01'!I32)</f>
        <v>0</v>
      </c>
      <c r="H12" s="5"/>
      <c r="I12" s="5"/>
      <c r="J12" s="5"/>
      <c r="U12" s="15">
        <v>41609</v>
      </c>
    </row>
    <row r="13" spans="1:21" ht="24.95" customHeight="1" x14ac:dyDescent="0.25">
      <c r="A13" s="4">
        <f>IF(MONTH((1&amp;$A$1)-1+ROWS($1:12))&lt;&gt;MONTH((1&amp;$A$1)),"",(1&amp;$A$1)-1+ROWS($1:12))</f>
        <v>41286</v>
      </c>
      <c r="B13" s="9">
        <f>SUM('02-01'!C33)</f>
        <v>0</v>
      </c>
      <c r="C13" s="9">
        <f>SUM('02-01'!E33)</f>
        <v>0</v>
      </c>
      <c r="D13" s="9">
        <f>SUM('02-01'!F33)</f>
        <v>0</v>
      </c>
      <c r="E13" s="9">
        <f>SUM('02-01'!G33)</f>
        <v>0</v>
      </c>
      <c r="F13" s="9">
        <f>SUM('02-01'!H33)</f>
        <v>0</v>
      </c>
      <c r="G13" s="9">
        <f>SUM('02-01'!I33)</f>
        <v>0</v>
      </c>
      <c r="H13" s="5"/>
      <c r="I13" s="5"/>
      <c r="J13" s="5"/>
    </row>
    <row r="14" spans="1:21" ht="24.95" customHeight="1" x14ac:dyDescent="0.25">
      <c r="A14" s="4">
        <f>IF(MONTH((1&amp;$A$1)-1+ROWS($1:13))&lt;&gt;MONTH((1&amp;$A$1)),"",(1&amp;$A$1)-1+ROWS($1:13))</f>
        <v>41287</v>
      </c>
      <c r="B14" s="9">
        <f>SUM('02-01'!C34)</f>
        <v>0</v>
      </c>
      <c r="C14" s="9">
        <f>SUM('02-01'!E34)</f>
        <v>0</v>
      </c>
      <c r="D14" s="9">
        <f>SUM('02-01'!F34)</f>
        <v>0</v>
      </c>
      <c r="E14" s="9">
        <f>SUM('02-01'!G34)</f>
        <v>0</v>
      </c>
      <c r="F14" s="9">
        <f>SUM('02-01'!H34)</f>
        <v>0</v>
      </c>
      <c r="G14" s="9">
        <f>SUM('02-01'!I34)</f>
        <v>0</v>
      </c>
      <c r="H14" s="5"/>
      <c r="I14" s="5"/>
      <c r="J14" s="5"/>
    </row>
    <row r="15" spans="1:21" ht="24.95" customHeight="1" x14ac:dyDescent="0.25">
      <c r="A15" s="4">
        <f>IF(MONTH((1&amp;$A$1)-1+ROWS($1:14))&lt;&gt;MONTH((1&amp;$A$1)),"",(1&amp;$A$1)-1+ROWS($1:14))</f>
        <v>41288</v>
      </c>
      <c r="B15" s="5">
        <f>SUM('02-01'!C35)</f>
        <v>0</v>
      </c>
      <c r="C15" s="5">
        <f>SUM('02-01'!E35)</f>
        <v>0</v>
      </c>
      <c r="D15" s="5">
        <f>SUM('02-01'!F35)</f>
        <v>0</v>
      </c>
      <c r="E15" s="5">
        <f>SUM('02-01'!G35)</f>
        <v>0</v>
      </c>
      <c r="F15" s="5">
        <f>SUM('02-01'!H35)</f>
        <v>0</v>
      </c>
      <c r="G15" s="5">
        <f>SUM('02-01'!I35)</f>
        <v>0</v>
      </c>
      <c r="H15" s="5"/>
      <c r="I15" s="5"/>
      <c r="J15" s="5"/>
    </row>
    <row r="16" spans="1:21" ht="24.95" customHeight="1" x14ac:dyDescent="0.25">
      <c r="A16" s="4">
        <f>IF(MONTH((1&amp;$A$1)-1+ROWS($1:15))&lt;&gt;MONTH((1&amp;$A$1)),"",(1&amp;$A$1)-1+ROWS($1:15))</f>
        <v>41289</v>
      </c>
      <c r="B16" s="5">
        <f>SUM('02-01'!C36)</f>
        <v>0</v>
      </c>
      <c r="C16" s="5">
        <f>SUM('02-01'!E36)</f>
        <v>0</v>
      </c>
      <c r="D16" s="5">
        <f>SUM('02-01'!F36)</f>
        <v>0</v>
      </c>
      <c r="E16" s="5">
        <f>SUM('02-01'!G36)</f>
        <v>0</v>
      </c>
      <c r="F16" s="5">
        <f>SUM('02-01'!H36)</f>
        <v>0</v>
      </c>
      <c r="G16" s="5">
        <f>SUM('02-01'!I36)</f>
        <v>0</v>
      </c>
      <c r="H16" s="5"/>
      <c r="I16" s="5"/>
      <c r="J16" s="5"/>
    </row>
    <row r="17" spans="1:10" ht="24.95" customHeight="1" x14ac:dyDescent="0.25">
      <c r="A17" s="4">
        <f>IF(MONTH((1&amp;$A$1)-1+ROWS($1:16))&lt;&gt;MONTH((1&amp;$A$1)),"",(1&amp;$A$1)-1+ROWS($1:16))</f>
        <v>41290</v>
      </c>
      <c r="B17" s="5">
        <f>SUM('02-01'!C37)</f>
        <v>0</v>
      </c>
      <c r="C17" s="5">
        <f>SUM('02-01'!E37)</f>
        <v>0</v>
      </c>
      <c r="D17" s="5">
        <f>SUM('02-01'!F37)</f>
        <v>0</v>
      </c>
      <c r="E17" s="5">
        <f>SUM('02-01'!G37)</f>
        <v>0</v>
      </c>
      <c r="F17" s="5">
        <f>SUM('02-01'!H37)</f>
        <v>0</v>
      </c>
      <c r="G17" s="5">
        <f>SUM('02-01'!I37)</f>
        <v>0</v>
      </c>
      <c r="H17" s="5"/>
      <c r="I17" s="5"/>
      <c r="J17" s="5"/>
    </row>
    <row r="18" spans="1:10" ht="24.95" customHeight="1" x14ac:dyDescent="0.25">
      <c r="A18" s="4">
        <f>IF(MONTH((1&amp;$A$1)-1+ROWS($1:17))&lt;&gt;MONTH((1&amp;$A$1)),"",(1&amp;$A$1)-1+ROWS($1:17))</f>
        <v>41291</v>
      </c>
      <c r="B18" s="5">
        <f>SUM('02-01'!C38)</f>
        <v>0</v>
      </c>
      <c r="C18" s="5">
        <f>SUM('02-01'!E38)</f>
        <v>0</v>
      </c>
      <c r="D18" s="5">
        <f>SUM('02-01'!F38)</f>
        <v>0</v>
      </c>
      <c r="E18" s="5">
        <f>SUM('02-01'!G38)</f>
        <v>0</v>
      </c>
      <c r="F18" s="5">
        <f>SUM('02-01'!H38)</f>
        <v>0</v>
      </c>
      <c r="G18" s="5">
        <f>SUM('02-01'!I38)</f>
        <v>0</v>
      </c>
      <c r="H18" s="5"/>
      <c r="I18" s="5"/>
      <c r="J18" s="5"/>
    </row>
    <row r="19" spans="1:10" ht="24.95" customHeight="1" x14ac:dyDescent="0.25">
      <c r="A19" s="4">
        <f>IF(MONTH((1&amp;$A$1)-1+ROWS($1:18))&lt;&gt;MONTH((1&amp;$A$1)),"",(1&amp;$A$1)-1+ROWS($1:18))</f>
        <v>41292</v>
      </c>
      <c r="B19" s="5">
        <f>SUM('02-01'!C39)</f>
        <v>0</v>
      </c>
      <c r="C19" s="5">
        <f>SUM('02-01'!E39)</f>
        <v>0</v>
      </c>
      <c r="D19" s="5">
        <f>SUM('02-01'!F39)</f>
        <v>0</v>
      </c>
      <c r="E19" s="5">
        <f>SUM('02-01'!G39)</f>
        <v>0</v>
      </c>
      <c r="F19" s="5">
        <f>SUM('02-01'!H39)</f>
        <v>0</v>
      </c>
      <c r="G19" s="5">
        <f>SUM('02-01'!I39)</f>
        <v>0</v>
      </c>
      <c r="H19" s="5"/>
      <c r="I19" s="5"/>
      <c r="J19" s="5"/>
    </row>
    <row r="20" spans="1:10" ht="24.95" customHeight="1" x14ac:dyDescent="0.25">
      <c r="A20" s="4">
        <f>IF(MONTH((1&amp;$A$1)-1+ROWS($1:19))&lt;&gt;MONTH((1&amp;$A$1)),"",(1&amp;$A$1)-1+ROWS($1:19))</f>
        <v>41293</v>
      </c>
      <c r="B20" s="5">
        <f>SUM('02-01'!C40)</f>
        <v>0</v>
      </c>
      <c r="C20" s="5">
        <f>SUM('02-01'!E40)</f>
        <v>0</v>
      </c>
      <c r="D20" s="5">
        <f>SUM('02-01'!F40)</f>
        <v>0</v>
      </c>
      <c r="E20" s="5">
        <f>SUM('02-01'!G40)</f>
        <v>0</v>
      </c>
      <c r="F20" s="5">
        <f>SUM('02-01'!H40)</f>
        <v>0</v>
      </c>
      <c r="G20" s="5">
        <f>SUM('02-01'!I40)</f>
        <v>0</v>
      </c>
      <c r="H20" s="5"/>
      <c r="I20" s="5"/>
      <c r="J20" s="5"/>
    </row>
    <row r="21" spans="1:10" ht="24.95" customHeight="1" x14ac:dyDescent="0.25">
      <c r="A21" s="4">
        <f>IF(MONTH((1&amp;$A$1)-1+ROWS($1:20))&lt;&gt;MONTH((1&amp;$A$1)),"",(1&amp;$A$1)-1+ROWS($1:20))</f>
        <v>41294</v>
      </c>
      <c r="B21" s="5">
        <f>SUM('02-01'!C41)</f>
        <v>0</v>
      </c>
      <c r="C21" s="5">
        <f>SUM('02-01'!E41)</f>
        <v>0</v>
      </c>
      <c r="D21" s="5">
        <f>SUM('02-01'!F41)</f>
        <v>0</v>
      </c>
      <c r="E21" s="5">
        <f>SUM('02-01'!G41)</f>
        <v>0</v>
      </c>
      <c r="F21" s="5">
        <f>SUM('02-01'!H41)</f>
        <v>0</v>
      </c>
      <c r="G21" s="5">
        <f>SUM('02-01'!I41)</f>
        <v>0</v>
      </c>
      <c r="H21" s="5"/>
      <c r="I21" s="5"/>
      <c r="J21" s="5"/>
    </row>
    <row r="22" spans="1:10" ht="24.95" customHeight="1" x14ac:dyDescent="0.25">
      <c r="A22" s="4">
        <f>IF(MONTH((1&amp;$A$1)-1+ROWS($1:21))&lt;&gt;MONTH((1&amp;$A$1)),"",(1&amp;$A$1)-1+ROWS($1:21))</f>
        <v>41295</v>
      </c>
      <c r="B22" s="5">
        <f>SUM('02-01'!C42)</f>
        <v>0</v>
      </c>
      <c r="C22" s="5">
        <f>SUM('02-01'!E42)</f>
        <v>0</v>
      </c>
      <c r="D22" s="5">
        <f>SUM('02-01'!F42)</f>
        <v>0</v>
      </c>
      <c r="E22" s="5">
        <f>SUM('02-01'!G42)</f>
        <v>0</v>
      </c>
      <c r="F22" s="5">
        <f>SUM('02-01'!H42)</f>
        <v>0</v>
      </c>
      <c r="G22" s="5">
        <f>SUM('02-01'!I42)</f>
        <v>0</v>
      </c>
      <c r="H22" s="5"/>
      <c r="I22" s="5"/>
      <c r="J22" s="5"/>
    </row>
    <row r="23" spans="1:10" ht="24.95" customHeight="1" x14ac:dyDescent="0.25">
      <c r="A23" s="25">
        <f>IF(MONTH((1&amp;$A$1)-1+ROWS($1:22))&lt;&gt;MONTH((1&amp;$A$1)),"",(1&amp;$A$1)-1+ROWS($1:22))</f>
        <v>41296</v>
      </c>
      <c r="B23" s="26">
        <f>SUM('02-01'!C43)</f>
        <v>0</v>
      </c>
      <c r="C23" s="5">
        <f>SUM('02-01'!E43)</f>
        <v>0</v>
      </c>
      <c r="D23" s="5">
        <f>SUM('02-01'!F43)</f>
        <v>0</v>
      </c>
      <c r="E23" s="5">
        <f>SUM('02-01'!G43)</f>
        <v>0</v>
      </c>
      <c r="F23" s="5">
        <f>SUM('02-01'!H43)</f>
        <v>0</v>
      </c>
      <c r="G23" s="5">
        <f>SUM('02-01'!I43)</f>
        <v>0</v>
      </c>
      <c r="H23" s="5"/>
      <c r="I23" s="5"/>
      <c r="J23" s="5"/>
    </row>
    <row r="24" spans="1:10" ht="24.95" customHeight="1" x14ac:dyDescent="0.25">
      <c r="A24" s="4">
        <f>IF(MONTH((1&amp;$A$1)-1+ROWS($1:23))&lt;&gt;MONTH((1&amp;$A$1)),"",(1&amp;$A$1)-1+ROWS($1:23))</f>
        <v>41297</v>
      </c>
      <c r="B24" s="5">
        <f>SUM('02-01'!C44)</f>
        <v>0</v>
      </c>
      <c r="C24" s="5">
        <f>SUM('02-01'!E44)</f>
        <v>0</v>
      </c>
      <c r="D24" s="5">
        <f>SUM('02-01'!F44)</f>
        <v>0</v>
      </c>
      <c r="E24" s="5">
        <f>SUM('02-01'!G44)</f>
        <v>0</v>
      </c>
      <c r="F24" s="5">
        <f>SUM('02-01'!H44)</f>
        <v>0</v>
      </c>
      <c r="G24" s="5">
        <f>SUM('02-01'!I44)</f>
        <v>0</v>
      </c>
      <c r="H24" s="5"/>
      <c r="I24" s="5"/>
      <c r="J24" s="5"/>
    </row>
    <row r="25" spans="1:10" ht="24.95" customHeight="1" x14ac:dyDescent="0.25">
      <c r="A25" s="4">
        <f>IF(MONTH((1&amp;$A$1)-1+ROWS($1:24))&lt;&gt;MONTH((1&amp;$A$1)),"",(1&amp;$A$1)-1+ROWS($1:24))</f>
        <v>41298</v>
      </c>
      <c r="B25" s="5">
        <f>SUM('02-01'!C45)</f>
        <v>0</v>
      </c>
      <c r="C25" s="5">
        <f>SUM('02-01'!E45)</f>
        <v>0</v>
      </c>
      <c r="D25" s="5">
        <f>SUM('02-01'!F45)</f>
        <v>0</v>
      </c>
      <c r="E25" s="5">
        <f>SUM('02-01'!G45)</f>
        <v>0</v>
      </c>
      <c r="F25" s="5">
        <f>SUM('02-01'!H45)</f>
        <v>0</v>
      </c>
      <c r="G25" s="5">
        <f>SUM('02-01'!I45)</f>
        <v>0</v>
      </c>
      <c r="H25" s="5"/>
      <c r="I25" s="5"/>
      <c r="J25" s="5"/>
    </row>
    <row r="26" spans="1:10" ht="24.95" customHeight="1" x14ac:dyDescent="0.25">
      <c r="A26" s="4">
        <f>IF(MONTH((1&amp;$A$1)-1+ROWS($1:25))&lt;&gt;MONTH((1&amp;$A$1)),"",(1&amp;$A$1)-1+ROWS($1:25))</f>
        <v>41299</v>
      </c>
      <c r="B26" s="5">
        <f>SUM('02-01'!C46)</f>
        <v>0</v>
      </c>
      <c r="C26" s="5">
        <f>SUM('02-01'!E46)</f>
        <v>0</v>
      </c>
      <c r="D26" s="5">
        <f>SUM('02-01'!F46)</f>
        <v>0</v>
      </c>
      <c r="E26" s="5">
        <f>SUM('02-01'!G46)</f>
        <v>0</v>
      </c>
      <c r="F26" s="5">
        <f>SUM('02-01'!H46)</f>
        <v>0</v>
      </c>
      <c r="G26" s="5">
        <f>SUM('02-01'!I46)</f>
        <v>0</v>
      </c>
      <c r="H26" s="5"/>
      <c r="I26" s="5"/>
      <c r="J26" s="5"/>
    </row>
    <row r="27" spans="1:10" ht="24.95" customHeight="1" x14ac:dyDescent="0.25">
      <c r="A27" s="4">
        <f>IF(MONTH((1&amp;$A$1)-1+ROWS($1:26))&lt;&gt;MONTH((1&amp;$A$1)),"",(1&amp;$A$1)-1+ROWS($1:26))</f>
        <v>41300</v>
      </c>
      <c r="B27" s="9">
        <f>SUM('02-01'!C47)</f>
        <v>0</v>
      </c>
      <c r="C27" s="9">
        <f>SUM('02-01'!E47)</f>
        <v>0</v>
      </c>
      <c r="D27" s="9">
        <f>SUM('02-01'!F47)</f>
        <v>0</v>
      </c>
      <c r="E27" s="9">
        <f>SUM('02-01'!G47)</f>
        <v>0</v>
      </c>
      <c r="F27" s="9">
        <f>SUM('02-01'!H47)</f>
        <v>0</v>
      </c>
      <c r="G27" s="9">
        <f>SUM('02-01'!I47)</f>
        <v>0</v>
      </c>
      <c r="H27" s="5"/>
      <c r="I27" s="5"/>
      <c r="J27" s="5"/>
    </row>
    <row r="28" spans="1:10" ht="24.95" customHeight="1" x14ac:dyDescent="0.25">
      <c r="A28" s="4">
        <f>IF(MONTH((1&amp;$A$1)-1+ROWS($1:27))&lt;&gt;MONTH((1&amp;$A$1)),"",(1&amp;$A$1)-1+ROWS($1:27))</f>
        <v>41301</v>
      </c>
      <c r="B28" s="9">
        <f>SUM('02-01'!C48)</f>
        <v>0</v>
      </c>
      <c r="C28" s="9">
        <f>SUM('02-01'!E48)</f>
        <v>0</v>
      </c>
      <c r="D28" s="9">
        <f>SUM('02-01'!F48)</f>
        <v>0</v>
      </c>
      <c r="E28" s="9">
        <f>SUM('02-01'!G48)</f>
        <v>0</v>
      </c>
      <c r="F28" s="9">
        <f>SUM('02-01'!H48)</f>
        <v>0</v>
      </c>
      <c r="G28" s="9">
        <f>SUM('02-01'!I48)</f>
        <v>0</v>
      </c>
      <c r="H28" s="5"/>
      <c r="I28" s="5"/>
      <c r="J28" s="5"/>
    </row>
    <row r="29" spans="1:10" ht="24.95" customHeight="1" x14ac:dyDescent="0.25">
      <c r="A29" s="4">
        <f>IF(MONTH((1&amp;$A$1)-1+ROWS($1:28))&lt;&gt;MONTH((1&amp;$A$1)),"",(1&amp;$A$1)-1+ROWS($1:28))</f>
        <v>41302</v>
      </c>
      <c r="B29" s="5">
        <f>SUM('02-01'!C49)</f>
        <v>0</v>
      </c>
      <c r="C29" s="5">
        <f>SUM('02-01'!E49)</f>
        <v>0</v>
      </c>
      <c r="D29" s="5">
        <f>SUM('02-01'!F49)</f>
        <v>0</v>
      </c>
      <c r="E29" s="5">
        <f>SUM('02-01'!G49)</f>
        <v>0</v>
      </c>
      <c r="F29" s="5">
        <f>SUM('02-01'!H49)</f>
        <v>0</v>
      </c>
      <c r="G29" s="5">
        <f>SUM('02-01'!I49)</f>
        <v>0</v>
      </c>
      <c r="H29" s="5"/>
      <c r="I29" s="5"/>
      <c r="J29" s="5"/>
    </row>
    <row r="30" spans="1:10" ht="24.95" customHeight="1" x14ac:dyDescent="0.25">
      <c r="A30" s="4">
        <f>IF(MONTH((1&amp;$A$1)-1+ROWS($1:29))&lt;&gt;MONTH((1&amp;$A$1)),"",(1&amp;$A$1)-1+ROWS($1:29))</f>
        <v>41303</v>
      </c>
      <c r="B30" s="5">
        <f>SUM('02-01'!C50)</f>
        <v>0</v>
      </c>
      <c r="C30" s="5">
        <f>SUM('02-01'!E50)</f>
        <v>0</v>
      </c>
      <c r="D30" s="5">
        <f>SUM('02-01'!F50)</f>
        <v>0</v>
      </c>
      <c r="E30" s="5">
        <f>SUM('02-01'!G50)</f>
        <v>0</v>
      </c>
      <c r="F30" s="5">
        <f>SUM('02-01'!H50)</f>
        <v>0</v>
      </c>
      <c r="G30" s="5">
        <f>SUM('02-01'!I50)</f>
        <v>0</v>
      </c>
      <c r="H30" s="5"/>
      <c r="I30" s="5"/>
      <c r="J30" s="5"/>
    </row>
    <row r="31" spans="1:10" ht="24.95" customHeight="1" x14ac:dyDescent="0.25">
      <c r="A31" s="4">
        <f>IF(MONTH((1&amp;$A$1)-1+ROWS($1:30))&lt;&gt;MONTH((1&amp;$A$1)),"",(1&amp;$A$1)-1+ROWS($1:30))</f>
        <v>41304</v>
      </c>
      <c r="B31" s="5">
        <f>SUM('02-01'!C51)</f>
        <v>0</v>
      </c>
      <c r="C31" s="5">
        <f>SUM('02-01'!E51)</f>
        <v>0</v>
      </c>
      <c r="D31" s="5">
        <f>SUM('02-01'!F51)</f>
        <v>0</v>
      </c>
      <c r="E31" s="5">
        <f>SUM('02-01'!G51)</f>
        <v>0</v>
      </c>
      <c r="F31" s="5">
        <f>SUM('02-01'!H51)</f>
        <v>0</v>
      </c>
      <c r="G31" s="5">
        <f>SUM('02-01'!I51)</f>
        <v>0</v>
      </c>
      <c r="H31" s="5"/>
      <c r="I31" s="5"/>
      <c r="J31" s="5"/>
    </row>
    <row r="32" spans="1:10" ht="24.95" customHeight="1" x14ac:dyDescent="0.25">
      <c r="A32" s="4">
        <f>IF(MONTH((1&amp;$A$1)-1+ROWS($1:31))&lt;&gt;MONTH((1&amp;$A$1)),"",(1&amp;$A$1)-1+ROWS($1:31))</f>
        <v>41305</v>
      </c>
      <c r="B32" s="5">
        <f>SUM('02-01'!C52)</f>
        <v>0</v>
      </c>
      <c r="C32" s="5">
        <f>SUM('02-01'!E52)</f>
        <v>0</v>
      </c>
      <c r="D32" s="5">
        <f>SUM('02-01'!F52)</f>
        <v>0</v>
      </c>
      <c r="E32" s="5">
        <f>SUM('02-01'!G52)</f>
        <v>0</v>
      </c>
      <c r="F32" s="5">
        <f>SUM('02-01'!H52)</f>
        <v>0</v>
      </c>
      <c r="G32" s="5">
        <f>SUM('02-01'!I52)</f>
        <v>0</v>
      </c>
      <c r="H32" s="5"/>
      <c r="I32" s="5"/>
      <c r="J32" s="5"/>
    </row>
    <row r="33" spans="1:10" ht="24.95" customHeight="1" x14ac:dyDescent="0.25">
      <c r="A33" s="3" t="s">
        <v>0</v>
      </c>
      <c r="B33" s="6">
        <f t="shared" ref="B33:H33" si="0">SUM(B$2:B$19)</f>
        <v>0.28125</v>
      </c>
      <c r="C33" s="6">
        <f t="shared" si="0"/>
        <v>0.33333333333333331</v>
      </c>
      <c r="D33" s="6">
        <f t="shared" si="0"/>
        <v>0.33333333333333337</v>
      </c>
      <c r="E33" s="6">
        <f t="shared" si="0"/>
        <v>0.16666666666666666</v>
      </c>
      <c r="F33" s="6">
        <f t="shared" si="0"/>
        <v>0</v>
      </c>
      <c r="G33" s="6">
        <f t="shared" si="0"/>
        <v>0</v>
      </c>
      <c r="H33" s="6">
        <f t="shared" si="0"/>
        <v>0</v>
      </c>
      <c r="I33" s="6">
        <f>SUM(B33:H33)</f>
        <v>1.1145833333333333</v>
      </c>
      <c r="J33" s="6">
        <f>SUM(J$2:J$19)</f>
        <v>0</v>
      </c>
    </row>
    <row r="34" spans="1:10" x14ac:dyDescent="0.25">
      <c r="A34" s="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4"/>
  <sheetViews>
    <sheetView workbookViewId="0">
      <selection activeCell="B5" sqref="B5"/>
    </sheetView>
  </sheetViews>
  <sheetFormatPr baseColWidth="10" defaultRowHeight="15" x14ac:dyDescent="0.25"/>
  <sheetData>
    <row r="3" spans="2:5" x14ac:dyDescent="0.25">
      <c r="B3" s="35" t="s">
        <v>208</v>
      </c>
      <c r="D3" s="36" t="s">
        <v>197</v>
      </c>
      <c r="E3" s="37" t="s">
        <v>198</v>
      </c>
    </row>
    <row r="4" spans="2:5" x14ac:dyDescent="0.25">
      <c r="B4" s="35" t="s">
        <v>209</v>
      </c>
      <c r="D4" s="38">
        <f>DATE(année,1,1)</f>
        <v>41275</v>
      </c>
      <c r="E4" s="38">
        <f>ROUND(DATE(année,4,MOD(234-11*MOD(année,19),30))/7,0)*7-6</f>
        <v>41364</v>
      </c>
    </row>
    <row r="5" spans="2:5" x14ac:dyDescent="0.25">
      <c r="B5" s="35" t="s">
        <v>199</v>
      </c>
      <c r="D5" s="38">
        <f>DATE(année,5,1)</f>
        <v>41395</v>
      </c>
    </row>
    <row r="6" spans="2:5" x14ac:dyDescent="0.25">
      <c r="B6" s="35" t="s">
        <v>200</v>
      </c>
      <c r="D6" s="38">
        <f>DATE(année,5,8)</f>
        <v>41402</v>
      </c>
    </row>
    <row r="7" spans="2:5" x14ac:dyDescent="0.25">
      <c r="B7" s="35" t="s">
        <v>201</v>
      </c>
      <c r="D7" s="38">
        <f>DATE(année,7,14)</f>
        <v>41469</v>
      </c>
    </row>
    <row r="8" spans="2:5" x14ac:dyDescent="0.25">
      <c r="B8" s="35" t="s">
        <v>202</v>
      </c>
      <c r="D8" s="38">
        <f>DATE(année,8,15)</f>
        <v>41501</v>
      </c>
    </row>
    <row r="9" spans="2:5" x14ac:dyDescent="0.25">
      <c r="B9" s="35" t="s">
        <v>203</v>
      </c>
      <c r="D9" s="38">
        <f>DATE(année,11,1)</f>
        <v>41579</v>
      </c>
    </row>
    <row r="10" spans="2:5" x14ac:dyDescent="0.25">
      <c r="B10" s="35" t="s">
        <v>204</v>
      </c>
      <c r="D10" s="38">
        <f>DATE(année,11,11)</f>
        <v>41589</v>
      </c>
    </row>
    <row r="11" spans="2:5" x14ac:dyDescent="0.25">
      <c r="B11" s="35" t="s">
        <v>205</v>
      </c>
      <c r="D11" s="38">
        <f>DATE(année,12,25)</f>
        <v>41633</v>
      </c>
    </row>
    <row r="12" spans="2:5" x14ac:dyDescent="0.25">
      <c r="B12" s="35" t="s">
        <v>206</v>
      </c>
      <c r="D12" s="39">
        <f>E4+1</f>
        <v>41365</v>
      </c>
    </row>
    <row r="13" spans="2:5" x14ac:dyDescent="0.25">
      <c r="B13" s="35" t="s">
        <v>207</v>
      </c>
      <c r="D13" s="39">
        <f>E4+39</f>
        <v>41403</v>
      </c>
    </row>
    <row r="14" spans="2:5" x14ac:dyDescent="0.25">
      <c r="D14" s="39">
        <f>E4+50</f>
        <v>41414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2</vt:i4>
      </vt:variant>
    </vt:vector>
  </HeadingPairs>
  <TitlesOfParts>
    <vt:vector size="36" baseType="lpstr">
      <vt:lpstr>01-01</vt:lpstr>
      <vt:lpstr>02-01</vt:lpstr>
      <vt:lpstr>03-01</vt:lpstr>
      <vt:lpstr>04-01</vt:lpstr>
      <vt:lpstr>05-01</vt:lpstr>
      <vt:lpstr>06-01</vt:lpstr>
      <vt:lpstr>07-01</vt:lpstr>
      <vt:lpstr>08-01</vt:lpstr>
      <vt:lpstr>09-01</vt:lpstr>
      <vt:lpstr>10-01</vt:lpstr>
      <vt:lpstr>11-01</vt:lpstr>
      <vt:lpstr>12-01</vt:lpstr>
      <vt:lpstr>13-01</vt:lpstr>
      <vt:lpstr>14-01</vt:lpstr>
      <vt:lpstr>15-01</vt:lpstr>
      <vt:lpstr>16-01</vt:lpstr>
      <vt:lpstr>17-01</vt:lpstr>
      <vt:lpstr>18-01</vt:lpstr>
      <vt:lpstr>19-01</vt:lpstr>
      <vt:lpstr>20-01</vt:lpstr>
      <vt:lpstr>21-01</vt:lpstr>
      <vt:lpstr>22-01</vt:lpstr>
      <vt:lpstr>23-01</vt:lpstr>
      <vt:lpstr>24-01</vt:lpstr>
      <vt:lpstr>25-01</vt:lpstr>
      <vt:lpstr>26-01</vt:lpstr>
      <vt:lpstr>27-01</vt:lpstr>
      <vt:lpstr>28-01</vt:lpstr>
      <vt:lpstr>29-01</vt:lpstr>
      <vt:lpstr>30-01</vt:lpstr>
      <vt:lpstr>31-01</vt:lpstr>
      <vt:lpstr>CUMUL</vt:lpstr>
      <vt:lpstr>FIN MOIS</vt:lpstr>
      <vt:lpstr>f</vt:lpstr>
      <vt:lpstr>liste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Night</dc:creator>
  <cp:lastModifiedBy>MMHB</cp:lastModifiedBy>
  <cp:lastPrinted>2013-01-25T11:06:25Z</cp:lastPrinted>
  <dcterms:created xsi:type="dcterms:W3CDTF">2010-11-29T10:15:39Z</dcterms:created>
  <dcterms:modified xsi:type="dcterms:W3CDTF">2013-01-31T10:33:10Z</dcterms:modified>
</cp:coreProperties>
</file>