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eaudusseau\Desktop\"/>
    </mc:Choice>
  </mc:AlternateContent>
  <bookViews>
    <workbookView xWindow="-120" yWindow="-120" windowWidth="29040" windowHeight="15840" tabRatio="884" activeTab="5"/>
  </bookViews>
  <sheets>
    <sheet name="TBS" sheetId="152" r:id="rId1"/>
    <sheet name="Commande" sheetId="35" r:id="rId2"/>
    <sheet name="1|B072_2185N" sheetId="138" r:id="rId3"/>
    <sheet name="2|B022_1039A" sheetId="139" r:id="rId4"/>
    <sheet name="3V|A0364_1551A" sheetId="154" r:id="rId5"/>
    <sheet name="3VP|A0364_1551A" sheetId="153" r:id="rId6"/>
    <sheet name="3D|A0364_1551A" sheetId="141" r:id="rId7"/>
    <sheet name="4|A0246_1727A" sheetId="142" r:id="rId8"/>
    <sheet name="5V|A0233_1442A" sheetId="143" r:id="rId9"/>
    <sheet name="5D|A0233_1442A" sheetId="144" r:id="rId10"/>
    <sheet name="6V|A0161_1316A" sheetId="145" r:id="rId11"/>
    <sheet name="6D|A0161_1316A" sheetId="146" r:id="rId12"/>
    <sheet name="7V|A0361_1203A" sheetId="147" r:id="rId13"/>
    <sheet name="7D|A0361_1203A" sheetId="148" r:id="rId14"/>
    <sheet name="8|A0022_1128A" sheetId="149" r:id="rId15"/>
    <sheet name="9V|A0306_1219A" sheetId="150" r:id="rId16"/>
    <sheet name="9D|A0306_1219A" sheetId="151" r:id="rId17"/>
  </sheets>
  <functionGroups builtInGroupCount="18"/>
  <definedNames>
    <definedName name="Z_5F4352EC_BCEF_4046_A633_E0010DEA695A_.wvu.Cols" localSheetId="2" hidden="1">'1|B072_2185N'!$I:$XFD</definedName>
    <definedName name="Z_5F4352EC_BCEF_4046_A633_E0010DEA695A_.wvu.Cols" localSheetId="3" hidden="1">'2|B022_1039A'!$I:$XFD</definedName>
    <definedName name="Z_5F4352EC_BCEF_4046_A633_E0010DEA695A_.wvu.Cols" localSheetId="6" hidden="1">'3D|A0364_1551A'!$I:$XFD</definedName>
    <definedName name="Z_5F4352EC_BCEF_4046_A633_E0010DEA695A_.wvu.Cols" localSheetId="4" hidden="1">'3V|A0364_1551A'!$I:$XFD</definedName>
    <definedName name="Z_5F4352EC_BCEF_4046_A633_E0010DEA695A_.wvu.Cols" localSheetId="5" hidden="1">'3VP|A0364_1551A'!$I:$XFD</definedName>
    <definedName name="Z_5F4352EC_BCEF_4046_A633_E0010DEA695A_.wvu.Cols" localSheetId="7" hidden="1">'4|A0246_1727A'!$I:$XFD</definedName>
    <definedName name="Z_5F4352EC_BCEF_4046_A633_E0010DEA695A_.wvu.Cols" localSheetId="9" hidden="1">'5D|A0233_1442A'!$I:$XFD</definedName>
    <definedName name="Z_5F4352EC_BCEF_4046_A633_E0010DEA695A_.wvu.Cols" localSheetId="8" hidden="1">'5V|A0233_1442A'!$I:$XFD</definedName>
    <definedName name="Z_5F4352EC_BCEF_4046_A633_E0010DEA695A_.wvu.Cols" localSheetId="11" hidden="1">'6D|A0161_1316A'!$I:$XFD</definedName>
    <definedName name="Z_5F4352EC_BCEF_4046_A633_E0010DEA695A_.wvu.Cols" localSheetId="10" hidden="1">'6V|A0161_1316A'!$I:$XFD</definedName>
    <definedName name="Z_5F4352EC_BCEF_4046_A633_E0010DEA695A_.wvu.Cols" localSheetId="13" hidden="1">'7D|A0361_1203A'!$I:$XFD</definedName>
    <definedName name="Z_5F4352EC_BCEF_4046_A633_E0010DEA695A_.wvu.Cols" localSheetId="12" hidden="1">'7V|A0361_1203A'!$I:$XFD</definedName>
    <definedName name="Z_5F4352EC_BCEF_4046_A633_E0010DEA695A_.wvu.Cols" localSheetId="14" hidden="1">'8|A0022_1128A'!$I:$XFD</definedName>
    <definedName name="Z_5F4352EC_BCEF_4046_A633_E0010DEA695A_.wvu.Cols" localSheetId="16" hidden="1">'9D|A0306_1219A'!$I:$XFD</definedName>
    <definedName name="Z_5F4352EC_BCEF_4046_A633_E0010DEA695A_.wvu.Cols" localSheetId="15" hidden="1">'9V|A0306_1219A'!$I:$XFD</definedName>
    <definedName name="Z_5F4352EC_BCEF_4046_A633_E0010DEA695A_.wvu.PrintArea" localSheetId="2" hidden="1">'1|B072_2185N'!$A$2:$F$77</definedName>
    <definedName name="Z_5F4352EC_BCEF_4046_A633_E0010DEA695A_.wvu.PrintArea" localSheetId="3" hidden="1">'2|B022_1039A'!$A$2:$F$77</definedName>
    <definedName name="Z_5F4352EC_BCEF_4046_A633_E0010DEA695A_.wvu.PrintArea" localSheetId="6" hidden="1">'3D|A0364_1551A'!$A$2:$F$77</definedName>
    <definedName name="Z_5F4352EC_BCEF_4046_A633_E0010DEA695A_.wvu.PrintArea" localSheetId="4" hidden="1">'3V|A0364_1551A'!$A$2:$F$77</definedName>
    <definedName name="Z_5F4352EC_BCEF_4046_A633_E0010DEA695A_.wvu.PrintArea" localSheetId="5" hidden="1">'3VP|A0364_1551A'!$A$2:$F$77</definedName>
    <definedName name="Z_5F4352EC_BCEF_4046_A633_E0010DEA695A_.wvu.PrintArea" localSheetId="7" hidden="1">'4|A0246_1727A'!$A$2:$F$77</definedName>
    <definedName name="Z_5F4352EC_BCEF_4046_A633_E0010DEA695A_.wvu.PrintArea" localSheetId="9" hidden="1">'5D|A0233_1442A'!$A$2:$F$77</definedName>
    <definedName name="Z_5F4352EC_BCEF_4046_A633_E0010DEA695A_.wvu.PrintArea" localSheetId="8" hidden="1">'5V|A0233_1442A'!$A$2:$F$77</definedName>
    <definedName name="Z_5F4352EC_BCEF_4046_A633_E0010DEA695A_.wvu.PrintArea" localSheetId="11" hidden="1">'6D|A0161_1316A'!$A$2:$F$77</definedName>
    <definedName name="Z_5F4352EC_BCEF_4046_A633_E0010DEA695A_.wvu.PrintArea" localSheetId="10" hidden="1">'6V|A0161_1316A'!$A$2:$F$77</definedName>
    <definedName name="Z_5F4352EC_BCEF_4046_A633_E0010DEA695A_.wvu.PrintArea" localSheetId="13" hidden="1">'7D|A0361_1203A'!$A$2:$F$77</definedName>
    <definedName name="Z_5F4352EC_BCEF_4046_A633_E0010DEA695A_.wvu.PrintArea" localSheetId="12" hidden="1">'7V|A0361_1203A'!$A$2:$F$77</definedName>
    <definedName name="Z_5F4352EC_BCEF_4046_A633_E0010DEA695A_.wvu.PrintArea" localSheetId="14" hidden="1">'8|A0022_1128A'!$A$2:$F$77</definedName>
    <definedName name="Z_5F4352EC_BCEF_4046_A633_E0010DEA695A_.wvu.PrintArea" localSheetId="16" hidden="1">'9D|A0306_1219A'!$A$2:$F$77</definedName>
    <definedName name="Z_5F4352EC_BCEF_4046_A633_E0010DEA695A_.wvu.PrintArea" localSheetId="15" hidden="1">'9V|A0306_1219A'!$A$2:$F$77</definedName>
    <definedName name="Z_5F4352EC_BCEF_4046_A633_E0010DEA695A_.wvu.Rows" localSheetId="2" hidden="1">'1|B072_2185N'!$80:$1048576,'1|B072_2185N'!$1:$1,'1|B072_2185N'!$79:$79</definedName>
    <definedName name="Z_5F4352EC_BCEF_4046_A633_E0010DEA695A_.wvu.Rows" localSheetId="3" hidden="1">'2|B022_1039A'!$80:$1048576,'2|B022_1039A'!$1:$1,'2|B022_1039A'!$79:$79</definedName>
    <definedName name="Z_5F4352EC_BCEF_4046_A633_E0010DEA695A_.wvu.Rows" localSheetId="6" hidden="1">'3D|A0364_1551A'!$80:$1048576,'3D|A0364_1551A'!$1:$1,'3D|A0364_1551A'!$79:$79</definedName>
    <definedName name="Z_5F4352EC_BCEF_4046_A633_E0010DEA695A_.wvu.Rows" localSheetId="4" hidden="1">'3V|A0364_1551A'!$80:$1048576,'3V|A0364_1551A'!$1:$1,'3V|A0364_1551A'!$79:$79</definedName>
    <definedName name="Z_5F4352EC_BCEF_4046_A633_E0010DEA695A_.wvu.Rows" localSheetId="5" hidden="1">'3VP|A0364_1551A'!$80:$1048576,'3VP|A0364_1551A'!$1:$1,'3VP|A0364_1551A'!$79:$79</definedName>
    <definedName name="Z_5F4352EC_BCEF_4046_A633_E0010DEA695A_.wvu.Rows" localSheetId="7" hidden="1">'4|A0246_1727A'!$80:$1048576,'4|A0246_1727A'!$1:$1,'4|A0246_1727A'!$79:$79</definedName>
    <definedName name="Z_5F4352EC_BCEF_4046_A633_E0010DEA695A_.wvu.Rows" localSheetId="9" hidden="1">'5D|A0233_1442A'!$80:$1048576,'5D|A0233_1442A'!$1:$1,'5D|A0233_1442A'!$79:$79</definedName>
    <definedName name="Z_5F4352EC_BCEF_4046_A633_E0010DEA695A_.wvu.Rows" localSheetId="8" hidden="1">'5V|A0233_1442A'!$80:$1048576,'5V|A0233_1442A'!$1:$1,'5V|A0233_1442A'!$79:$79</definedName>
    <definedName name="Z_5F4352EC_BCEF_4046_A633_E0010DEA695A_.wvu.Rows" localSheetId="11" hidden="1">'6D|A0161_1316A'!$80:$1048576,'6D|A0161_1316A'!$1:$1,'6D|A0161_1316A'!$79:$79</definedName>
    <definedName name="Z_5F4352EC_BCEF_4046_A633_E0010DEA695A_.wvu.Rows" localSheetId="10" hidden="1">'6V|A0161_1316A'!$80:$1048576,'6V|A0161_1316A'!$1:$1,'6V|A0161_1316A'!$79:$79</definedName>
    <definedName name="Z_5F4352EC_BCEF_4046_A633_E0010DEA695A_.wvu.Rows" localSheetId="13" hidden="1">'7D|A0361_1203A'!$80:$1048576,'7D|A0361_1203A'!$1:$1,'7D|A0361_1203A'!$79:$79</definedName>
    <definedName name="Z_5F4352EC_BCEF_4046_A633_E0010DEA695A_.wvu.Rows" localSheetId="12" hidden="1">'7V|A0361_1203A'!$80:$1048576,'7V|A0361_1203A'!$1:$1,'7V|A0361_1203A'!$79:$79</definedName>
    <definedName name="Z_5F4352EC_BCEF_4046_A633_E0010DEA695A_.wvu.Rows" localSheetId="14" hidden="1">'8|A0022_1128A'!$80:$1048576,'8|A0022_1128A'!$1:$1,'8|A0022_1128A'!$79:$79</definedName>
    <definedName name="Z_5F4352EC_BCEF_4046_A633_E0010DEA695A_.wvu.Rows" localSheetId="16" hidden="1">'9D|A0306_1219A'!$80:$1048576,'9D|A0306_1219A'!$1:$1,'9D|A0306_1219A'!$79:$79</definedName>
    <definedName name="Z_5F4352EC_BCEF_4046_A633_E0010DEA695A_.wvu.Rows" localSheetId="15" hidden="1">'9V|A0306_1219A'!$80:$1048576,'9V|A0306_1219A'!$1:$1,'9V|A0306_1219A'!$79:$79</definedName>
    <definedName name="Z_D25DA0B8_3AD7_43F4_9DA0_F2816B83FAAD_.wvu.Cols" localSheetId="2" hidden="1">'1|B072_2185N'!$I:$XFD</definedName>
    <definedName name="Z_D25DA0B8_3AD7_43F4_9DA0_F2816B83FAAD_.wvu.Cols" localSheetId="3" hidden="1">'2|B022_1039A'!$I:$XFD</definedName>
    <definedName name="Z_D25DA0B8_3AD7_43F4_9DA0_F2816B83FAAD_.wvu.Cols" localSheetId="6" hidden="1">'3D|A0364_1551A'!$I:$XFD</definedName>
    <definedName name="Z_D25DA0B8_3AD7_43F4_9DA0_F2816B83FAAD_.wvu.Cols" localSheetId="4" hidden="1">'3V|A0364_1551A'!$I:$XFD</definedName>
    <definedName name="Z_D25DA0B8_3AD7_43F4_9DA0_F2816B83FAAD_.wvu.Cols" localSheetId="5" hidden="1">'3VP|A0364_1551A'!$I:$XFD</definedName>
    <definedName name="Z_D25DA0B8_3AD7_43F4_9DA0_F2816B83FAAD_.wvu.Cols" localSheetId="7" hidden="1">'4|A0246_1727A'!$I:$XFD</definedName>
    <definedName name="Z_D25DA0B8_3AD7_43F4_9DA0_F2816B83FAAD_.wvu.Cols" localSheetId="9" hidden="1">'5D|A0233_1442A'!$I:$XFD</definedName>
    <definedName name="Z_D25DA0B8_3AD7_43F4_9DA0_F2816B83FAAD_.wvu.Cols" localSheetId="8" hidden="1">'5V|A0233_1442A'!$I:$XFD</definedName>
    <definedName name="Z_D25DA0B8_3AD7_43F4_9DA0_F2816B83FAAD_.wvu.Cols" localSheetId="11" hidden="1">'6D|A0161_1316A'!$I:$XFD</definedName>
    <definedName name="Z_D25DA0B8_3AD7_43F4_9DA0_F2816B83FAAD_.wvu.Cols" localSheetId="10" hidden="1">'6V|A0161_1316A'!$I:$XFD</definedName>
    <definedName name="Z_D25DA0B8_3AD7_43F4_9DA0_F2816B83FAAD_.wvu.Cols" localSheetId="13" hidden="1">'7D|A0361_1203A'!$I:$XFD</definedName>
    <definedName name="Z_D25DA0B8_3AD7_43F4_9DA0_F2816B83FAAD_.wvu.Cols" localSheetId="12" hidden="1">'7V|A0361_1203A'!$I:$XFD</definedName>
    <definedName name="Z_D25DA0B8_3AD7_43F4_9DA0_F2816B83FAAD_.wvu.Cols" localSheetId="14" hidden="1">'8|A0022_1128A'!$I:$XFD</definedName>
    <definedName name="Z_D25DA0B8_3AD7_43F4_9DA0_F2816B83FAAD_.wvu.Cols" localSheetId="16" hidden="1">'9D|A0306_1219A'!$I:$XFD</definedName>
    <definedName name="Z_D25DA0B8_3AD7_43F4_9DA0_F2816B83FAAD_.wvu.Cols" localSheetId="15" hidden="1">'9V|A0306_1219A'!$I:$XFD</definedName>
    <definedName name="Z_D25DA0B8_3AD7_43F4_9DA0_F2816B83FAAD_.wvu.PrintArea" localSheetId="2" hidden="1">'1|B072_2185N'!$A$2:$F$77</definedName>
    <definedName name="Z_D25DA0B8_3AD7_43F4_9DA0_F2816B83FAAD_.wvu.PrintArea" localSheetId="3" hidden="1">'2|B022_1039A'!$A$2:$F$77</definedName>
    <definedName name="Z_D25DA0B8_3AD7_43F4_9DA0_F2816B83FAAD_.wvu.PrintArea" localSheetId="6" hidden="1">'3D|A0364_1551A'!$A$2:$F$77</definedName>
    <definedName name="Z_D25DA0B8_3AD7_43F4_9DA0_F2816B83FAAD_.wvu.PrintArea" localSheetId="4" hidden="1">'3V|A0364_1551A'!$A$2:$F$77</definedName>
    <definedName name="Z_D25DA0B8_3AD7_43F4_9DA0_F2816B83FAAD_.wvu.PrintArea" localSheetId="5" hidden="1">'3VP|A0364_1551A'!$A$2:$F$77</definedName>
    <definedName name="Z_D25DA0B8_3AD7_43F4_9DA0_F2816B83FAAD_.wvu.PrintArea" localSheetId="7" hidden="1">'4|A0246_1727A'!$A$2:$F$77</definedName>
    <definedName name="Z_D25DA0B8_3AD7_43F4_9DA0_F2816B83FAAD_.wvu.PrintArea" localSheetId="9" hidden="1">'5D|A0233_1442A'!$A$2:$F$77</definedName>
    <definedName name="Z_D25DA0B8_3AD7_43F4_9DA0_F2816B83FAAD_.wvu.PrintArea" localSheetId="8" hidden="1">'5V|A0233_1442A'!$A$2:$F$77</definedName>
    <definedName name="Z_D25DA0B8_3AD7_43F4_9DA0_F2816B83FAAD_.wvu.PrintArea" localSheetId="11" hidden="1">'6D|A0161_1316A'!$A$2:$F$77</definedName>
    <definedName name="Z_D25DA0B8_3AD7_43F4_9DA0_F2816B83FAAD_.wvu.PrintArea" localSheetId="10" hidden="1">'6V|A0161_1316A'!$A$2:$F$77</definedName>
    <definedName name="Z_D25DA0B8_3AD7_43F4_9DA0_F2816B83FAAD_.wvu.PrintArea" localSheetId="13" hidden="1">'7D|A0361_1203A'!$A$2:$F$77</definedName>
    <definedName name="Z_D25DA0B8_3AD7_43F4_9DA0_F2816B83FAAD_.wvu.PrintArea" localSheetId="12" hidden="1">'7V|A0361_1203A'!$A$2:$F$77</definedName>
    <definedName name="Z_D25DA0B8_3AD7_43F4_9DA0_F2816B83FAAD_.wvu.PrintArea" localSheetId="14" hidden="1">'8|A0022_1128A'!$A$2:$F$77</definedName>
    <definedName name="Z_D25DA0B8_3AD7_43F4_9DA0_F2816B83FAAD_.wvu.PrintArea" localSheetId="16" hidden="1">'9D|A0306_1219A'!$A$2:$F$77</definedName>
    <definedName name="Z_D25DA0B8_3AD7_43F4_9DA0_F2816B83FAAD_.wvu.PrintArea" localSheetId="15" hidden="1">'9V|A0306_1219A'!$A$2:$F$77</definedName>
    <definedName name="Z_D25DA0B8_3AD7_43F4_9DA0_F2816B83FAAD_.wvu.Rows" localSheetId="2" hidden="1">'1|B072_2185N'!$80:$1048576,'1|B072_2185N'!$1:$1,'1|B072_2185N'!$79:$79</definedName>
    <definedName name="Z_D25DA0B8_3AD7_43F4_9DA0_F2816B83FAAD_.wvu.Rows" localSheetId="3" hidden="1">'2|B022_1039A'!$80:$1048576,'2|B022_1039A'!$1:$1,'2|B022_1039A'!$79:$79</definedName>
    <definedName name="Z_D25DA0B8_3AD7_43F4_9DA0_F2816B83FAAD_.wvu.Rows" localSheetId="6" hidden="1">'3D|A0364_1551A'!$80:$1048576,'3D|A0364_1551A'!$1:$1,'3D|A0364_1551A'!$79:$79</definedName>
    <definedName name="Z_D25DA0B8_3AD7_43F4_9DA0_F2816B83FAAD_.wvu.Rows" localSheetId="4" hidden="1">'3V|A0364_1551A'!$80:$1048576,'3V|A0364_1551A'!$1:$1,'3V|A0364_1551A'!$79:$79</definedName>
    <definedName name="Z_D25DA0B8_3AD7_43F4_9DA0_F2816B83FAAD_.wvu.Rows" localSheetId="5" hidden="1">'3VP|A0364_1551A'!$80:$1048576,'3VP|A0364_1551A'!$1:$1,'3VP|A0364_1551A'!$79:$79</definedName>
    <definedName name="Z_D25DA0B8_3AD7_43F4_9DA0_F2816B83FAAD_.wvu.Rows" localSheetId="7" hidden="1">'4|A0246_1727A'!$80:$1048576,'4|A0246_1727A'!$1:$1,'4|A0246_1727A'!$79:$79</definedName>
    <definedName name="Z_D25DA0B8_3AD7_43F4_9DA0_F2816B83FAAD_.wvu.Rows" localSheetId="9" hidden="1">'5D|A0233_1442A'!$80:$1048576,'5D|A0233_1442A'!$1:$1,'5D|A0233_1442A'!$79:$79</definedName>
    <definedName name="Z_D25DA0B8_3AD7_43F4_9DA0_F2816B83FAAD_.wvu.Rows" localSheetId="8" hidden="1">'5V|A0233_1442A'!$80:$1048576,'5V|A0233_1442A'!$1:$1,'5V|A0233_1442A'!$79:$79</definedName>
    <definedName name="Z_D25DA0B8_3AD7_43F4_9DA0_F2816B83FAAD_.wvu.Rows" localSheetId="11" hidden="1">'6D|A0161_1316A'!$80:$1048576,'6D|A0161_1316A'!$1:$1,'6D|A0161_1316A'!$79:$79</definedName>
    <definedName name="Z_D25DA0B8_3AD7_43F4_9DA0_F2816B83FAAD_.wvu.Rows" localSheetId="10" hidden="1">'6V|A0161_1316A'!$80:$1048576,'6V|A0161_1316A'!$1:$1,'6V|A0161_1316A'!$79:$79</definedName>
    <definedName name="Z_D25DA0B8_3AD7_43F4_9DA0_F2816B83FAAD_.wvu.Rows" localSheetId="13" hidden="1">'7D|A0361_1203A'!$80:$1048576,'7D|A0361_1203A'!$1:$1,'7D|A0361_1203A'!$79:$79</definedName>
    <definedName name="Z_D25DA0B8_3AD7_43F4_9DA0_F2816B83FAAD_.wvu.Rows" localSheetId="12" hidden="1">'7V|A0361_1203A'!$80:$1048576,'7V|A0361_1203A'!$1:$1,'7V|A0361_1203A'!$79:$79</definedName>
    <definedName name="Z_D25DA0B8_3AD7_43F4_9DA0_F2816B83FAAD_.wvu.Rows" localSheetId="14" hidden="1">'8|A0022_1128A'!$80:$1048576,'8|A0022_1128A'!$1:$1,'8|A0022_1128A'!$79:$79</definedName>
    <definedName name="Z_D25DA0B8_3AD7_43F4_9DA0_F2816B83FAAD_.wvu.Rows" localSheetId="16" hidden="1">'9D|A0306_1219A'!$80:$1048576,'9D|A0306_1219A'!$1:$1,'9D|A0306_1219A'!$79:$79</definedName>
    <definedName name="Z_D25DA0B8_3AD7_43F4_9DA0_F2816B83FAAD_.wvu.Rows" localSheetId="15" hidden="1">'9V|A0306_1219A'!$80:$1048576,'9V|A0306_1219A'!$1:$1,'9V|A0306_1219A'!$79:$79</definedName>
    <definedName name="_xlnm.Print_Area" localSheetId="2">'1|B072_2185N'!$A$2:$F$77</definedName>
    <definedName name="_xlnm.Print_Area" localSheetId="3">'2|B022_1039A'!$A$2:$F$77</definedName>
    <definedName name="_xlnm.Print_Area" localSheetId="6">'3D|A0364_1551A'!$A$2:$F$77</definedName>
    <definedName name="_xlnm.Print_Area" localSheetId="4">'3V|A0364_1551A'!$A$2:$F$77</definedName>
    <definedName name="_xlnm.Print_Area" localSheetId="5">'3VP|A0364_1551A'!$A$2:$F$77</definedName>
    <definedName name="_xlnm.Print_Area" localSheetId="7">'4|A0246_1727A'!$A$2:$F$77</definedName>
    <definedName name="_xlnm.Print_Area" localSheetId="9">'5D|A0233_1442A'!$A$2:$F$77</definedName>
    <definedName name="_xlnm.Print_Area" localSheetId="8">'5V|A0233_1442A'!$A$2:$F$77</definedName>
    <definedName name="_xlnm.Print_Area" localSheetId="11">'6D|A0161_1316A'!$A$2:$F$77</definedName>
    <definedName name="_xlnm.Print_Area" localSheetId="10">'6V|A0161_1316A'!$A$2:$F$77</definedName>
    <definedName name="_xlnm.Print_Area" localSheetId="13">'7D|A0361_1203A'!$A$2:$F$77</definedName>
    <definedName name="_xlnm.Print_Area" localSheetId="12">'7V|A0361_1203A'!$A$2:$F$77</definedName>
    <definedName name="_xlnm.Print_Area" localSheetId="14">'8|A0022_1128A'!$A$2:$F$77</definedName>
    <definedName name="_xlnm.Print_Area" localSheetId="16">'9D|A0306_1219A'!$A$2:$F$77</definedName>
    <definedName name="_xlnm.Print_Area" localSheetId="15">'9V|A0306_1219A'!$A$2:$F$77</definedName>
  </definedNames>
  <calcPr calcId="162913"/>
  <customWorkbookViews>
    <customWorkbookView name="BEAUDUSSEAU Mickaël - Affichage personnalisé" guid="{D25DA0B8-3AD7-43F4-9DA0-F2816B83FAAD}" autoUpdate="1" mergeInterval="5" personalView="1" maximized="1" xWindow="-8" yWindow="-8" windowWidth="1616" windowHeight="876" tabRatio="884" activeSheetId="9" showFormulaBar="0"/>
    <customWorkbookView name="leakim - Affichage personnalisé" guid="{5F4352EC-BCEF-4046-A633-E0010DEA695A}" mergeInterval="0" personalView="1" maximized="1" xWindow="-8" yWindow="-8" windowWidth="1616" windowHeight="876" tabRatio="884" activeSheetId="4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1" i="154" l="1"/>
  <c r="H59" i="154"/>
  <c r="H60" i="154" s="1"/>
  <c r="H58" i="154"/>
  <c r="H56" i="154"/>
  <c r="H55" i="154"/>
  <c r="B41" i="154"/>
  <c r="D40" i="154"/>
  <c r="F15" i="154"/>
  <c r="C11" i="154"/>
  <c r="B44" i="154" s="1"/>
  <c r="F44" i="154" s="1"/>
  <c r="H61" i="153" l="1"/>
  <c r="H59" i="153"/>
  <c r="H60" i="153" s="1"/>
  <c r="H58" i="153"/>
  <c r="H56" i="153"/>
  <c r="H55" i="153"/>
  <c r="B41" i="153"/>
  <c r="D40" i="153"/>
  <c r="F15" i="153"/>
  <c r="C11" i="153" s="1"/>
  <c r="B44" i="153" s="1"/>
  <c r="F44" i="153" s="1"/>
  <c r="H61" i="151" l="1"/>
  <c r="H59" i="151"/>
  <c r="H55" i="151"/>
  <c r="H56" i="151" s="1"/>
  <c r="B41" i="151"/>
  <c r="D40" i="151"/>
  <c r="F15" i="151"/>
  <c r="C11" i="151" s="1"/>
  <c r="B44" i="151" s="1"/>
  <c r="F44" i="151" s="1"/>
  <c r="H61" i="150"/>
  <c r="H60" i="150"/>
  <c r="H59" i="150"/>
  <c r="H58" i="150" s="1"/>
  <c r="H55" i="150"/>
  <c r="H56" i="150" s="1"/>
  <c r="B41" i="150"/>
  <c r="D40" i="150"/>
  <c r="F15" i="150"/>
  <c r="C11" i="150" s="1"/>
  <c r="B44" i="150" s="1"/>
  <c r="F44" i="150" s="1"/>
  <c r="H61" i="149"/>
  <c r="H59" i="149"/>
  <c r="H60" i="149" s="1"/>
  <c r="H55" i="149"/>
  <c r="H58" i="149" s="1"/>
  <c r="B41" i="149"/>
  <c r="D40" i="149"/>
  <c r="F15" i="149"/>
  <c r="C11" i="149" s="1"/>
  <c r="B44" i="149" s="1"/>
  <c r="F44" i="149" s="1"/>
  <c r="H61" i="148"/>
  <c r="H59" i="148"/>
  <c r="H60" i="148" s="1"/>
  <c r="H55" i="148"/>
  <c r="H56" i="148" s="1"/>
  <c r="B41" i="148"/>
  <c r="D40" i="148"/>
  <c r="F15" i="148"/>
  <c r="C11" i="148" s="1"/>
  <c r="B44" i="148" s="1"/>
  <c r="F44" i="148" s="1"/>
  <c r="H61" i="147"/>
  <c r="H59" i="147"/>
  <c r="H60" i="147" s="1"/>
  <c r="H55" i="147"/>
  <c r="H56" i="147" s="1"/>
  <c r="B41" i="147"/>
  <c r="D40" i="147"/>
  <c r="F15" i="147"/>
  <c r="C11" i="147" s="1"/>
  <c r="B44" i="147" s="1"/>
  <c r="F44" i="147" s="1"/>
  <c r="H61" i="146"/>
  <c r="H59" i="146"/>
  <c r="H60" i="146" s="1"/>
  <c r="H55" i="146"/>
  <c r="B41" i="146"/>
  <c r="D40" i="146"/>
  <c r="F15" i="146"/>
  <c r="C11" i="146" s="1"/>
  <c r="B44" i="146" s="1"/>
  <c r="F44" i="146" s="1"/>
  <c r="H61" i="145"/>
  <c r="H59" i="145"/>
  <c r="H55" i="145"/>
  <c r="H56" i="145" s="1"/>
  <c r="B41" i="145"/>
  <c r="D40" i="145"/>
  <c r="F15" i="145"/>
  <c r="C11" i="145" s="1"/>
  <c r="B44" i="145" s="1"/>
  <c r="F44" i="145" s="1"/>
  <c r="H61" i="144"/>
  <c r="H59" i="144"/>
  <c r="H60" i="144" s="1"/>
  <c r="H55" i="144"/>
  <c r="B41" i="144"/>
  <c r="D40" i="144"/>
  <c r="F15" i="144"/>
  <c r="C11" i="144" s="1"/>
  <c r="B44" i="144" s="1"/>
  <c r="F44" i="144" s="1"/>
  <c r="H61" i="143"/>
  <c r="H59" i="143"/>
  <c r="H60" i="143" s="1"/>
  <c r="H55" i="143"/>
  <c r="H56" i="143" s="1"/>
  <c r="B41" i="143"/>
  <c r="D40" i="143"/>
  <c r="F15" i="143"/>
  <c r="C11" i="143" s="1"/>
  <c r="B44" i="143" s="1"/>
  <c r="F44" i="143" s="1"/>
  <c r="H61" i="142"/>
  <c r="H59" i="142"/>
  <c r="H60" i="142" s="1"/>
  <c r="H55" i="142"/>
  <c r="H56" i="142" s="1"/>
  <c r="B41" i="142"/>
  <c r="D40" i="142"/>
  <c r="F15" i="142"/>
  <c r="C11" i="142" s="1"/>
  <c r="B44" i="142" s="1"/>
  <c r="F44" i="142" s="1"/>
  <c r="H61" i="141"/>
  <c r="H59" i="141"/>
  <c r="H60" i="141" s="1"/>
  <c r="H58" i="141"/>
  <c r="H55" i="141"/>
  <c r="H56" i="141" s="1"/>
  <c r="B41" i="141"/>
  <c r="D40" i="141"/>
  <c r="F15" i="141"/>
  <c r="C11" i="141" s="1"/>
  <c r="B44" i="141" s="1"/>
  <c r="F44" i="141" s="1"/>
  <c r="H61" i="139"/>
  <c r="H59" i="139"/>
  <c r="H60" i="139" s="1"/>
  <c r="H55" i="139"/>
  <c r="H58" i="139" s="1"/>
  <c r="B41" i="139"/>
  <c r="D40" i="139"/>
  <c r="F15" i="139"/>
  <c r="C11" i="139" s="1"/>
  <c r="B44" i="139" s="1"/>
  <c r="F44" i="139" s="1"/>
  <c r="H61" i="138"/>
  <c r="H59" i="138"/>
  <c r="H60" i="138" s="1"/>
  <c r="H55" i="138"/>
  <c r="B41" i="138"/>
  <c r="D40" i="138"/>
  <c r="F15" i="138"/>
  <c r="C11" i="138" s="1"/>
  <c r="B44" i="138" s="1"/>
  <c r="F44" i="138" s="1"/>
  <c r="H58" i="151" l="1"/>
  <c r="H60" i="151"/>
  <c r="H56" i="149"/>
  <c r="H58" i="148"/>
  <c r="H58" i="147"/>
  <c r="H58" i="146"/>
  <c r="H56" i="146"/>
  <c r="H58" i="145"/>
  <c r="H60" i="145"/>
  <c r="H58" i="144"/>
  <c r="H56" i="144"/>
  <c r="H58" i="143"/>
  <c r="H58" i="142"/>
  <c r="H56" i="139"/>
  <c r="H58" i="138"/>
  <c r="H56" i="138"/>
</calcChain>
</file>

<file path=xl/comments1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2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3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4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5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6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7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8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9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0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1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2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3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4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comments15.xml><?xml version="1.0" encoding="utf-8"?>
<comments xmlns="http://schemas.openxmlformats.org/spreadsheetml/2006/main">
  <authors>
    <author>Mickaël BEAUDUSSEAU</author>
  </authors>
  <commentList>
    <comment ref="H10" authorId="0" shapeId="0">
      <text>
        <r>
          <rPr>
            <sz val="9"/>
            <color indexed="81"/>
            <rFont val="Tahoma"/>
            <family val="2"/>
          </rPr>
          <t>En cliquant sur le lien de la fiche palette, vous pouvez y accéder directement.</t>
        </r>
      </text>
    </comment>
  </commentList>
</comments>
</file>

<file path=xl/sharedStrings.xml><?xml version="1.0" encoding="utf-8"?>
<sst xmlns="http://schemas.openxmlformats.org/spreadsheetml/2006/main" count="1309" uniqueCount="152">
  <si>
    <t>Désignation</t>
  </si>
  <si>
    <t>DLC</t>
  </si>
  <si>
    <t>Trélazé</t>
  </si>
  <si>
    <t>FICHE DE SUIVI</t>
  </si>
  <si>
    <t>N°cde</t>
  </si>
  <si>
    <t>Ligne cde:</t>
  </si>
  <si>
    <t>Réf:</t>
  </si>
  <si>
    <t xml:space="preserve"> N°1  RECEPTION</t>
  </si>
  <si>
    <t>VPC</t>
  </si>
  <si>
    <t>DISTRI</t>
  </si>
  <si>
    <t>Quantité Commandée:</t>
  </si>
  <si>
    <t>mis en Production</t>
  </si>
  <si>
    <t>Manque</t>
  </si>
  <si>
    <t>rajout</t>
  </si>
  <si>
    <t>Vrac</t>
  </si>
  <si>
    <t>graines</t>
  </si>
  <si>
    <t>sachets</t>
  </si>
  <si>
    <t>cartons</t>
  </si>
  <si>
    <t>PMG:</t>
  </si>
  <si>
    <t>Réf</t>
  </si>
  <si>
    <t>lot</t>
  </si>
  <si>
    <t>Opération</t>
  </si>
  <si>
    <t>Réception</t>
  </si>
  <si>
    <t>Impression</t>
  </si>
  <si>
    <t>trou européen</t>
  </si>
  <si>
    <t>Pesage/Comptage</t>
  </si>
  <si>
    <t>Soudure</t>
  </si>
  <si>
    <t>Sachets paquets X 5</t>
  </si>
  <si>
    <t>Sachets X 10 puis vrac</t>
  </si>
  <si>
    <t>contrôle/conditionnement</t>
  </si>
  <si>
    <t>Palettisation</t>
  </si>
  <si>
    <t>Filmage palette</t>
  </si>
  <si>
    <t>Observations</t>
  </si>
  <si>
    <t>Production:</t>
  </si>
  <si>
    <t>Sachet HS:</t>
  </si>
  <si>
    <t>Vrac:</t>
  </si>
  <si>
    <t>Sachet imprimé:</t>
  </si>
  <si>
    <t>N°4 PRODUCTION</t>
  </si>
  <si>
    <t>N°5 CONTRÔLE FINAL</t>
  </si>
  <si>
    <t>N°6  RETOUR CLIENT</t>
  </si>
  <si>
    <r>
      <t>Sachet</t>
    </r>
    <r>
      <rPr>
        <sz val="9"/>
        <color theme="1"/>
        <rFont val="Calibri"/>
        <family val="2"/>
        <scheme val="minor"/>
      </rPr>
      <t xml:space="preserve"> vierge:</t>
    </r>
  </si>
  <si>
    <t xml:space="preserve">  Date</t>
  </si>
  <si>
    <t>Nombre de Carton</t>
  </si>
  <si>
    <t xml:space="preserve">     Visa</t>
  </si>
  <si>
    <t xml:space="preserve">   Quantité</t>
  </si>
  <si>
    <t>Précision pesée requise</t>
  </si>
  <si>
    <t>Type de sachet</t>
  </si>
  <si>
    <t>mini +5%</t>
  </si>
  <si>
    <t>maxi +8%</t>
  </si>
  <si>
    <t xml:space="preserve"> bas</t>
  </si>
  <si>
    <t xml:space="preserve"> haut</t>
  </si>
  <si>
    <t>N°2 COMMANDE</t>
  </si>
  <si>
    <t>N°3 GRAMMAGE</t>
  </si>
  <si>
    <t>Ferme de Sainte Marthe</t>
  </si>
  <si>
    <t>Opérateur(s)</t>
  </si>
  <si>
    <t>TYPE SACHET</t>
  </si>
  <si>
    <t>Zone sachet VPC</t>
  </si>
  <si>
    <t>REF</t>
  </si>
  <si>
    <t>DESIGNATION</t>
  </si>
  <si>
    <t>PMG</t>
  </si>
  <si>
    <t>QTE A FABRIQUER VPC</t>
  </si>
  <si>
    <t>QTE A FABRIQUER DISTRI</t>
  </si>
  <si>
    <t>C 
N° lot à imprimer sachet</t>
  </si>
  <si>
    <t>D
Pays origine</t>
  </si>
  <si>
    <t>Poids net/ Nbre graines</t>
  </si>
  <si>
    <t>FIN</t>
  </si>
  <si>
    <t>Vrac fourni (g)</t>
  </si>
  <si>
    <t xml:space="preserve">Retour vrac </t>
  </si>
  <si>
    <t>Vrac consommé</t>
  </si>
  <si>
    <t>Nbr de sachets produits VPC</t>
  </si>
  <si>
    <t>Nbr de sachets produits DISTRI</t>
  </si>
  <si>
    <t>Nbr de sachets HS</t>
  </si>
  <si>
    <t>ORDRE PRIORITE /INFOS</t>
  </si>
  <si>
    <t>KRAFT</t>
  </si>
  <si>
    <t>B072</t>
  </si>
  <si>
    <t>2185N</t>
  </si>
  <si>
    <t>MERTENSIA MARITIMA OU PLANTE HUITRE NT</t>
  </si>
  <si>
    <t>21-03033</t>
  </si>
  <si>
    <t>NL</t>
  </si>
  <si>
    <t>50 graines</t>
  </si>
  <si>
    <t>URGENT</t>
  </si>
  <si>
    <t>précision 100ème gr</t>
  </si>
  <si>
    <t>B022</t>
  </si>
  <si>
    <t>1039A</t>
  </si>
  <si>
    <t>TETRAGONE CORNUE NT</t>
  </si>
  <si>
    <t>21-03034</t>
  </si>
  <si>
    <t>250 graines</t>
  </si>
  <si>
    <t>précision 10ème gr</t>
  </si>
  <si>
    <t>COULEUR</t>
  </si>
  <si>
    <t>A0364</t>
  </si>
  <si>
    <t>1551A</t>
  </si>
  <si>
    <t>CAMOMILLE MATRICAIRE AB</t>
  </si>
  <si>
    <t>19-07019</t>
  </si>
  <si>
    <t>5000 graines</t>
  </si>
  <si>
    <t>PRIORITAIRE DISTRI</t>
  </si>
  <si>
    <t>A0246</t>
  </si>
  <si>
    <t>1727A</t>
  </si>
  <si>
    <t>ANETH HERA AB</t>
  </si>
  <si>
    <t>21-01001</t>
  </si>
  <si>
    <t>200 graines</t>
  </si>
  <si>
    <t>A0233</t>
  </si>
  <si>
    <t>1442A</t>
  </si>
  <si>
    <t>TOMATE CERISE AB</t>
  </si>
  <si>
    <t>18-01014</t>
  </si>
  <si>
    <t>FR</t>
  </si>
  <si>
    <t>A0161</t>
  </si>
  <si>
    <t>1316A</t>
  </si>
  <si>
    <t>TOMATE NOIRE RUSSE AB</t>
  </si>
  <si>
    <t>21-01051</t>
  </si>
  <si>
    <t>A0361</t>
  </si>
  <si>
    <t>1203A</t>
  </si>
  <si>
    <t>TOMATE REINE DE SAINTE MARTHE AB</t>
  </si>
  <si>
    <t>20-12046</t>
  </si>
  <si>
    <t>A0022</t>
  </si>
  <si>
    <t>1128A</t>
  </si>
  <si>
    <t>NAVET JAUNE BOULE D OR AB</t>
  </si>
  <si>
    <t>19-08022</t>
  </si>
  <si>
    <t>IT</t>
  </si>
  <si>
    <t>300 graines</t>
  </si>
  <si>
    <t>A0306</t>
  </si>
  <si>
    <t>1219A</t>
  </si>
  <si>
    <t>TOMATE BEAUTE BLANCHE AB</t>
  </si>
  <si>
    <t>18-11044</t>
  </si>
  <si>
    <t>18032021</t>
  </si>
  <si>
    <t>3V</t>
  </si>
  <si>
    <t>3D</t>
  </si>
  <si>
    <t>5V</t>
  </si>
  <si>
    <t>5D</t>
  </si>
  <si>
    <t>6V</t>
  </si>
  <si>
    <t>6D</t>
  </si>
  <si>
    <t>7V</t>
  </si>
  <si>
    <t>7D</t>
  </si>
  <si>
    <t>9V</t>
  </si>
  <si>
    <t>9D</t>
  </si>
  <si>
    <t>DateCom</t>
  </si>
  <si>
    <t>Lieu</t>
  </si>
  <si>
    <t>Lig com</t>
  </si>
  <si>
    <t>B072_2185N</t>
  </si>
  <si>
    <t>Nbr graines</t>
  </si>
  <si>
    <t>B022_1039A</t>
  </si>
  <si>
    <t>A0364_1551A</t>
  </si>
  <si>
    <t>A0246_1727A</t>
  </si>
  <si>
    <t>A0233_1442A</t>
  </si>
  <si>
    <t>A0161_1316A</t>
  </si>
  <si>
    <t>A0361_1203A</t>
  </si>
  <si>
    <t>A0022_1128A</t>
  </si>
  <si>
    <t>A0306_1219A</t>
  </si>
  <si>
    <t>3VP</t>
  </si>
  <si>
    <t xml:space="preserve">Partiel de 250 le </t>
  </si>
  <si>
    <t>Commande initiale de 650</t>
  </si>
  <si>
    <t>Reste à produire</t>
  </si>
  <si>
    <t>3VP|A0364_1551A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</si>
</sst>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=0]&quot;&quot;;General"/>
    <numFmt numFmtId="165" formatCode="[=0]&quot;&quot;;&quot;PMG de &quot;General"/>
  </numFmts>
  <fonts count="3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i/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FF0000"/>
      <name val="Arial"/>
      <family val="2"/>
    </font>
    <font>
      <b/>
      <sz val="11"/>
      <color rgb="FF000000"/>
      <name val="Calibri"/>
      <family val="2"/>
    </font>
    <font>
      <b/>
      <sz val="11"/>
      <color rgb="FFFF0000"/>
      <name val="Arial"/>
      <family val="2"/>
    </font>
    <font>
      <i/>
      <sz val="11"/>
      <color rgb="FFFF0000"/>
      <name val="Arial"/>
      <family val="2"/>
    </font>
    <font>
      <i/>
      <sz val="16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6"/>
      <color rgb="FFFF0000"/>
      <name val="Arial"/>
      <family val="2"/>
    </font>
    <font>
      <sz val="11"/>
      <color theme="0"/>
      <name val="Arial"/>
      <family val="2"/>
    </font>
    <font>
      <b/>
      <sz val="11"/>
      <color theme="1" tint="0.249977111117893"/>
      <name val="Arial"/>
      <family val="2"/>
    </font>
    <font>
      <b/>
      <sz val="11"/>
      <color theme="0" tint="-0.1499984740745262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9"/>
      <color theme="1" tint="0.249977111117893"/>
      <name val="Arial"/>
      <family val="2"/>
    </font>
    <font>
      <i/>
      <sz val="8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u/>
      <sz val="11"/>
      <color rgb="FF0070C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rgb="FFB2B2B2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theme="0" tint="-0.499984740745262"/>
      </bottom>
      <diagonal/>
    </border>
    <border>
      <left/>
      <right style="thin">
        <color indexed="64"/>
      </right>
      <top style="mediumDashed">
        <color theme="0" tint="-0.499984740745262"/>
      </top>
      <bottom/>
      <diagonal/>
    </border>
    <border>
      <left style="mediumDashed">
        <color theme="0" tint="-0.499984740745262"/>
      </left>
      <right style="mediumDashed">
        <color theme="0" tint="-0.499984740745262"/>
      </right>
      <top style="mediumDashed">
        <color theme="0" tint="-0.499984740745262"/>
      </top>
      <bottom style="medium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2" fillId="2" borderId="0">
      <alignment vertical="center"/>
    </xf>
    <xf numFmtId="0" fontId="3" fillId="0" borderId="0"/>
    <xf numFmtId="0" fontId="2" fillId="2" borderId="0">
      <alignment vertical="center"/>
    </xf>
  </cellStyleXfs>
  <cellXfs count="187">
    <xf numFmtId="0" fontId="0" fillId="0" borderId="0" xfId="0"/>
    <xf numFmtId="0" fontId="3" fillId="0" borderId="0" xfId="3"/>
    <xf numFmtId="0" fontId="3" fillId="0" borderId="3" xfId="3" applyBorder="1"/>
    <xf numFmtId="0" fontId="8" fillId="0" borderId="0" xfId="3" applyFont="1"/>
    <xf numFmtId="0" fontId="3" fillId="0" borderId="0" xfId="3" applyAlignment="1">
      <alignment horizontal="center"/>
    </xf>
    <xf numFmtId="0" fontId="8" fillId="0" borderId="0" xfId="3" applyFont="1" applyAlignment="1">
      <alignment horizontal="center"/>
    </xf>
    <xf numFmtId="0" fontId="5" fillId="0" borderId="0" xfId="3" applyFont="1"/>
    <xf numFmtId="0" fontId="6" fillId="0" borderId="0" xfId="3" applyFont="1" applyAlignment="1">
      <alignment wrapText="1"/>
    </xf>
    <xf numFmtId="0" fontId="6" fillId="0" borderId="0" xfId="3" applyFont="1" applyAlignment="1"/>
    <xf numFmtId="0" fontId="6" fillId="0" borderId="0" xfId="3" applyFont="1" applyFill="1" applyAlignment="1" applyProtection="1">
      <alignment vertical="center"/>
    </xf>
    <xf numFmtId="0" fontId="10" fillId="0" borderId="0" xfId="3" applyFont="1" applyFill="1" applyAlignment="1" applyProtection="1">
      <alignment vertical="center"/>
    </xf>
    <xf numFmtId="0" fontId="6" fillId="0" borderId="0" xfId="3" applyFont="1"/>
    <xf numFmtId="0" fontId="3" fillId="0" borderId="0" xfId="3" applyFill="1" applyAlignment="1"/>
    <xf numFmtId="0" fontId="11" fillId="0" borderId="0" xfId="3" applyFont="1"/>
    <xf numFmtId="0" fontId="4" fillId="0" borderId="0" xfId="3" applyFont="1" applyAlignment="1">
      <alignment vertical="center"/>
    </xf>
    <xf numFmtId="1" fontId="4" fillId="0" borderId="0" xfId="3" applyNumberFormat="1" applyFont="1" applyAlignment="1">
      <alignment vertical="center"/>
    </xf>
    <xf numFmtId="0" fontId="4" fillId="0" borderId="0" xfId="3" applyFont="1"/>
    <xf numFmtId="0" fontId="13" fillId="0" borderId="0" xfId="3" applyFont="1" applyFill="1" applyAlignment="1">
      <alignment horizontal="left" vertical="top"/>
    </xf>
    <xf numFmtId="0" fontId="14" fillId="0" borderId="0" xfId="3" applyFont="1"/>
    <xf numFmtId="0" fontId="6" fillId="0" borderId="3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3" fillId="0" borderId="6" xfId="3" applyBorder="1" applyAlignment="1">
      <alignment horizontal="center" vertical="center"/>
    </xf>
    <xf numFmtId="0" fontId="3" fillId="0" borderId="3" xfId="3" applyBorder="1" applyAlignment="1">
      <alignment horizontal="right"/>
    </xf>
    <xf numFmtId="0" fontId="3" fillId="0" borderId="6" xfId="3" applyBorder="1"/>
    <xf numFmtId="0" fontId="3" fillId="0" borderId="6" xfId="3" applyBorder="1" applyAlignment="1">
      <alignment horizontal="right"/>
    </xf>
    <xf numFmtId="0" fontId="6" fillId="0" borderId="6" xfId="3" applyFont="1" applyBorder="1" applyAlignment="1">
      <alignment horizontal="center" vertical="center"/>
    </xf>
    <xf numFmtId="0" fontId="3" fillId="0" borderId="8" xfId="3" applyBorder="1"/>
    <xf numFmtId="0" fontId="3" fillId="0" borderId="8" xfId="3" applyBorder="1" applyAlignment="1">
      <alignment horizontal="right"/>
    </xf>
    <xf numFmtId="0" fontId="9" fillId="0" borderId="21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21" xfId="3" applyFont="1" applyFill="1" applyBorder="1" applyAlignment="1">
      <alignment horizontal="center" vertical="center"/>
    </xf>
    <xf numFmtId="0" fontId="7" fillId="0" borderId="19" xfId="3" applyFont="1" applyBorder="1" applyAlignment="1">
      <alignment horizontal="right" vertical="center"/>
    </xf>
    <xf numFmtId="0" fontId="7" fillId="0" borderId="17" xfId="3" applyFont="1" applyFill="1" applyBorder="1" applyAlignment="1">
      <alignment horizontal="right" vertical="center"/>
    </xf>
    <xf numFmtId="0" fontId="7" fillId="0" borderId="14" xfId="3" applyFont="1" applyFill="1" applyBorder="1" applyAlignment="1">
      <alignment horizontal="right" vertical="center"/>
    </xf>
    <xf numFmtId="0" fontId="7" fillId="0" borderId="14" xfId="3" applyFont="1" applyBorder="1" applyAlignment="1">
      <alignment horizontal="right" vertical="center"/>
    </xf>
    <xf numFmtId="0" fontId="3" fillId="0" borderId="18" xfId="3" applyBorder="1" applyAlignment="1">
      <alignment horizontal="center" vertical="center"/>
    </xf>
    <xf numFmtId="0" fontId="3" fillId="0" borderId="24" xfId="3" applyBorder="1" applyAlignment="1">
      <alignment horizontal="center" vertical="center"/>
    </xf>
    <xf numFmtId="0" fontId="0" fillId="0" borderId="0" xfId="0"/>
    <xf numFmtId="0" fontId="20" fillId="0" borderId="17" xfId="3" applyFont="1" applyBorder="1"/>
    <xf numFmtId="0" fontId="20" fillId="0" borderId="19" xfId="3" applyFont="1" applyBorder="1"/>
    <xf numFmtId="0" fontId="20" fillId="0" borderId="19" xfId="3" applyFont="1" applyFill="1" applyBorder="1"/>
    <xf numFmtId="0" fontId="20" fillId="0" borderId="14" xfId="3" applyFont="1" applyBorder="1"/>
    <xf numFmtId="14" fontId="6" fillId="0" borderId="3" xfId="3" applyNumberFormat="1" applyFont="1" applyBorder="1" applyAlignment="1">
      <alignment horizontal="center" vertical="center"/>
    </xf>
    <xf numFmtId="14" fontId="6" fillId="0" borderId="6" xfId="3" applyNumberFormat="1" applyFont="1" applyBorder="1" applyAlignment="1">
      <alignment horizontal="center" vertical="center"/>
    </xf>
    <xf numFmtId="14" fontId="6" fillId="0" borderId="8" xfId="3" applyNumberFormat="1" applyFont="1" applyBorder="1" applyAlignment="1">
      <alignment horizontal="center" vertical="center"/>
    </xf>
    <xf numFmtId="0" fontId="3" fillId="0" borderId="15" xfId="3" applyFill="1" applyBorder="1" applyAlignment="1">
      <alignment vertical="center"/>
    </xf>
    <xf numFmtId="0" fontId="3" fillId="0" borderId="16" xfId="3" applyFill="1" applyBorder="1" applyAlignment="1">
      <alignment vertical="center"/>
    </xf>
    <xf numFmtId="0" fontId="3" fillId="0" borderId="12" xfId="3" applyFill="1" applyBorder="1" applyAlignment="1">
      <alignment vertical="center"/>
    </xf>
    <xf numFmtId="0" fontId="3" fillId="0" borderId="13" xfId="3" applyFill="1" applyBorder="1" applyAlignment="1">
      <alignment vertical="center"/>
    </xf>
    <xf numFmtId="0" fontId="3" fillId="0" borderId="20" xfId="3" applyFill="1" applyBorder="1" applyAlignment="1">
      <alignment vertical="center"/>
    </xf>
    <xf numFmtId="0" fontId="3" fillId="0" borderId="0" xfId="3" applyFill="1" applyBorder="1" applyAlignment="1">
      <alignment vertical="center"/>
    </xf>
    <xf numFmtId="0" fontId="13" fillId="0" borderId="29" xfId="3" applyFont="1" applyFill="1" applyBorder="1" applyAlignment="1">
      <alignment vertical="top"/>
    </xf>
    <xf numFmtId="0" fontId="13" fillId="0" borderId="30" xfId="3" applyFont="1" applyFill="1" applyBorder="1" applyAlignment="1">
      <alignment vertical="top"/>
    </xf>
    <xf numFmtId="0" fontId="7" fillId="0" borderId="0" xfId="3" applyFont="1" applyAlignment="1">
      <alignment horizontal="right" wrapText="1"/>
    </xf>
    <xf numFmtId="0" fontId="23" fillId="0" borderId="0" xfId="3" applyFont="1"/>
    <xf numFmtId="0" fontId="3" fillId="0" borderId="0" xfId="3" applyAlignment="1">
      <alignment vertical="center"/>
    </xf>
    <xf numFmtId="0" fontId="3" fillId="0" borderId="0" xfId="3" applyAlignment="1">
      <alignment horizontal="center" vertical="center"/>
    </xf>
    <xf numFmtId="0" fontId="6" fillId="0" borderId="8" xfId="3" applyFont="1" applyFill="1" applyBorder="1" applyAlignment="1">
      <alignment horizontal="right"/>
    </xf>
    <xf numFmtId="0" fontId="4" fillId="0" borderId="8" xfId="3" applyFont="1" applyFill="1" applyBorder="1" applyAlignment="1">
      <alignment horizontal="center" vertical="center"/>
    </xf>
    <xf numFmtId="0" fontId="3" fillId="0" borderId="8" xfId="3" applyFill="1" applyBorder="1" applyAlignment="1">
      <alignment horizontal="right"/>
    </xf>
    <xf numFmtId="0" fontId="3" fillId="0" borderId="35" xfId="3" applyBorder="1"/>
    <xf numFmtId="0" fontId="21" fillId="5" borderId="24" xfId="3" applyFont="1" applyFill="1" applyBorder="1" applyAlignment="1">
      <alignment horizontal="center" vertical="center"/>
    </xf>
    <xf numFmtId="0" fontId="3" fillId="0" borderId="20" xfId="3" applyFill="1" applyBorder="1" applyAlignment="1">
      <alignment horizontal="center" vertical="center"/>
    </xf>
    <xf numFmtId="0" fontId="3" fillId="0" borderId="0" xfId="3" applyFill="1" applyBorder="1" applyAlignment="1">
      <alignment horizontal="center" vertical="center"/>
    </xf>
    <xf numFmtId="0" fontId="4" fillId="0" borderId="12" xfId="3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/>
    </xf>
    <xf numFmtId="0" fontId="4" fillId="8" borderId="2" xfId="3" applyFont="1" applyFill="1" applyBorder="1" applyAlignment="1"/>
    <xf numFmtId="0" fontId="4" fillId="8" borderId="11" xfId="3" applyFont="1" applyFill="1" applyBorder="1" applyAlignment="1"/>
    <xf numFmtId="0" fontId="4" fillId="8" borderId="11" xfId="3" applyFont="1" applyFill="1" applyBorder="1" applyAlignment="1">
      <alignment horizontal="center" vertical="center"/>
    </xf>
    <xf numFmtId="0" fontId="4" fillId="8" borderId="10" xfId="3" applyFont="1" applyFill="1" applyBorder="1" applyAlignment="1">
      <alignment horizontal="center" vertical="center"/>
    </xf>
    <xf numFmtId="0" fontId="4" fillId="10" borderId="11" xfId="3" applyFont="1" applyFill="1" applyBorder="1" applyAlignment="1">
      <alignment horizontal="center" vertical="center"/>
    </xf>
    <xf numFmtId="0" fontId="4" fillId="10" borderId="15" xfId="3" applyFont="1" applyFill="1" applyBorder="1" applyAlignment="1"/>
    <xf numFmtId="0" fontId="4" fillId="10" borderId="16" xfId="3" applyFont="1" applyFill="1" applyBorder="1" applyAlignment="1"/>
    <xf numFmtId="0" fontId="4" fillId="10" borderId="16" xfId="3" applyFont="1" applyFill="1" applyBorder="1" applyAlignment="1">
      <alignment horizontal="center" vertical="center"/>
    </xf>
    <xf numFmtId="0" fontId="4" fillId="10" borderId="17" xfId="3" applyFont="1" applyFill="1" applyBorder="1" applyAlignment="1"/>
    <xf numFmtId="0" fontId="24" fillId="6" borderId="12" xfId="3" applyFont="1" applyFill="1" applyBorder="1" applyAlignment="1">
      <alignment horizontal="left" vertical="center"/>
    </xf>
    <xf numFmtId="0" fontId="3" fillId="6" borderId="19" xfId="3" applyFill="1" applyBorder="1"/>
    <xf numFmtId="0" fontId="4" fillId="10" borderId="16" xfId="3" applyFont="1" applyFill="1" applyBorder="1" applyAlignment="1">
      <alignment horizontal="center"/>
    </xf>
    <xf numFmtId="0" fontId="4" fillId="10" borderId="11" xfId="3" applyFont="1" applyFill="1" applyBorder="1" applyAlignment="1"/>
    <xf numFmtId="0" fontId="4" fillId="10" borderId="10" xfId="3" applyFont="1" applyFill="1" applyBorder="1" applyAlignment="1"/>
    <xf numFmtId="0" fontId="25" fillId="10" borderId="11" xfId="3" applyFont="1" applyFill="1" applyBorder="1" applyAlignment="1"/>
    <xf numFmtId="0" fontId="24" fillId="6" borderId="13" xfId="3" applyFont="1" applyFill="1" applyBorder="1" applyAlignment="1">
      <alignment horizontal="left" vertical="center"/>
    </xf>
    <xf numFmtId="0" fontId="26" fillId="0" borderId="0" xfId="3" applyFont="1" applyAlignment="1">
      <alignment horizontal="right" vertical="center"/>
    </xf>
    <xf numFmtId="0" fontId="3" fillId="0" borderId="3" xfId="3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14" fontId="6" fillId="0" borderId="6" xfId="3" applyNumberFormat="1" applyFont="1" applyBorder="1" applyAlignment="1">
      <alignment vertical="center"/>
    </xf>
    <xf numFmtId="14" fontId="6" fillId="0" borderId="3" xfId="3" applyNumberFormat="1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8" xfId="3" applyFont="1" applyBorder="1" applyAlignment="1">
      <alignment vertical="center"/>
    </xf>
    <xf numFmtId="0" fontId="3" fillId="0" borderId="25" xfId="3" applyBorder="1" applyAlignment="1"/>
    <xf numFmtId="0" fontId="3" fillId="0" borderId="26" xfId="3" applyBorder="1" applyAlignment="1"/>
    <xf numFmtId="0" fontId="3" fillId="0" borderId="4" xfId="3" applyBorder="1" applyAlignment="1"/>
    <xf numFmtId="0" fontId="3" fillId="0" borderId="5" xfId="3" applyBorder="1" applyAlignment="1"/>
    <xf numFmtId="0" fontId="3" fillId="0" borderId="27" xfId="3" applyBorder="1" applyAlignment="1"/>
    <xf numFmtId="0" fontId="3" fillId="0" borderId="28" xfId="3" applyBorder="1" applyAlignment="1"/>
    <xf numFmtId="0" fontId="4" fillId="0" borderId="13" xfId="3" applyFont="1" applyBorder="1" applyAlignment="1">
      <alignment vertical="center"/>
    </xf>
    <xf numFmtId="0" fontId="4" fillId="0" borderId="19" xfId="3" applyFont="1" applyBorder="1" applyAlignment="1">
      <alignment vertical="center"/>
    </xf>
    <xf numFmtId="0" fontId="4" fillId="0" borderId="39" xfId="3" applyFont="1" applyBorder="1" applyAlignment="1">
      <alignment vertical="center"/>
    </xf>
    <xf numFmtId="0" fontId="12" fillId="0" borderId="40" xfId="3" applyFont="1" applyBorder="1" applyAlignment="1">
      <alignment vertical="center"/>
    </xf>
    <xf numFmtId="0" fontId="27" fillId="0" borderId="41" xfId="3" applyFont="1" applyBorder="1" applyAlignment="1">
      <alignment vertical="center"/>
    </xf>
    <xf numFmtId="0" fontId="6" fillId="3" borderId="12" xfId="3" applyFont="1" applyFill="1" applyBorder="1" applyAlignment="1">
      <alignment horizontal="center" wrapText="1"/>
    </xf>
    <xf numFmtId="0" fontId="6" fillId="3" borderId="14" xfId="3" applyFont="1" applyFill="1" applyBorder="1" applyAlignment="1">
      <alignment horizontal="center" wrapText="1"/>
    </xf>
    <xf numFmtId="164" fontId="3" fillId="10" borderId="10" xfId="3" applyNumberFormat="1" applyFont="1" applyFill="1" applyBorder="1" applyAlignment="1">
      <alignment horizontal="center" vertical="center"/>
    </xf>
    <xf numFmtId="0" fontId="3" fillId="0" borderId="35" xfId="3" applyBorder="1" applyAlignment="1">
      <alignment horizontal="center" vertical="center"/>
    </xf>
    <xf numFmtId="0" fontId="3" fillId="0" borderId="42" xfId="3" applyBorder="1" applyAlignment="1">
      <alignment horizontal="center" vertical="center"/>
    </xf>
    <xf numFmtId="1" fontId="3" fillId="0" borderId="35" xfId="3" applyNumberFormat="1" applyBorder="1" applyAlignment="1">
      <alignment horizontal="center" vertical="center"/>
    </xf>
    <xf numFmtId="0" fontId="23" fillId="0" borderId="13" xfId="3" applyFont="1" applyFill="1" applyBorder="1" applyAlignment="1">
      <alignment vertical="center"/>
    </xf>
    <xf numFmtId="0" fontId="6" fillId="3" borderId="13" xfId="3" applyFont="1" applyFill="1" applyBorder="1" applyAlignment="1">
      <alignment horizontal="center" vertical="center" wrapText="1"/>
    </xf>
    <xf numFmtId="0" fontId="24" fillId="10" borderId="2" xfId="3" applyFont="1" applyFill="1" applyBorder="1" applyAlignment="1">
      <alignment horizontal="right" vertical="center"/>
    </xf>
    <xf numFmtId="0" fontId="3" fillId="10" borderId="11" xfId="3" applyFill="1" applyBorder="1" applyAlignment="1">
      <alignment horizontal="center" vertical="center"/>
    </xf>
    <xf numFmtId="0" fontId="3" fillId="0" borderId="1" xfId="3" applyBorder="1" applyAlignment="1">
      <alignment horizontal="center" vertical="center"/>
    </xf>
    <xf numFmtId="0" fontId="3" fillId="0" borderId="1" xfId="3" applyBorder="1" applyAlignment="1">
      <alignment horizontal="center" vertical="center" wrapText="1"/>
    </xf>
    <xf numFmtId="0" fontId="28" fillId="6" borderId="13" xfId="3" applyFont="1" applyFill="1" applyBorder="1" applyAlignment="1">
      <alignment horizontal="center" vertical="center" wrapText="1"/>
    </xf>
    <xf numFmtId="0" fontId="23" fillId="4" borderId="0" xfId="3" applyFont="1" applyFill="1" applyBorder="1" applyAlignment="1">
      <alignment horizontal="center" vertical="center"/>
    </xf>
    <xf numFmtId="0" fontId="3" fillId="0" borderId="7" xfId="3" applyBorder="1"/>
    <xf numFmtId="0" fontId="4" fillId="10" borderId="0" xfId="3" applyFont="1" applyFill="1" applyBorder="1" applyAlignment="1"/>
    <xf numFmtId="0" fontId="29" fillId="0" borderId="2" xfId="3" applyFont="1" applyBorder="1" applyAlignment="1"/>
    <xf numFmtId="0" fontId="29" fillId="0" borderId="10" xfId="3" applyFont="1" applyBorder="1" applyAlignment="1"/>
    <xf numFmtId="0" fontId="6" fillId="0" borderId="0" xfId="3" applyFont="1" applyAlignment="1">
      <alignment horizontal="left"/>
    </xf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31" fillId="0" borderId="1" xfId="0" applyFont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1" fillId="2" borderId="1" xfId="4" applyFont="1" applyBorder="1" applyAlignment="1">
      <alignment horizontal="center" vertical="center" wrapText="1"/>
    </xf>
    <xf numFmtId="0" fontId="33" fillId="6" borderId="1" xfId="4" applyFont="1" applyFill="1" applyBorder="1" applyAlignment="1">
      <alignment horizontal="center" vertical="center"/>
    </xf>
    <xf numFmtId="0" fontId="33" fillId="2" borderId="1" xfId="4" applyFont="1" applyBorder="1" applyAlignment="1">
      <alignment horizontal="center" vertical="center"/>
    </xf>
    <xf numFmtId="0" fontId="33" fillId="2" borderId="43" xfId="4" applyFont="1" applyBorder="1" applyAlignment="1">
      <alignment horizontal="center" vertical="center" wrapText="1"/>
    </xf>
    <xf numFmtId="0" fontId="34" fillId="12" borderId="44" xfId="4" applyFont="1" applyFill="1" applyBorder="1" applyAlignment="1">
      <alignment horizontal="center" vertical="center" wrapText="1"/>
    </xf>
    <xf numFmtId="0" fontId="35" fillId="12" borderId="1" xfId="4" applyFont="1" applyFill="1" applyBorder="1" applyAlignment="1">
      <alignment horizontal="center" vertical="center" wrapText="1"/>
    </xf>
    <xf numFmtId="0" fontId="34" fillId="12" borderId="1" xfId="4" applyFont="1" applyFill="1" applyBorder="1" applyAlignment="1">
      <alignment horizontal="center" vertical="center" wrapText="1"/>
    </xf>
    <xf numFmtId="0" fontId="34" fillId="12" borderId="43" xfId="4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13" borderId="2" xfId="4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Font="1" applyAlignment="1">
      <alignment horizontal="center" vertical="center"/>
    </xf>
    <xf numFmtId="0" fontId="24" fillId="6" borderId="13" xfId="3" applyFont="1" applyFill="1" applyBorder="1" applyAlignment="1">
      <alignment horizontal="center" vertical="center"/>
    </xf>
    <xf numFmtId="0" fontId="24" fillId="6" borderId="14" xfId="3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38" fillId="0" borderId="1" xfId="0" applyFont="1" applyFill="1" applyBorder="1" applyAlignment="1">
      <alignment horizontal="center" vertical="center"/>
    </xf>
    <xf numFmtId="0" fontId="24" fillId="6" borderId="13" xfId="3" applyFont="1" applyFill="1" applyBorder="1" applyAlignment="1">
      <alignment horizontal="center" vertical="center"/>
    </xf>
    <xf numFmtId="0" fontId="24" fillId="6" borderId="14" xfId="3" applyFont="1" applyFill="1" applyBorder="1" applyAlignment="1">
      <alignment horizontal="center" vertical="center"/>
    </xf>
    <xf numFmtId="0" fontId="24" fillId="6" borderId="13" xfId="3" applyFont="1" applyFill="1" applyBorder="1" applyAlignment="1">
      <alignment horizontal="center" vertical="center"/>
    </xf>
    <xf numFmtId="0" fontId="24" fillId="6" borderId="14" xfId="3" applyFont="1" applyFill="1" applyBorder="1" applyAlignment="1">
      <alignment horizontal="center" vertical="center"/>
    </xf>
    <xf numFmtId="0" fontId="38" fillId="14" borderId="1" xfId="0" applyFont="1" applyFill="1" applyBorder="1" applyAlignment="1">
      <alignment horizontal="center" vertical="center"/>
    </xf>
    <xf numFmtId="0" fontId="5" fillId="15" borderId="35" xfId="3" applyFont="1" applyFill="1" applyBorder="1" applyAlignment="1">
      <alignment horizontal="center"/>
    </xf>
    <xf numFmtId="0" fontId="15" fillId="9" borderId="0" xfId="3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/>
    </xf>
    <xf numFmtId="0" fontId="19" fillId="7" borderId="10" xfId="0" applyFont="1" applyFill="1" applyBorder="1" applyAlignment="1">
      <alignment horizontal="center"/>
    </xf>
    <xf numFmtId="0" fontId="4" fillId="0" borderId="36" xfId="3" applyFont="1" applyFill="1" applyBorder="1" applyAlignment="1">
      <alignment horizontal="center"/>
    </xf>
    <xf numFmtId="0" fontId="4" fillId="0" borderId="37" xfId="3" applyFont="1" applyFill="1" applyBorder="1" applyAlignment="1">
      <alignment horizontal="center"/>
    </xf>
    <xf numFmtId="0" fontId="4" fillId="0" borderId="38" xfId="3" applyFont="1" applyFill="1" applyBorder="1" applyAlignment="1">
      <alignment horizontal="center"/>
    </xf>
    <xf numFmtId="0" fontId="3" fillId="5" borderId="18" xfId="3" applyFont="1" applyFill="1" applyBorder="1" applyAlignment="1">
      <alignment horizontal="right"/>
    </xf>
    <xf numFmtId="0" fontId="24" fillId="6" borderId="15" xfId="3" applyFont="1" applyFill="1" applyBorder="1" applyAlignment="1">
      <alignment horizontal="center" wrapText="1"/>
    </xf>
    <xf numFmtId="0" fontId="24" fillId="6" borderId="12" xfId="3" applyFont="1" applyFill="1" applyBorder="1" applyAlignment="1">
      <alignment horizontal="center" wrapText="1"/>
    </xf>
    <xf numFmtId="0" fontId="24" fillId="6" borderId="16" xfId="3" applyFont="1" applyFill="1" applyBorder="1" applyAlignment="1">
      <alignment horizontal="center"/>
    </xf>
    <xf numFmtId="0" fontId="24" fillId="6" borderId="13" xfId="3" applyFont="1" applyFill="1" applyBorder="1" applyAlignment="1">
      <alignment horizontal="center"/>
    </xf>
    <xf numFmtId="0" fontId="6" fillId="10" borderId="2" xfId="3" applyFont="1" applyFill="1" applyBorder="1" applyAlignment="1">
      <alignment horizontal="center" vertical="center" wrapText="1"/>
    </xf>
    <xf numFmtId="0" fontId="6" fillId="10" borderId="11" xfId="3" applyFont="1" applyFill="1" applyBorder="1" applyAlignment="1">
      <alignment horizontal="center" vertical="center" wrapText="1"/>
    </xf>
    <xf numFmtId="0" fontId="17" fillId="0" borderId="2" xfId="3" applyFont="1" applyFill="1" applyBorder="1" applyAlignment="1">
      <alignment horizontal="center" vertical="center"/>
    </xf>
    <xf numFmtId="0" fontId="17" fillId="0" borderId="10" xfId="3" applyFont="1" applyFill="1" applyBorder="1" applyAlignment="1">
      <alignment horizontal="center" vertical="center"/>
    </xf>
    <xf numFmtId="0" fontId="24" fillId="6" borderId="0" xfId="3" applyFont="1" applyFill="1" applyBorder="1" applyAlignment="1">
      <alignment horizontal="center" vertical="center"/>
    </xf>
    <xf numFmtId="0" fontId="24" fillId="6" borderId="13" xfId="3" applyFont="1" applyFill="1" applyBorder="1" applyAlignment="1">
      <alignment horizontal="center" vertical="center"/>
    </xf>
    <xf numFmtId="0" fontId="24" fillId="6" borderId="14" xfId="3" applyFont="1" applyFill="1" applyBorder="1" applyAlignment="1">
      <alignment horizontal="center" vertical="center"/>
    </xf>
    <xf numFmtId="0" fontId="6" fillId="0" borderId="0" xfId="3" applyFont="1" applyAlignment="1">
      <alignment horizontal="left" wrapText="1"/>
    </xf>
    <xf numFmtId="0" fontId="16" fillId="0" borderId="2" xfId="3" applyFont="1" applyFill="1" applyBorder="1" applyAlignment="1">
      <alignment horizontal="center" vertical="center"/>
    </xf>
    <xf numFmtId="0" fontId="16" fillId="0" borderId="10" xfId="3" applyFont="1" applyFill="1" applyBorder="1" applyAlignment="1">
      <alignment horizontal="center" vertical="center"/>
    </xf>
    <xf numFmtId="0" fontId="3" fillId="0" borderId="2" xfId="3" applyFill="1" applyBorder="1" applyAlignment="1">
      <alignment horizontal="center"/>
    </xf>
    <xf numFmtId="0" fontId="3" fillId="0" borderId="10" xfId="3" applyFill="1" applyBorder="1" applyAlignment="1">
      <alignment horizontal="center"/>
    </xf>
    <xf numFmtId="0" fontId="4" fillId="0" borderId="0" xfId="3" applyFont="1" applyAlignment="1">
      <alignment horizontal="right" vertical="center" wrapText="1"/>
    </xf>
    <xf numFmtId="165" fontId="17" fillId="0" borderId="0" xfId="3" applyNumberFormat="1" applyFont="1" applyFill="1" applyBorder="1" applyAlignment="1">
      <alignment horizontal="center" vertical="center"/>
    </xf>
    <xf numFmtId="0" fontId="23" fillId="0" borderId="0" xfId="3" applyFont="1" applyAlignment="1">
      <alignment horizontal="center"/>
    </xf>
    <xf numFmtId="0" fontId="7" fillId="0" borderId="0" xfId="3" applyFont="1" applyBorder="1" applyAlignment="1">
      <alignment horizontal="center" wrapText="1"/>
    </xf>
    <xf numFmtId="0" fontId="6" fillId="0" borderId="0" xfId="3" applyFont="1" applyAlignment="1">
      <alignment horizontal="center" wrapText="1"/>
    </xf>
    <xf numFmtId="0" fontId="22" fillId="0" borderId="33" xfId="3" applyFont="1" applyFill="1" applyBorder="1" applyAlignment="1">
      <alignment horizontal="center" vertical="top"/>
    </xf>
    <xf numFmtId="0" fontId="22" fillId="0" borderId="34" xfId="3" applyFont="1" applyFill="1" applyBorder="1" applyAlignment="1">
      <alignment horizontal="center" vertical="top"/>
    </xf>
    <xf numFmtId="0" fontId="22" fillId="0" borderId="31" xfId="3" applyFont="1" applyFill="1" applyBorder="1" applyAlignment="1">
      <alignment horizontal="center" vertical="top"/>
    </xf>
    <xf numFmtId="0" fontId="22" fillId="0" borderId="32" xfId="3" applyFont="1" applyFill="1" applyBorder="1" applyAlignment="1">
      <alignment horizontal="center" vertical="top"/>
    </xf>
  </cellXfs>
  <cellStyles count="5">
    <cellStyle name="Normal" xfId="0" builtinId="0"/>
    <cellStyle name="Normal 2" xfId="1"/>
    <cellStyle name="Normal 2 3" xfId="4"/>
    <cellStyle name="Normal 3" xfId="2"/>
    <cellStyle name="Normal 4" xfId="3"/>
  </cellStyles>
  <dxfs count="227"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70C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40000610370189521"/>
          </stop>
        </gradientFill>
      </fill>
    </dxf>
    <dxf>
      <font>
        <b/>
        <i val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7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99"/>
      <color rgb="FFE6E6E6"/>
      <color rgb="FFCCCCCC"/>
      <color rgb="FF6699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URGENT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113,85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36929" name="Button 1" hidden="1">
              <a:extLst>
                <a:ext uri="{63B3BB69-23CF-44E3-9099-C40C66FF867C}">
                  <a14:compatExt spid="_x0000_s63692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36930" name="Button 2" hidden="1">
              <a:extLst>
                <a:ext uri="{63B3BB69-23CF-44E3-9099-C40C66FF867C}">
                  <a14:compatExt spid="_x0000_s63693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URGENT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186,4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37953" name="Button 1" hidden="1">
              <a:extLst>
                <a:ext uri="{63B3BB69-23CF-44E3-9099-C40C66FF867C}">
                  <a14:compatExt spid="_x0000_s637953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37954" name="Button 2" hidden="1">
              <a:extLst>
                <a:ext uri="{63B3BB69-23CF-44E3-9099-C40C66FF867C}">
                  <a14:compatExt spid="_x0000_s637954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261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66625" name="Button 1" hidden="1">
              <a:extLst>
                <a:ext uri="{63B3BB69-23CF-44E3-9099-C40C66FF867C}">
                  <a14:compatExt spid="_x0000_s66662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66626" name="Button 2" hidden="1">
              <a:extLst>
                <a:ext uri="{63B3BB69-23CF-44E3-9099-C40C66FF867C}">
                  <a14:compatExt spid="_x0000_s66662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411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52289" name="Button 1" hidden="1">
              <a:extLst>
                <a:ext uri="{63B3BB69-23CF-44E3-9099-C40C66FF867C}">
                  <a14:compatExt spid="_x0000_s65228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52290" name="Button 2" hidden="1">
              <a:extLst>
                <a:ext uri="{63B3BB69-23CF-44E3-9099-C40C66FF867C}">
                  <a14:compatExt spid="_x0000_s65229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291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0001" name="Button 1" hidden="1">
              <a:extLst>
                <a:ext uri="{63B3BB69-23CF-44E3-9099-C40C66FF867C}">
                  <a14:compatExt spid="_x0000_s640001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0002" name="Button 2" hidden="1">
              <a:extLst>
                <a:ext uri="{63B3BB69-23CF-44E3-9099-C40C66FF867C}">
                  <a14:compatExt spid="_x0000_s640002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 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711,4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1025" name="Button 1" hidden="1">
              <a:extLst>
                <a:ext uri="{63B3BB69-23CF-44E3-9099-C40C66FF867C}">
                  <a14:compatExt spid="_x0000_s64102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1026" name="Button 2" hidden="1">
              <a:extLst>
                <a:ext uri="{63B3BB69-23CF-44E3-9099-C40C66FF867C}">
                  <a14:compatExt spid="_x0000_s64102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1556,4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2049" name="Button 1" hidden="1">
              <a:extLst>
                <a:ext uri="{63B3BB69-23CF-44E3-9099-C40C66FF867C}">
                  <a14:compatExt spid="_x0000_s64204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2050" name="Button 2" hidden="1">
              <a:extLst>
                <a:ext uri="{63B3BB69-23CF-44E3-9099-C40C66FF867C}">
                  <a14:compatExt spid="_x0000_s64205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1556,4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3073" name="Button 1" hidden="1">
              <a:extLst>
                <a:ext uri="{63B3BB69-23CF-44E3-9099-C40C66FF867C}">
                  <a14:compatExt spid="_x0000_s643073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3074" name="Button 2" hidden="1">
              <a:extLst>
                <a:ext uri="{63B3BB69-23CF-44E3-9099-C40C66FF867C}">
                  <a14:compatExt spid="_x0000_s643074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2747,5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4097" name="Button 1" hidden="1">
              <a:extLst>
                <a:ext uri="{63B3BB69-23CF-44E3-9099-C40C66FF867C}">
                  <a14:compatExt spid="_x0000_s644097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4098" name="Button 2" hidden="1">
              <a:extLst>
                <a:ext uri="{63B3BB69-23CF-44E3-9099-C40C66FF867C}">
                  <a14:compatExt spid="_x0000_s644098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2651,25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5121" name="Button 1" hidden="1">
              <a:extLst>
                <a:ext uri="{63B3BB69-23CF-44E3-9099-C40C66FF867C}">
                  <a14:compatExt spid="_x0000_s645121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5122" name="Button 2" hidden="1">
              <a:extLst>
                <a:ext uri="{63B3BB69-23CF-44E3-9099-C40C66FF867C}">
                  <a14:compatExt spid="_x0000_s645122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3628,25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6145" name="Button 1" hidden="1">
              <a:extLst>
                <a:ext uri="{63B3BB69-23CF-44E3-9099-C40C66FF867C}">
                  <a14:compatExt spid="_x0000_s64614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6146" name="Button 2" hidden="1">
              <a:extLst>
                <a:ext uri="{63B3BB69-23CF-44E3-9099-C40C66FF867C}">
                  <a14:compatExt spid="_x0000_s64614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3554,75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7169" name="Button 1" hidden="1">
              <a:extLst>
                <a:ext uri="{63B3BB69-23CF-44E3-9099-C40C66FF867C}">
                  <a14:compatExt spid="_x0000_s647169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7170" name="Button 2" hidden="1">
              <a:extLst>
                <a:ext uri="{63B3BB69-23CF-44E3-9099-C40C66FF867C}">
                  <a14:compatExt spid="_x0000_s647170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252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8193" name="Button 1" hidden="1">
              <a:extLst>
                <a:ext uri="{63B3BB69-23CF-44E3-9099-C40C66FF867C}">
                  <a14:compatExt spid="_x0000_s648193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8194" name="Button 2" hidden="1">
              <a:extLst>
                <a:ext uri="{63B3BB69-23CF-44E3-9099-C40C66FF867C}">
                  <a14:compatExt spid="_x0000_s648194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759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49217" name="Button 1" hidden="1">
              <a:extLst>
                <a:ext uri="{63B3BB69-23CF-44E3-9099-C40C66FF867C}">
                  <a14:compatExt spid="_x0000_s649217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49218" name="Button 2" hidden="1">
              <a:extLst>
                <a:ext uri="{63B3BB69-23CF-44E3-9099-C40C66FF867C}">
                  <a14:compatExt spid="_x0000_s649218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208686</xdr:colOff>
      <xdr:row>9</xdr:row>
      <xdr:rowOff>57150</xdr:rowOff>
    </xdr:from>
    <xdr:to>
      <xdr:col>5</xdr:col>
      <xdr:colOff>504826</xdr:colOff>
      <xdr:row>11</xdr:row>
      <xdr:rowOff>57150</xdr:rowOff>
    </xdr:to>
    <xdr:pic macro="[0]!Print_FSaisi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2236" y="1647825"/>
          <a:ext cx="296140" cy="371475"/>
        </a:xfrm>
        <a:prstGeom prst="rect">
          <a:avLst/>
        </a:prstGeom>
      </xdr:spPr>
    </xdr:pic>
    <xdr:clientData fPrintsWithSheet="0"/>
  </xdr:twoCellAnchor>
  <xdr:twoCellAnchor>
    <xdr:from>
      <xdr:col>5</xdr:col>
      <xdr:colOff>57151</xdr:colOff>
      <xdr:row>9</xdr:row>
      <xdr:rowOff>23811</xdr:rowOff>
    </xdr:from>
    <xdr:to>
      <xdr:col>5</xdr:col>
      <xdr:colOff>633151</xdr:colOff>
      <xdr:row>11</xdr:row>
      <xdr:rowOff>84336</xdr:rowOff>
    </xdr:to>
    <xdr:sp macro="[0]!Print_FSaisi" textlink="">
      <xdr:nvSpPr>
        <xdr:cNvPr id="3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600701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  <a:latin typeface="Arial Narrow" panose="020B0606020202030204" pitchFamily="34" charset="0"/>
            </a:rPr>
            <a:t>Imprimer</a:t>
          </a:r>
        </a:p>
      </xdr:txBody>
    </xdr:sp>
    <xdr:clientData fPrintsWithSheet="0"/>
  </xdr:twoCellAnchor>
  <xdr:twoCellAnchor>
    <xdr:from>
      <xdr:col>0</xdr:col>
      <xdr:colOff>38100</xdr:colOff>
      <xdr:row>44</xdr:row>
      <xdr:rowOff>57149</xdr:rowOff>
    </xdr:from>
    <xdr:to>
      <xdr:col>5</xdr:col>
      <xdr:colOff>1352550</xdr:colOff>
      <xdr:row>48</xdr:row>
      <xdr:rowOff>114300</xdr:rowOff>
    </xdr:to>
    <xdr:sp macro="" textlink="$AA$2" fLocksText="0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0" y="9086849"/>
          <a:ext cx="6858000" cy="781051"/>
        </a:xfrm>
        <a:prstGeom prst="roundRect">
          <a:avLst/>
        </a:prstGeom>
        <a:solidFill>
          <a:schemeClr val="bg1"/>
        </a:solidFill>
        <a:ln>
          <a:solidFill>
            <a:srgbClr val="E6E6E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fld id="{C05DEC5B-9CB9-43A7-9482-1360BDB9E5DD}" type="TxLink">
            <a:rPr lang="en-US" sz="1400" b="0" i="0" u="none" strike="noStrike">
              <a:solidFill>
                <a:srgbClr val="FF0000"/>
              </a:solidFill>
              <a:latin typeface="Arial"/>
              <a:cs typeface="Arial"/>
            </a:rPr>
            <a:pPr algn="ctr"/>
            <a:t>PRIORITAIRE DISTRI</a:t>
          </a:fld>
          <a:endParaRPr lang="fr-FR" sz="1800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0</xdr:col>
      <xdr:colOff>0</xdr:colOff>
      <xdr:row>44</xdr:row>
      <xdr:rowOff>66674</xdr:rowOff>
    </xdr:from>
    <xdr:to>
      <xdr:col>1</xdr:col>
      <xdr:colOff>419100</xdr:colOff>
      <xdr:row>45</xdr:row>
      <xdr:rowOff>47625</xdr:rowOff>
    </xdr:to>
    <xdr:sp macro="" textlink="">
      <xdr:nvSpPr>
        <xdr:cNvPr id="5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9096374"/>
          <a:ext cx="1200150" cy="161926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t>Commentaire client</a:t>
          </a:r>
        </a:p>
      </xdr:txBody>
    </xdr:sp>
    <xdr:clientData/>
  </xdr:twoCellAnchor>
  <xdr:twoCellAnchor editAs="oneCell">
    <xdr:from>
      <xdr:col>7</xdr:col>
      <xdr:colOff>352425</xdr:colOff>
      <xdr:row>1</xdr:row>
      <xdr:rowOff>57150</xdr:rowOff>
    </xdr:from>
    <xdr:to>
      <xdr:col>7</xdr:col>
      <xdr:colOff>857250</xdr:colOff>
      <xdr:row>4</xdr:row>
      <xdr:rowOff>19050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57150"/>
          <a:ext cx="504825" cy="504825"/>
        </a:xfrm>
        <a:prstGeom prst="rect">
          <a:avLst/>
        </a:prstGeom>
      </xdr:spPr>
    </xdr:pic>
    <xdr:clientData/>
  </xdr:twoCellAnchor>
  <xdr:twoCellAnchor>
    <xdr:from>
      <xdr:col>5</xdr:col>
      <xdr:colOff>424955</xdr:colOff>
      <xdr:row>22</xdr:row>
      <xdr:rowOff>57977</xdr:rowOff>
    </xdr:from>
    <xdr:to>
      <xdr:col>5</xdr:col>
      <xdr:colOff>1076682</xdr:colOff>
      <xdr:row>26</xdr:row>
      <xdr:rowOff>62212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5974303" y="4936434"/>
          <a:ext cx="651727" cy="741387"/>
          <a:chOff x="5973944" y="4837042"/>
          <a:chExt cx="651727" cy="733105"/>
        </a:xfrm>
      </xdr:grpSpPr>
      <xdr:pic macro="[0]!ProdPartiell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07444" y="4857336"/>
            <a:ext cx="384727" cy="383485"/>
          </a:xfrm>
          <a:prstGeom prst="rect">
            <a:avLst/>
          </a:prstGeom>
        </xdr:spPr>
      </xdr:pic>
      <xdr:sp macro="[0]!ProdPartielle" textlink="">
        <xdr:nvSpPr>
          <xdr:cNvPr id="9" name="Rectangle : coins arrondis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5973944" y="4837042"/>
            <a:ext cx="651727" cy="733105"/>
          </a:xfrm>
          <a:prstGeom prst="roundRect">
            <a:avLst/>
          </a:prstGeom>
          <a:noFill/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ctr"/>
            <a:r>
              <a:rPr lang="fr-FR" sz="90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Prod Partielle</a:t>
            </a:r>
          </a:p>
        </xdr:txBody>
      </xdr:sp>
    </xdr:grpSp>
    <xdr:clientData fPrintsWithSheet="0"/>
  </xdr:twoCellAnchor>
  <xdr:twoCellAnchor>
    <xdr:from>
      <xdr:col>5</xdr:col>
      <xdr:colOff>885825</xdr:colOff>
      <xdr:row>9</xdr:row>
      <xdr:rowOff>57151</xdr:rowOff>
    </xdr:from>
    <xdr:to>
      <xdr:col>5</xdr:col>
      <xdr:colOff>1228725</xdr:colOff>
      <xdr:row>11</xdr:row>
      <xdr:rowOff>28576</xdr:rowOff>
    </xdr:to>
    <xdr:pic macro="[0]!Print_FSaisi"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1647826"/>
          <a:ext cx="342900" cy="342900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561975</xdr:colOff>
      <xdr:row>27</xdr:row>
      <xdr:rowOff>19050</xdr:rowOff>
    </xdr:from>
    <xdr:to>
      <xdr:col>5</xdr:col>
      <xdr:colOff>942975</xdr:colOff>
      <xdr:row>29</xdr:row>
      <xdr:rowOff>38100</xdr:rowOff>
    </xdr:to>
    <xdr:pic macro="[0]!Backfromprod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duotone>
            <a:prstClr val="black"/>
            <a:srgbClr val="00B05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5" y="5819775"/>
          <a:ext cx="381000" cy="381000"/>
        </a:xfrm>
        <a:prstGeom prst="rect">
          <a:avLst/>
        </a:prstGeom>
      </xdr:spPr>
    </xdr:pic>
    <xdr:clientData fPrintsWithSheet="0"/>
  </xdr:twoCellAnchor>
  <xdr:twoCellAnchor>
    <xdr:from>
      <xdr:col>5</xdr:col>
      <xdr:colOff>426611</xdr:colOff>
      <xdr:row>26</xdr:row>
      <xdr:rowOff>133350</xdr:rowOff>
    </xdr:from>
    <xdr:to>
      <xdr:col>5</xdr:col>
      <xdr:colOff>1075026</xdr:colOff>
      <xdr:row>31</xdr:row>
      <xdr:rowOff>128475</xdr:rowOff>
    </xdr:to>
    <xdr:sp macro="[0]!Backfromprod" textlink="">
      <xdr:nvSpPr>
        <xdr:cNvPr id="12" name="Rectangle : coins arrondis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5970161" y="5753100"/>
          <a:ext cx="648415" cy="900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Prod</a:t>
          </a:r>
        </a:p>
        <a:p>
          <a:pPr algn="ctr"/>
          <a:r>
            <a:rPr lang="fr-FR" sz="900">
              <a:solidFill>
                <a:sysClr val="windowText" lastClr="000000"/>
              </a:solidFill>
              <a:latin typeface="Arial Narrow" panose="020B0606020202030204" pitchFamily="34" charset="0"/>
            </a:rPr>
            <a:t>Compléte</a:t>
          </a:r>
        </a:p>
      </xdr:txBody>
    </xdr:sp>
    <xdr:clientData fPrintsWithSheet="0"/>
  </xdr:twoCellAnchor>
  <xdr:twoCellAnchor>
    <xdr:from>
      <xdr:col>5</xdr:col>
      <xdr:colOff>838200</xdr:colOff>
      <xdr:row>11</xdr:row>
      <xdr:rowOff>123825</xdr:rowOff>
    </xdr:from>
    <xdr:to>
      <xdr:col>5</xdr:col>
      <xdr:colOff>1209676</xdr:colOff>
      <xdr:row>13</xdr:row>
      <xdr:rowOff>133351</xdr:rowOff>
    </xdr:to>
    <xdr:pic macro="[0]!Print_FSaisi">
      <xdr:nvPicPr>
        <xdr:cNvPr id="13" name="Image 12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2085975"/>
          <a:ext cx="371476" cy="371476"/>
        </a:xfrm>
        <a:prstGeom prst="rect">
          <a:avLst/>
        </a:prstGeom>
      </xdr:spPr>
    </xdr:pic>
    <xdr:clientData fLocksWithSheet="0" fPrintsWithSheet="0"/>
  </xdr:twoCellAnchor>
  <xdr:twoCellAnchor>
    <xdr:from>
      <xdr:col>5</xdr:col>
      <xdr:colOff>766762</xdr:colOff>
      <xdr:row>9</xdr:row>
      <xdr:rowOff>23811</xdr:rowOff>
    </xdr:from>
    <xdr:to>
      <xdr:col>5</xdr:col>
      <xdr:colOff>1342762</xdr:colOff>
      <xdr:row>11</xdr:row>
      <xdr:rowOff>84336</xdr:rowOff>
    </xdr:to>
    <xdr:sp macro="[0]!Mailcostumer" textlink="">
      <xdr:nvSpPr>
        <xdr:cNvPr id="14" name="Rectangle : coins arrondis 13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/>
      </xdr:nvSpPr>
      <xdr:spPr>
        <a:xfrm>
          <a:off x="6310312" y="1614486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Arial Narrow" panose="020B0606020202030204" pitchFamily="34" charset="0"/>
            </a:rPr>
            <a:t>Mail client</a:t>
          </a:r>
        </a:p>
      </xdr:txBody>
    </xdr:sp>
    <xdr:clientData fPrintsWithSheet="0"/>
  </xdr:twoCellAnchor>
  <xdr:twoCellAnchor>
    <xdr:from>
      <xdr:col>5</xdr:col>
      <xdr:colOff>766762</xdr:colOff>
      <xdr:row>11</xdr:row>
      <xdr:rowOff>95250</xdr:rowOff>
    </xdr:from>
    <xdr:to>
      <xdr:col>5</xdr:col>
      <xdr:colOff>1342762</xdr:colOff>
      <xdr:row>13</xdr:row>
      <xdr:rowOff>165300</xdr:rowOff>
    </xdr:to>
    <xdr:sp macro="[0]!Mailinterne" textlink="">
      <xdr:nvSpPr>
        <xdr:cNvPr id="15" name="Rectangle : coins arrondis 133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/>
      </xdr:nvSpPr>
      <xdr:spPr>
        <a:xfrm>
          <a:off x="6310312" y="2057400"/>
          <a:ext cx="576000" cy="432000"/>
        </a:xfrm>
        <a:prstGeom prst="roundRect">
          <a:avLst/>
        </a:prstGeom>
        <a:noFill/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800" baseline="0">
              <a:solidFill>
                <a:sysClr val="windowText" lastClr="000000"/>
              </a:solidFill>
              <a:latin typeface="Arial Narrow" panose="020B0606020202030204" pitchFamily="34" charset="0"/>
            </a:rPr>
            <a:t>Mail interne</a:t>
          </a:r>
          <a:endParaRPr lang="fr-FR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xdr:txBody>
    </xdr:sp>
    <xdr:clientData fPrintsWithSheet="0"/>
  </xdr:twoCellAnchor>
  <xdr:twoCellAnchor editAs="oneCell">
    <xdr:from>
      <xdr:col>0</xdr:col>
      <xdr:colOff>447675</xdr:colOff>
      <xdr:row>20</xdr:row>
      <xdr:rowOff>138113</xdr:rowOff>
    </xdr:from>
    <xdr:to>
      <xdr:col>0</xdr:col>
      <xdr:colOff>676246</xdr:colOff>
      <xdr:row>21</xdr:row>
      <xdr:rowOff>176184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32</xdr:row>
      <xdr:rowOff>135732</xdr:rowOff>
    </xdr:from>
    <xdr:to>
      <xdr:col>0</xdr:col>
      <xdr:colOff>676246</xdr:colOff>
      <xdr:row>33</xdr:row>
      <xdr:rowOff>173803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462414</xdr:colOff>
      <xdr:row>20</xdr:row>
      <xdr:rowOff>129830</xdr:rowOff>
    </xdr:from>
    <xdr:to>
      <xdr:col>4</xdr:col>
      <xdr:colOff>690571</xdr:colOff>
      <xdr:row>21</xdr:row>
      <xdr:rowOff>167901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2539" y="4635155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557213</xdr:colOff>
      <xdr:row>20</xdr:row>
      <xdr:rowOff>138113</xdr:rowOff>
    </xdr:from>
    <xdr:to>
      <xdr:col>1</xdr:col>
      <xdr:colOff>785784</xdr:colOff>
      <xdr:row>21</xdr:row>
      <xdr:rowOff>176184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263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3</xdr:col>
      <xdr:colOff>557213</xdr:colOff>
      <xdr:row>32</xdr:row>
      <xdr:rowOff>135732</xdr:rowOff>
    </xdr:from>
    <xdr:to>
      <xdr:col>3</xdr:col>
      <xdr:colOff>785784</xdr:colOff>
      <xdr:row>33</xdr:row>
      <xdr:rowOff>173803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8188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32</xdr:row>
      <xdr:rowOff>135732</xdr:rowOff>
    </xdr:from>
    <xdr:to>
      <xdr:col>2</xdr:col>
      <xdr:colOff>2194985</xdr:colOff>
      <xdr:row>33</xdr:row>
      <xdr:rowOff>173803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20</xdr:row>
      <xdr:rowOff>138113</xdr:rowOff>
    </xdr:from>
    <xdr:to>
      <xdr:col>2</xdr:col>
      <xdr:colOff>2194985</xdr:colOff>
      <xdr:row>21</xdr:row>
      <xdr:rowOff>176184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4643438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32</xdr:row>
      <xdr:rowOff>135732</xdr:rowOff>
    </xdr:from>
    <xdr:to>
      <xdr:col>5</xdr:col>
      <xdr:colOff>1171546</xdr:colOff>
      <xdr:row>33</xdr:row>
      <xdr:rowOff>173803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777154</xdr:colOff>
      <xdr:row>32</xdr:row>
      <xdr:rowOff>135732</xdr:rowOff>
    </xdr:from>
    <xdr:to>
      <xdr:col>2</xdr:col>
      <xdr:colOff>177050</xdr:colOff>
      <xdr:row>33</xdr:row>
      <xdr:rowOff>173803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204" y="6841332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1966621</xdr:colOff>
      <xdr:row>17</xdr:row>
      <xdr:rowOff>24019</xdr:rowOff>
    </xdr:from>
    <xdr:to>
      <xdr:col>2</xdr:col>
      <xdr:colOff>2194778</xdr:colOff>
      <xdr:row>17</xdr:row>
      <xdr:rowOff>252590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346" y="3557794"/>
          <a:ext cx="228157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7</xdr:row>
      <xdr:rowOff>19050</xdr:rowOff>
    </xdr:from>
    <xdr:to>
      <xdr:col>2</xdr:col>
      <xdr:colOff>2194985</xdr:colOff>
      <xdr:row>7</xdr:row>
      <xdr:rowOff>247621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113347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14</xdr:row>
      <xdr:rowOff>52180</xdr:rowOff>
    </xdr:from>
    <xdr:to>
      <xdr:col>2</xdr:col>
      <xdr:colOff>2194985</xdr:colOff>
      <xdr:row>14</xdr:row>
      <xdr:rowOff>280751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2557255"/>
          <a:ext cx="228571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1966414</xdr:colOff>
      <xdr:row>39</xdr:row>
      <xdr:rowOff>28575</xdr:rowOff>
    </xdr:from>
    <xdr:to>
      <xdr:col>2</xdr:col>
      <xdr:colOff>2194985</xdr:colOff>
      <xdr:row>39</xdr:row>
      <xdr:rowOff>257146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139" y="8067675"/>
          <a:ext cx="228571" cy="228571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61</xdr:row>
      <xdr:rowOff>339588</xdr:rowOff>
    </xdr:from>
    <xdr:to>
      <xdr:col>1</xdr:col>
      <xdr:colOff>786849</xdr:colOff>
      <xdr:row>63</xdr:row>
      <xdr:rowOff>82827</xdr:rowOff>
    </xdr:to>
    <xdr:sp macro="" textlink="">
      <xdr:nvSpPr>
        <xdr:cNvPr id="29" name="Flèche : droite ray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81001" y="13684113"/>
          <a:ext cx="1186898" cy="600489"/>
        </a:xfrm>
        <a:prstGeom prst="stripedRightArrow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arrondi au</a:t>
          </a:r>
        </a:p>
      </xdr:txBody>
    </xdr:sp>
    <xdr:clientData fPrintsWithSheet="0"/>
  </xdr:twoCellAnchor>
  <xdr:twoCellAnchor>
    <xdr:from>
      <xdr:col>0</xdr:col>
      <xdr:colOff>364435</xdr:colOff>
      <xdr:row>17</xdr:row>
      <xdr:rowOff>253447</xdr:rowOff>
    </xdr:from>
    <xdr:to>
      <xdr:col>1</xdr:col>
      <xdr:colOff>438978</xdr:colOff>
      <xdr:row>18</xdr:row>
      <xdr:rowOff>200438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64435" y="3787222"/>
          <a:ext cx="855593" cy="2327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Grammage</a:t>
          </a:r>
        </a:p>
      </xdr:txBody>
    </xdr:sp>
    <xdr:clientData/>
  </xdr:twoCellAnchor>
  <xdr:twoCellAnchor>
    <xdr:from>
      <xdr:col>3</xdr:col>
      <xdr:colOff>165652</xdr:colOff>
      <xdr:row>17</xdr:row>
      <xdr:rowOff>308112</xdr:rowOff>
    </xdr:from>
    <xdr:to>
      <xdr:col>5</xdr:col>
      <xdr:colOff>33130</xdr:colOff>
      <xdr:row>18</xdr:row>
      <xdr:rowOff>217003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156627" y="3822837"/>
          <a:ext cx="1420053" cy="213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Nombre de graines</a:t>
          </a:r>
        </a:p>
      </xdr:txBody>
    </xdr:sp>
    <xdr:clientData/>
  </xdr:twoCellAnchor>
  <xdr:twoCellAnchor>
    <xdr:from>
      <xdr:col>0</xdr:col>
      <xdr:colOff>0</xdr:colOff>
      <xdr:row>43</xdr:row>
      <xdr:rowOff>16566</xdr:rowOff>
    </xdr:from>
    <xdr:to>
      <xdr:col>2</xdr:col>
      <xdr:colOff>505238</xdr:colOff>
      <xdr:row>44</xdr:row>
      <xdr:rowOff>82826</xdr:rowOff>
    </xdr:to>
    <xdr:sp macro="" textlink="$F$44">
      <xdr:nvSpPr>
        <xdr:cNvPr id="32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8865291"/>
          <a:ext cx="2114963" cy="24723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/>
        <a:lstStyle/>
        <a:p>
          <a:pPr algn="l"/>
          <a:fld id="{74C60887-7386-4C95-9162-F52E0F21A3C1}" type="TxLink">
            <a:rPr lang="en-US" sz="1000" b="0" i="1" u="none" strike="noStrike">
              <a:solidFill>
                <a:schemeClr val="tx1">
                  <a:lumMod val="65000"/>
                  <a:lumOff val="35000"/>
                </a:schemeClr>
              </a:solidFill>
              <a:latin typeface="Arial"/>
              <a:cs typeface="Arial"/>
            </a:rPr>
            <a:pPr algn="l"/>
            <a:t>Retour vrac théorique 818,5</a:t>
          </a:fld>
          <a:endParaRPr lang="fr-FR" sz="1000" i="1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57150</xdr:rowOff>
        </xdr:from>
        <xdr:to>
          <xdr:col>7</xdr:col>
          <xdr:colOff>1171575</xdr:colOff>
          <xdr:row>5</xdr:row>
          <xdr:rowOff>95250</xdr:rowOff>
        </xdr:to>
        <xdr:sp macro="" textlink="">
          <xdr:nvSpPr>
            <xdr:cNvPr id="650241" name="Button 1" hidden="1">
              <a:extLst>
                <a:ext uri="{63B3BB69-23CF-44E3-9099-C40C66FF867C}">
                  <a14:compatExt spid="_x0000_s650241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7</xdr:row>
          <xdr:rowOff>19050</xdr:rowOff>
        </xdr:from>
        <xdr:to>
          <xdr:col>7</xdr:col>
          <xdr:colOff>1019175</xdr:colOff>
          <xdr:row>7</xdr:row>
          <xdr:rowOff>257175</xdr:rowOff>
        </xdr:to>
        <xdr:sp macro="" textlink="">
          <xdr:nvSpPr>
            <xdr:cNvPr id="650242" name="Button 2" hidden="1">
              <a:extLst>
                <a:ext uri="{63B3BB69-23CF-44E3-9099-C40C66FF867C}">
                  <a14:compatExt spid="_x0000_s650242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TBS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7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8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9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mments" Target="../comments10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11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12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13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omments" Target="../comments14.xml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omments" Target="../comments15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workbookViewId="0">
      <selection activeCell="D29" sqref="D29"/>
    </sheetView>
  </sheetViews>
  <sheetFormatPr baseColWidth="10" defaultRowHeight="15" x14ac:dyDescent="0.25"/>
  <sheetData>
    <row r="3" spans="2:2" x14ac:dyDescent="0.25">
      <c r="B3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84"/>
  <sheetViews>
    <sheetView workbookViewId="0">
      <pane ySplit="1" topLeftCell="A2" activePane="bottomLeft" state="frozen"/>
      <selection pane="bottomLeft" activeCell="A6" sqref="A6:AB6"/>
    </sheetView>
  </sheetViews>
  <sheetFormatPr baseColWidth="10" defaultRowHeight="15" x14ac:dyDescent="0.25"/>
  <cols>
    <col min="1" max="1" width="10.7109375" style="125" bestFit="1" customWidth="1"/>
    <col min="2" max="2" width="7.42578125" style="125" bestFit="1" customWidth="1"/>
    <col min="3" max="3" width="6" style="125" bestFit="1" customWidth="1"/>
    <col min="4" max="5" width="9.140625" style="125" bestFit="1" customWidth="1"/>
    <col min="6" max="6" width="6.42578125" style="125" bestFit="1" customWidth="1"/>
    <col min="7" max="7" width="51" style="127" customWidth="1"/>
    <col min="8" max="8" width="6.140625" style="125" bestFit="1" customWidth="1"/>
    <col min="9" max="9" width="11.140625" style="125" bestFit="1" customWidth="1"/>
    <col min="10" max="10" width="8.28515625" style="125" bestFit="1" customWidth="1"/>
    <col min="11" max="11" width="11.42578125" style="125"/>
    <col min="12" max="12" width="8.85546875" style="125" bestFit="1" customWidth="1"/>
    <col min="13" max="13" width="13" style="125" bestFit="1" customWidth="1"/>
    <col min="14" max="14" width="5.5703125" style="125" bestFit="1" customWidth="1"/>
    <col min="15" max="15" width="10.140625" style="125" bestFit="1" customWidth="1"/>
    <col min="16" max="16384" width="11.42578125" style="125"/>
  </cols>
  <sheetData>
    <row r="1" spans="1:34" ht="45" x14ac:dyDescent="0.25">
      <c r="A1" s="146" t="s">
        <v>134</v>
      </c>
      <c r="B1" s="146" t="s">
        <v>135</v>
      </c>
      <c r="C1" s="146" t="s">
        <v>136</v>
      </c>
      <c r="D1" s="128" t="s">
        <v>55</v>
      </c>
      <c r="E1" s="128" t="s">
        <v>56</v>
      </c>
      <c r="F1" s="128" t="s">
        <v>57</v>
      </c>
      <c r="G1" s="128" t="s">
        <v>58</v>
      </c>
      <c r="H1" s="128" t="s">
        <v>59</v>
      </c>
      <c r="I1" s="128" t="s">
        <v>60</v>
      </c>
      <c r="J1" s="128" t="s">
        <v>61</v>
      </c>
      <c r="K1" s="129" t="s">
        <v>62</v>
      </c>
      <c r="L1" s="129" t="s">
        <v>63</v>
      </c>
      <c r="M1" s="129" t="s">
        <v>64</v>
      </c>
      <c r="N1" s="129" t="s">
        <v>65</v>
      </c>
      <c r="O1" s="128" t="s">
        <v>66</v>
      </c>
      <c r="P1" s="128" t="s">
        <v>67</v>
      </c>
      <c r="Q1" s="128" t="s">
        <v>68</v>
      </c>
      <c r="R1" s="128" t="s">
        <v>69</v>
      </c>
      <c r="S1" s="128" t="s">
        <v>70</v>
      </c>
      <c r="T1" s="128" t="s">
        <v>71</v>
      </c>
      <c r="U1" s="128" t="s">
        <v>72</v>
      </c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ht="15.75" x14ac:dyDescent="0.25">
      <c r="A2" s="126">
        <v>44273</v>
      </c>
      <c r="B2" s="125" t="s">
        <v>2</v>
      </c>
      <c r="C2" s="148">
        <v>1</v>
      </c>
      <c r="D2" s="131" t="s">
        <v>73</v>
      </c>
      <c r="E2" s="132" t="s">
        <v>74</v>
      </c>
      <c r="F2" s="133" t="s">
        <v>75</v>
      </c>
      <c r="G2" s="134" t="s">
        <v>76</v>
      </c>
      <c r="H2" s="135">
        <v>2.41</v>
      </c>
      <c r="I2" s="136">
        <v>300</v>
      </c>
      <c r="J2" s="136">
        <v>0</v>
      </c>
      <c r="K2" s="137" t="s">
        <v>77</v>
      </c>
      <c r="L2" s="137" t="s">
        <v>78</v>
      </c>
      <c r="M2" s="137" t="s">
        <v>79</v>
      </c>
      <c r="N2" s="137">
        <v>2025</v>
      </c>
      <c r="O2" s="138">
        <v>150</v>
      </c>
      <c r="P2" s="130"/>
      <c r="Q2" s="130"/>
      <c r="R2" s="130"/>
      <c r="S2" s="130"/>
      <c r="T2" s="139"/>
      <c r="U2" s="140" t="s">
        <v>80</v>
      </c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</row>
    <row r="3" spans="1:34" ht="15.75" x14ac:dyDescent="0.25">
      <c r="A3" s="126">
        <v>44273</v>
      </c>
      <c r="B3" s="125" t="s">
        <v>2</v>
      </c>
      <c r="C3" s="148">
        <v>2</v>
      </c>
      <c r="D3" s="131" t="s">
        <v>73</v>
      </c>
      <c r="E3" s="132" t="s">
        <v>82</v>
      </c>
      <c r="F3" s="133" t="s">
        <v>83</v>
      </c>
      <c r="G3" s="134" t="s">
        <v>84</v>
      </c>
      <c r="H3" s="135">
        <v>60.17</v>
      </c>
      <c r="I3" s="136">
        <v>320</v>
      </c>
      <c r="J3" s="136"/>
      <c r="K3" s="137" t="s">
        <v>85</v>
      </c>
      <c r="L3" s="137" t="s">
        <v>78</v>
      </c>
      <c r="M3" s="137" t="s">
        <v>86</v>
      </c>
      <c r="N3" s="137">
        <v>2025</v>
      </c>
      <c r="O3" s="138">
        <v>5000</v>
      </c>
      <c r="P3" s="130"/>
      <c r="Q3" s="130"/>
      <c r="R3" s="130"/>
      <c r="S3" s="130"/>
      <c r="T3" s="139"/>
      <c r="U3" s="140" t="s">
        <v>80</v>
      </c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</row>
    <row r="4" spans="1:34" ht="25.5" x14ac:dyDescent="0.25">
      <c r="A4" s="126">
        <v>44273</v>
      </c>
      <c r="B4" s="125" t="s">
        <v>2</v>
      </c>
      <c r="C4" s="153" t="s">
        <v>124</v>
      </c>
      <c r="D4" s="131" t="s">
        <v>88</v>
      </c>
      <c r="E4" s="132" t="s">
        <v>89</v>
      </c>
      <c r="F4" s="133" t="s">
        <v>90</v>
      </c>
      <c r="G4" s="134" t="s">
        <v>91</v>
      </c>
      <c r="H4" s="135">
        <v>0.12</v>
      </c>
      <c r="I4" s="136">
        <v>650</v>
      </c>
      <c r="J4" s="136"/>
      <c r="K4" s="137" t="s">
        <v>92</v>
      </c>
      <c r="L4" s="137"/>
      <c r="M4" s="137" t="s">
        <v>93</v>
      </c>
      <c r="N4" s="137">
        <v>2025</v>
      </c>
      <c r="O4" s="138">
        <v>651</v>
      </c>
      <c r="P4" s="130">
        <v>0</v>
      </c>
      <c r="Q4" s="130">
        <v>150</v>
      </c>
      <c r="R4" s="130">
        <v>250</v>
      </c>
      <c r="S4" s="130"/>
      <c r="T4" s="139">
        <v>0</v>
      </c>
      <c r="U4" s="140" t="s">
        <v>94</v>
      </c>
      <c r="V4" s="141">
        <v>0</v>
      </c>
      <c r="W4" s="141"/>
      <c r="X4" s="141"/>
      <c r="Y4" s="141"/>
      <c r="Z4" s="141"/>
      <c r="AA4" s="141"/>
      <c r="AB4" s="141"/>
      <c r="AC4" s="141"/>
      <c r="AD4" s="143">
        <v>44306</v>
      </c>
      <c r="AE4" s="141"/>
      <c r="AF4" s="143"/>
      <c r="AG4" s="141"/>
      <c r="AH4" s="141"/>
    </row>
    <row r="5" spans="1:34" ht="25.5" x14ac:dyDescent="0.25">
      <c r="A5" s="126">
        <v>44273</v>
      </c>
      <c r="B5" s="125" t="s">
        <v>2</v>
      </c>
      <c r="C5" s="148" t="s">
        <v>147</v>
      </c>
      <c r="D5" s="131" t="s">
        <v>88</v>
      </c>
      <c r="E5" s="132" t="s">
        <v>89</v>
      </c>
      <c r="F5" s="133" t="s">
        <v>90</v>
      </c>
      <c r="G5" s="134" t="s">
        <v>91</v>
      </c>
      <c r="H5" s="135">
        <v>0.12</v>
      </c>
      <c r="I5" s="136">
        <v>400</v>
      </c>
      <c r="J5" s="136"/>
      <c r="K5" s="137" t="s">
        <v>92</v>
      </c>
      <c r="L5" s="137"/>
      <c r="M5" s="137" t="s">
        <v>93</v>
      </c>
      <c r="N5" s="137">
        <v>2025</v>
      </c>
      <c r="O5" s="138">
        <v>651</v>
      </c>
      <c r="P5" s="130">
        <v>0</v>
      </c>
      <c r="Q5" s="130">
        <v>150</v>
      </c>
      <c r="R5" s="130">
        <v>250</v>
      </c>
      <c r="S5" s="130"/>
      <c r="T5" s="139">
        <v>0</v>
      </c>
      <c r="U5" s="140" t="s">
        <v>94</v>
      </c>
      <c r="V5" s="141">
        <v>0</v>
      </c>
      <c r="W5" s="141"/>
      <c r="X5" s="141"/>
      <c r="Y5" s="141"/>
      <c r="Z5" s="141"/>
      <c r="AA5" s="141"/>
      <c r="AB5" s="141"/>
      <c r="AC5" s="141"/>
      <c r="AD5" s="143"/>
      <c r="AE5" s="141"/>
      <c r="AF5" s="143"/>
      <c r="AG5" s="141"/>
      <c r="AH5" s="141"/>
    </row>
    <row r="6" spans="1:34" ht="25.5" x14ac:dyDescent="0.25">
      <c r="A6" s="126">
        <v>44273</v>
      </c>
      <c r="B6" s="125" t="s">
        <v>2</v>
      </c>
      <c r="C6" s="148" t="s">
        <v>147</v>
      </c>
      <c r="D6" s="131" t="s">
        <v>88</v>
      </c>
      <c r="E6" s="132" t="s">
        <v>89</v>
      </c>
      <c r="F6" s="133" t="s">
        <v>90</v>
      </c>
      <c r="G6" s="134" t="s">
        <v>91</v>
      </c>
      <c r="H6" s="135">
        <v>0.12</v>
      </c>
      <c r="I6" s="136">
        <v>400</v>
      </c>
      <c r="J6" s="136"/>
      <c r="K6" s="137" t="s">
        <v>92</v>
      </c>
      <c r="L6" s="137"/>
      <c r="M6" s="137" t="s">
        <v>93</v>
      </c>
      <c r="N6" s="137">
        <v>2025</v>
      </c>
      <c r="O6" s="138">
        <v>651</v>
      </c>
      <c r="P6" s="130">
        <v>0</v>
      </c>
      <c r="Q6" s="130">
        <v>150</v>
      </c>
      <c r="R6" s="130">
        <v>250</v>
      </c>
      <c r="S6" s="130"/>
      <c r="T6" s="139">
        <v>0</v>
      </c>
      <c r="U6" s="140" t="s">
        <v>94</v>
      </c>
      <c r="V6" s="141">
        <v>0</v>
      </c>
      <c r="W6" s="141"/>
      <c r="X6" s="141"/>
      <c r="Y6" s="141"/>
      <c r="Z6" s="141"/>
      <c r="AA6" s="141"/>
      <c r="AB6" s="141"/>
      <c r="AC6" s="141"/>
      <c r="AD6" s="141"/>
      <c r="AE6" s="141"/>
      <c r="AF6" s="143"/>
      <c r="AG6" s="141"/>
      <c r="AH6" s="141"/>
    </row>
    <row r="7" spans="1:34" ht="25.5" x14ac:dyDescent="0.25">
      <c r="A7" s="126">
        <v>44273</v>
      </c>
      <c r="B7" s="125" t="s">
        <v>2</v>
      </c>
      <c r="C7" s="148" t="s">
        <v>125</v>
      </c>
      <c r="D7" s="131" t="s">
        <v>88</v>
      </c>
      <c r="E7" s="132" t="s">
        <v>89</v>
      </c>
      <c r="F7" s="133" t="s">
        <v>90</v>
      </c>
      <c r="G7" s="134" t="s">
        <v>91</v>
      </c>
      <c r="H7" s="135">
        <v>0.12</v>
      </c>
      <c r="I7" s="136"/>
      <c r="J7" s="136">
        <v>600</v>
      </c>
      <c r="K7" s="137" t="s">
        <v>92</v>
      </c>
      <c r="L7" s="137"/>
      <c r="M7" s="137" t="s">
        <v>93</v>
      </c>
      <c r="N7" s="137">
        <v>2025</v>
      </c>
      <c r="O7" s="138">
        <v>651</v>
      </c>
      <c r="P7" s="130"/>
      <c r="Q7" s="130"/>
      <c r="R7" s="130"/>
      <c r="S7" s="130"/>
      <c r="T7" s="139"/>
      <c r="U7" s="140" t="s">
        <v>94</v>
      </c>
      <c r="V7" s="141"/>
      <c r="W7" s="141"/>
      <c r="X7" s="141"/>
      <c r="Y7" s="141"/>
      <c r="Z7" s="141"/>
      <c r="AA7" s="141"/>
      <c r="AB7" s="141"/>
      <c r="AC7" s="143"/>
      <c r="AD7" s="141"/>
      <c r="AE7" s="141"/>
      <c r="AF7" s="141"/>
      <c r="AG7" s="141"/>
      <c r="AH7" s="141"/>
    </row>
    <row r="8" spans="1:34" ht="15.75" x14ac:dyDescent="0.25">
      <c r="A8" s="126">
        <v>44273</v>
      </c>
      <c r="B8" s="125" t="s">
        <v>2</v>
      </c>
      <c r="C8" s="148">
        <v>4</v>
      </c>
      <c r="D8" s="131" t="s">
        <v>88</v>
      </c>
      <c r="E8" s="132" t="s">
        <v>95</v>
      </c>
      <c r="F8" s="133" t="s">
        <v>96</v>
      </c>
      <c r="G8" s="134" t="s">
        <v>97</v>
      </c>
      <c r="H8" s="135">
        <v>1.34</v>
      </c>
      <c r="I8" s="136">
        <v>700</v>
      </c>
      <c r="J8" s="136">
        <v>0</v>
      </c>
      <c r="K8" s="137" t="s">
        <v>98</v>
      </c>
      <c r="L8" s="137"/>
      <c r="M8" s="137" t="s">
        <v>99</v>
      </c>
      <c r="N8" s="137">
        <v>2025</v>
      </c>
      <c r="O8" s="138">
        <v>899</v>
      </c>
      <c r="P8" s="130"/>
      <c r="Q8" s="130"/>
      <c r="R8" s="130"/>
      <c r="S8" s="130"/>
      <c r="T8" s="139"/>
      <c r="U8" s="140"/>
      <c r="V8" s="141"/>
      <c r="W8" s="141"/>
      <c r="X8" s="141"/>
      <c r="Y8" s="141"/>
      <c r="Z8" s="141"/>
      <c r="AA8" s="141"/>
      <c r="AB8" s="141"/>
      <c r="AC8" s="141"/>
      <c r="AD8" s="143"/>
      <c r="AE8" s="141"/>
      <c r="AF8" s="143"/>
      <c r="AG8" s="141"/>
      <c r="AH8" s="141"/>
    </row>
    <row r="9" spans="1:34" ht="25.5" x14ac:dyDescent="0.25">
      <c r="A9" s="126">
        <v>44273</v>
      </c>
      <c r="B9" s="125" t="s">
        <v>2</v>
      </c>
      <c r="C9" s="148" t="s">
        <v>126</v>
      </c>
      <c r="D9" s="131" t="s">
        <v>88</v>
      </c>
      <c r="E9" s="132" t="s">
        <v>100</v>
      </c>
      <c r="F9" s="133" t="s">
        <v>101</v>
      </c>
      <c r="G9" s="134" t="s">
        <v>102</v>
      </c>
      <c r="H9" s="135">
        <v>3.24</v>
      </c>
      <c r="I9" s="136">
        <v>1300</v>
      </c>
      <c r="J9" s="136"/>
      <c r="K9" s="137" t="s">
        <v>103</v>
      </c>
      <c r="L9" s="137" t="s">
        <v>104</v>
      </c>
      <c r="M9" s="137" t="s">
        <v>79</v>
      </c>
      <c r="N9" s="137">
        <v>2025</v>
      </c>
      <c r="O9" s="138">
        <v>1767</v>
      </c>
      <c r="P9" s="130"/>
      <c r="Q9" s="130"/>
      <c r="R9" s="130"/>
      <c r="S9" s="130"/>
      <c r="T9" s="139"/>
      <c r="U9" s="140" t="s">
        <v>94</v>
      </c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3"/>
      <c r="AG9" s="141"/>
      <c r="AH9" s="141"/>
    </row>
    <row r="10" spans="1:34" ht="25.5" x14ac:dyDescent="0.25">
      <c r="A10" s="126">
        <v>44273</v>
      </c>
      <c r="B10" s="125" t="s">
        <v>2</v>
      </c>
      <c r="C10" s="148" t="s">
        <v>127</v>
      </c>
      <c r="D10" s="131" t="s">
        <v>88</v>
      </c>
      <c r="E10" s="132" t="s">
        <v>100</v>
      </c>
      <c r="F10" s="133" t="s">
        <v>101</v>
      </c>
      <c r="G10" s="134" t="s">
        <v>102</v>
      </c>
      <c r="H10" s="135">
        <v>3.24</v>
      </c>
      <c r="I10" s="136"/>
      <c r="J10" s="136">
        <v>1300</v>
      </c>
      <c r="K10" s="137" t="s">
        <v>103</v>
      </c>
      <c r="L10" s="137" t="s">
        <v>104</v>
      </c>
      <c r="M10" s="137" t="s">
        <v>79</v>
      </c>
      <c r="N10" s="137">
        <v>2025</v>
      </c>
      <c r="O10" s="138">
        <v>1767</v>
      </c>
      <c r="P10" s="130"/>
      <c r="Q10" s="130"/>
      <c r="R10" s="130"/>
      <c r="S10" s="130"/>
      <c r="T10" s="139"/>
      <c r="U10" s="140" t="s">
        <v>94</v>
      </c>
      <c r="V10" s="141"/>
      <c r="W10" s="141"/>
      <c r="X10" s="141"/>
      <c r="Y10" s="141"/>
      <c r="Z10" s="141"/>
      <c r="AA10" s="141"/>
      <c r="AB10" s="141"/>
      <c r="AC10" s="141"/>
      <c r="AD10" s="143"/>
      <c r="AE10" s="141"/>
      <c r="AF10" s="143"/>
      <c r="AG10" s="141"/>
      <c r="AH10" s="141"/>
    </row>
    <row r="11" spans="1:34" ht="25.5" x14ac:dyDescent="0.25">
      <c r="A11" s="126">
        <v>44273</v>
      </c>
      <c r="B11" s="125" t="s">
        <v>2</v>
      </c>
      <c r="C11" s="148" t="s">
        <v>128</v>
      </c>
      <c r="D11" s="131" t="s">
        <v>88</v>
      </c>
      <c r="E11" s="132" t="s">
        <v>105</v>
      </c>
      <c r="F11" s="133" t="s">
        <v>106</v>
      </c>
      <c r="G11" s="134" t="s">
        <v>107</v>
      </c>
      <c r="H11" s="135">
        <v>2.75</v>
      </c>
      <c r="I11" s="136">
        <v>600</v>
      </c>
      <c r="J11" s="136"/>
      <c r="K11" s="137" t="s">
        <v>108</v>
      </c>
      <c r="L11" s="137" t="s">
        <v>104</v>
      </c>
      <c r="M11" s="137" t="s">
        <v>79</v>
      </c>
      <c r="N11" s="137">
        <v>2025</v>
      </c>
      <c r="O11" s="138">
        <v>2830</v>
      </c>
      <c r="P11" s="130"/>
      <c r="Q11" s="130"/>
      <c r="R11" s="130"/>
      <c r="S11" s="130"/>
      <c r="T11" s="139"/>
      <c r="U11" s="140" t="s">
        <v>94</v>
      </c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3"/>
      <c r="AG11" s="141"/>
      <c r="AH11" s="141"/>
    </row>
    <row r="12" spans="1:34" ht="25.5" x14ac:dyDescent="0.25">
      <c r="A12" s="126">
        <v>44273</v>
      </c>
      <c r="B12" s="125" t="s">
        <v>2</v>
      </c>
      <c r="C12" s="148" t="s">
        <v>129</v>
      </c>
      <c r="D12" s="131" t="s">
        <v>88</v>
      </c>
      <c r="E12" s="132" t="s">
        <v>105</v>
      </c>
      <c r="F12" s="133" t="s">
        <v>106</v>
      </c>
      <c r="G12" s="134" t="s">
        <v>107</v>
      </c>
      <c r="H12" s="135">
        <v>2.75</v>
      </c>
      <c r="I12" s="136"/>
      <c r="J12" s="136">
        <v>1300</v>
      </c>
      <c r="K12" s="137" t="s">
        <v>108</v>
      </c>
      <c r="L12" s="137" t="s">
        <v>104</v>
      </c>
      <c r="M12" s="137" t="s">
        <v>79</v>
      </c>
      <c r="N12" s="137">
        <v>2025</v>
      </c>
      <c r="O12" s="138">
        <v>2830</v>
      </c>
      <c r="P12" s="130"/>
      <c r="R12" s="130"/>
      <c r="S12" s="130"/>
      <c r="T12" s="139"/>
      <c r="U12" s="140" t="s">
        <v>94</v>
      </c>
      <c r="V12" s="143"/>
      <c r="W12" s="143"/>
      <c r="X12" s="143"/>
      <c r="Y12" s="143"/>
      <c r="Z12" s="143"/>
      <c r="AA12" s="143"/>
      <c r="AB12" s="143"/>
      <c r="AC12" s="141"/>
      <c r="AD12" s="141"/>
      <c r="AE12" s="141"/>
      <c r="AF12" s="141"/>
      <c r="AG12" s="141"/>
      <c r="AH12" s="141"/>
    </row>
    <row r="13" spans="1:34" ht="25.5" x14ac:dyDescent="0.25">
      <c r="A13" s="126">
        <v>44273</v>
      </c>
      <c r="B13" s="125" t="s">
        <v>2</v>
      </c>
      <c r="C13" s="148" t="s">
        <v>130</v>
      </c>
      <c r="D13" s="131" t="s">
        <v>88</v>
      </c>
      <c r="E13" s="132" t="s">
        <v>109</v>
      </c>
      <c r="F13" s="133" t="s">
        <v>110</v>
      </c>
      <c r="G13" s="134" t="s">
        <v>111</v>
      </c>
      <c r="H13" s="135">
        <v>2.4500000000000002</v>
      </c>
      <c r="I13" s="136">
        <v>700</v>
      </c>
      <c r="J13" s="136"/>
      <c r="K13" s="137" t="s">
        <v>112</v>
      </c>
      <c r="L13" s="137" t="s">
        <v>104</v>
      </c>
      <c r="M13" s="137" t="s">
        <v>79</v>
      </c>
      <c r="N13" s="137">
        <v>2025</v>
      </c>
      <c r="O13" s="138">
        <v>3714</v>
      </c>
      <c r="P13" s="130"/>
      <c r="Q13" s="130"/>
      <c r="R13" s="130"/>
      <c r="S13" s="130"/>
      <c r="T13" s="139"/>
      <c r="U13" s="140" t="s">
        <v>94</v>
      </c>
      <c r="V13" s="141"/>
      <c r="W13" s="141"/>
      <c r="X13" s="141"/>
      <c r="Y13" s="141"/>
      <c r="Z13" s="141"/>
      <c r="AA13" s="141"/>
      <c r="AB13" s="141"/>
      <c r="AC13" s="40"/>
      <c r="AD13" s="40"/>
      <c r="AE13" s="40"/>
      <c r="AF13" s="40"/>
      <c r="AG13" s="40"/>
      <c r="AH13" s="40"/>
    </row>
    <row r="14" spans="1:34" ht="25.5" x14ac:dyDescent="0.25">
      <c r="A14" s="126">
        <v>44273</v>
      </c>
      <c r="B14" s="125" t="s">
        <v>2</v>
      </c>
      <c r="C14" s="148" t="s">
        <v>131</v>
      </c>
      <c r="D14" s="131" t="s">
        <v>88</v>
      </c>
      <c r="E14" s="132" t="s">
        <v>109</v>
      </c>
      <c r="F14" s="133" t="s">
        <v>110</v>
      </c>
      <c r="G14" s="134" t="s">
        <v>111</v>
      </c>
      <c r="H14" s="135">
        <v>2.4500000000000002</v>
      </c>
      <c r="I14" s="136"/>
      <c r="J14" s="136">
        <v>1300</v>
      </c>
      <c r="K14" s="137" t="s">
        <v>112</v>
      </c>
      <c r="L14" s="137" t="s">
        <v>104</v>
      </c>
      <c r="M14" s="137" t="s">
        <v>79</v>
      </c>
      <c r="N14" s="137">
        <v>2025</v>
      </c>
      <c r="O14" s="138">
        <v>3714</v>
      </c>
      <c r="P14" s="130"/>
      <c r="Q14" s="130"/>
      <c r="R14" s="130"/>
      <c r="S14" s="130"/>
      <c r="T14" s="139"/>
      <c r="U14" s="140" t="s">
        <v>94</v>
      </c>
      <c r="V14" s="141"/>
      <c r="W14" s="141"/>
      <c r="X14" s="141"/>
      <c r="Y14" s="141"/>
      <c r="Z14" s="141"/>
      <c r="AA14" s="141"/>
      <c r="AB14" s="141"/>
      <c r="AC14" s="40"/>
      <c r="AD14" s="40"/>
      <c r="AE14" s="40"/>
      <c r="AF14" s="40"/>
      <c r="AG14" s="40"/>
      <c r="AH14" s="40"/>
    </row>
    <row r="15" spans="1:34" ht="25.5" x14ac:dyDescent="0.25">
      <c r="A15" s="126">
        <v>44273</v>
      </c>
      <c r="B15" s="125" t="s">
        <v>2</v>
      </c>
      <c r="C15" s="148">
        <v>8</v>
      </c>
      <c r="D15" s="131" t="s">
        <v>88</v>
      </c>
      <c r="E15" s="132" t="s">
        <v>113</v>
      </c>
      <c r="F15" s="133" t="s">
        <v>114</v>
      </c>
      <c r="G15" s="134" t="s">
        <v>115</v>
      </c>
      <c r="H15" s="135">
        <v>1.3</v>
      </c>
      <c r="I15" s="136">
        <v>500</v>
      </c>
      <c r="J15" s="136">
        <v>0</v>
      </c>
      <c r="K15" s="137" t="s">
        <v>116</v>
      </c>
      <c r="L15" s="137" t="s">
        <v>117</v>
      </c>
      <c r="M15" s="137" t="s">
        <v>118</v>
      </c>
      <c r="N15" s="137">
        <v>2025</v>
      </c>
      <c r="O15" s="138">
        <v>447</v>
      </c>
      <c r="P15" s="130"/>
      <c r="Q15" s="130"/>
      <c r="R15" s="130"/>
      <c r="S15" s="130"/>
      <c r="T15" s="139"/>
      <c r="U15" s="140" t="s">
        <v>94</v>
      </c>
      <c r="V15" s="141"/>
      <c r="W15" s="141"/>
      <c r="X15" s="141"/>
      <c r="Y15" s="141"/>
      <c r="Z15" s="141"/>
      <c r="AA15" s="141"/>
      <c r="AB15" s="141"/>
      <c r="AC15" s="40"/>
      <c r="AD15" s="40"/>
      <c r="AE15" s="40"/>
      <c r="AF15" s="40"/>
      <c r="AG15" s="40"/>
      <c r="AH15" s="40"/>
    </row>
    <row r="16" spans="1:34" ht="25.5" x14ac:dyDescent="0.25">
      <c r="A16" s="126">
        <v>44273</v>
      </c>
      <c r="B16" s="125" t="s">
        <v>2</v>
      </c>
      <c r="C16" s="148" t="s">
        <v>132</v>
      </c>
      <c r="D16" s="131" t="s">
        <v>88</v>
      </c>
      <c r="E16" s="132" t="s">
        <v>119</v>
      </c>
      <c r="F16" s="133" t="s">
        <v>120</v>
      </c>
      <c r="G16" s="134" t="s">
        <v>121</v>
      </c>
      <c r="H16" s="135">
        <v>2.38</v>
      </c>
      <c r="I16" s="136">
        <v>1000</v>
      </c>
      <c r="J16" s="136"/>
      <c r="K16" s="137" t="s">
        <v>122</v>
      </c>
      <c r="L16" s="137" t="s">
        <v>104</v>
      </c>
      <c r="M16" s="137" t="s">
        <v>79</v>
      </c>
      <c r="N16" s="137">
        <v>2025</v>
      </c>
      <c r="O16" s="138">
        <v>878</v>
      </c>
      <c r="P16" s="130"/>
      <c r="Q16" s="130"/>
      <c r="R16" s="130"/>
      <c r="S16" s="130"/>
      <c r="T16" s="139"/>
      <c r="U16" s="140" t="s">
        <v>94</v>
      </c>
      <c r="V16" s="141"/>
      <c r="W16" s="141"/>
      <c r="X16" s="141"/>
      <c r="Y16" s="141"/>
      <c r="Z16" s="141"/>
      <c r="AA16" s="141"/>
      <c r="AB16" s="141"/>
      <c r="AC16" s="40"/>
      <c r="AD16" s="40"/>
      <c r="AE16" s="40"/>
      <c r="AF16" s="40"/>
      <c r="AG16" s="40"/>
      <c r="AH16" s="40"/>
    </row>
    <row r="17" spans="1:34" ht="25.5" x14ac:dyDescent="0.25">
      <c r="A17" s="126">
        <v>44273</v>
      </c>
      <c r="B17" s="125" t="s">
        <v>2</v>
      </c>
      <c r="C17" s="148" t="s">
        <v>133</v>
      </c>
      <c r="D17" s="131" t="s">
        <v>88</v>
      </c>
      <c r="E17" s="132" t="s">
        <v>119</v>
      </c>
      <c r="F17" s="133" t="s">
        <v>120</v>
      </c>
      <c r="G17" s="134" t="s">
        <v>121</v>
      </c>
      <c r="H17" s="135">
        <v>2.38</v>
      </c>
      <c r="I17" s="136"/>
      <c r="J17" s="136">
        <v>500</v>
      </c>
      <c r="K17" s="137" t="s">
        <v>122</v>
      </c>
      <c r="L17" s="137" t="s">
        <v>104</v>
      </c>
      <c r="M17" s="137" t="s">
        <v>79</v>
      </c>
      <c r="N17" s="137">
        <v>2025</v>
      </c>
      <c r="O17" s="138">
        <v>878</v>
      </c>
      <c r="P17" s="130"/>
      <c r="Q17" s="130"/>
      <c r="R17" s="130"/>
      <c r="S17" s="130"/>
      <c r="T17" s="139"/>
      <c r="U17" s="140" t="s">
        <v>94</v>
      </c>
      <c r="V17" s="141"/>
      <c r="W17" s="141"/>
      <c r="X17" s="141"/>
      <c r="Y17" s="141"/>
      <c r="Z17" s="141"/>
      <c r="AA17" s="141"/>
      <c r="AB17" s="141"/>
      <c r="AC17" s="40"/>
      <c r="AD17" s="40"/>
      <c r="AE17" s="40"/>
      <c r="AF17" s="40"/>
      <c r="AG17" s="40"/>
      <c r="AH17" s="40"/>
    </row>
    <row r="18" spans="1:34" x14ac:dyDescent="0.25">
      <c r="A18" s="126"/>
      <c r="C18" s="147"/>
      <c r="D18" s="40"/>
      <c r="E18" s="40"/>
      <c r="F18" s="40"/>
      <c r="G18" s="142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</row>
    <row r="19" spans="1:34" x14ac:dyDescent="0.25">
      <c r="A19" s="126"/>
      <c r="C19" s="147"/>
      <c r="D19" s="40"/>
      <c r="E19" s="40"/>
      <c r="F19" s="40"/>
      <c r="G19" s="142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</row>
    <row r="20" spans="1:34" x14ac:dyDescent="0.25">
      <c r="A20" s="126"/>
      <c r="C20" s="147"/>
      <c r="D20" s="40"/>
      <c r="E20" s="40"/>
      <c r="F20" s="40"/>
      <c r="G20" s="142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x14ac:dyDescent="0.25">
      <c r="A21" s="126"/>
      <c r="C21" s="147"/>
      <c r="D21" s="40"/>
      <c r="E21" s="40"/>
      <c r="F21" s="40"/>
      <c r="G21" s="142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</row>
    <row r="22" spans="1:34" x14ac:dyDescent="0.25">
      <c r="A22" s="126"/>
      <c r="C22" s="147"/>
      <c r="D22" s="40"/>
      <c r="E22" s="40"/>
      <c r="F22" s="40"/>
      <c r="G22" s="142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</row>
    <row r="23" spans="1:34" x14ac:dyDescent="0.25">
      <c r="A23" s="126"/>
      <c r="C23" s="147"/>
      <c r="D23" s="40"/>
      <c r="E23" s="40"/>
      <c r="F23" s="40"/>
      <c r="G23" s="142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</row>
    <row r="24" spans="1:34" x14ac:dyDescent="0.25">
      <c r="A24" s="126"/>
      <c r="C24" s="147"/>
      <c r="D24" s="40"/>
      <c r="E24" s="40"/>
      <c r="F24" s="40"/>
      <c r="G24" s="142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</row>
    <row r="25" spans="1:34" x14ac:dyDescent="0.25">
      <c r="A25" s="126"/>
      <c r="C25" s="147"/>
      <c r="D25" s="40"/>
      <c r="E25" s="40"/>
      <c r="F25" s="40"/>
      <c r="G25" s="142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</row>
    <row r="26" spans="1:34" x14ac:dyDescent="0.25">
      <c r="A26" s="126"/>
      <c r="C26" s="147"/>
      <c r="D26" s="40"/>
      <c r="E26" s="40"/>
      <c r="F26" s="40"/>
      <c r="G26" s="142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</row>
    <row r="27" spans="1:34" x14ac:dyDescent="0.25">
      <c r="A27" s="126"/>
      <c r="C27" s="147"/>
      <c r="D27" s="40"/>
      <c r="E27" s="40"/>
      <c r="F27" s="40"/>
      <c r="G27" s="142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</row>
    <row r="28" spans="1:34" x14ac:dyDescent="0.25">
      <c r="A28" s="126"/>
      <c r="C28" s="147"/>
      <c r="D28" s="40"/>
      <c r="E28" s="40"/>
      <c r="F28" s="40"/>
      <c r="G28" s="142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</row>
    <row r="29" spans="1:34" x14ac:dyDescent="0.25">
      <c r="C29" s="147"/>
      <c r="D29" s="40"/>
      <c r="E29" s="40"/>
      <c r="F29" s="40"/>
      <c r="G29" s="142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x14ac:dyDescent="0.25">
      <c r="C30" s="147"/>
      <c r="D30" s="40"/>
      <c r="E30" s="40"/>
      <c r="F30" s="40"/>
      <c r="G30" s="142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</row>
    <row r="31" spans="1:34" x14ac:dyDescent="0.25">
      <c r="C31" s="147"/>
      <c r="D31" s="40"/>
      <c r="E31" s="40"/>
      <c r="F31" s="40"/>
      <c r="G31" s="142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</row>
    <row r="32" spans="1:34" x14ac:dyDescent="0.25">
      <c r="C32" s="147"/>
      <c r="D32" s="40"/>
      <c r="E32" s="40"/>
      <c r="F32" s="40"/>
      <c r="G32" s="142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</row>
    <row r="33" spans="3:34" x14ac:dyDescent="0.25">
      <c r="C33" s="147"/>
      <c r="D33" s="40"/>
      <c r="E33" s="40"/>
      <c r="F33" s="40"/>
      <c r="G33" s="142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</row>
    <row r="34" spans="3:34" x14ac:dyDescent="0.25">
      <c r="C34" s="147"/>
      <c r="D34" s="40"/>
      <c r="E34" s="40"/>
      <c r="F34" s="40"/>
      <c r="G34" s="142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</row>
    <row r="35" spans="3:34" x14ac:dyDescent="0.25">
      <c r="C35" s="147"/>
      <c r="D35" s="40"/>
      <c r="E35" s="40"/>
      <c r="F35" s="40"/>
      <c r="G35" s="142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</row>
    <row r="36" spans="3:34" x14ac:dyDescent="0.25">
      <c r="C36" s="147"/>
      <c r="D36" s="40"/>
      <c r="E36" s="40"/>
      <c r="F36" s="40"/>
      <c r="G36" s="142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</row>
    <row r="37" spans="3:34" x14ac:dyDescent="0.25">
      <c r="C37" s="147"/>
      <c r="D37" s="40"/>
      <c r="E37" s="40"/>
      <c r="F37" s="40"/>
      <c r="G37" s="142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</row>
    <row r="38" spans="3:34" x14ac:dyDescent="0.25">
      <c r="C38" s="147"/>
      <c r="D38" s="40"/>
      <c r="E38" s="40"/>
      <c r="F38" s="40"/>
      <c r="G38" s="142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</row>
    <row r="39" spans="3:34" x14ac:dyDescent="0.25">
      <c r="C39" s="147"/>
      <c r="D39" s="40"/>
      <c r="E39" s="40"/>
      <c r="F39" s="40"/>
      <c r="G39" s="142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</row>
    <row r="40" spans="3:34" x14ac:dyDescent="0.25">
      <c r="C40" s="147"/>
      <c r="D40" s="40"/>
      <c r="E40" s="40"/>
      <c r="F40" s="40"/>
      <c r="G40" s="142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</row>
    <row r="41" spans="3:34" x14ac:dyDescent="0.25">
      <c r="C41" s="147"/>
      <c r="D41" s="40"/>
      <c r="E41" s="40"/>
      <c r="F41" s="40"/>
      <c r="G41" s="142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</row>
    <row r="42" spans="3:34" x14ac:dyDescent="0.25">
      <c r="C42" s="147"/>
      <c r="D42" s="40"/>
      <c r="E42" s="40"/>
      <c r="F42" s="40"/>
      <c r="G42" s="142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</row>
    <row r="43" spans="3:34" x14ac:dyDescent="0.25">
      <c r="C43" s="147"/>
      <c r="D43" s="40"/>
      <c r="E43" s="40"/>
      <c r="F43" s="40"/>
      <c r="G43" s="142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</row>
    <row r="44" spans="3:34" x14ac:dyDescent="0.25">
      <c r="C44" s="147"/>
      <c r="D44" s="40"/>
      <c r="E44" s="40"/>
      <c r="F44" s="40"/>
      <c r="G44" s="142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3:34" x14ac:dyDescent="0.25">
      <c r="C45" s="147"/>
      <c r="D45" s="40"/>
      <c r="E45" s="40"/>
      <c r="F45" s="40"/>
      <c r="G45" s="142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</row>
    <row r="46" spans="3:34" x14ac:dyDescent="0.25">
      <c r="C46" s="147"/>
      <c r="D46" s="40"/>
      <c r="E46" s="40"/>
      <c r="F46" s="40"/>
      <c r="G46" s="142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</row>
    <row r="47" spans="3:34" x14ac:dyDescent="0.25">
      <c r="C47" s="147"/>
      <c r="D47" s="40"/>
      <c r="E47" s="40"/>
      <c r="F47" s="40"/>
      <c r="G47" s="142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</row>
    <row r="48" spans="3:34" x14ac:dyDescent="0.25">
      <c r="C48" s="147"/>
      <c r="D48" s="40"/>
      <c r="E48" s="40"/>
      <c r="F48" s="40"/>
      <c r="G48" s="142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</row>
    <row r="49" spans="3:28" x14ac:dyDescent="0.25">
      <c r="C49" s="147"/>
      <c r="D49" s="40"/>
      <c r="E49" s="40"/>
      <c r="F49" s="40"/>
      <c r="G49" s="142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</row>
    <row r="50" spans="3:28" x14ac:dyDescent="0.25">
      <c r="C50" s="147"/>
      <c r="D50" s="40"/>
      <c r="E50" s="40"/>
      <c r="F50" s="40"/>
      <c r="G50" s="142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</row>
    <row r="51" spans="3:28" x14ac:dyDescent="0.25">
      <c r="C51" s="147"/>
      <c r="D51" s="40"/>
      <c r="E51" s="40"/>
      <c r="F51" s="40"/>
      <c r="G51" s="142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</row>
    <row r="52" spans="3:28" x14ac:dyDescent="0.25">
      <c r="C52" s="147"/>
      <c r="D52" s="40"/>
      <c r="E52" s="40"/>
      <c r="F52" s="40"/>
      <c r="G52" s="142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</row>
    <row r="53" spans="3:28" x14ac:dyDescent="0.25">
      <c r="C53" s="147"/>
      <c r="D53" s="40"/>
      <c r="E53" s="40"/>
      <c r="F53" s="40"/>
      <c r="G53" s="142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</row>
    <row r="54" spans="3:28" x14ac:dyDescent="0.25">
      <c r="C54" s="147"/>
      <c r="D54" s="40"/>
      <c r="E54" s="40"/>
      <c r="F54" s="40"/>
      <c r="G54" s="142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</row>
    <row r="55" spans="3:28" x14ac:dyDescent="0.25">
      <c r="C55" s="147"/>
      <c r="D55" s="40"/>
      <c r="E55" s="40"/>
      <c r="F55" s="40"/>
      <c r="G55" s="142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</row>
    <row r="56" spans="3:28" x14ac:dyDescent="0.25">
      <c r="C56" s="147"/>
      <c r="D56" s="40"/>
      <c r="E56" s="40"/>
      <c r="F56" s="40"/>
      <c r="G56" s="142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</row>
    <row r="57" spans="3:28" x14ac:dyDescent="0.25">
      <c r="C57" s="147"/>
      <c r="D57" s="40"/>
      <c r="E57" s="40"/>
      <c r="F57" s="40"/>
      <c r="G57" s="142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</row>
    <row r="58" spans="3:28" x14ac:dyDescent="0.25">
      <c r="C58" s="147"/>
      <c r="D58" s="40"/>
      <c r="E58" s="40"/>
      <c r="F58" s="40"/>
      <c r="G58" s="142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</row>
    <row r="59" spans="3:28" x14ac:dyDescent="0.25">
      <c r="C59" s="147"/>
      <c r="D59" s="40"/>
      <c r="E59" s="40"/>
      <c r="F59" s="40"/>
      <c r="G59" s="142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</row>
    <row r="60" spans="3:28" x14ac:dyDescent="0.25">
      <c r="C60" s="147"/>
      <c r="D60" s="40"/>
      <c r="E60" s="40"/>
      <c r="F60" s="40"/>
      <c r="G60" s="142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</row>
    <row r="61" spans="3:28" x14ac:dyDescent="0.25">
      <c r="C61" s="147"/>
      <c r="D61" s="40"/>
      <c r="E61" s="40"/>
      <c r="F61" s="40"/>
      <c r="G61" s="142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</row>
    <row r="62" spans="3:28" x14ac:dyDescent="0.25">
      <c r="C62" s="147"/>
      <c r="D62" s="40"/>
      <c r="E62" s="40"/>
      <c r="F62" s="40"/>
      <c r="G62" s="142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</row>
    <row r="63" spans="3:28" x14ac:dyDescent="0.25">
      <c r="C63" s="147"/>
      <c r="D63" s="40"/>
      <c r="E63" s="40"/>
      <c r="F63" s="40"/>
      <c r="G63" s="142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</row>
    <row r="64" spans="3:28" x14ac:dyDescent="0.25">
      <c r="C64" s="147"/>
      <c r="D64" s="40"/>
      <c r="E64" s="40"/>
      <c r="F64" s="40"/>
      <c r="G64" s="142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</row>
    <row r="65" spans="3:21" x14ac:dyDescent="0.25">
      <c r="C65" s="147"/>
      <c r="D65" s="40"/>
      <c r="E65" s="40"/>
      <c r="F65" s="40"/>
      <c r="G65" s="142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</row>
    <row r="66" spans="3:21" x14ac:dyDescent="0.25">
      <c r="C66" s="147"/>
      <c r="D66" s="40"/>
      <c r="E66" s="40"/>
      <c r="F66" s="40"/>
      <c r="G66" s="142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</row>
    <row r="67" spans="3:21" x14ac:dyDescent="0.25">
      <c r="C67" s="147"/>
      <c r="D67" s="40"/>
      <c r="E67" s="40"/>
      <c r="F67" s="40"/>
      <c r="G67" s="142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</row>
    <row r="68" spans="3:21" x14ac:dyDescent="0.25">
      <c r="C68" s="147"/>
      <c r="D68" s="40"/>
      <c r="E68" s="40"/>
      <c r="F68" s="40"/>
      <c r="G68" s="142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</row>
    <row r="69" spans="3:21" x14ac:dyDescent="0.25">
      <c r="C69" s="147"/>
      <c r="D69" s="40"/>
      <c r="E69" s="40"/>
      <c r="F69" s="40"/>
      <c r="G69" s="142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</row>
    <row r="70" spans="3:21" x14ac:dyDescent="0.25">
      <c r="C70" s="147"/>
      <c r="D70" s="40"/>
      <c r="E70" s="40"/>
      <c r="F70" s="40"/>
      <c r="G70" s="142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</row>
    <row r="71" spans="3:21" x14ac:dyDescent="0.25">
      <c r="C71" s="147"/>
      <c r="D71" s="40"/>
      <c r="E71" s="40"/>
      <c r="F71" s="40"/>
      <c r="G71" s="142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</row>
    <row r="72" spans="3:21" x14ac:dyDescent="0.25">
      <c r="C72" s="147"/>
      <c r="D72" s="40"/>
      <c r="E72" s="40"/>
      <c r="F72" s="40"/>
      <c r="G72" s="142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</row>
    <row r="73" spans="3:21" x14ac:dyDescent="0.25">
      <c r="C73" s="147"/>
      <c r="D73" s="40"/>
      <c r="E73" s="40"/>
      <c r="F73" s="40"/>
      <c r="G73" s="142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</row>
    <row r="74" spans="3:21" x14ac:dyDescent="0.25">
      <c r="C74" s="147"/>
      <c r="D74" s="40"/>
      <c r="E74" s="40"/>
      <c r="F74" s="40"/>
      <c r="G74" s="142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</row>
    <row r="75" spans="3:21" x14ac:dyDescent="0.25">
      <c r="C75" s="147"/>
      <c r="D75" s="40"/>
      <c r="E75" s="40"/>
      <c r="F75" s="40"/>
      <c r="G75" s="142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</row>
    <row r="76" spans="3:21" x14ac:dyDescent="0.25">
      <c r="C76" s="147"/>
      <c r="D76" s="40"/>
      <c r="E76" s="40"/>
      <c r="F76" s="40"/>
      <c r="G76" s="142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</row>
    <row r="77" spans="3:21" x14ac:dyDescent="0.25">
      <c r="C77" s="147"/>
      <c r="D77" s="40"/>
      <c r="E77" s="40"/>
      <c r="F77" s="40"/>
      <c r="G77" s="142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</row>
    <row r="78" spans="3:21" x14ac:dyDescent="0.25">
      <c r="C78" s="147"/>
      <c r="D78" s="40"/>
      <c r="E78" s="40"/>
      <c r="F78" s="40"/>
      <c r="G78" s="142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</row>
    <row r="79" spans="3:21" x14ac:dyDescent="0.25">
      <c r="C79" s="147"/>
      <c r="D79" s="40"/>
      <c r="E79" s="40"/>
      <c r="F79" s="40"/>
      <c r="G79" s="142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</row>
    <row r="80" spans="3:21" x14ac:dyDescent="0.25">
      <c r="C80" s="147"/>
      <c r="D80" s="40"/>
      <c r="E80" s="40"/>
      <c r="F80" s="40"/>
      <c r="G80" s="142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</row>
    <row r="81" spans="3:21" x14ac:dyDescent="0.25">
      <c r="C81" s="147"/>
      <c r="D81" s="40"/>
      <c r="E81" s="40"/>
      <c r="F81" s="40"/>
      <c r="G81" s="142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</row>
    <row r="82" spans="3:21" x14ac:dyDescent="0.25">
      <c r="C82" s="147"/>
      <c r="D82" s="40"/>
      <c r="E82" s="40"/>
      <c r="F82" s="40"/>
      <c r="G82" s="142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</row>
    <row r="83" spans="3:21" x14ac:dyDescent="0.25">
      <c r="C83" s="147"/>
      <c r="D83" s="40"/>
      <c r="E83" s="40"/>
      <c r="F83" s="40"/>
      <c r="G83" s="142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</row>
    <row r="84" spans="3:21" x14ac:dyDescent="0.25">
      <c r="C84" s="147"/>
      <c r="D84" s="40"/>
      <c r="E84" s="40"/>
      <c r="F84" s="40"/>
      <c r="G84" s="142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</row>
  </sheetData>
  <conditionalFormatting sqref="M2:N3 M8 M15:N16 N4 N7:N11">
    <cfRule type="containsText" dxfId="226" priority="916" operator="containsText" text="2025">
      <formula>NOT(ISERROR(SEARCH("2025",M2)))</formula>
    </cfRule>
  </conditionalFormatting>
  <conditionalFormatting sqref="D8:D9 D11 D15:D16 D2:D4">
    <cfRule type="containsText" dxfId="225" priority="919" operator="containsText" text="couleur">
      <formula>NOT(ISERROR(SEARCH("couleur",D2)))</formula>
    </cfRule>
  </conditionalFormatting>
  <conditionalFormatting sqref="D8:D9 D11 D15:D16 D2:D4">
    <cfRule type="containsText" dxfId="224" priority="918" operator="containsText" text="kraft">
      <formula>NOT(ISERROR(SEARCH("kraft",D2)))</formula>
    </cfRule>
  </conditionalFormatting>
  <conditionalFormatting sqref="M2:N3 M8 M15:N16 N4 N7:N11">
    <cfRule type="containsText" dxfId="223" priority="917" operator="containsText" text="2023">
      <formula>NOT(ISERROR(SEARCH("2023",M2)))</formula>
    </cfRule>
  </conditionalFormatting>
  <conditionalFormatting sqref="N15:N16 N2:N4 N7:N11">
    <cfRule type="cellIs" dxfId="222" priority="915" operator="equal">
      <formula>2023</formula>
    </cfRule>
  </conditionalFormatting>
  <conditionalFormatting sqref="G8:G9 G11 G15:G16 G2:G4">
    <cfRule type="containsText" dxfId="221" priority="914" operator="containsText" text=" NT">
      <formula>NOT(ISERROR(SEARCH(" NT",G2)))</formula>
    </cfRule>
  </conditionalFormatting>
  <conditionalFormatting sqref="G8:G9 G11 G15:G16 G2:G4">
    <cfRule type="containsText" dxfId="220" priority="913" operator="containsText" text=" NT">
      <formula>NOT(ISERROR(SEARCH(" NT",G2)))</formula>
    </cfRule>
  </conditionalFormatting>
  <conditionalFormatting sqref="U8:U9 U11 U15:U16 U2:U4">
    <cfRule type="containsText" dxfId="219" priority="912" operator="containsText" text="NT">
      <formula>NOT(ISERROR(SEARCH("NT",U2)))</formula>
    </cfRule>
  </conditionalFormatting>
  <conditionalFormatting sqref="U8:U9 U11 U15:U16 U2:U4">
    <cfRule type="containsText" dxfId="218" priority="910" operator="containsText" text="PRIORITAIRE">
      <formula>NOT(ISERROR(SEARCH("PRIORITAIRE",U2)))</formula>
    </cfRule>
    <cfRule type="containsText" dxfId="217" priority="911" operator="containsText" text="URGENT">
      <formula>NOT(ISERROR(SEARCH("URGENT",U2)))</formula>
    </cfRule>
  </conditionalFormatting>
  <conditionalFormatting sqref="U8:U9 U11 U15:U16 U2:U4">
    <cfRule type="containsText" dxfId="216" priority="905" operator="containsText" text="ATTENTE SACHETS">
      <formula>NOT(ISERROR(SEARCH("ATTENTE SACHETS",U2)))</formula>
    </cfRule>
    <cfRule type="containsText" dxfId="215" priority="906" operator="containsText" text="ATTENTE SACHETS">
      <formula>NOT(ISERROR(SEARCH("ATTENTE SACHETS",U2)))</formula>
    </cfRule>
    <cfRule type="containsText" dxfId="214" priority="907" operator="containsText" text="URGENT">
      <formula>NOT(ISERROR(SEARCH("URGENT",U2)))</formula>
    </cfRule>
    <cfRule type="containsText" dxfId="213" priority="908" operator="containsText" text="ATTENTE SACHETS">
      <formula>NOT(ISERROR(SEARCH("ATTENTE SACHETS",U2)))</formula>
    </cfRule>
    <cfRule type="containsText" dxfId="212" priority="909" operator="containsText" text="PRIORITAIRE DISTRI">
      <formula>NOT(ISERROR(SEARCH("PRIORITAIRE DISTRI",U2)))</formula>
    </cfRule>
  </conditionalFormatting>
  <conditionalFormatting sqref="M7">
    <cfRule type="containsText" dxfId="211" priority="901" operator="containsText" text="2025">
      <formula>NOT(ISERROR(SEARCH("2025",M7)))</formula>
    </cfRule>
  </conditionalFormatting>
  <conditionalFormatting sqref="D7">
    <cfRule type="containsText" dxfId="210" priority="904" operator="containsText" text="couleur">
      <formula>NOT(ISERROR(SEARCH("couleur",D7)))</formula>
    </cfRule>
  </conditionalFormatting>
  <conditionalFormatting sqref="D7">
    <cfRule type="containsText" dxfId="209" priority="903" operator="containsText" text="kraft">
      <formula>NOT(ISERROR(SEARCH("kraft",D7)))</formula>
    </cfRule>
  </conditionalFormatting>
  <conditionalFormatting sqref="M7">
    <cfRule type="containsText" dxfId="208" priority="902" operator="containsText" text="2023">
      <formula>NOT(ISERROR(SEARCH("2023",M7)))</formula>
    </cfRule>
  </conditionalFormatting>
  <conditionalFormatting sqref="G7">
    <cfRule type="containsText" dxfId="207" priority="899" operator="containsText" text=" NT">
      <formula>NOT(ISERROR(SEARCH(" NT",G7)))</formula>
    </cfRule>
  </conditionalFormatting>
  <conditionalFormatting sqref="G7">
    <cfRule type="containsText" dxfId="206" priority="898" operator="containsText" text=" NT">
      <formula>NOT(ISERROR(SEARCH(" NT",G7)))</formula>
    </cfRule>
  </conditionalFormatting>
  <conditionalFormatting sqref="U7">
    <cfRule type="containsText" dxfId="205" priority="897" operator="containsText" text="NT">
      <formula>NOT(ISERROR(SEARCH("NT",U7)))</formula>
    </cfRule>
  </conditionalFormatting>
  <conditionalFormatting sqref="U7">
    <cfRule type="containsText" dxfId="204" priority="895" operator="containsText" text="PRIORITAIRE">
      <formula>NOT(ISERROR(SEARCH("PRIORITAIRE",U7)))</formula>
    </cfRule>
    <cfRule type="containsText" dxfId="203" priority="896" operator="containsText" text="URGENT">
      <formula>NOT(ISERROR(SEARCH("URGENT",U7)))</formula>
    </cfRule>
  </conditionalFormatting>
  <conditionalFormatting sqref="U7">
    <cfRule type="containsText" dxfId="202" priority="890" operator="containsText" text="ATTENTE SACHETS">
      <formula>NOT(ISERROR(SEARCH("ATTENTE SACHETS",U7)))</formula>
    </cfRule>
    <cfRule type="containsText" dxfId="201" priority="891" operator="containsText" text="ATTENTE SACHETS">
      <formula>NOT(ISERROR(SEARCH("ATTENTE SACHETS",U7)))</formula>
    </cfRule>
    <cfRule type="containsText" dxfId="200" priority="892" operator="containsText" text="URGENT">
      <formula>NOT(ISERROR(SEARCH("URGENT",U7)))</formula>
    </cfRule>
    <cfRule type="containsText" dxfId="199" priority="893" operator="containsText" text="ATTENTE SACHETS">
      <formula>NOT(ISERROR(SEARCH("ATTENTE SACHETS",U7)))</formula>
    </cfRule>
    <cfRule type="containsText" dxfId="198" priority="894" operator="containsText" text="PRIORITAIRE DISTRI">
      <formula>NOT(ISERROR(SEARCH("PRIORITAIRE DISTRI",U7)))</formula>
    </cfRule>
  </conditionalFormatting>
  <conditionalFormatting sqref="D10">
    <cfRule type="containsText" dxfId="197" priority="889" operator="containsText" text="couleur">
      <formula>NOT(ISERROR(SEARCH("couleur",D10)))</formula>
    </cfRule>
  </conditionalFormatting>
  <conditionalFormatting sqref="D10">
    <cfRule type="containsText" dxfId="196" priority="888" operator="containsText" text="kraft">
      <formula>NOT(ISERROR(SEARCH("kraft",D10)))</formula>
    </cfRule>
  </conditionalFormatting>
  <conditionalFormatting sqref="G10">
    <cfRule type="containsText" dxfId="195" priority="884" operator="containsText" text=" NT">
      <formula>NOT(ISERROR(SEARCH(" NT",G10)))</formula>
    </cfRule>
  </conditionalFormatting>
  <conditionalFormatting sqref="G10">
    <cfRule type="containsText" dxfId="194" priority="883" operator="containsText" text=" NT">
      <formula>NOT(ISERROR(SEARCH(" NT",G10)))</formula>
    </cfRule>
  </conditionalFormatting>
  <conditionalFormatting sqref="U10">
    <cfRule type="containsText" dxfId="193" priority="882" operator="containsText" text="NT">
      <formula>NOT(ISERROR(SEARCH("NT",U10)))</formula>
    </cfRule>
  </conditionalFormatting>
  <conditionalFormatting sqref="U10">
    <cfRule type="containsText" dxfId="192" priority="880" operator="containsText" text="PRIORITAIRE">
      <formula>NOT(ISERROR(SEARCH("PRIORITAIRE",U10)))</formula>
    </cfRule>
    <cfRule type="containsText" dxfId="191" priority="881" operator="containsText" text="URGENT">
      <formula>NOT(ISERROR(SEARCH("URGENT",U10)))</formula>
    </cfRule>
  </conditionalFormatting>
  <conditionalFormatting sqref="U10">
    <cfRule type="containsText" dxfId="190" priority="875" operator="containsText" text="ATTENTE SACHETS">
      <formula>NOT(ISERROR(SEARCH("ATTENTE SACHETS",U10)))</formula>
    </cfRule>
    <cfRule type="containsText" dxfId="189" priority="876" operator="containsText" text="ATTENTE SACHETS">
      <formula>NOT(ISERROR(SEARCH("ATTENTE SACHETS",U10)))</formula>
    </cfRule>
    <cfRule type="containsText" dxfId="188" priority="877" operator="containsText" text="URGENT">
      <formula>NOT(ISERROR(SEARCH("URGENT",U10)))</formula>
    </cfRule>
    <cfRule type="containsText" dxfId="187" priority="878" operator="containsText" text="ATTENTE SACHETS">
      <formula>NOT(ISERROR(SEARCH("ATTENTE SACHETS",U10)))</formula>
    </cfRule>
    <cfRule type="containsText" dxfId="186" priority="879" operator="containsText" text="PRIORITAIRE DISTRI">
      <formula>NOT(ISERROR(SEARCH("PRIORITAIRE DISTRI",U10)))</formula>
    </cfRule>
  </conditionalFormatting>
  <conditionalFormatting sqref="M12:N12 M9:M11">
    <cfRule type="containsText" dxfId="185" priority="871" operator="containsText" text="2025">
      <formula>NOT(ISERROR(SEARCH("2025",M9)))</formula>
    </cfRule>
  </conditionalFormatting>
  <conditionalFormatting sqref="D12">
    <cfRule type="containsText" dxfId="184" priority="874" operator="containsText" text="couleur">
      <formula>NOT(ISERROR(SEARCH("couleur",D12)))</formula>
    </cfRule>
  </conditionalFormatting>
  <conditionalFormatting sqref="D12">
    <cfRule type="containsText" dxfId="183" priority="873" operator="containsText" text="kraft">
      <formula>NOT(ISERROR(SEARCH("kraft",D12)))</formula>
    </cfRule>
  </conditionalFormatting>
  <conditionalFormatting sqref="M12:N12 M9:M11">
    <cfRule type="containsText" dxfId="182" priority="872" operator="containsText" text="2023">
      <formula>NOT(ISERROR(SEARCH("2023",M9)))</formula>
    </cfRule>
  </conditionalFormatting>
  <conditionalFormatting sqref="N12">
    <cfRule type="cellIs" dxfId="181" priority="870" operator="equal">
      <formula>2023</formula>
    </cfRule>
  </conditionalFormatting>
  <conditionalFormatting sqref="G12">
    <cfRule type="containsText" dxfId="180" priority="869" operator="containsText" text=" NT">
      <formula>NOT(ISERROR(SEARCH(" NT",G12)))</formula>
    </cfRule>
  </conditionalFormatting>
  <conditionalFormatting sqref="G12">
    <cfRule type="containsText" dxfId="179" priority="868" operator="containsText" text=" NT">
      <formula>NOT(ISERROR(SEARCH(" NT",G12)))</formula>
    </cfRule>
  </conditionalFormatting>
  <conditionalFormatting sqref="U12">
    <cfRule type="containsText" dxfId="178" priority="867" operator="containsText" text="NT">
      <formula>NOT(ISERROR(SEARCH("NT",U12)))</formula>
    </cfRule>
  </conditionalFormatting>
  <conditionalFormatting sqref="U12">
    <cfRule type="containsText" dxfId="177" priority="865" operator="containsText" text="PRIORITAIRE">
      <formula>NOT(ISERROR(SEARCH("PRIORITAIRE",U12)))</formula>
    </cfRule>
    <cfRule type="containsText" dxfId="176" priority="866" operator="containsText" text="URGENT">
      <formula>NOT(ISERROR(SEARCH("URGENT",U12)))</formula>
    </cfRule>
  </conditionalFormatting>
  <conditionalFormatting sqref="U12">
    <cfRule type="containsText" dxfId="175" priority="860" operator="containsText" text="ATTENTE SACHETS">
      <formula>NOT(ISERROR(SEARCH("ATTENTE SACHETS",U12)))</formula>
    </cfRule>
    <cfRule type="containsText" dxfId="174" priority="861" operator="containsText" text="ATTENTE SACHETS">
      <formula>NOT(ISERROR(SEARCH("ATTENTE SACHETS",U12)))</formula>
    </cfRule>
    <cfRule type="containsText" dxfId="173" priority="862" operator="containsText" text="URGENT">
      <formula>NOT(ISERROR(SEARCH("URGENT",U12)))</formula>
    </cfRule>
    <cfRule type="containsText" dxfId="172" priority="863" operator="containsText" text="ATTENTE SACHETS">
      <formula>NOT(ISERROR(SEARCH("ATTENTE SACHETS",U12)))</formula>
    </cfRule>
    <cfRule type="containsText" dxfId="171" priority="864" operator="containsText" text="PRIORITAIRE DISTRI">
      <formula>NOT(ISERROR(SEARCH("PRIORITAIRE DISTRI",U12)))</formula>
    </cfRule>
  </conditionalFormatting>
  <conditionalFormatting sqref="M14:N14">
    <cfRule type="containsText" dxfId="170" priority="856" operator="containsText" text="2025">
      <formula>NOT(ISERROR(SEARCH("2025",M14)))</formula>
    </cfRule>
  </conditionalFormatting>
  <conditionalFormatting sqref="D14">
    <cfRule type="containsText" dxfId="169" priority="859" operator="containsText" text="couleur">
      <formula>NOT(ISERROR(SEARCH("couleur",D14)))</formula>
    </cfRule>
  </conditionalFormatting>
  <conditionalFormatting sqref="D14">
    <cfRule type="containsText" dxfId="168" priority="858" operator="containsText" text="kraft">
      <formula>NOT(ISERROR(SEARCH("kraft",D14)))</formula>
    </cfRule>
  </conditionalFormatting>
  <conditionalFormatting sqref="M14:N14">
    <cfRule type="containsText" dxfId="167" priority="857" operator="containsText" text="2023">
      <formula>NOT(ISERROR(SEARCH("2023",M14)))</formula>
    </cfRule>
  </conditionalFormatting>
  <conditionalFormatting sqref="N14">
    <cfRule type="cellIs" dxfId="166" priority="855" operator="equal">
      <formula>2023</formula>
    </cfRule>
  </conditionalFormatting>
  <conditionalFormatting sqref="G14">
    <cfRule type="containsText" dxfId="165" priority="854" operator="containsText" text=" NT">
      <formula>NOT(ISERROR(SEARCH(" NT",G14)))</formula>
    </cfRule>
  </conditionalFormatting>
  <conditionalFormatting sqref="G14">
    <cfRule type="containsText" dxfId="164" priority="853" operator="containsText" text=" NT">
      <formula>NOT(ISERROR(SEARCH(" NT",G14)))</formula>
    </cfRule>
  </conditionalFormatting>
  <conditionalFormatting sqref="U14">
    <cfRule type="containsText" dxfId="163" priority="852" operator="containsText" text="NT">
      <formula>NOT(ISERROR(SEARCH("NT",U14)))</formula>
    </cfRule>
  </conditionalFormatting>
  <conditionalFormatting sqref="U14">
    <cfRule type="containsText" dxfId="162" priority="850" operator="containsText" text="PRIORITAIRE">
      <formula>NOT(ISERROR(SEARCH("PRIORITAIRE",U14)))</formula>
    </cfRule>
    <cfRule type="containsText" dxfId="161" priority="851" operator="containsText" text="URGENT">
      <formula>NOT(ISERROR(SEARCH("URGENT",U14)))</formula>
    </cfRule>
  </conditionalFormatting>
  <conditionalFormatting sqref="U14">
    <cfRule type="containsText" dxfId="160" priority="845" operator="containsText" text="ATTENTE SACHETS">
      <formula>NOT(ISERROR(SEARCH("ATTENTE SACHETS",U14)))</formula>
    </cfRule>
    <cfRule type="containsText" dxfId="159" priority="846" operator="containsText" text="ATTENTE SACHETS">
      <formula>NOT(ISERROR(SEARCH("ATTENTE SACHETS",U14)))</formula>
    </cfRule>
    <cfRule type="containsText" dxfId="158" priority="847" operator="containsText" text="URGENT">
      <formula>NOT(ISERROR(SEARCH("URGENT",U14)))</formula>
    </cfRule>
    <cfRule type="containsText" dxfId="157" priority="848" operator="containsText" text="ATTENTE SACHETS">
      <formula>NOT(ISERROR(SEARCH("ATTENTE SACHETS",U14)))</formula>
    </cfRule>
    <cfRule type="containsText" dxfId="156" priority="849" operator="containsText" text="PRIORITAIRE DISTRI">
      <formula>NOT(ISERROR(SEARCH("PRIORITAIRE DISTRI",U14)))</formula>
    </cfRule>
  </conditionalFormatting>
  <conditionalFormatting sqref="M17:N17">
    <cfRule type="containsText" dxfId="155" priority="841" operator="containsText" text="2025">
      <formula>NOT(ISERROR(SEARCH("2025",M17)))</formula>
    </cfRule>
  </conditionalFormatting>
  <conditionalFormatting sqref="D17">
    <cfRule type="containsText" dxfId="154" priority="844" operator="containsText" text="couleur">
      <formula>NOT(ISERROR(SEARCH("couleur",D17)))</formula>
    </cfRule>
  </conditionalFormatting>
  <conditionalFormatting sqref="D17">
    <cfRule type="containsText" dxfId="153" priority="843" operator="containsText" text="kraft">
      <formula>NOT(ISERROR(SEARCH("kraft",D17)))</formula>
    </cfRule>
  </conditionalFormatting>
  <conditionalFormatting sqref="M17:N17">
    <cfRule type="containsText" dxfId="152" priority="842" operator="containsText" text="2023">
      <formula>NOT(ISERROR(SEARCH("2023",M17)))</formula>
    </cfRule>
  </conditionalFormatting>
  <conditionalFormatting sqref="N17">
    <cfRule type="cellIs" dxfId="151" priority="840" operator="equal">
      <formula>2023</formula>
    </cfRule>
  </conditionalFormatting>
  <conditionalFormatting sqref="G17">
    <cfRule type="containsText" dxfId="150" priority="839" operator="containsText" text=" NT">
      <formula>NOT(ISERROR(SEARCH(" NT",G17)))</formula>
    </cfRule>
  </conditionalFormatting>
  <conditionalFormatting sqref="G17">
    <cfRule type="containsText" dxfId="149" priority="838" operator="containsText" text=" NT">
      <formula>NOT(ISERROR(SEARCH(" NT",G17)))</formula>
    </cfRule>
  </conditionalFormatting>
  <conditionalFormatting sqref="U17">
    <cfRule type="containsText" dxfId="148" priority="837" operator="containsText" text="NT">
      <formula>NOT(ISERROR(SEARCH("NT",U17)))</formula>
    </cfRule>
  </conditionalFormatting>
  <conditionalFormatting sqref="U17">
    <cfRule type="containsText" dxfId="147" priority="835" operator="containsText" text="PRIORITAIRE">
      <formula>NOT(ISERROR(SEARCH("PRIORITAIRE",U17)))</formula>
    </cfRule>
    <cfRule type="containsText" dxfId="146" priority="836" operator="containsText" text="URGENT">
      <formula>NOT(ISERROR(SEARCH("URGENT",U17)))</formula>
    </cfRule>
  </conditionalFormatting>
  <conditionalFormatting sqref="U17">
    <cfRule type="containsText" dxfId="145" priority="830" operator="containsText" text="ATTENTE SACHETS">
      <formula>NOT(ISERROR(SEARCH("ATTENTE SACHETS",U17)))</formula>
    </cfRule>
    <cfRule type="containsText" dxfId="144" priority="831" operator="containsText" text="ATTENTE SACHETS">
      <formula>NOT(ISERROR(SEARCH("ATTENTE SACHETS",U17)))</formula>
    </cfRule>
    <cfRule type="containsText" dxfId="143" priority="832" operator="containsText" text="URGENT">
      <formula>NOT(ISERROR(SEARCH("URGENT",U17)))</formula>
    </cfRule>
    <cfRule type="containsText" dxfId="142" priority="833" operator="containsText" text="ATTENTE SACHETS">
      <formula>NOT(ISERROR(SEARCH("ATTENTE SACHETS",U17)))</formula>
    </cfRule>
    <cfRule type="containsText" dxfId="141" priority="834" operator="containsText" text="PRIORITAIRE DISTRI">
      <formula>NOT(ISERROR(SEARCH("PRIORITAIRE DISTRI",U17)))</formula>
    </cfRule>
  </conditionalFormatting>
  <conditionalFormatting sqref="M4">
    <cfRule type="containsText" dxfId="140" priority="496" operator="containsText" text="2025">
      <formula>NOT(ISERROR(SEARCH("2025",M4)))</formula>
    </cfRule>
  </conditionalFormatting>
  <conditionalFormatting sqref="M4">
    <cfRule type="containsText" dxfId="139" priority="497" operator="containsText" text="2023">
      <formula>NOT(ISERROR(SEARCH("2023",M4)))</formula>
    </cfRule>
  </conditionalFormatting>
  <conditionalFormatting sqref="M13:N13">
    <cfRule type="containsText" dxfId="138" priority="346" operator="containsText" text="2025">
      <formula>NOT(ISERROR(SEARCH("2025",M13)))</formula>
    </cfRule>
  </conditionalFormatting>
  <conditionalFormatting sqref="D13">
    <cfRule type="containsText" dxfId="137" priority="349" operator="containsText" text="couleur">
      <formula>NOT(ISERROR(SEARCH("couleur",D13)))</formula>
    </cfRule>
  </conditionalFormatting>
  <conditionalFormatting sqref="D13">
    <cfRule type="containsText" dxfId="136" priority="348" operator="containsText" text="kraft">
      <formula>NOT(ISERROR(SEARCH("kraft",D13)))</formula>
    </cfRule>
  </conditionalFormatting>
  <conditionalFormatting sqref="M13:N13">
    <cfRule type="containsText" dxfId="135" priority="347" operator="containsText" text="2023">
      <formula>NOT(ISERROR(SEARCH("2023",M13)))</formula>
    </cfRule>
  </conditionalFormatting>
  <conditionalFormatting sqref="N13">
    <cfRule type="cellIs" dxfId="134" priority="345" operator="equal">
      <formula>2023</formula>
    </cfRule>
  </conditionalFormatting>
  <conditionalFormatting sqref="G13">
    <cfRule type="containsText" dxfId="133" priority="344" operator="containsText" text=" NT">
      <formula>NOT(ISERROR(SEARCH(" NT",G13)))</formula>
    </cfRule>
  </conditionalFormatting>
  <conditionalFormatting sqref="G13">
    <cfRule type="containsText" dxfId="132" priority="343" operator="containsText" text=" NT">
      <formula>NOT(ISERROR(SEARCH(" NT",G13)))</formula>
    </cfRule>
  </conditionalFormatting>
  <conditionalFormatting sqref="U13">
    <cfRule type="containsText" dxfId="131" priority="342" operator="containsText" text="NT">
      <formula>NOT(ISERROR(SEARCH("NT",U13)))</formula>
    </cfRule>
  </conditionalFormatting>
  <conditionalFormatting sqref="U13">
    <cfRule type="containsText" dxfId="130" priority="340" operator="containsText" text="PRIORITAIRE">
      <formula>NOT(ISERROR(SEARCH("PRIORITAIRE",U13)))</formula>
    </cfRule>
    <cfRule type="containsText" dxfId="129" priority="341" operator="containsText" text="URGENT">
      <formula>NOT(ISERROR(SEARCH("URGENT",U13)))</formula>
    </cfRule>
  </conditionalFormatting>
  <conditionalFormatting sqref="U13">
    <cfRule type="containsText" dxfId="128" priority="335" operator="containsText" text="ATTENTE SACHETS">
      <formula>NOT(ISERROR(SEARCH("ATTENTE SACHETS",U13)))</formula>
    </cfRule>
    <cfRule type="containsText" dxfId="127" priority="336" operator="containsText" text="ATTENTE SACHETS">
      <formula>NOT(ISERROR(SEARCH("ATTENTE SACHETS",U13)))</formula>
    </cfRule>
    <cfRule type="containsText" dxfId="126" priority="337" operator="containsText" text="URGENT">
      <formula>NOT(ISERROR(SEARCH("URGENT",U13)))</formula>
    </cfRule>
    <cfRule type="containsText" dxfId="125" priority="338" operator="containsText" text="ATTENTE SACHETS">
      <formula>NOT(ISERROR(SEARCH("ATTENTE SACHETS",U13)))</formula>
    </cfRule>
    <cfRule type="containsText" dxfId="124" priority="339" operator="containsText" text="PRIORITAIRE DISTRI">
      <formula>NOT(ISERROR(SEARCH("PRIORITAIRE DISTRI",U13)))</formula>
    </cfRule>
  </conditionalFormatting>
  <conditionalFormatting sqref="N5">
    <cfRule type="containsText" dxfId="123" priority="31" operator="containsText" text="2025">
      <formula>NOT(ISERROR(SEARCH("2025",N5)))</formula>
    </cfRule>
  </conditionalFormatting>
  <conditionalFormatting sqref="D5">
    <cfRule type="containsText" dxfId="122" priority="34" operator="containsText" text="couleur">
      <formula>NOT(ISERROR(SEARCH("couleur",D5)))</formula>
    </cfRule>
  </conditionalFormatting>
  <conditionalFormatting sqref="D5">
    <cfRule type="containsText" dxfId="121" priority="33" operator="containsText" text="kraft">
      <formula>NOT(ISERROR(SEARCH("kraft",D5)))</formula>
    </cfRule>
  </conditionalFormatting>
  <conditionalFormatting sqref="N5">
    <cfRule type="containsText" dxfId="120" priority="32" operator="containsText" text="2023">
      <formula>NOT(ISERROR(SEARCH("2023",N5)))</formula>
    </cfRule>
  </conditionalFormatting>
  <conditionalFormatting sqref="N5">
    <cfRule type="cellIs" dxfId="119" priority="30" operator="equal">
      <formula>2023</formula>
    </cfRule>
  </conditionalFormatting>
  <conditionalFormatting sqref="G5">
    <cfRule type="containsText" dxfId="118" priority="29" operator="containsText" text=" NT">
      <formula>NOT(ISERROR(SEARCH(" NT",G5)))</formula>
    </cfRule>
  </conditionalFormatting>
  <conditionalFormatting sqref="G5">
    <cfRule type="containsText" dxfId="117" priority="28" operator="containsText" text=" NT">
      <formula>NOT(ISERROR(SEARCH(" NT",G5)))</formula>
    </cfRule>
  </conditionalFormatting>
  <conditionalFormatting sqref="U5">
    <cfRule type="containsText" dxfId="116" priority="27" operator="containsText" text="NT">
      <formula>NOT(ISERROR(SEARCH("NT",U5)))</formula>
    </cfRule>
  </conditionalFormatting>
  <conditionalFormatting sqref="U5">
    <cfRule type="containsText" dxfId="115" priority="25" operator="containsText" text="PRIORITAIRE">
      <formula>NOT(ISERROR(SEARCH("PRIORITAIRE",U5)))</formula>
    </cfRule>
    <cfRule type="containsText" dxfId="114" priority="26" operator="containsText" text="URGENT">
      <formula>NOT(ISERROR(SEARCH("URGENT",U5)))</formula>
    </cfRule>
  </conditionalFormatting>
  <conditionalFormatting sqref="U5">
    <cfRule type="containsText" dxfId="113" priority="20" operator="containsText" text="ATTENTE SACHETS">
      <formula>NOT(ISERROR(SEARCH("ATTENTE SACHETS",U5)))</formula>
    </cfRule>
    <cfRule type="containsText" dxfId="112" priority="21" operator="containsText" text="ATTENTE SACHETS">
      <formula>NOT(ISERROR(SEARCH("ATTENTE SACHETS",U5)))</formula>
    </cfRule>
    <cfRule type="containsText" dxfId="111" priority="22" operator="containsText" text="URGENT">
      <formula>NOT(ISERROR(SEARCH("URGENT",U5)))</formula>
    </cfRule>
    <cfRule type="containsText" dxfId="110" priority="23" operator="containsText" text="ATTENTE SACHETS">
      <formula>NOT(ISERROR(SEARCH("ATTENTE SACHETS",U5)))</formula>
    </cfRule>
    <cfRule type="containsText" dxfId="109" priority="24" operator="containsText" text="PRIORITAIRE DISTRI">
      <formula>NOT(ISERROR(SEARCH("PRIORITAIRE DISTRI",U5)))</formula>
    </cfRule>
  </conditionalFormatting>
  <conditionalFormatting sqref="M5">
    <cfRule type="containsText" dxfId="108" priority="18" operator="containsText" text="2025">
      <formula>NOT(ISERROR(SEARCH("2025",M5)))</formula>
    </cfRule>
  </conditionalFormatting>
  <conditionalFormatting sqref="M5">
    <cfRule type="containsText" dxfId="107" priority="19" operator="containsText" text="2023">
      <formula>NOT(ISERROR(SEARCH("2023",M5)))</formula>
    </cfRule>
  </conditionalFormatting>
  <conditionalFormatting sqref="N6">
    <cfRule type="containsText" dxfId="106" priority="14" operator="containsText" text="2025">
      <formula>NOT(ISERROR(SEARCH("2025",N6)))</formula>
    </cfRule>
  </conditionalFormatting>
  <conditionalFormatting sqref="D6">
    <cfRule type="containsText" dxfId="105" priority="17" operator="containsText" text="couleur">
      <formula>NOT(ISERROR(SEARCH("couleur",D6)))</formula>
    </cfRule>
  </conditionalFormatting>
  <conditionalFormatting sqref="D6">
    <cfRule type="containsText" dxfId="104" priority="16" operator="containsText" text="kraft">
      <formula>NOT(ISERROR(SEARCH("kraft",D6)))</formula>
    </cfRule>
  </conditionalFormatting>
  <conditionalFormatting sqref="N6">
    <cfRule type="containsText" dxfId="103" priority="15" operator="containsText" text="2023">
      <formula>NOT(ISERROR(SEARCH("2023",N6)))</formula>
    </cfRule>
  </conditionalFormatting>
  <conditionalFormatting sqref="N6">
    <cfRule type="cellIs" dxfId="102" priority="13" operator="equal">
      <formula>2023</formula>
    </cfRule>
  </conditionalFormatting>
  <conditionalFormatting sqref="G6">
    <cfRule type="containsText" dxfId="101" priority="12" operator="containsText" text=" NT">
      <formula>NOT(ISERROR(SEARCH(" NT",G6)))</formula>
    </cfRule>
  </conditionalFormatting>
  <conditionalFormatting sqref="G6">
    <cfRule type="containsText" dxfId="100" priority="11" operator="containsText" text=" NT">
      <formula>NOT(ISERROR(SEARCH(" NT",G6)))</formula>
    </cfRule>
  </conditionalFormatting>
  <conditionalFormatting sqref="U6">
    <cfRule type="containsText" dxfId="99" priority="10" operator="containsText" text="NT">
      <formula>NOT(ISERROR(SEARCH("NT",U6)))</formula>
    </cfRule>
  </conditionalFormatting>
  <conditionalFormatting sqref="U6">
    <cfRule type="containsText" dxfId="98" priority="8" operator="containsText" text="PRIORITAIRE">
      <formula>NOT(ISERROR(SEARCH("PRIORITAIRE",U6)))</formula>
    </cfRule>
    <cfRule type="containsText" dxfId="97" priority="9" operator="containsText" text="URGENT">
      <formula>NOT(ISERROR(SEARCH("URGENT",U6)))</formula>
    </cfRule>
  </conditionalFormatting>
  <conditionalFormatting sqref="U6">
    <cfRule type="containsText" dxfId="96" priority="3" operator="containsText" text="ATTENTE SACHETS">
      <formula>NOT(ISERROR(SEARCH("ATTENTE SACHETS",U6)))</formula>
    </cfRule>
    <cfRule type="containsText" dxfId="95" priority="4" operator="containsText" text="ATTENTE SACHETS">
      <formula>NOT(ISERROR(SEARCH("ATTENTE SACHETS",U6)))</formula>
    </cfRule>
    <cfRule type="containsText" dxfId="94" priority="5" operator="containsText" text="URGENT">
      <formula>NOT(ISERROR(SEARCH("URGENT",U6)))</formula>
    </cfRule>
    <cfRule type="containsText" dxfId="93" priority="6" operator="containsText" text="ATTENTE SACHETS">
      <formula>NOT(ISERROR(SEARCH("ATTENTE SACHETS",U6)))</formula>
    </cfRule>
    <cfRule type="containsText" dxfId="92" priority="7" operator="containsText" text="PRIORITAIRE DISTRI">
      <formula>NOT(ISERROR(SEARCH("PRIORITAIRE DISTRI",U6)))</formula>
    </cfRule>
  </conditionalFormatting>
  <conditionalFormatting sqref="M6">
    <cfRule type="containsText" dxfId="91" priority="1" operator="containsText" text="2025">
      <formula>NOT(ISERROR(SEARCH("2025",M6)))</formula>
    </cfRule>
  </conditionalFormatting>
  <conditionalFormatting sqref="M6">
    <cfRule type="containsText" dxfId="90" priority="2" operator="containsText" text="2023">
      <formula>NOT(ISERROR(SEARCH("2023",M6)))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80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>
        <v>1</v>
      </c>
      <c r="E7" s="62" t="s">
        <v>6</v>
      </c>
      <c r="F7" s="61" t="s">
        <v>137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300</v>
      </c>
    </row>
    <row r="10" spans="1:27" ht="15" x14ac:dyDescent="0.2">
      <c r="A10" s="67">
        <v>300</v>
      </c>
      <c r="B10" s="68">
        <v>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150</v>
      </c>
      <c r="C11" s="27">
        <f>IF(F9&gt;=F15,B11,IF(B18&lt;&gt;"",F9*B18*(D17/1000),D17*F9))</f>
        <v>36.15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1244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73</v>
      </c>
      <c r="B17" s="116" t="s">
        <v>75</v>
      </c>
      <c r="C17" s="117" t="s">
        <v>76</v>
      </c>
      <c r="D17" s="116">
        <v>50</v>
      </c>
      <c r="E17" s="116" t="s">
        <v>77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2.41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0.13</v>
      </c>
      <c r="B20" s="109">
        <v>0.13</v>
      </c>
      <c r="C20" s="110" t="s">
        <v>81</v>
      </c>
      <c r="D20" s="111">
        <v>53.941908713692946</v>
      </c>
      <c r="E20" s="111">
        <v>53.941908713692946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113.85</v>
      </c>
      <c r="C44" s="37" t="s">
        <v>40</v>
      </c>
      <c r="D44" s="31">
        <v>0</v>
      </c>
      <c r="F44" s="57" t="str">
        <f>"Retour vrac théorique "&amp;B44</f>
        <v>Retour vrac théorique 113,85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723</v>
      </c>
    </row>
    <row r="56" spans="1:15" x14ac:dyDescent="0.2">
      <c r="H56" s="57">
        <f>B11-H55</f>
        <v>-573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89" priority="6">
      <formula>AND($F$9&gt;$F$15,F15&lt;&gt;0)</formula>
    </cfRule>
  </conditionalFormatting>
  <conditionalFormatting sqref="A9:A10">
    <cfRule type="expression" dxfId="88" priority="5">
      <formula>A$10 &gt;0</formula>
    </cfRule>
  </conditionalFormatting>
  <conditionalFormatting sqref="B23:B32 B35:B39">
    <cfRule type="expression" dxfId="87" priority="4">
      <formula>AND(A23&lt;&gt;"",B23="")</formula>
    </cfRule>
  </conditionalFormatting>
  <conditionalFormatting sqref="C35:C39">
    <cfRule type="expression" dxfId="86" priority="3">
      <formula>AND(B35&lt;&gt;"",C35="")</formula>
    </cfRule>
  </conditionalFormatting>
  <conditionalFormatting sqref="D35:D39">
    <cfRule type="expression" dxfId="85" priority="2">
      <formula>AND(C35&lt;&gt;"",D35="")</formula>
    </cfRule>
  </conditionalFormatting>
  <conditionalFormatting sqref="B9:B10">
    <cfRule type="expression" dxfId="84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692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93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80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>
        <v>2</v>
      </c>
      <c r="E7" s="62" t="s">
        <v>6</v>
      </c>
      <c r="F7" s="61" t="s">
        <v>139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320</v>
      </c>
    </row>
    <row r="10" spans="1:27" ht="15" x14ac:dyDescent="0.2">
      <c r="A10" s="67">
        <v>320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5000</v>
      </c>
      <c r="C11" s="27">
        <f>IF(F9&gt;=F15,B11,IF(B18&lt;&gt;"",F9*B18*(D17/1000),D17*F9))</f>
        <v>4813.6000000000004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332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73</v>
      </c>
      <c r="B17" s="116" t="s">
        <v>83</v>
      </c>
      <c r="C17" s="117" t="s">
        <v>84</v>
      </c>
      <c r="D17" s="116">
        <v>250</v>
      </c>
      <c r="E17" s="116" t="s">
        <v>85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60.17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15.8</v>
      </c>
      <c r="B20" s="109">
        <v>16.2</v>
      </c>
      <c r="C20" s="110" t="s">
        <v>87</v>
      </c>
      <c r="D20" s="111">
        <v>262.58933023101213</v>
      </c>
      <c r="E20" s="111">
        <v>269.23716137610103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186.39999999999964</v>
      </c>
      <c r="C44" s="37" t="s">
        <v>40</v>
      </c>
      <c r="D44" s="31">
        <v>0</v>
      </c>
      <c r="F44" s="57" t="str">
        <f>"Retour vrac théorique "&amp;B44</f>
        <v>Retour vrac théorique 186,4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19254.400000000001</v>
      </c>
    </row>
    <row r="56" spans="1:15" x14ac:dyDescent="0.2">
      <c r="H56" s="57">
        <f>B11-H55</f>
        <v>-14254.400000000001</v>
      </c>
    </row>
    <row r="57" spans="1:15" ht="33.950000000000003" customHeight="1" x14ac:dyDescent="0.2">
      <c r="A57" s="14"/>
      <c r="B57" s="14"/>
      <c r="C57" s="14"/>
      <c r="D57" s="174">
        <v>250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87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83" priority="6">
      <formula>AND($F$9&gt;$F$15,F15&lt;&gt;0)</formula>
    </cfRule>
  </conditionalFormatting>
  <conditionalFormatting sqref="A9:A10">
    <cfRule type="expression" dxfId="82" priority="5">
      <formula>A$10 &gt;0</formula>
    </cfRule>
  </conditionalFormatting>
  <conditionalFormatting sqref="B23:B32 B35:B39">
    <cfRule type="expression" dxfId="81" priority="4">
      <formula>AND(A23&lt;&gt;"",B23="")</formula>
    </cfRule>
  </conditionalFormatting>
  <conditionalFormatting sqref="C35:C39">
    <cfRule type="expression" dxfId="80" priority="3">
      <formula>AND(B35&lt;&gt;"",C35="")</formula>
    </cfRule>
  </conditionalFormatting>
  <conditionalFormatting sqref="D35:D39">
    <cfRule type="expression" dxfId="79" priority="2">
      <formula>AND(C35&lt;&gt;"",D35="")</formula>
    </cfRule>
  </conditionalFormatting>
  <conditionalFormatting sqref="B9:B10">
    <cfRule type="expression" dxfId="78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7953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954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AMI85"/>
  <sheetViews>
    <sheetView showGridLines="0" showRowColHeaders="0" topLeftCell="A8" zoomScale="115" zoomScaleNormal="115" workbookViewId="0">
      <selection activeCell="C36" sqref="C36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124</v>
      </c>
      <c r="E7" s="62" t="s">
        <v>6</v>
      </c>
      <c r="F7" s="61" t="s">
        <v>140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650</v>
      </c>
    </row>
    <row r="10" spans="1:27" ht="15" x14ac:dyDescent="0.2">
      <c r="A10" s="67">
        <v>650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651</v>
      </c>
      <c r="C11" s="27">
        <f>IF(F9&gt;=F15,B11,IF(B18&lt;&gt;"",F9*B18*(D17/1000),D17*F9))</f>
        <v>390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1085</v>
      </c>
      <c r="G15" s="3"/>
      <c r="H15" s="3"/>
    </row>
    <row r="16" spans="1:27" ht="27" customHeight="1" x14ac:dyDescent="0.2">
      <c r="A16" s="163"/>
      <c r="B16" s="165"/>
      <c r="C16" s="151" t="s">
        <v>0</v>
      </c>
      <c r="D16" s="118" t="s">
        <v>138</v>
      </c>
      <c r="E16" s="151" t="s">
        <v>20</v>
      </c>
      <c r="F16" s="152" t="s">
        <v>1</v>
      </c>
      <c r="G16" s="3"/>
    </row>
    <row r="17" spans="1:8" s="4" customFormat="1" ht="27" customHeight="1" x14ac:dyDescent="0.2">
      <c r="A17" s="116" t="s">
        <v>88</v>
      </c>
      <c r="B17" s="116" t="s">
        <v>90</v>
      </c>
      <c r="C17" s="117" t="s">
        <v>91</v>
      </c>
      <c r="D17" s="116">
        <v>5000</v>
      </c>
      <c r="E17" s="116" t="s">
        <v>92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0.12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0.53</v>
      </c>
      <c r="B20" s="109">
        <v>0.54</v>
      </c>
      <c r="C20" s="110" t="s">
        <v>81</v>
      </c>
      <c r="D20" s="111">
        <v>5300</v>
      </c>
      <c r="E20" s="111">
        <v>5400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51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51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>
        <v>50</v>
      </c>
      <c r="C35" s="88">
        <v>5</v>
      </c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5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250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261</v>
      </c>
      <c r="C44" s="37" t="s">
        <v>40</v>
      </c>
      <c r="D44" s="31">
        <v>0</v>
      </c>
      <c r="F44" s="57" t="str">
        <f>"Retour vrac théorique "&amp;B44</f>
        <v>Retour vrac théorique 261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78</v>
      </c>
    </row>
    <row r="56" spans="1:15" x14ac:dyDescent="0.2">
      <c r="H56" s="57">
        <f>B11-H55</f>
        <v>573</v>
      </c>
    </row>
    <row r="57" spans="1:15" ht="33.950000000000003" customHeight="1" x14ac:dyDescent="0.2">
      <c r="A57" s="14"/>
      <c r="B57" s="14"/>
      <c r="C57" s="14"/>
      <c r="D57" s="174">
        <v>5000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A2:F3"/>
    <mergeCell ref="A5:B5"/>
    <mergeCell ref="C5:E5"/>
    <mergeCell ref="D9:E9"/>
    <mergeCell ref="A15:A16"/>
    <mergeCell ref="B15:B16"/>
    <mergeCell ref="D15:E15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D67:E67"/>
    <mergeCell ref="C68:E68"/>
    <mergeCell ref="F68:F69"/>
    <mergeCell ref="F71:F72"/>
    <mergeCell ref="C72:D73"/>
  </mergeCells>
  <conditionalFormatting sqref="F15">
    <cfRule type="expression" dxfId="77" priority="6">
      <formula>AND($F$9&gt;$F$15,F15&lt;&gt;0)</formula>
    </cfRule>
  </conditionalFormatting>
  <conditionalFormatting sqref="A9:A10">
    <cfRule type="expression" dxfId="76" priority="5">
      <formula>A$10 &gt;0</formula>
    </cfRule>
  </conditionalFormatting>
  <conditionalFormatting sqref="B23:B32 B35:B39">
    <cfRule type="expression" dxfId="75" priority="4">
      <formula>AND(A23&lt;&gt;"",B23="")</formula>
    </cfRule>
  </conditionalFormatting>
  <conditionalFormatting sqref="C35:C39">
    <cfRule type="expression" dxfId="74" priority="3">
      <formula>AND(B35&lt;&gt;"",C35="")</formula>
    </cfRule>
  </conditionalFormatting>
  <conditionalFormatting sqref="D35:D39">
    <cfRule type="expression" dxfId="73" priority="2">
      <formula>AND(C35&lt;&gt;"",D35="")</formula>
    </cfRule>
  </conditionalFormatting>
  <conditionalFormatting sqref="B9:B10">
    <cfRule type="expression" dxfId="72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6625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6626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AMI85"/>
  <sheetViews>
    <sheetView showGridLines="0" showRowColHeaders="0" tabSelected="1" topLeftCell="A2" zoomScale="115" zoomScaleNormal="115" workbookViewId="0">
      <selection activeCell="C36" sqref="C36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>
      <c r="A6" s="1" t="s">
        <v>148</v>
      </c>
    </row>
    <row r="7" spans="1:27" ht="15" x14ac:dyDescent="0.2">
      <c r="A7" s="60" t="s">
        <v>4</v>
      </c>
      <c r="B7" s="61" t="s">
        <v>123</v>
      </c>
      <c r="C7" s="62" t="s">
        <v>5</v>
      </c>
      <c r="D7" s="61" t="s">
        <v>147</v>
      </c>
      <c r="E7" s="62" t="s">
        <v>6</v>
      </c>
      <c r="F7" s="61" t="s">
        <v>140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154" t="s">
        <v>149</v>
      </c>
      <c r="D9" s="161" t="s">
        <v>150</v>
      </c>
      <c r="E9" s="161"/>
      <c r="F9" s="64">
        <v>400</v>
      </c>
    </row>
    <row r="10" spans="1:27" ht="15" x14ac:dyDescent="0.2">
      <c r="A10" s="67">
        <v>400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651</v>
      </c>
      <c r="C11" s="27">
        <f>IF(F9&gt;=F15,B11,IF(B18&lt;&gt;"",F9*B18*(D17/1000),D17*F9))</f>
        <v>240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1085</v>
      </c>
      <c r="G15" s="3"/>
      <c r="H15" s="3"/>
    </row>
    <row r="16" spans="1:27" ht="27" customHeight="1" x14ac:dyDescent="0.2">
      <c r="A16" s="163"/>
      <c r="B16" s="165"/>
      <c r="C16" s="149" t="s">
        <v>0</v>
      </c>
      <c r="D16" s="118" t="s">
        <v>138</v>
      </c>
      <c r="E16" s="149" t="s">
        <v>20</v>
      </c>
      <c r="F16" s="150" t="s">
        <v>1</v>
      </c>
      <c r="G16" s="3"/>
    </row>
    <row r="17" spans="1:8" s="4" customFormat="1" ht="27" customHeight="1" x14ac:dyDescent="0.2">
      <c r="A17" s="116" t="s">
        <v>88</v>
      </c>
      <c r="B17" s="116" t="s">
        <v>90</v>
      </c>
      <c r="C17" s="117" t="s">
        <v>91</v>
      </c>
      <c r="D17" s="116">
        <v>5000</v>
      </c>
      <c r="E17" s="116" t="s">
        <v>92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0.12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0.53</v>
      </c>
      <c r="B20" s="109">
        <v>0.54</v>
      </c>
      <c r="C20" s="110" t="s">
        <v>81</v>
      </c>
      <c r="D20" s="111">
        <v>5300</v>
      </c>
      <c r="E20" s="111">
        <v>5400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9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9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>
        <v>50</v>
      </c>
      <c r="C35" s="88">
        <v>2</v>
      </c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2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100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411</v>
      </c>
      <c r="C44" s="37" t="s">
        <v>40</v>
      </c>
      <c r="D44" s="31">
        <v>0</v>
      </c>
      <c r="F44" s="57" t="str">
        <f>"Retour vrac théorique "&amp;B44</f>
        <v>Retour vrac théorique 411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48</v>
      </c>
    </row>
    <row r="56" spans="1:15" x14ac:dyDescent="0.2">
      <c r="H56" s="57">
        <f>B11-H55</f>
        <v>603</v>
      </c>
    </row>
    <row r="57" spans="1:15" ht="33.950000000000003" customHeight="1" x14ac:dyDescent="0.2">
      <c r="A57" s="14"/>
      <c r="B57" s="14"/>
      <c r="C57" s="14"/>
      <c r="D57" s="174">
        <v>5000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71" priority="6">
      <formula>AND($F$9&gt;$F$15,F15&lt;&gt;0)</formula>
    </cfRule>
  </conditionalFormatting>
  <conditionalFormatting sqref="A9:A10">
    <cfRule type="expression" dxfId="70" priority="5">
      <formula>A$10 &gt;0</formula>
    </cfRule>
  </conditionalFormatting>
  <conditionalFormatting sqref="B23:B32 B35:B39">
    <cfRule type="expression" dxfId="69" priority="4">
      <formula>AND(A23&lt;&gt;"",B23="")</formula>
    </cfRule>
  </conditionalFormatting>
  <conditionalFormatting sqref="C35:C39">
    <cfRule type="expression" dxfId="68" priority="3">
      <formula>AND(B35&lt;&gt;"",C35="")</formula>
    </cfRule>
  </conditionalFormatting>
  <conditionalFormatting sqref="D35:D39">
    <cfRule type="expression" dxfId="67" priority="2">
      <formula>AND(C35&lt;&gt;"",D35="")</formula>
    </cfRule>
  </conditionalFormatting>
  <conditionalFormatting sqref="B9:B10">
    <cfRule type="expression" dxfId="66" priority="1">
      <formula>$B$10&gt;0</formula>
    </cfRule>
  </conditionalFormatting>
  <dataValidations count="3">
    <dataValidation type="list" allowBlank="1" showInputMessage="1" showErrorMessage="1" sqref="A5">
      <formula1>"Trélazé,Saumur,Pommeraye,Cholet,Avrillé"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228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29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125</v>
      </c>
      <c r="E7" s="62" t="s">
        <v>6</v>
      </c>
      <c r="F7" s="61" t="s">
        <v>140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600</v>
      </c>
    </row>
    <row r="10" spans="1:27" ht="15" x14ac:dyDescent="0.2">
      <c r="A10" s="67"/>
      <c r="B10" s="68">
        <v>600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651</v>
      </c>
      <c r="C11" s="27">
        <f>IF(F9&gt;=F15,B11,IF(B18&lt;&gt;"",F9*B18*(D17/1000),D17*F9))</f>
        <v>360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1085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90</v>
      </c>
      <c r="C17" s="117" t="s">
        <v>91</v>
      </c>
      <c r="D17" s="116">
        <v>5000</v>
      </c>
      <c r="E17" s="116" t="s">
        <v>92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0.12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0.53</v>
      </c>
      <c r="B20" s="109">
        <v>0.54</v>
      </c>
      <c r="C20" s="110" t="s">
        <v>81</v>
      </c>
      <c r="D20" s="111">
        <v>5300</v>
      </c>
      <c r="E20" s="111">
        <v>5400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291</v>
      </c>
      <c r="C44" s="37" t="s">
        <v>40</v>
      </c>
      <c r="D44" s="31">
        <v>0</v>
      </c>
      <c r="F44" s="57" t="str">
        <f>"Retour vrac théorique "&amp;B44</f>
        <v>Retour vrac théorique 291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72</v>
      </c>
    </row>
    <row r="56" spans="1:15" x14ac:dyDescent="0.2">
      <c r="H56" s="57">
        <f>B11-H55</f>
        <v>579</v>
      </c>
    </row>
    <row r="57" spans="1:15" ht="33.950000000000003" customHeight="1" x14ac:dyDescent="0.2">
      <c r="A57" s="14"/>
      <c r="B57" s="14"/>
      <c r="C57" s="14"/>
      <c r="D57" s="174">
        <v>5000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65" priority="6">
      <formula>AND($F$9&gt;$F$15,F15&lt;&gt;0)</formula>
    </cfRule>
  </conditionalFormatting>
  <conditionalFormatting sqref="A9:A10">
    <cfRule type="expression" dxfId="64" priority="5">
      <formula>A$10 &gt;0</formula>
    </cfRule>
  </conditionalFormatting>
  <conditionalFormatting sqref="B23:B32 B35:B39">
    <cfRule type="expression" dxfId="63" priority="4">
      <formula>AND(A23&lt;&gt;"",B23="")</formula>
    </cfRule>
  </conditionalFormatting>
  <conditionalFormatting sqref="C35:C39">
    <cfRule type="expression" dxfId="62" priority="3">
      <formula>AND(B35&lt;&gt;"",C35="")</formula>
    </cfRule>
  </conditionalFormatting>
  <conditionalFormatting sqref="D35:D39">
    <cfRule type="expression" dxfId="61" priority="2">
      <formula>AND(C35&lt;&gt;"",D35="")</formula>
    </cfRule>
  </conditionalFormatting>
  <conditionalFormatting sqref="B9:B10">
    <cfRule type="expression" dxfId="60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0001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002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8" hidden="1" x14ac:dyDescent="0.2"/>
    <row r="2" spans="1:8" ht="14.25" customHeight="1" x14ac:dyDescent="0.2">
      <c r="A2" s="155"/>
      <c r="B2" s="155"/>
      <c r="C2" s="155"/>
      <c r="D2" s="155"/>
      <c r="E2" s="155"/>
      <c r="F2" s="155"/>
    </row>
    <row r="3" spans="1:8" ht="14.25" customHeight="1" x14ac:dyDescent="0.2">
      <c r="A3" s="155"/>
      <c r="B3" s="155"/>
      <c r="C3" s="155"/>
      <c r="D3" s="155"/>
      <c r="E3" s="155"/>
      <c r="F3" s="155"/>
    </row>
    <row r="4" spans="1:8" x14ac:dyDescent="0.2"/>
    <row r="5" spans="1:8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8" x14ac:dyDescent="0.2"/>
    <row r="7" spans="1:8" ht="15" x14ac:dyDescent="0.2">
      <c r="A7" s="60" t="s">
        <v>4</v>
      </c>
      <c r="B7" s="61" t="s">
        <v>123</v>
      </c>
      <c r="C7" s="62" t="s">
        <v>5</v>
      </c>
      <c r="D7" s="61">
        <v>4</v>
      </c>
      <c r="E7" s="62" t="s">
        <v>6</v>
      </c>
      <c r="F7" s="61" t="s">
        <v>141</v>
      </c>
    </row>
    <row r="8" spans="1:8" ht="21.75" customHeight="1" x14ac:dyDescent="0.25">
      <c r="A8" s="69"/>
      <c r="B8" s="70"/>
      <c r="C8" s="71" t="s">
        <v>7</v>
      </c>
      <c r="D8" s="71"/>
      <c r="E8" s="71"/>
      <c r="F8" s="72"/>
    </row>
    <row r="9" spans="1:8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700</v>
      </c>
    </row>
    <row r="10" spans="1:8" ht="15" x14ac:dyDescent="0.2">
      <c r="A10" s="67">
        <v>700</v>
      </c>
      <c r="B10" s="68">
        <v>0</v>
      </c>
      <c r="C10" s="39" t="s">
        <v>11</v>
      </c>
      <c r="D10" s="38" t="s">
        <v>12</v>
      </c>
      <c r="E10" s="23" t="s">
        <v>13</v>
      </c>
      <c r="H10" s="124"/>
    </row>
    <row r="11" spans="1:8" x14ac:dyDescent="0.2">
      <c r="A11" s="26" t="s">
        <v>14</v>
      </c>
      <c r="B11" s="27">
        <v>899</v>
      </c>
      <c r="C11" s="27">
        <f>IF(F9&gt;=F15,B11,IF(B18&lt;&gt;"",F9*B18*(D17/1000),D17*F9))</f>
        <v>187.60000000000002</v>
      </c>
      <c r="D11" s="20"/>
      <c r="E11" s="19"/>
    </row>
    <row r="12" spans="1:8" x14ac:dyDescent="0.2">
      <c r="A12" s="24" t="s">
        <v>15</v>
      </c>
      <c r="B12" s="19"/>
      <c r="C12" s="19"/>
      <c r="D12" s="20"/>
      <c r="E12" s="19"/>
    </row>
    <row r="13" spans="1:8" x14ac:dyDescent="0.2">
      <c r="A13" s="24" t="s">
        <v>16</v>
      </c>
      <c r="B13" s="19"/>
      <c r="C13" s="19"/>
      <c r="D13" s="20"/>
      <c r="E13" s="19"/>
    </row>
    <row r="14" spans="1:8" x14ac:dyDescent="0.2">
      <c r="A14" s="29" t="s">
        <v>17</v>
      </c>
      <c r="B14" s="21"/>
      <c r="C14" s="21"/>
      <c r="D14" s="22"/>
      <c r="E14" s="21"/>
    </row>
    <row r="15" spans="1:8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3354</v>
      </c>
      <c r="G15" s="3"/>
      <c r="H15" s="3"/>
    </row>
    <row r="16" spans="1:8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96</v>
      </c>
      <c r="C17" s="117" t="s">
        <v>97</v>
      </c>
      <c r="D17" s="116">
        <v>200</v>
      </c>
      <c r="E17" s="116" t="s">
        <v>98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1.34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0.28000000000000003</v>
      </c>
      <c r="B20" s="109">
        <v>0.28999999999999998</v>
      </c>
      <c r="C20" s="110" t="s">
        <v>81</v>
      </c>
      <c r="D20" s="111">
        <v>208.955223880597</v>
      </c>
      <c r="E20" s="111">
        <v>216.41791044776119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711.4</v>
      </c>
      <c r="C44" s="37" t="s">
        <v>40</v>
      </c>
      <c r="D44" s="31">
        <v>0</v>
      </c>
      <c r="F44" s="57" t="str">
        <f>"Retour vrac théorique "&amp;B44</f>
        <v>Retour vrac théorique 711,4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938</v>
      </c>
    </row>
    <row r="56" spans="1:15" x14ac:dyDescent="0.2">
      <c r="H56" s="57">
        <f>B11-H55</f>
        <v>-39</v>
      </c>
    </row>
    <row r="57" spans="1:15" ht="33.950000000000003" customHeight="1" x14ac:dyDescent="0.2">
      <c r="A57" s="14"/>
      <c r="B57" s="14"/>
      <c r="C57" s="14"/>
      <c r="D57" s="174">
        <v>200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59" priority="6">
      <formula>AND($F$9&gt;$F$15,F15&lt;&gt;0)</formula>
    </cfRule>
  </conditionalFormatting>
  <conditionalFormatting sqref="A9:A10">
    <cfRule type="expression" dxfId="58" priority="5">
      <formula>A$10 &gt;0</formula>
    </cfRule>
  </conditionalFormatting>
  <conditionalFormatting sqref="B23:B32 B35:B39">
    <cfRule type="expression" dxfId="57" priority="4">
      <formula>AND(A23&lt;&gt;"",B23="")</formula>
    </cfRule>
  </conditionalFormatting>
  <conditionalFormatting sqref="C35:C39">
    <cfRule type="expression" dxfId="56" priority="3">
      <formula>AND(B35&lt;&gt;"",C35="")</formula>
    </cfRule>
  </conditionalFormatting>
  <conditionalFormatting sqref="D35:D39">
    <cfRule type="expression" dxfId="55" priority="2">
      <formula>AND(C35&lt;&gt;"",D35="")</formula>
    </cfRule>
  </conditionalFormatting>
  <conditionalFormatting sqref="B9:B10">
    <cfRule type="expression" dxfId="54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1025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26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126</v>
      </c>
      <c r="E7" s="62" t="s">
        <v>6</v>
      </c>
      <c r="F7" s="61" t="s">
        <v>142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1300</v>
      </c>
    </row>
    <row r="10" spans="1:27" ht="15" x14ac:dyDescent="0.2">
      <c r="A10" s="67">
        <v>1300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1767</v>
      </c>
      <c r="C11" s="27">
        <f>IF(F9&gt;=F15,B11,IF(B18&lt;&gt;"",F9*B18*(D17/1000),D17*F9))</f>
        <v>210.60000000000002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10907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101</v>
      </c>
      <c r="C17" s="117" t="s">
        <v>102</v>
      </c>
      <c r="D17" s="116">
        <v>50</v>
      </c>
      <c r="E17" s="116" t="s">
        <v>103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3.24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0.17</v>
      </c>
      <c r="B20" s="109">
        <v>0.18000000000000002</v>
      </c>
      <c r="C20" s="110" t="s">
        <v>81</v>
      </c>
      <c r="D20" s="111">
        <v>52.469135802469133</v>
      </c>
      <c r="E20" s="111">
        <v>55.555555555555557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1556.4</v>
      </c>
      <c r="C44" s="37" t="s">
        <v>40</v>
      </c>
      <c r="D44" s="31">
        <v>0</v>
      </c>
      <c r="F44" s="57" t="str">
        <f>"Retour vrac théorique "&amp;B44</f>
        <v>Retour vrac théorique 1556,4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4212</v>
      </c>
    </row>
    <row r="56" spans="1:15" x14ac:dyDescent="0.2">
      <c r="H56" s="57">
        <f>B11-H55</f>
        <v>-2445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53" priority="6">
      <formula>AND($F$9&gt;$F$15,F15&lt;&gt;0)</formula>
    </cfRule>
  </conditionalFormatting>
  <conditionalFormatting sqref="A9:A10">
    <cfRule type="expression" dxfId="52" priority="5">
      <formula>A$10 &gt;0</formula>
    </cfRule>
  </conditionalFormatting>
  <conditionalFormatting sqref="B23:B32 B35:B39">
    <cfRule type="expression" dxfId="51" priority="4">
      <formula>AND(A23&lt;&gt;"",B23="")</formula>
    </cfRule>
  </conditionalFormatting>
  <conditionalFormatting sqref="C35:C39">
    <cfRule type="expression" dxfId="50" priority="3">
      <formula>AND(B35&lt;&gt;"",C35="")</formula>
    </cfRule>
  </conditionalFormatting>
  <conditionalFormatting sqref="D35:D39">
    <cfRule type="expression" dxfId="49" priority="2">
      <formula>AND(C35&lt;&gt;"",D35="")</formula>
    </cfRule>
  </conditionalFormatting>
  <conditionalFormatting sqref="B9:B10">
    <cfRule type="expression" dxfId="48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204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05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127</v>
      </c>
      <c r="E7" s="62" t="s">
        <v>6</v>
      </c>
      <c r="F7" s="61" t="s">
        <v>142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1300</v>
      </c>
    </row>
    <row r="10" spans="1:27" ht="15" x14ac:dyDescent="0.2">
      <c r="A10" s="67"/>
      <c r="B10" s="68">
        <v>1300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1767</v>
      </c>
      <c r="C11" s="27">
        <f>IF(F9&gt;=F15,B11,IF(B18&lt;&gt;"",F9*B18*(D17/1000),D17*F9))</f>
        <v>210.60000000000002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10907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101</v>
      </c>
      <c r="C17" s="117" t="s">
        <v>102</v>
      </c>
      <c r="D17" s="116">
        <v>50</v>
      </c>
      <c r="E17" s="116" t="s">
        <v>103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3.24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0.17</v>
      </c>
      <c r="B20" s="109">
        <v>0.18000000000000002</v>
      </c>
      <c r="C20" s="110" t="s">
        <v>81</v>
      </c>
      <c r="D20" s="111">
        <v>52.469135802469133</v>
      </c>
      <c r="E20" s="111">
        <v>55.555555555555557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1556.4</v>
      </c>
      <c r="C44" s="37" t="s">
        <v>40</v>
      </c>
      <c r="D44" s="31">
        <v>0</v>
      </c>
      <c r="F44" s="57" t="str">
        <f>"Retour vrac théorique "&amp;B44</f>
        <v>Retour vrac théorique 1556,4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4212</v>
      </c>
    </row>
    <row r="56" spans="1:15" x14ac:dyDescent="0.2">
      <c r="H56" s="57">
        <f>B11-H55</f>
        <v>-2445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47" priority="6">
      <formula>AND($F$9&gt;$F$15,F15&lt;&gt;0)</formula>
    </cfRule>
  </conditionalFormatting>
  <conditionalFormatting sqref="A9:A10">
    <cfRule type="expression" dxfId="46" priority="5">
      <formula>A$10 &gt;0</formula>
    </cfRule>
  </conditionalFormatting>
  <conditionalFormatting sqref="B23:B32 B35:B39">
    <cfRule type="expression" dxfId="45" priority="4">
      <formula>AND(A23&lt;&gt;"",B23="")</formula>
    </cfRule>
  </conditionalFormatting>
  <conditionalFormatting sqref="C35:C39">
    <cfRule type="expression" dxfId="44" priority="3">
      <formula>AND(B35&lt;&gt;"",C35="")</formula>
    </cfRule>
  </conditionalFormatting>
  <conditionalFormatting sqref="D35:D39">
    <cfRule type="expression" dxfId="43" priority="2">
      <formula>AND(C35&lt;&gt;"",D35="")</formula>
    </cfRule>
  </conditionalFormatting>
  <conditionalFormatting sqref="B9:B10">
    <cfRule type="expression" dxfId="42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3073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074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128</v>
      </c>
      <c r="E7" s="62" t="s">
        <v>6</v>
      </c>
      <c r="F7" s="61" t="s">
        <v>143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600</v>
      </c>
    </row>
    <row r="10" spans="1:27" ht="15" x14ac:dyDescent="0.2">
      <c r="A10" s="67">
        <v>600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2830</v>
      </c>
      <c r="C11" s="27">
        <f>IF(F9&gt;=F15,B11,IF(B18&lt;&gt;"",F9*B18*(D17/1000),D17*F9))</f>
        <v>82.5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20581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106</v>
      </c>
      <c r="C17" s="117" t="s">
        <v>107</v>
      </c>
      <c r="D17" s="116">
        <v>50</v>
      </c>
      <c r="E17" s="116" t="s">
        <v>108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2.75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0.14000000000000001</v>
      </c>
      <c r="B20" s="109">
        <v>0.15000000000000002</v>
      </c>
      <c r="C20" s="110" t="s">
        <v>81</v>
      </c>
      <c r="D20" s="111">
        <v>50.909090909090907</v>
      </c>
      <c r="E20" s="111">
        <v>54.545454545454554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2747.5</v>
      </c>
      <c r="C44" s="37" t="s">
        <v>40</v>
      </c>
      <c r="D44" s="31">
        <v>0</v>
      </c>
      <c r="F44" s="57" t="str">
        <f>"Retour vrac théorique "&amp;B44</f>
        <v>Retour vrac théorique 2747,5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1650</v>
      </c>
    </row>
    <row r="56" spans="1:15" x14ac:dyDescent="0.2">
      <c r="H56" s="57">
        <f>B11-H55</f>
        <v>1180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41" priority="6">
      <formula>AND($F$9&gt;$F$15,F15&lt;&gt;0)</formula>
    </cfRule>
  </conditionalFormatting>
  <conditionalFormatting sqref="A9:A10">
    <cfRule type="expression" dxfId="40" priority="5">
      <formula>A$10 &gt;0</formula>
    </cfRule>
  </conditionalFormatting>
  <conditionalFormatting sqref="B23:B32 B35:B39">
    <cfRule type="expression" dxfId="39" priority="4">
      <formula>AND(A23&lt;&gt;"",B23="")</formula>
    </cfRule>
  </conditionalFormatting>
  <conditionalFormatting sqref="C35:C39">
    <cfRule type="expression" dxfId="38" priority="3">
      <formula>AND(B35&lt;&gt;"",C35="")</formula>
    </cfRule>
  </conditionalFormatting>
  <conditionalFormatting sqref="D35:D39">
    <cfRule type="expression" dxfId="37" priority="2">
      <formula>AND(C35&lt;&gt;"",D35="")</formula>
    </cfRule>
  </conditionalFormatting>
  <conditionalFormatting sqref="B9:B10">
    <cfRule type="expression" dxfId="36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4097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098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129</v>
      </c>
      <c r="E7" s="62" t="s">
        <v>6</v>
      </c>
      <c r="F7" s="61" t="s">
        <v>143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1300</v>
      </c>
    </row>
    <row r="10" spans="1:27" ht="15" x14ac:dyDescent="0.2">
      <c r="A10" s="67"/>
      <c r="B10" s="68">
        <v>1300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2830</v>
      </c>
      <c r="C11" s="27">
        <f>IF(F9&gt;=F15,B11,IF(B18&lt;&gt;"",F9*B18*(D17/1000),D17*F9))</f>
        <v>178.75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20581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106</v>
      </c>
      <c r="C17" s="117" t="s">
        <v>107</v>
      </c>
      <c r="D17" s="116">
        <v>50</v>
      </c>
      <c r="E17" s="116" t="s">
        <v>108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2.75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0.14000000000000001</v>
      </c>
      <c r="B20" s="109">
        <v>0.15000000000000002</v>
      </c>
      <c r="C20" s="110" t="s">
        <v>81</v>
      </c>
      <c r="D20" s="111">
        <v>50.909090909090907</v>
      </c>
      <c r="E20" s="111">
        <v>54.545454545454554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2651.25</v>
      </c>
      <c r="C44" s="37" t="s">
        <v>40</v>
      </c>
      <c r="D44" s="31">
        <v>0</v>
      </c>
      <c r="F44" s="57" t="str">
        <f>"Retour vrac théorique "&amp;B44</f>
        <v>Retour vrac théorique 2651,25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3575</v>
      </c>
    </row>
    <row r="56" spans="1:15" x14ac:dyDescent="0.2">
      <c r="H56" s="57">
        <f>B11-H55</f>
        <v>-745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35" priority="6">
      <formula>AND($F$9&gt;$F$15,F15&lt;&gt;0)</formula>
    </cfRule>
  </conditionalFormatting>
  <conditionalFormatting sqref="A9:A10">
    <cfRule type="expression" dxfId="34" priority="5">
      <formula>A$10 &gt;0</formula>
    </cfRule>
  </conditionalFormatting>
  <conditionalFormatting sqref="B23:B32 B35:B39">
    <cfRule type="expression" dxfId="33" priority="4">
      <formula>AND(A23&lt;&gt;"",B23="")</formula>
    </cfRule>
  </conditionalFormatting>
  <conditionalFormatting sqref="C35:C39">
    <cfRule type="expression" dxfId="32" priority="3">
      <formula>AND(B35&lt;&gt;"",C35="")</formula>
    </cfRule>
  </conditionalFormatting>
  <conditionalFormatting sqref="D35:D39">
    <cfRule type="expression" dxfId="31" priority="2">
      <formula>AND(C35&lt;&gt;"",D35="")</formula>
    </cfRule>
  </conditionalFormatting>
  <conditionalFormatting sqref="B9:B10">
    <cfRule type="expression" dxfId="30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21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22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130</v>
      </c>
      <c r="E7" s="62" t="s">
        <v>6</v>
      </c>
      <c r="F7" s="61" t="s">
        <v>144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700</v>
      </c>
    </row>
    <row r="10" spans="1:27" ht="15" x14ac:dyDescent="0.2">
      <c r="A10" s="67">
        <v>700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3714</v>
      </c>
      <c r="C11" s="27">
        <f>IF(F9&gt;=F15,B11,IF(B18&lt;&gt;"",F9*B18*(D17/1000),D17*F9))</f>
        <v>85.750000000000014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30318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110</v>
      </c>
      <c r="C17" s="117" t="s">
        <v>111</v>
      </c>
      <c r="D17" s="116">
        <v>50</v>
      </c>
      <c r="E17" s="116" t="s">
        <v>112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2.4500000000000002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0.129</v>
      </c>
      <c r="B20" s="109">
        <v>0.13300000000000001</v>
      </c>
      <c r="C20" s="110" t="s">
        <v>81</v>
      </c>
      <c r="D20" s="111">
        <v>52.65306122448979</v>
      </c>
      <c r="E20" s="111">
        <v>54.285714285714285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3628.25</v>
      </c>
      <c r="C44" s="37" t="s">
        <v>40</v>
      </c>
      <c r="D44" s="31">
        <v>0</v>
      </c>
      <c r="F44" s="57" t="str">
        <f>"Retour vrac théorique "&amp;B44</f>
        <v>Retour vrac théorique 3628,25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1715.0000000000002</v>
      </c>
    </row>
    <row r="56" spans="1:15" x14ac:dyDescent="0.2">
      <c r="H56" s="57">
        <f>B11-H55</f>
        <v>1998.9999999999998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29" priority="6">
      <formula>AND($F$9&gt;$F$15,F15&lt;&gt;0)</formula>
    </cfRule>
  </conditionalFormatting>
  <conditionalFormatting sqref="A9:A10">
    <cfRule type="expression" dxfId="28" priority="5">
      <formula>A$10 &gt;0</formula>
    </cfRule>
  </conditionalFormatting>
  <conditionalFormatting sqref="B23:B32 B35:B39">
    <cfRule type="expression" dxfId="27" priority="4">
      <formula>AND(A23&lt;&gt;"",B23="")</formula>
    </cfRule>
  </conditionalFormatting>
  <conditionalFormatting sqref="C35:C39">
    <cfRule type="expression" dxfId="26" priority="3">
      <formula>AND(B35&lt;&gt;"",C35="")</formula>
    </cfRule>
  </conditionalFormatting>
  <conditionalFormatting sqref="D35:D39">
    <cfRule type="expression" dxfId="25" priority="2">
      <formula>AND(C35&lt;&gt;"",D35="")</formula>
    </cfRule>
  </conditionalFormatting>
  <conditionalFormatting sqref="B9:B10">
    <cfRule type="expression" dxfId="24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6145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46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131</v>
      </c>
      <c r="E7" s="62" t="s">
        <v>6</v>
      </c>
      <c r="F7" s="61" t="s">
        <v>144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1300</v>
      </c>
    </row>
    <row r="10" spans="1:27" ht="15" x14ac:dyDescent="0.2">
      <c r="A10" s="67"/>
      <c r="B10" s="68">
        <v>1300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3714</v>
      </c>
      <c r="C11" s="27">
        <f>IF(F9&gt;=F15,B11,IF(B18&lt;&gt;"",F9*B18*(D17/1000),D17*F9))</f>
        <v>159.25000000000003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30318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110</v>
      </c>
      <c r="C17" s="117" t="s">
        <v>111</v>
      </c>
      <c r="D17" s="116">
        <v>50</v>
      </c>
      <c r="E17" s="116" t="s">
        <v>112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2.4500000000000002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0.129</v>
      </c>
      <c r="B20" s="109">
        <v>0.13300000000000001</v>
      </c>
      <c r="C20" s="110" t="s">
        <v>81</v>
      </c>
      <c r="D20" s="111">
        <v>52.65306122448979</v>
      </c>
      <c r="E20" s="111">
        <v>54.285714285714285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3554.75</v>
      </c>
      <c r="C44" s="37" t="s">
        <v>40</v>
      </c>
      <c r="D44" s="31">
        <v>0</v>
      </c>
      <c r="F44" s="57" t="str">
        <f>"Retour vrac théorique "&amp;B44</f>
        <v>Retour vrac théorique 3554,75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3185.0000000000005</v>
      </c>
    </row>
    <row r="56" spans="1:15" x14ac:dyDescent="0.2">
      <c r="H56" s="57">
        <f>B11-H55</f>
        <v>528.99999999999955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23" priority="6">
      <formula>AND($F$9&gt;$F$15,F15&lt;&gt;0)</formula>
    </cfRule>
  </conditionalFormatting>
  <conditionalFormatting sqref="A9:A10">
    <cfRule type="expression" dxfId="22" priority="5">
      <formula>A$10 &gt;0</formula>
    </cfRule>
  </conditionalFormatting>
  <conditionalFormatting sqref="B23:B32 B35:B39">
    <cfRule type="expression" dxfId="21" priority="4">
      <formula>AND(A23&lt;&gt;"",B23="")</formula>
    </cfRule>
  </conditionalFormatting>
  <conditionalFormatting sqref="C35:C39">
    <cfRule type="expression" dxfId="20" priority="3">
      <formula>AND(B35&lt;&gt;"",C35="")</formula>
    </cfRule>
  </conditionalFormatting>
  <conditionalFormatting sqref="D35:D39">
    <cfRule type="expression" dxfId="19" priority="2">
      <formula>AND(C35&lt;&gt;"",D35="")</formula>
    </cfRule>
  </conditionalFormatting>
  <conditionalFormatting sqref="B9:B10">
    <cfRule type="expression" dxfId="18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7169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170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>
        <v>8</v>
      </c>
      <c r="E7" s="62" t="s">
        <v>6</v>
      </c>
      <c r="F7" s="61" t="s">
        <v>145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500</v>
      </c>
    </row>
    <row r="10" spans="1:27" ht="15" x14ac:dyDescent="0.2">
      <c r="A10" s="67">
        <v>500</v>
      </c>
      <c r="B10" s="68">
        <v>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447</v>
      </c>
      <c r="C11" s="27">
        <f>IF(F9&gt;=F15,B11,IF(B18&lt;&gt;"",F9*B18*(D17/1000),D17*F9))</f>
        <v>195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1146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114</v>
      </c>
      <c r="C17" s="117" t="s">
        <v>115</v>
      </c>
      <c r="D17" s="116">
        <v>300</v>
      </c>
      <c r="E17" s="116" t="s">
        <v>116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1.3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0.41</v>
      </c>
      <c r="B20" s="109">
        <v>0.42</v>
      </c>
      <c r="C20" s="110" t="s">
        <v>81</v>
      </c>
      <c r="D20" s="111">
        <v>315.38461538461536</v>
      </c>
      <c r="E20" s="111">
        <v>323.07692307692304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252</v>
      </c>
      <c r="C44" s="37" t="s">
        <v>40</v>
      </c>
      <c r="D44" s="31">
        <v>0</v>
      </c>
      <c r="F44" s="57" t="str">
        <f>"Retour vrac théorique "&amp;B44</f>
        <v>Retour vrac théorique 252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650</v>
      </c>
    </row>
    <row r="56" spans="1:15" x14ac:dyDescent="0.2">
      <c r="H56" s="57">
        <f>B11-H55</f>
        <v>-203</v>
      </c>
    </row>
    <row r="57" spans="1:15" ht="33.950000000000003" customHeight="1" x14ac:dyDescent="0.2">
      <c r="A57" s="14"/>
      <c r="B57" s="14"/>
      <c r="C57" s="14"/>
      <c r="D57" s="174">
        <v>300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17" priority="6">
      <formula>AND($F$9&gt;$F$15,F15&lt;&gt;0)</formula>
    </cfRule>
  </conditionalFormatting>
  <conditionalFormatting sqref="A9:A10">
    <cfRule type="expression" dxfId="16" priority="5">
      <formula>A$10 &gt;0</formula>
    </cfRule>
  </conditionalFormatting>
  <conditionalFormatting sqref="B23:B32 B35:B39">
    <cfRule type="expression" dxfId="15" priority="4">
      <formula>AND(A23&lt;&gt;"",B23="")</formula>
    </cfRule>
  </conditionalFormatting>
  <conditionalFormatting sqref="C35:C39">
    <cfRule type="expression" dxfId="14" priority="3">
      <formula>AND(B35&lt;&gt;"",C35="")</formula>
    </cfRule>
  </conditionalFormatting>
  <conditionalFormatting sqref="D35:D39">
    <cfRule type="expression" dxfId="13" priority="2">
      <formula>AND(C35&lt;&gt;"",D35="")</formula>
    </cfRule>
  </conditionalFormatting>
  <conditionalFormatting sqref="B9:B10">
    <cfRule type="expression" dxfId="12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8193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194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132</v>
      </c>
      <c r="E7" s="62" t="s">
        <v>6</v>
      </c>
      <c r="F7" s="61" t="s">
        <v>146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1000</v>
      </c>
    </row>
    <row r="10" spans="1:27" ht="15" x14ac:dyDescent="0.2">
      <c r="A10" s="67">
        <v>1000</v>
      </c>
      <c r="B10" s="68"/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878</v>
      </c>
      <c r="C11" s="27">
        <f>IF(F9&gt;=F15,B11,IF(B18&lt;&gt;"",F9*B18*(D17/1000),D17*F9))</f>
        <v>119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7378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120</v>
      </c>
      <c r="C17" s="117" t="s">
        <v>121</v>
      </c>
      <c r="D17" s="116">
        <v>50</v>
      </c>
      <c r="E17" s="116" t="s">
        <v>122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2.38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</v>
      </c>
      <c r="B20" s="109">
        <v>0.13</v>
      </c>
      <c r="C20" s="110" t="s">
        <v>81</v>
      </c>
      <c r="D20" s="111">
        <v>50.420168067226896</v>
      </c>
      <c r="E20" s="111">
        <v>54.621848739495803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759</v>
      </c>
      <c r="C44" s="37" t="s">
        <v>40</v>
      </c>
      <c r="D44" s="31">
        <v>0</v>
      </c>
      <c r="F44" s="57" t="str">
        <f>"Retour vrac théorique "&amp;B44</f>
        <v>Retour vrac théorique 759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2380</v>
      </c>
    </row>
    <row r="56" spans="1:15" x14ac:dyDescent="0.2">
      <c r="H56" s="57">
        <f>B11-H55</f>
        <v>-1502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11" priority="6">
      <formula>AND($F$9&gt;$F$15,F15&lt;&gt;0)</formula>
    </cfRule>
  </conditionalFormatting>
  <conditionalFormatting sqref="A9:A10">
    <cfRule type="expression" dxfId="10" priority="5">
      <formula>A$10 &gt;0</formula>
    </cfRule>
  </conditionalFormatting>
  <conditionalFormatting sqref="B23:B32 B35:B39">
    <cfRule type="expression" dxfId="9" priority="4">
      <formula>AND(A23&lt;&gt;"",B23="")</formula>
    </cfRule>
  </conditionalFormatting>
  <conditionalFormatting sqref="C35:C39">
    <cfRule type="expression" dxfId="8" priority="3">
      <formula>AND(B35&lt;&gt;"",C35="")</formula>
    </cfRule>
  </conditionalFormatting>
  <conditionalFormatting sqref="D35:D39">
    <cfRule type="expression" dxfId="7" priority="2">
      <formula>AND(C35&lt;&gt;"",D35="")</formula>
    </cfRule>
  </conditionalFormatting>
  <conditionalFormatting sqref="B9:B10">
    <cfRule type="expression" dxfId="6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9217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218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pageSetUpPr fitToPage="1"/>
  </sheetPr>
  <dimension ref="A1:AMI85"/>
  <sheetViews>
    <sheetView showGridLines="0" showRowColHeaders="0" topLeftCell="A2" zoomScale="115" zoomScaleNormal="115" workbookViewId="0">
      <selection activeCell="D15" sqref="D15:E15"/>
    </sheetView>
  </sheetViews>
  <sheetFormatPr baseColWidth="10" defaultColWidth="0" defaultRowHeight="14.25" customHeight="1" zeroHeight="1" x14ac:dyDescent="0.2"/>
  <cols>
    <col min="1" max="1" width="11.7109375" style="1" customWidth="1"/>
    <col min="2" max="2" width="12.42578125" style="1" customWidth="1"/>
    <col min="3" max="3" width="35.7109375" style="1" customWidth="1"/>
    <col min="4" max="4" width="12.28515625" style="1" customWidth="1"/>
    <col min="5" max="5" width="11" style="1" customWidth="1"/>
    <col min="6" max="6" width="20.42578125" style="1" customWidth="1"/>
    <col min="7" max="7" width="2" style="1" customWidth="1"/>
    <col min="8" max="8" width="18.140625" style="1" customWidth="1"/>
    <col min="9" max="1022" width="12.28515625" style="1" hidden="1" customWidth="1"/>
    <col min="1023" max="1023" width="12.5703125" style="1" hidden="1" customWidth="1"/>
    <col min="1024" max="16384" width="11.42578125" style="1" hidden="1"/>
  </cols>
  <sheetData>
    <row r="1" spans="1:27" hidden="1" x14ac:dyDescent="0.2"/>
    <row r="2" spans="1:27" ht="14.25" customHeight="1" x14ac:dyDescent="0.2">
      <c r="A2" s="155"/>
      <c r="B2" s="155"/>
      <c r="C2" s="155"/>
      <c r="D2" s="155"/>
      <c r="E2" s="155"/>
      <c r="F2" s="155"/>
      <c r="AA2" s="1" t="s">
        <v>94</v>
      </c>
    </row>
    <row r="3" spans="1:27" ht="14.25" customHeight="1" x14ac:dyDescent="0.2">
      <c r="A3" s="155"/>
      <c r="B3" s="155"/>
      <c r="C3" s="155"/>
      <c r="D3" s="155"/>
      <c r="E3" s="155"/>
      <c r="F3" s="155"/>
    </row>
    <row r="4" spans="1:27" x14ac:dyDescent="0.2"/>
    <row r="5" spans="1:27" ht="15.75" customHeight="1" x14ac:dyDescent="0.25">
      <c r="A5" s="156" t="s">
        <v>2</v>
      </c>
      <c r="B5" s="157"/>
      <c r="C5" s="158" t="s">
        <v>3</v>
      </c>
      <c r="D5" s="159"/>
      <c r="E5" s="160"/>
      <c r="F5" s="119" t="s">
        <v>53</v>
      </c>
    </row>
    <row r="6" spans="1:27" x14ac:dyDescent="0.2"/>
    <row r="7" spans="1:27" ht="15" x14ac:dyDescent="0.2">
      <c r="A7" s="60" t="s">
        <v>4</v>
      </c>
      <c r="B7" s="61" t="s">
        <v>123</v>
      </c>
      <c r="C7" s="62" t="s">
        <v>5</v>
      </c>
      <c r="D7" s="61" t="s">
        <v>133</v>
      </c>
      <c r="E7" s="62" t="s">
        <v>6</v>
      </c>
      <c r="F7" s="61" t="s">
        <v>146</v>
      </c>
    </row>
    <row r="8" spans="1:27" ht="21.75" customHeight="1" x14ac:dyDescent="0.25">
      <c r="A8" s="69"/>
      <c r="B8" s="70"/>
      <c r="C8" s="71" t="s">
        <v>7</v>
      </c>
      <c r="D8" s="71"/>
      <c r="E8" s="71"/>
      <c r="F8" s="72"/>
    </row>
    <row r="9" spans="1:27" ht="15.75" x14ac:dyDescent="0.2">
      <c r="A9" s="65" t="s">
        <v>8</v>
      </c>
      <c r="B9" s="66" t="s">
        <v>9</v>
      </c>
      <c r="C9" s="63"/>
      <c r="D9" s="161" t="s">
        <v>10</v>
      </c>
      <c r="E9" s="161"/>
      <c r="F9" s="64">
        <v>500</v>
      </c>
    </row>
    <row r="10" spans="1:27" ht="15" x14ac:dyDescent="0.2">
      <c r="A10" s="67"/>
      <c r="B10" s="68">
        <v>500</v>
      </c>
      <c r="C10" s="39" t="s">
        <v>11</v>
      </c>
      <c r="D10" s="38" t="s">
        <v>12</v>
      </c>
      <c r="E10" s="23" t="s">
        <v>13</v>
      </c>
      <c r="H10" s="124"/>
    </row>
    <row r="11" spans="1:27" x14ac:dyDescent="0.2">
      <c r="A11" s="26" t="s">
        <v>14</v>
      </c>
      <c r="B11" s="27">
        <v>878</v>
      </c>
      <c r="C11" s="27">
        <f>IF(F9&gt;=F15,B11,IF(B18&lt;&gt;"",F9*B18*(D17/1000),D17*F9))</f>
        <v>59.5</v>
      </c>
      <c r="D11" s="20"/>
      <c r="E11" s="19"/>
    </row>
    <row r="12" spans="1:27" x14ac:dyDescent="0.2">
      <c r="A12" s="24" t="s">
        <v>15</v>
      </c>
      <c r="B12" s="19"/>
      <c r="C12" s="19"/>
      <c r="D12" s="20"/>
      <c r="E12" s="19"/>
    </row>
    <row r="13" spans="1:27" x14ac:dyDescent="0.2">
      <c r="A13" s="24" t="s">
        <v>16</v>
      </c>
      <c r="B13" s="19"/>
      <c r="C13" s="19"/>
      <c r="D13" s="20"/>
      <c r="E13" s="19"/>
    </row>
    <row r="14" spans="1:27" x14ac:dyDescent="0.2">
      <c r="A14" s="29" t="s">
        <v>17</v>
      </c>
      <c r="B14" s="21"/>
      <c r="C14" s="21"/>
      <c r="D14" s="22"/>
      <c r="E14" s="21"/>
    </row>
    <row r="15" spans="1:27" ht="27" customHeight="1" x14ac:dyDescent="0.2">
      <c r="A15" s="162" t="s">
        <v>46</v>
      </c>
      <c r="B15" s="164" t="s">
        <v>19</v>
      </c>
      <c r="C15" s="76" t="s">
        <v>51</v>
      </c>
      <c r="D15" s="166"/>
      <c r="E15" s="167"/>
      <c r="F15" s="108">
        <f>IFERROR(IF(B18&lt;&gt;"",INT($B$11/(B18*(D17/1000))),INT(($B$11/D17))),"")</f>
        <v>7378</v>
      </c>
      <c r="G15" s="3"/>
      <c r="H15" s="3"/>
    </row>
    <row r="16" spans="1:27" ht="27" customHeight="1" x14ac:dyDescent="0.2">
      <c r="A16" s="163"/>
      <c r="B16" s="165"/>
      <c r="C16" s="144" t="s">
        <v>0</v>
      </c>
      <c r="D16" s="118" t="s">
        <v>138</v>
      </c>
      <c r="E16" s="144" t="s">
        <v>20</v>
      </c>
      <c r="F16" s="145" t="s">
        <v>1</v>
      </c>
      <c r="G16" s="3"/>
    </row>
    <row r="17" spans="1:8" s="4" customFormat="1" ht="27" customHeight="1" x14ac:dyDescent="0.2">
      <c r="A17" s="116" t="s">
        <v>88</v>
      </c>
      <c r="B17" s="116" t="s">
        <v>120</v>
      </c>
      <c r="C17" s="117" t="s">
        <v>121</v>
      </c>
      <c r="D17" s="116">
        <v>50</v>
      </c>
      <c r="E17" s="116" t="s">
        <v>122</v>
      </c>
      <c r="F17" s="116">
        <v>2025</v>
      </c>
      <c r="G17" s="5"/>
    </row>
    <row r="18" spans="1:8" ht="22.5" customHeight="1" x14ac:dyDescent="0.25">
      <c r="A18" s="114" t="s">
        <v>18</v>
      </c>
      <c r="B18" s="115">
        <v>2.38</v>
      </c>
      <c r="C18" s="73" t="s">
        <v>52</v>
      </c>
      <c r="D18" s="81"/>
      <c r="E18" s="81"/>
      <c r="F18" s="82"/>
      <c r="G18" s="6"/>
      <c r="H18" s="6"/>
    </row>
    <row r="19" spans="1:8" ht="27" customHeight="1" x14ac:dyDescent="0.2">
      <c r="A19" s="106" t="s">
        <v>47</v>
      </c>
      <c r="B19" s="107" t="s">
        <v>48</v>
      </c>
      <c r="C19" s="113" t="s">
        <v>45</v>
      </c>
      <c r="D19" s="106" t="s">
        <v>49</v>
      </c>
      <c r="E19" s="107" t="s">
        <v>50</v>
      </c>
    </row>
    <row r="20" spans="1:8" ht="27" customHeight="1" x14ac:dyDescent="0.2">
      <c r="A20" s="109">
        <v>0.12</v>
      </c>
      <c r="B20" s="109">
        <v>0.13</v>
      </c>
      <c r="C20" s="110" t="s">
        <v>81</v>
      </c>
      <c r="D20" s="111">
        <v>50.420168067226896</v>
      </c>
      <c r="E20" s="111">
        <v>54.621848739495803</v>
      </c>
      <c r="F20" s="4"/>
    </row>
    <row r="21" spans="1:8" ht="15" x14ac:dyDescent="0.25">
      <c r="A21" s="74"/>
      <c r="B21" s="75"/>
      <c r="C21" s="76" t="s">
        <v>37</v>
      </c>
      <c r="D21" s="75"/>
      <c r="E21" s="75"/>
      <c r="F21" s="77"/>
    </row>
    <row r="22" spans="1:8" ht="15" x14ac:dyDescent="0.2">
      <c r="A22" s="78" t="s">
        <v>41</v>
      </c>
      <c r="B22" s="84" t="s">
        <v>43</v>
      </c>
      <c r="C22" s="144" t="s">
        <v>21</v>
      </c>
      <c r="D22" s="170" t="s">
        <v>54</v>
      </c>
      <c r="E22" s="170"/>
      <c r="F22" s="79"/>
    </row>
    <row r="23" spans="1:8" ht="15" customHeight="1" x14ac:dyDescent="0.2">
      <c r="A23" s="46"/>
      <c r="B23" s="25"/>
      <c r="C23" s="120" t="s">
        <v>22</v>
      </c>
      <c r="D23" s="122"/>
      <c r="E23" s="123"/>
      <c r="F23" s="41" t="s">
        <v>22</v>
      </c>
    </row>
    <row r="24" spans="1:8" x14ac:dyDescent="0.2">
      <c r="A24" s="45"/>
      <c r="B24" s="2"/>
      <c r="C24" s="120" t="s">
        <v>25</v>
      </c>
      <c r="D24" s="122"/>
      <c r="E24" s="123"/>
      <c r="F24" s="42" t="s">
        <v>23</v>
      </c>
    </row>
    <row r="25" spans="1:8" x14ac:dyDescent="0.2">
      <c r="A25" s="45"/>
      <c r="B25" s="2"/>
      <c r="C25" s="120" t="s">
        <v>26</v>
      </c>
      <c r="D25" s="122"/>
      <c r="E25" s="123"/>
      <c r="F25" s="42" t="s">
        <v>24</v>
      </c>
    </row>
    <row r="26" spans="1:8" x14ac:dyDescent="0.2">
      <c r="A26" s="45"/>
      <c r="B26" s="2"/>
      <c r="C26" s="120" t="s">
        <v>27</v>
      </c>
      <c r="D26" s="122"/>
      <c r="E26" s="123"/>
      <c r="F26" s="42" t="s">
        <v>25</v>
      </c>
    </row>
    <row r="27" spans="1:8" x14ac:dyDescent="0.2">
      <c r="A27" s="45"/>
      <c r="B27" s="2"/>
      <c r="C27" s="120" t="s">
        <v>28</v>
      </c>
      <c r="D27" s="122"/>
      <c r="E27" s="123"/>
      <c r="F27" s="42" t="s">
        <v>26</v>
      </c>
    </row>
    <row r="28" spans="1:8" x14ac:dyDescent="0.2">
      <c r="A28" s="45"/>
      <c r="B28" s="2"/>
      <c r="C28" s="120" t="s">
        <v>29</v>
      </c>
      <c r="D28" s="122"/>
      <c r="E28" s="123"/>
      <c r="F28" s="42" t="s">
        <v>27</v>
      </c>
    </row>
    <row r="29" spans="1:8" x14ac:dyDescent="0.2">
      <c r="A29" s="45"/>
      <c r="B29" s="2"/>
      <c r="C29" s="120" t="s">
        <v>30</v>
      </c>
      <c r="D29" s="122"/>
      <c r="E29" s="123"/>
      <c r="F29" s="42" t="s">
        <v>28</v>
      </c>
    </row>
    <row r="30" spans="1:8" x14ac:dyDescent="0.2">
      <c r="A30" s="45"/>
      <c r="B30" s="2"/>
      <c r="C30" s="120" t="s">
        <v>31</v>
      </c>
      <c r="D30" s="122"/>
      <c r="E30" s="123"/>
      <c r="F30" s="43" t="s">
        <v>29</v>
      </c>
    </row>
    <row r="31" spans="1:8" x14ac:dyDescent="0.2">
      <c r="A31" s="19"/>
      <c r="B31" s="2"/>
      <c r="C31" s="120"/>
      <c r="D31" s="122"/>
      <c r="E31" s="123"/>
      <c r="F31" s="42" t="s">
        <v>30</v>
      </c>
    </row>
    <row r="32" spans="1:8" x14ac:dyDescent="0.2">
      <c r="A32" s="47"/>
      <c r="B32" s="28"/>
      <c r="C32" s="120"/>
      <c r="D32" s="122"/>
      <c r="E32" s="123"/>
      <c r="F32" s="44" t="s">
        <v>31</v>
      </c>
    </row>
    <row r="33" spans="1:15" ht="15" x14ac:dyDescent="0.25">
      <c r="A33" s="74"/>
      <c r="B33" s="75"/>
      <c r="C33" s="76" t="s">
        <v>38</v>
      </c>
      <c r="D33" s="121"/>
      <c r="E33" s="121"/>
      <c r="F33" s="77"/>
    </row>
    <row r="34" spans="1:15" ht="15" x14ac:dyDescent="0.2">
      <c r="A34" s="78" t="s">
        <v>41</v>
      </c>
      <c r="B34" s="84" t="s">
        <v>44</v>
      </c>
      <c r="C34" s="144" t="s">
        <v>42</v>
      </c>
      <c r="D34" s="84" t="s">
        <v>43</v>
      </c>
      <c r="E34" s="171" t="s">
        <v>32</v>
      </c>
      <c r="F34" s="172"/>
    </row>
    <row r="35" spans="1:15" ht="15" x14ac:dyDescent="0.2">
      <c r="A35" s="91"/>
      <c r="B35" s="88"/>
      <c r="C35" s="88"/>
      <c r="D35" s="23"/>
      <c r="E35" s="95"/>
      <c r="F35" s="96"/>
    </row>
    <row r="36" spans="1:15" ht="15" x14ac:dyDescent="0.2">
      <c r="A36" s="92"/>
      <c r="B36" s="89"/>
      <c r="C36" s="89"/>
      <c r="D36" s="86"/>
      <c r="E36" s="97"/>
      <c r="F36" s="98"/>
    </row>
    <row r="37" spans="1:15" ht="15" x14ac:dyDescent="0.2">
      <c r="A37" s="93"/>
      <c r="B37" s="89"/>
      <c r="C37" s="89"/>
      <c r="D37" s="86"/>
      <c r="E37" s="97"/>
      <c r="F37" s="98"/>
    </row>
    <row r="38" spans="1:15" ht="15" x14ac:dyDescent="0.2">
      <c r="A38" s="93"/>
      <c r="B38" s="89"/>
      <c r="C38" s="89"/>
      <c r="D38" s="86"/>
      <c r="E38" s="97"/>
      <c r="F38" s="98"/>
    </row>
    <row r="39" spans="1:15" ht="15" x14ac:dyDescent="0.2">
      <c r="A39" s="94"/>
      <c r="B39" s="90"/>
      <c r="C39" s="90"/>
      <c r="D39" s="87"/>
      <c r="E39" s="99"/>
      <c r="F39" s="100"/>
    </row>
    <row r="40" spans="1:15" ht="21" customHeight="1" x14ac:dyDescent="0.25">
      <c r="A40" s="74"/>
      <c r="B40" s="75"/>
      <c r="C40" s="80" t="s">
        <v>39</v>
      </c>
      <c r="D40" s="83">
        <f>SUM(C35:C39)</f>
        <v>0</v>
      </c>
      <c r="E40" s="81"/>
      <c r="F40" s="82"/>
    </row>
    <row r="41" spans="1:15" ht="14.25" customHeight="1" x14ac:dyDescent="0.2">
      <c r="A41" s="48" t="s">
        <v>33</v>
      </c>
      <c r="B41" s="49">
        <f>IFERROR(SUM(B35*C35,B36*C36,B37*C37,B38*C38,B39*C39),"")</f>
        <v>0</v>
      </c>
      <c r="C41" s="35" t="s">
        <v>34</v>
      </c>
      <c r="D41" s="32">
        <v>0</v>
      </c>
    </row>
    <row r="42" spans="1:15" ht="14.25" customHeight="1" x14ac:dyDescent="0.2">
      <c r="A42" s="50"/>
      <c r="B42" s="51"/>
      <c r="C42" s="36"/>
      <c r="D42" s="33"/>
    </row>
    <row r="43" spans="1:15" ht="14.25" customHeight="1" x14ac:dyDescent="0.2">
      <c r="A43" s="52" t="s">
        <v>35</v>
      </c>
      <c r="B43" s="53">
        <v>0</v>
      </c>
      <c r="C43" s="34" t="s">
        <v>36</v>
      </c>
      <c r="D43" s="30">
        <v>0</v>
      </c>
    </row>
    <row r="44" spans="1:15" ht="14.25" customHeight="1" x14ac:dyDescent="0.2">
      <c r="A44" s="50"/>
      <c r="B44" s="112">
        <f>B11-C11</f>
        <v>818.5</v>
      </c>
      <c r="C44" s="37" t="s">
        <v>40</v>
      </c>
      <c r="D44" s="31">
        <v>0</v>
      </c>
      <c r="F44" s="57" t="str">
        <f>"Retour vrac théorique "&amp;B44</f>
        <v>Retour vrac théorique 818,5</v>
      </c>
    </row>
    <row r="45" spans="1:15" x14ac:dyDescent="0.2"/>
    <row r="46" spans="1:15" ht="14.25" customHeight="1" x14ac:dyDescent="0.2">
      <c r="A46" s="173"/>
      <c r="B46" s="173"/>
      <c r="C46" s="173"/>
      <c r="D46" s="173"/>
      <c r="E46" s="173"/>
      <c r="F46" s="173"/>
      <c r="G46" s="7"/>
      <c r="H46" s="7"/>
    </row>
    <row r="47" spans="1:15" x14ac:dyDescent="0.2">
      <c r="A47" s="8"/>
      <c r="B47" s="8"/>
      <c r="C47" s="8"/>
      <c r="D47" s="8"/>
      <c r="E47" s="8"/>
      <c r="F47" s="8"/>
      <c r="G47" s="8"/>
      <c r="H47" s="8"/>
    </row>
    <row r="48" spans="1:15" ht="14.25" customHeight="1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">
      <c r="B49" s="8"/>
      <c r="C49" s="8"/>
      <c r="D49" s="8"/>
      <c r="E49" s="8"/>
      <c r="F49" s="8"/>
      <c r="G49" s="11"/>
      <c r="H49" s="11"/>
    </row>
    <row r="50" spans="1:15" x14ac:dyDescent="0.2">
      <c r="A50" s="9"/>
      <c r="B50" s="8"/>
      <c r="C50" s="8"/>
      <c r="D50" s="8"/>
      <c r="E50" s="8"/>
      <c r="F50" s="8"/>
      <c r="G50" s="11"/>
      <c r="H50" s="11"/>
    </row>
    <row r="51" spans="1:15" x14ac:dyDescent="0.2">
      <c r="A51" s="11"/>
      <c r="B51" s="11"/>
      <c r="C51" s="11"/>
      <c r="D51" s="11"/>
      <c r="E51" s="11"/>
      <c r="F51" s="11"/>
      <c r="G51" s="11"/>
      <c r="H51" s="11"/>
    </row>
    <row r="52" spans="1:15" ht="14.25" customHeight="1" x14ac:dyDescent="0.2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x14ac:dyDescent="0.2">
      <c r="A54" s="9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">
      <c r="A55" s="13"/>
      <c r="H55" s="57">
        <f>B18*F9</f>
        <v>1190</v>
      </c>
    </row>
    <row r="56" spans="1:15" x14ac:dyDescent="0.2">
      <c r="H56" s="57">
        <f>B11-H55</f>
        <v>-312</v>
      </c>
    </row>
    <row r="57" spans="1:15" ht="33.950000000000003" customHeight="1" x14ac:dyDescent="0.2">
      <c r="A57" s="14"/>
      <c r="B57" s="14"/>
      <c r="C57" s="14"/>
      <c r="D57" s="174">
        <v>50</v>
      </c>
      <c r="E57" s="175"/>
      <c r="H57" s="57"/>
    </row>
    <row r="58" spans="1:15" ht="33.950000000000003" customHeight="1" x14ac:dyDescent="0.2">
      <c r="A58" s="14"/>
      <c r="B58" s="14"/>
      <c r="C58" s="14"/>
      <c r="D58" s="14"/>
      <c r="H58" s="57" t="str">
        <f>IFERROR(1-((1/H59)*H55),"")</f>
        <v/>
      </c>
    </row>
    <row r="59" spans="1:15" ht="33.950000000000003" customHeight="1" x14ac:dyDescent="0.2">
      <c r="B59" s="15"/>
      <c r="C59" s="14"/>
      <c r="D59" s="176"/>
      <c r="E59" s="177"/>
      <c r="H59" s="57">
        <f>D65*F9</f>
        <v>0</v>
      </c>
    </row>
    <row r="60" spans="1:15" ht="33.950000000000003" customHeight="1" x14ac:dyDescent="0.2">
      <c r="B60" s="15"/>
      <c r="C60" s="14"/>
      <c r="D60" s="176"/>
      <c r="E60" s="177"/>
      <c r="H60" s="57" t="str">
        <f>IFERROR(H59/D65,"")</f>
        <v/>
      </c>
    </row>
    <row r="61" spans="1:15" ht="33.950000000000003" customHeight="1" x14ac:dyDescent="0.2">
      <c r="B61" s="15"/>
      <c r="C61" s="102"/>
      <c r="D61" s="176"/>
      <c r="E61" s="177"/>
      <c r="H61" s="57" t="str">
        <f>IFERROR(B11/D65,"")</f>
        <v/>
      </c>
    </row>
    <row r="62" spans="1:15" ht="33.950000000000003" customHeight="1" thickBot="1" x14ac:dyDescent="0.25">
      <c r="A62" s="178"/>
      <c r="B62" s="178"/>
      <c r="C62" s="103" t="s">
        <v>81</v>
      </c>
      <c r="H62" s="57"/>
    </row>
    <row r="63" spans="1:15" ht="33.950000000000003" customHeight="1" thickBot="1" x14ac:dyDescent="0.25">
      <c r="A63" s="57"/>
      <c r="B63" s="85"/>
      <c r="C63" s="105"/>
      <c r="D63" s="101"/>
      <c r="H63" s="57"/>
    </row>
    <row r="64" spans="1:15" ht="33.950000000000003" customHeight="1" x14ac:dyDescent="0.2">
      <c r="A64" s="14"/>
      <c r="B64" s="14"/>
      <c r="C64" s="104"/>
      <c r="D64" s="168"/>
      <c r="E64" s="169"/>
      <c r="F64" s="179"/>
      <c r="G64" s="179"/>
      <c r="H64" s="57"/>
    </row>
    <row r="65" spans="1:8" ht="33.950000000000003" customHeight="1" x14ac:dyDescent="0.2">
      <c r="A65" s="14"/>
      <c r="B65" s="14"/>
      <c r="C65" s="14"/>
      <c r="D65" s="168"/>
      <c r="E65" s="169"/>
    </row>
    <row r="66" spans="1:8" ht="33.950000000000003" customHeight="1" x14ac:dyDescent="0.2">
      <c r="A66" s="14"/>
      <c r="B66" s="14"/>
      <c r="C66" s="14"/>
      <c r="D66" s="168"/>
      <c r="E66" s="169"/>
    </row>
    <row r="67" spans="1:8" ht="33.950000000000003" customHeight="1" x14ac:dyDescent="0.2">
      <c r="A67" s="14"/>
      <c r="B67" s="14"/>
      <c r="C67" s="14"/>
      <c r="D67" s="168"/>
      <c r="E67" s="169"/>
    </row>
    <row r="68" spans="1:8" ht="27.75" customHeight="1" x14ac:dyDescent="0.25">
      <c r="A68" s="16"/>
      <c r="B68" s="16"/>
      <c r="C68" s="180"/>
      <c r="D68" s="180"/>
      <c r="E68" s="180"/>
      <c r="F68" s="181"/>
    </row>
    <row r="69" spans="1:8" ht="15" customHeight="1" x14ac:dyDescent="0.25">
      <c r="A69" s="16"/>
      <c r="B69" s="16"/>
      <c r="E69" s="58"/>
      <c r="F69" s="181"/>
    </row>
    <row r="70" spans="1:8" ht="15" thickBot="1" x14ac:dyDescent="0.25">
      <c r="C70" s="57"/>
      <c r="D70" s="57"/>
      <c r="F70" s="59"/>
      <c r="H70" s="56"/>
    </row>
    <row r="71" spans="1:8" ht="14.25" customHeight="1" x14ac:dyDescent="0.2">
      <c r="C71" s="54"/>
      <c r="D71" s="55"/>
      <c r="F71" s="182"/>
    </row>
    <row r="72" spans="1:8" ht="14.25" customHeight="1" x14ac:dyDescent="0.2">
      <c r="C72" s="183"/>
      <c r="D72" s="184"/>
      <c r="F72" s="182"/>
    </row>
    <row r="73" spans="1:8" ht="14.25" customHeight="1" thickBot="1" x14ac:dyDescent="0.25">
      <c r="C73" s="185"/>
      <c r="D73" s="186"/>
      <c r="F73" s="59"/>
    </row>
    <row r="74" spans="1:8" ht="15" x14ac:dyDescent="0.2">
      <c r="C74" s="17"/>
      <c r="D74" s="17"/>
    </row>
    <row r="75" spans="1:8" x14ac:dyDescent="0.2">
      <c r="A75" s="18"/>
      <c r="B75" s="13"/>
      <c r="C75" s="13"/>
      <c r="D75" s="13"/>
      <c r="E75" s="13"/>
      <c r="F75" s="13"/>
    </row>
    <row r="76" spans="1:8" x14ac:dyDescent="0.2">
      <c r="A76" s="13"/>
      <c r="B76" s="13"/>
      <c r="C76" s="13"/>
      <c r="D76" s="13"/>
      <c r="E76" s="13"/>
      <c r="F76" s="13"/>
    </row>
    <row r="77" spans="1:8" x14ac:dyDescent="0.2">
      <c r="A77" s="13"/>
      <c r="B77" s="13"/>
      <c r="C77" s="13"/>
      <c r="D77" s="13"/>
      <c r="E77" s="13"/>
      <c r="F77" s="13"/>
    </row>
    <row r="78" spans="1:8" x14ac:dyDescent="0.2">
      <c r="A78" s="13"/>
      <c r="B78" s="13"/>
      <c r="C78" s="13"/>
      <c r="D78" s="13"/>
      <c r="E78" s="13"/>
      <c r="F78" s="13"/>
    </row>
    <row r="79" spans="1:8" hidden="1" x14ac:dyDescent="0.2">
      <c r="A79" s="13"/>
      <c r="B79" s="13"/>
      <c r="C79" s="13"/>
      <c r="D79" s="13"/>
      <c r="E79" s="13"/>
      <c r="F79" s="13"/>
    </row>
    <row r="80" spans="1:8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</sheetData>
  <mergeCells count="24">
    <mergeCell ref="D67:E67"/>
    <mergeCell ref="C68:E68"/>
    <mergeCell ref="F68:F69"/>
    <mergeCell ref="F71:F72"/>
    <mergeCell ref="C72:D73"/>
    <mergeCell ref="D66:E66"/>
    <mergeCell ref="D22:E22"/>
    <mergeCell ref="E34:F34"/>
    <mergeCell ref="A46:F46"/>
    <mergeCell ref="D57:E57"/>
    <mergeCell ref="D59:E59"/>
    <mergeCell ref="D60:E60"/>
    <mergeCell ref="D61:E61"/>
    <mergeCell ref="A62:B62"/>
    <mergeCell ref="D64:E64"/>
    <mergeCell ref="F64:G64"/>
    <mergeCell ref="D65:E65"/>
    <mergeCell ref="A2:F3"/>
    <mergeCell ref="A5:B5"/>
    <mergeCell ref="C5:E5"/>
    <mergeCell ref="D9:E9"/>
    <mergeCell ref="A15:A16"/>
    <mergeCell ref="B15:B16"/>
    <mergeCell ref="D15:E15"/>
  </mergeCells>
  <conditionalFormatting sqref="F15">
    <cfRule type="expression" dxfId="5" priority="6">
      <formula>AND($F$9&gt;$F$15,F15&lt;&gt;0)</formula>
    </cfRule>
  </conditionalFormatting>
  <conditionalFormatting sqref="A9:A10">
    <cfRule type="expression" dxfId="4" priority="5">
      <formula>A$10 &gt;0</formula>
    </cfRule>
  </conditionalFormatting>
  <conditionalFormatting sqref="B23:B32 B35:B39">
    <cfRule type="expression" dxfId="3" priority="4">
      <formula>AND(A23&lt;&gt;"",B23="")</formula>
    </cfRule>
  </conditionalFormatting>
  <conditionalFormatting sqref="C35:C39">
    <cfRule type="expression" dxfId="2" priority="3">
      <formula>AND(B35&lt;&gt;"",C35="")</formula>
    </cfRule>
  </conditionalFormatting>
  <conditionalFormatting sqref="D35:D39">
    <cfRule type="expression" dxfId="1" priority="2">
      <formula>AND(C35&lt;&gt;"",D35="")</formula>
    </cfRule>
  </conditionalFormatting>
  <conditionalFormatting sqref="B9:B10">
    <cfRule type="expression" dxfId="0" priority="1">
      <formula>$B$10&gt;0</formula>
    </cfRule>
  </conditionalFormatting>
  <dataValidations count="3">
    <dataValidation type="list" allowBlank="1" showInputMessage="1" showErrorMessage="1" promptTitle="Arrondi pour calcul de PGM" prompt="Merci de choisir l'échelle d'arrondi pour les calculs de PGM" sqref="C63">
      <formula1>"dizième, centième, millième"</formula1>
    </dataValidation>
    <dataValidation type="list" allowBlank="1" showInputMessage="1" showErrorMessage="1" sqref="C23:C32">
      <formula1>$F$23:$F$32</formula1>
    </dataValidation>
    <dataValidation type="list" allowBlank="1" showInputMessage="1" showErrorMessage="1" sqref="A5">
      <formula1>"Trélazé,Saumur,Pommeraye,Cholet,Avrillé"</formula1>
    </dataValidation>
  </dataValidations>
  <pageMargins left="0" right="0" top="3.9763779527559107E-2" bottom="0.39370078740157505" header="0" footer="0"/>
  <pageSetup paperSize="9" scale="9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0241" r:id="rId4" name="Button 1">
              <controlPr defaultSize="0" print="0" autoFill="0" autoPict="0" macro="[0]!BackToCom">
                <anchor moveWithCells="1" sizeWithCells="1">
                  <from>
                    <xdr:col>6</xdr:col>
                    <xdr:colOff>114300</xdr:colOff>
                    <xdr:row>4</xdr:row>
                    <xdr:rowOff>57150</xdr:rowOff>
                  </from>
                  <to>
                    <xdr:col>7</xdr:col>
                    <xdr:colOff>1171575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242" r:id="rId5" name="Button 2">
              <controlPr defaultSize="0" print="0" autoFill="0" autoPict="0" macro="[0]!BackToCTBS">
                <anchor moveWithCells="1" sizeWithCells="1">
                  <from>
                    <xdr:col>7</xdr:col>
                    <xdr:colOff>123825</xdr:colOff>
                    <xdr:row>7</xdr:row>
                    <xdr:rowOff>19050</xdr:rowOff>
                  </from>
                  <to>
                    <xdr:col>7</xdr:col>
                    <xdr:colOff>1019175</xdr:colOff>
                    <xdr:row>7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15</vt:i4>
      </vt:variant>
    </vt:vector>
  </HeadingPairs>
  <TitlesOfParts>
    <vt:vector size="32" baseType="lpstr">
      <vt:lpstr>TBS</vt:lpstr>
      <vt:lpstr>Commande</vt:lpstr>
      <vt:lpstr>1|B072_2185N</vt:lpstr>
      <vt:lpstr>2|B022_1039A</vt:lpstr>
      <vt:lpstr>3V|A0364_1551A</vt:lpstr>
      <vt:lpstr>3VP|A0364_1551A</vt:lpstr>
      <vt:lpstr>3D|A0364_1551A</vt:lpstr>
      <vt:lpstr>4|A0246_1727A</vt:lpstr>
      <vt:lpstr>5V|A0233_1442A</vt:lpstr>
      <vt:lpstr>5D|A0233_1442A</vt:lpstr>
      <vt:lpstr>6V|A0161_1316A</vt:lpstr>
      <vt:lpstr>6D|A0161_1316A</vt:lpstr>
      <vt:lpstr>7V|A0361_1203A</vt:lpstr>
      <vt:lpstr>7D|A0361_1203A</vt:lpstr>
      <vt:lpstr>8|A0022_1128A</vt:lpstr>
      <vt:lpstr>9V|A0306_1219A</vt:lpstr>
      <vt:lpstr>9D|A0306_1219A</vt:lpstr>
      <vt:lpstr>'1|B072_2185N'!Zone_d_impression</vt:lpstr>
      <vt:lpstr>'2|B022_1039A'!Zone_d_impression</vt:lpstr>
      <vt:lpstr>'3D|A0364_1551A'!Zone_d_impression</vt:lpstr>
      <vt:lpstr>'3V|A0364_1551A'!Zone_d_impression</vt:lpstr>
      <vt:lpstr>'3VP|A0364_1551A'!Zone_d_impression</vt:lpstr>
      <vt:lpstr>'4|A0246_1727A'!Zone_d_impression</vt:lpstr>
      <vt:lpstr>'5D|A0233_1442A'!Zone_d_impression</vt:lpstr>
      <vt:lpstr>'5V|A0233_1442A'!Zone_d_impression</vt:lpstr>
      <vt:lpstr>'6D|A0161_1316A'!Zone_d_impression</vt:lpstr>
      <vt:lpstr>'6V|A0161_1316A'!Zone_d_impression</vt:lpstr>
      <vt:lpstr>'7D|A0361_1203A'!Zone_d_impression</vt:lpstr>
      <vt:lpstr>'7V|A0361_1203A'!Zone_d_impression</vt:lpstr>
      <vt:lpstr>'8|A0022_1128A'!Zone_d_impression</vt:lpstr>
      <vt:lpstr>'9D|A0306_1219A'!Zone_d_impression</vt:lpstr>
      <vt:lpstr>'9V|A0306_1219A'!Zone_d_impression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BEAUDUSSEAU Mickaël</cp:lastModifiedBy>
  <cp:lastPrinted>2020-07-11T15:42:58Z</cp:lastPrinted>
  <dcterms:created xsi:type="dcterms:W3CDTF">2015-06-05T18:19:34Z</dcterms:created>
  <dcterms:modified xsi:type="dcterms:W3CDTF">2021-04-20T17:16:04Z</dcterms:modified>
</cp:coreProperties>
</file>