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0" yWindow="0" windowWidth="12990" windowHeight="1644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" i="1" l="1"/>
  <c r="H31" i="1"/>
  <c r="F30" i="1"/>
  <c r="C28" i="1"/>
  <c r="F31" i="1"/>
  <c r="D29" i="1"/>
  <c r="D8" i="1"/>
  <c r="D6" i="1"/>
  <c r="D7" i="1"/>
  <c r="D26" i="1"/>
  <c r="D24" i="1"/>
  <c r="D25" i="1"/>
  <c r="D23" i="1"/>
  <c r="D21" i="1"/>
  <c r="D22" i="1"/>
  <c r="D20" i="1"/>
  <c r="D18" i="1"/>
  <c r="D19" i="1"/>
  <c r="D17" i="1"/>
  <c r="D15" i="1"/>
  <c r="D16" i="1"/>
  <c r="D14" i="1"/>
  <c r="D12" i="1"/>
  <c r="D13" i="1"/>
  <c r="D10" i="1"/>
  <c r="D9" i="1"/>
  <c r="D11" i="1"/>
  <c r="F28" i="1"/>
  <c r="H28" i="1"/>
  <c r="F32" i="1"/>
  <c r="H32" i="1"/>
</calcChain>
</file>

<file path=xl/sharedStrings.xml><?xml version="1.0" encoding="utf-8"?>
<sst xmlns="http://schemas.openxmlformats.org/spreadsheetml/2006/main" count="33" uniqueCount="29">
  <si>
    <t>Semaine du</t>
  </si>
  <si>
    <t>Jour</t>
  </si>
  <si>
    <t>Lundi</t>
  </si>
  <si>
    <t>Mardi</t>
  </si>
  <si>
    <t>Mercredi</t>
  </si>
  <si>
    <t>1er service</t>
  </si>
  <si>
    <t>2eme service</t>
  </si>
  <si>
    <t>3eme service</t>
  </si>
  <si>
    <t>de</t>
  </si>
  <si>
    <t>à</t>
  </si>
  <si>
    <t>jeudi</t>
  </si>
  <si>
    <t>vendredi</t>
  </si>
  <si>
    <t>samedi</t>
  </si>
  <si>
    <t>dimanche</t>
  </si>
  <si>
    <t>Malade</t>
  </si>
  <si>
    <t>Absent</t>
  </si>
  <si>
    <t>récup.</t>
  </si>
  <si>
    <t>Total semaine:</t>
  </si>
  <si>
    <t>30/09 au 6/10</t>
  </si>
  <si>
    <t>Total heures effectuées dimanche:</t>
  </si>
  <si>
    <t>x 125%:</t>
  </si>
  <si>
    <t>x 150%:</t>
  </si>
  <si>
    <t>Total 1er service:</t>
  </si>
  <si>
    <t>Total 2eme service:</t>
  </si>
  <si>
    <t>total 3eme service:</t>
  </si>
  <si>
    <t>Nom:</t>
  </si>
  <si>
    <t>Total heures avant 21h:</t>
  </si>
  <si>
    <t>Total heures après</t>
  </si>
  <si>
    <t>total heure après 21h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</si>
</sst>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[h]:mm:ss;@"/>
    <numFmt numFmtId="166" formatCode="mm:ss.0;@"/>
    <numFmt numFmtId="168" formatCode="[h]:mm"/>
  </numFmts>
  <fonts count="7" x14ac:knownFonts="1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sz val="12"/>
      <name val="Calibri"/>
      <scheme val="minor"/>
    </font>
    <font>
      <b/>
      <sz val="16"/>
      <name val="Calibri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6DD74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3" borderId="7" xfId="0" applyFill="1" applyBorder="1" applyAlignment="1">
      <alignment horizontal="center" vertical="center"/>
    </xf>
    <xf numFmtId="164" fontId="0" fillId="0" borderId="1" xfId="0" applyNumberFormat="1" applyBorder="1"/>
    <xf numFmtId="164" fontId="0" fillId="0" borderId="0" xfId="0" applyNumberFormat="1"/>
    <xf numFmtId="0" fontId="5" fillId="5" borderId="23" xfId="0" applyFont="1" applyFill="1" applyBorder="1" applyAlignment="1">
      <alignment shrinkToFit="1"/>
    </xf>
    <xf numFmtId="0" fontId="0" fillId="5" borderId="23" xfId="0" applyFill="1" applyBorder="1" applyAlignment="1">
      <alignment shrinkToFit="1"/>
    </xf>
    <xf numFmtId="165" fontId="0" fillId="0" borderId="24" xfId="0" applyNumberFormat="1" applyBorder="1"/>
    <xf numFmtId="0" fontId="2" fillId="4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6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5" fontId="0" fillId="0" borderId="25" xfId="0" applyNumberFormat="1" applyBorder="1"/>
    <xf numFmtId="0" fontId="0" fillId="0" borderId="6" xfId="0" applyBorder="1" applyAlignment="1"/>
    <xf numFmtId="0" fontId="0" fillId="0" borderId="26" xfId="0" applyBorder="1" applyAlignment="1"/>
    <xf numFmtId="20" fontId="0" fillId="0" borderId="26" xfId="0" applyNumberFormat="1" applyBorder="1" applyAlignment="1"/>
    <xf numFmtId="20" fontId="0" fillId="0" borderId="27" xfId="0" applyNumberFormat="1" applyBorder="1" applyAlignment="1"/>
    <xf numFmtId="0" fontId="6" fillId="0" borderId="0" xfId="0" applyFont="1" applyAlignment="1">
      <alignment horizontal="center" vertical="center" wrapText="1"/>
    </xf>
    <xf numFmtId="168" fontId="0" fillId="0" borderId="24" xfId="0" applyNumberFormat="1" applyBorder="1" applyAlignment="1">
      <alignment horizontal="center" vertical="center"/>
    </xf>
    <xf numFmtId="168" fontId="0" fillId="0" borderId="1" xfId="0" applyNumberFormat="1" applyBorder="1"/>
    <xf numFmtId="166" fontId="3" fillId="4" borderId="6" xfId="0" applyNumberFormat="1" applyFont="1" applyFill="1" applyBorder="1" applyAlignment="1">
      <alignment horizontal="center" vertical="center"/>
    </xf>
    <xf numFmtId="166" fontId="3" fillId="4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657224</xdr:colOff>
      <xdr:row>7</xdr:row>
      <xdr:rowOff>95250</xdr:rowOff>
    </xdr:from>
    <xdr:to>
      <xdr:col>6</xdr:col>
      <xdr:colOff>552449</xdr:colOff>
      <xdr:row>9</xdr:row>
      <xdr:rowOff>123825</xdr:rowOff>
    </xdr:to>
    <xdr:sp macro="" textlink="">
      <xdr:nvSpPr>
        <xdr:cNvPr id="2" name="Rectangle à coins arrondis 1"/>
        <xdr:cNvSpPr/>
      </xdr:nvSpPr>
      <xdr:spPr>
        <a:xfrm>
          <a:off x="3543299" y="1333500"/>
          <a:ext cx="1685925" cy="333375"/>
        </a:xfrm>
        <a:prstGeom prst="wedgeRoundRectCallout">
          <a:avLst>
            <a:gd name="adj1" fmla="val -88563"/>
            <a:gd name="adj2" fmla="val -11048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 heures majorées</a:t>
          </a:r>
        </a:p>
      </xdr:txBody>
    </xdr:sp>
    <xdr:clientData/>
  </xdr:twoCellAnchor>
  <xdr:twoCellAnchor>
    <xdr:from>
      <xdr:col>4</xdr:col>
      <xdr:colOff>657224</xdr:colOff>
      <xdr:row>9</xdr:row>
      <xdr:rowOff>104775</xdr:rowOff>
    </xdr:from>
    <xdr:to>
      <xdr:col>6</xdr:col>
      <xdr:colOff>552449</xdr:colOff>
      <xdr:row>11</xdr:row>
      <xdr:rowOff>133350</xdr:rowOff>
    </xdr:to>
    <xdr:sp macro="" textlink="">
      <xdr:nvSpPr>
        <xdr:cNvPr id="3" name="Rectangle à coins arrondis 2"/>
        <xdr:cNvSpPr/>
      </xdr:nvSpPr>
      <xdr:spPr>
        <a:xfrm>
          <a:off x="3543299" y="1647825"/>
          <a:ext cx="1685925" cy="333375"/>
        </a:xfrm>
        <a:prstGeom prst="wedgeRoundRectCallout">
          <a:avLst>
            <a:gd name="adj1" fmla="val -89693"/>
            <a:gd name="adj2" fmla="val -53906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 heures "normales"</a:t>
          </a:r>
        </a:p>
      </xdr:txBody>
    </xdr:sp>
    <xdr:clientData/>
  </xdr:twoCellAnchor>
  <xdr:twoCellAnchor>
    <xdr:from>
      <xdr:col>4</xdr:col>
      <xdr:colOff>666749</xdr:colOff>
      <xdr:row>11</xdr:row>
      <xdr:rowOff>123825</xdr:rowOff>
    </xdr:from>
    <xdr:to>
      <xdr:col>6</xdr:col>
      <xdr:colOff>561974</xdr:colOff>
      <xdr:row>14</xdr:row>
      <xdr:rowOff>38100</xdr:rowOff>
    </xdr:to>
    <xdr:sp macro="" textlink="">
      <xdr:nvSpPr>
        <xdr:cNvPr id="4" name="Rectangle à coins arrondis 3"/>
        <xdr:cNvSpPr/>
      </xdr:nvSpPr>
      <xdr:spPr>
        <a:xfrm>
          <a:off x="3552824" y="1971675"/>
          <a:ext cx="1685925" cy="371475"/>
        </a:xfrm>
        <a:prstGeom prst="wedgeRoundRectCallout">
          <a:avLst>
            <a:gd name="adj1" fmla="val -89128"/>
            <a:gd name="adj2" fmla="val -104234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 heures </a:t>
          </a:r>
          <a:r>
            <a:rPr lang="fr-FR" sz="1100" baseline="0"/>
            <a:t>totales jour</a:t>
          </a:r>
          <a:endParaRPr lang="fr-FR" sz="1100"/>
        </a:p>
      </xdr:txBody>
    </xdr:sp>
    <xdr:clientData/>
  </xdr:twoCellAnchor>
  <xdr:twoCellAnchor>
    <xdr:from>
      <xdr:col>4</xdr:col>
      <xdr:colOff>657224</xdr:colOff>
      <xdr:row>21</xdr:row>
      <xdr:rowOff>28575</xdr:rowOff>
    </xdr:from>
    <xdr:to>
      <xdr:col>6</xdr:col>
      <xdr:colOff>781050</xdr:colOff>
      <xdr:row>24</xdr:row>
      <xdr:rowOff>133350</xdr:rowOff>
    </xdr:to>
    <xdr:sp macro="" textlink="">
      <xdr:nvSpPr>
        <xdr:cNvPr id="5" name="Rectangle à coins arrondis 4"/>
        <xdr:cNvSpPr/>
      </xdr:nvSpPr>
      <xdr:spPr>
        <a:xfrm>
          <a:off x="3543299" y="3400425"/>
          <a:ext cx="1914526" cy="561975"/>
        </a:xfrm>
        <a:prstGeom prst="wedgeRoundRectCallout">
          <a:avLst>
            <a:gd name="adj1" fmla="val -73849"/>
            <a:gd name="adj2" fmla="val 222995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Créneau du début et fin des heures majorées</a:t>
          </a:r>
        </a:p>
      </xdr:txBody>
    </xdr:sp>
    <xdr:clientData/>
  </xdr:twoCellAnchor>
  <xdr:twoCellAnchor>
    <xdr:from>
      <xdr:col>2</xdr:col>
      <xdr:colOff>747713</xdr:colOff>
      <xdr:row>29</xdr:row>
      <xdr:rowOff>52386</xdr:rowOff>
    </xdr:from>
    <xdr:to>
      <xdr:col>5</xdr:col>
      <xdr:colOff>19051</xdr:colOff>
      <xdr:row>30</xdr:row>
      <xdr:rowOff>200024</xdr:rowOff>
    </xdr:to>
    <xdr:sp macro="" textlink="">
      <xdr:nvSpPr>
        <xdr:cNvPr id="6" name="Accolade fermante 5"/>
        <xdr:cNvSpPr/>
      </xdr:nvSpPr>
      <xdr:spPr>
        <a:xfrm rot="16200000">
          <a:off x="2909888" y="4405311"/>
          <a:ext cx="376238" cy="1404938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view="pageLayout" zoomScaleNormal="75" workbookViewId="0">
      <selection activeCell="J2" sqref="J2:K2"/>
    </sheetView>
  </sheetViews>
  <sheetFormatPr baseColWidth="10" defaultColWidth="11.5" defaultRowHeight="12" customHeight="1" x14ac:dyDescent="0.25"/>
  <cols>
    <col min="2" max="3" width="9.625" customWidth="1"/>
    <col min="4" max="4" width="6.25" customWidth="1"/>
  </cols>
  <sheetData>
    <row r="1" spans="1:11" ht="18.95" customHeight="1" x14ac:dyDescent="0.25">
      <c r="A1" s="4" t="s">
        <v>25</v>
      </c>
      <c r="B1" s="7"/>
      <c r="C1" s="5"/>
      <c r="D1" s="40"/>
    </row>
    <row r="2" spans="1:11" ht="18.95" customHeight="1" x14ac:dyDescent="0.25">
      <c r="A2" s="6" t="s">
        <v>0</v>
      </c>
      <c r="B2" s="15" t="s">
        <v>18</v>
      </c>
      <c r="C2" s="16"/>
      <c r="D2" s="41"/>
      <c r="E2" s="2"/>
      <c r="H2" s="14" t="s">
        <v>17</v>
      </c>
      <c r="I2" s="14"/>
      <c r="J2" s="53">
        <f>SUM(F30,H31,H32)</f>
        <v>8.5651041666666679</v>
      </c>
      <c r="K2" s="54"/>
    </row>
    <row r="3" spans="1:11" ht="12" customHeight="1" x14ac:dyDescent="0.25">
      <c r="A3" s="1"/>
      <c r="B3" s="2"/>
      <c r="E3" s="2"/>
    </row>
    <row r="4" spans="1:11" ht="12" customHeight="1" x14ac:dyDescent="0.25">
      <c r="A4" s="36" t="s">
        <v>1</v>
      </c>
      <c r="B4" s="35" t="s">
        <v>5</v>
      </c>
      <c r="C4" s="35"/>
      <c r="D4" s="3"/>
      <c r="E4" s="35" t="s">
        <v>6</v>
      </c>
      <c r="F4" s="35"/>
      <c r="G4" s="35" t="s">
        <v>7</v>
      </c>
      <c r="H4" s="35"/>
      <c r="I4" s="35" t="s">
        <v>14</v>
      </c>
      <c r="J4" s="35" t="s">
        <v>15</v>
      </c>
      <c r="K4" s="35" t="s">
        <v>16</v>
      </c>
    </row>
    <row r="5" spans="1:11" ht="12" customHeight="1" thickBot="1" x14ac:dyDescent="0.3">
      <c r="A5" s="36"/>
      <c r="B5" s="8" t="s">
        <v>8</v>
      </c>
      <c r="C5" s="8" t="s">
        <v>9</v>
      </c>
      <c r="D5" s="8"/>
      <c r="E5" s="8" t="s">
        <v>8</v>
      </c>
      <c r="F5" s="8" t="s">
        <v>9</v>
      </c>
      <c r="G5" s="8" t="s">
        <v>8</v>
      </c>
      <c r="H5" s="8" t="s">
        <v>9</v>
      </c>
      <c r="I5" s="35"/>
      <c r="J5" s="35"/>
      <c r="K5" s="35"/>
    </row>
    <row r="6" spans="1:11" ht="12" customHeight="1" x14ac:dyDescent="0.25">
      <c r="A6" s="39" t="s">
        <v>2</v>
      </c>
      <c r="B6" s="37"/>
      <c r="C6" s="38"/>
      <c r="D6" s="44">
        <f>IFERROR(MAX(,MIN(C6+(B6&gt;C6),MAX(($D$31&gt;$E$31),$E$31))-MAX(B6,$D$31))+MAX(,MIN(C6,MAX(($D$31&gt;$E$31),$E$31))-MAX(,$D$31))*(B6&gt;C6)+MAX(,MIN(C6+(B6&gt;C6),MIN(($D$31&gt;$E$31),$E$31))-MAX($D$31,))+MIN(C6,MIN(($D$31&gt;$E$31),$E$31))*(B6&gt;C6),"")</f>
        <v>0</v>
      </c>
      <c r="E6" s="37"/>
      <c r="F6" s="38"/>
      <c r="G6" s="37"/>
      <c r="H6" s="38"/>
      <c r="I6" s="24"/>
      <c r="J6" s="18"/>
      <c r="K6" s="18"/>
    </row>
    <row r="7" spans="1:11" ht="12" customHeight="1" x14ac:dyDescent="0.25">
      <c r="A7" s="39"/>
      <c r="B7" s="32"/>
      <c r="C7" s="22"/>
      <c r="D7" s="42">
        <f>IFERROR(C6+1-B6-D6,"")</f>
        <v>1</v>
      </c>
      <c r="E7" s="32"/>
      <c r="F7" s="22"/>
      <c r="G7" s="32"/>
      <c r="H7" s="22"/>
      <c r="I7" s="25"/>
      <c r="J7" s="19"/>
      <c r="K7" s="19"/>
    </row>
    <row r="8" spans="1:11" ht="12" customHeight="1" x14ac:dyDescent="0.25">
      <c r="A8" s="39"/>
      <c r="B8" s="33"/>
      <c r="C8" s="27"/>
      <c r="D8" s="43">
        <f>SUM(C6-B6)</f>
        <v>0</v>
      </c>
      <c r="E8" s="33"/>
      <c r="F8" s="27"/>
      <c r="G8" s="33"/>
      <c r="H8" s="27"/>
      <c r="I8" s="26"/>
      <c r="J8" s="20"/>
      <c r="K8" s="20"/>
    </row>
    <row r="9" spans="1:11" ht="12" customHeight="1" x14ac:dyDescent="0.25">
      <c r="A9" s="39" t="s">
        <v>3</v>
      </c>
      <c r="B9" s="31">
        <v>0.54166666666666663</v>
      </c>
      <c r="C9" s="21">
        <v>0.96875</v>
      </c>
      <c r="D9" s="44">
        <f>IFERROR(MAX(,MIN(C9+(B9&gt;C9),MAX(($D$31&gt;$E$31),$E$31))-MAX(B9,$D$31))+MAX(,MIN(C9,MAX(($D$31&gt;$E$31),$E$31))-MAX(,$D$31))*(B9&gt;C9)+MAX(,MIN(C9+(B9&gt;C9),MIN(($D$31&gt;$E$31),$E$31))-MAX($D$31,))+MIN(C9,MIN(($D$31&gt;$E$31),$E$31))*(B9&gt;C9),"")</f>
        <v>9.375E-2</v>
      </c>
      <c r="E9" s="31"/>
      <c r="F9" s="21"/>
      <c r="G9" s="31"/>
      <c r="H9" s="21"/>
      <c r="I9" s="24"/>
      <c r="J9" s="18"/>
      <c r="K9" s="18"/>
    </row>
    <row r="10" spans="1:11" ht="12" customHeight="1" x14ac:dyDescent="0.25">
      <c r="A10" s="39"/>
      <c r="B10" s="32"/>
      <c r="C10" s="22"/>
      <c r="D10" s="42">
        <f>IFERROR(C9+1-B9-D9,"")</f>
        <v>1.3333333333333335</v>
      </c>
      <c r="E10" s="32"/>
      <c r="F10" s="22"/>
      <c r="G10" s="32"/>
      <c r="H10" s="22"/>
      <c r="I10" s="25"/>
      <c r="J10" s="19"/>
      <c r="K10" s="19"/>
    </row>
    <row r="11" spans="1:11" ht="12" customHeight="1" x14ac:dyDescent="0.25">
      <c r="A11" s="39"/>
      <c r="B11" s="33"/>
      <c r="C11" s="27"/>
      <c r="D11" s="43">
        <f>SUM(C9-B9)</f>
        <v>0.42708333333333337</v>
      </c>
      <c r="E11" s="33"/>
      <c r="F11" s="27"/>
      <c r="G11" s="33"/>
      <c r="H11" s="27"/>
      <c r="I11" s="26"/>
      <c r="J11" s="20"/>
      <c r="K11" s="20"/>
    </row>
    <row r="12" spans="1:11" ht="12" customHeight="1" x14ac:dyDescent="0.25">
      <c r="A12" s="39" t="s">
        <v>4</v>
      </c>
      <c r="B12" s="31">
        <v>0.66666666666666663</v>
      </c>
      <c r="C12" s="21">
        <v>0.97916666666666663</v>
      </c>
      <c r="D12" s="44">
        <f>IFERROR(MAX(,MIN(C12+(B12&gt;C12),MAX(($D$31&gt;$E$31),$E$31))-MAX(B12,$D$31))+MAX(,MIN(C12,MAX(($D$31&gt;$E$31),$E$31))-MAX(,$D$31))*(B12&gt;C12)+MAX(,MIN(C12+(B12&gt;C12),MIN(($D$31&gt;$E$31),$E$31))-MAX($D$31,))+MIN(C12,MIN(($D$31&gt;$E$31),$E$31))*(B12&gt;C12),"")</f>
        <v>0.10416666666666663</v>
      </c>
      <c r="E12" s="31"/>
      <c r="F12" s="21"/>
      <c r="G12" s="31"/>
      <c r="H12" s="21"/>
      <c r="I12" s="24"/>
      <c r="J12" s="18"/>
      <c r="K12" s="18"/>
    </row>
    <row r="13" spans="1:11" ht="12" customHeight="1" x14ac:dyDescent="0.25">
      <c r="A13" s="39"/>
      <c r="B13" s="32"/>
      <c r="C13" s="22"/>
      <c r="D13" s="42">
        <f>IFERROR(C12+1-B12-D12,"")</f>
        <v>1.2083333333333335</v>
      </c>
      <c r="E13" s="32"/>
      <c r="F13" s="22"/>
      <c r="G13" s="32"/>
      <c r="H13" s="22"/>
      <c r="I13" s="25"/>
      <c r="J13" s="19"/>
      <c r="K13" s="19"/>
    </row>
    <row r="14" spans="1:11" ht="12" customHeight="1" x14ac:dyDescent="0.25">
      <c r="A14" s="39"/>
      <c r="B14" s="33"/>
      <c r="C14" s="27"/>
      <c r="D14" s="43">
        <f>SUM(C12-B12)</f>
        <v>0.3125</v>
      </c>
      <c r="E14" s="33"/>
      <c r="F14" s="27"/>
      <c r="G14" s="33"/>
      <c r="H14" s="27"/>
      <c r="I14" s="26"/>
      <c r="J14" s="20"/>
      <c r="K14" s="20"/>
    </row>
    <row r="15" spans="1:11" ht="12" customHeight="1" x14ac:dyDescent="0.25">
      <c r="A15" s="39" t="s">
        <v>10</v>
      </c>
      <c r="B15" s="31">
        <v>0.75</v>
      </c>
      <c r="C15" s="21">
        <v>0.97916666666666663</v>
      </c>
      <c r="D15" s="44">
        <f>IFERROR(MAX(,MIN(C15+(B15&gt;C15),MAX(($D$31&gt;$E$31),$E$31))-MAX(B15,$D$31))+MAX(,MIN(C15,MAX(($D$31&gt;$E$31),$E$31))-MAX(,$D$31))*(B15&gt;C15)+MAX(,MIN(C15+(B15&gt;C15),MIN(($D$31&gt;$E$31),$E$31))-MAX($D$31,))+MIN(C15,MIN(($D$31&gt;$E$31),$E$31))*(B15&gt;C15),"")</f>
        <v>0.10416666666666663</v>
      </c>
      <c r="E15" s="31"/>
      <c r="F15" s="21"/>
      <c r="G15" s="31"/>
      <c r="H15" s="21"/>
      <c r="I15" s="28"/>
      <c r="J15" s="18"/>
      <c r="K15" s="18"/>
    </row>
    <row r="16" spans="1:11" ht="12" customHeight="1" x14ac:dyDescent="0.25">
      <c r="A16" s="39"/>
      <c r="B16" s="32"/>
      <c r="C16" s="22"/>
      <c r="D16" s="42">
        <f>IFERROR(C15+1-B15-D15,"")</f>
        <v>1.125</v>
      </c>
      <c r="E16" s="32"/>
      <c r="F16" s="22"/>
      <c r="G16" s="32"/>
      <c r="H16" s="22"/>
      <c r="I16" s="29"/>
      <c r="J16" s="19"/>
      <c r="K16" s="19"/>
    </row>
    <row r="17" spans="1:11" ht="12" customHeight="1" x14ac:dyDescent="0.25">
      <c r="A17" s="39"/>
      <c r="B17" s="33"/>
      <c r="C17" s="27"/>
      <c r="D17" s="43">
        <f>SUM(C15-B15)</f>
        <v>0.22916666666666663</v>
      </c>
      <c r="E17" s="33"/>
      <c r="F17" s="27"/>
      <c r="G17" s="33"/>
      <c r="H17" s="27"/>
      <c r="I17" s="30"/>
      <c r="J17" s="20"/>
      <c r="K17" s="20"/>
    </row>
    <row r="18" spans="1:11" ht="12" customHeight="1" x14ac:dyDescent="0.25">
      <c r="A18" s="39" t="s">
        <v>11</v>
      </c>
      <c r="B18" s="31">
        <v>0.75</v>
      </c>
      <c r="C18" s="21">
        <v>0.95833333333333337</v>
      </c>
      <c r="D18" s="44">
        <f>IFERROR(MAX(,MIN(C18+(B18&gt;C18),MAX(($D$31&gt;$E$31),$E$31))-MAX(B18,$D$31))+MAX(,MIN(C18,MAX(($D$31&gt;$E$31),$E$31))-MAX(,$D$31))*(B18&gt;C18)+MAX(,MIN(C18+(B18&gt;C18),MIN(($D$31&gt;$E$31),$E$31))-MAX($D$31,))+MIN(C18,MIN(($D$31&gt;$E$31),$E$31))*(B18&gt;C18),"")</f>
        <v>8.333333333333337E-2</v>
      </c>
      <c r="E18" s="31"/>
      <c r="F18" s="21"/>
      <c r="G18" s="31"/>
      <c r="H18" s="21"/>
      <c r="I18" s="24"/>
      <c r="J18" s="18"/>
      <c r="K18" s="18"/>
    </row>
    <row r="19" spans="1:11" ht="12" customHeight="1" x14ac:dyDescent="0.25">
      <c r="A19" s="39"/>
      <c r="B19" s="32"/>
      <c r="C19" s="22"/>
      <c r="D19" s="42">
        <f>IFERROR(C18+1-B18-D18,"")</f>
        <v>1.125</v>
      </c>
      <c r="E19" s="32"/>
      <c r="F19" s="22"/>
      <c r="G19" s="32"/>
      <c r="H19" s="22"/>
      <c r="I19" s="25"/>
      <c r="J19" s="19"/>
      <c r="K19" s="19"/>
    </row>
    <row r="20" spans="1:11" ht="12" customHeight="1" x14ac:dyDescent="0.25">
      <c r="A20" s="39"/>
      <c r="B20" s="33"/>
      <c r="C20" s="27"/>
      <c r="D20" s="43">
        <f>SUM(C18-B18)</f>
        <v>0.20833333333333337</v>
      </c>
      <c r="E20" s="33"/>
      <c r="F20" s="27"/>
      <c r="G20" s="33"/>
      <c r="H20" s="27"/>
      <c r="I20" s="26"/>
      <c r="J20" s="20"/>
      <c r="K20" s="20"/>
    </row>
    <row r="21" spans="1:11" ht="12" customHeight="1" x14ac:dyDescent="0.25">
      <c r="A21" s="39" t="s">
        <v>12</v>
      </c>
      <c r="B21" s="31">
        <v>0.75</v>
      </c>
      <c r="C21" s="21">
        <v>1.0104166666666667</v>
      </c>
      <c r="D21" s="44">
        <f>IFERROR(MAX(,MIN(C21+(B21&gt;C21),MAX(($D$31&gt;$E$31),$E$31))-MAX(B21,$D$31))+MAX(,MIN(C21,MAX(($D$31&gt;$E$31),$E$31))-MAX(,$D$31))*(B21&gt;C21)+MAX(,MIN(C21+(B21&gt;C21),MIN(($D$31&gt;$E$31),$E$31))-MAX($D$31,))+MIN(C21,MIN(($D$31&gt;$E$31),$E$31))*(B21&gt;C21),"")</f>
        <v>0.125</v>
      </c>
      <c r="E21" s="31"/>
      <c r="F21" s="21"/>
      <c r="G21" s="31"/>
      <c r="H21" s="21"/>
      <c r="I21" s="24"/>
      <c r="J21" s="18"/>
      <c r="K21" s="18"/>
    </row>
    <row r="22" spans="1:11" ht="12" customHeight="1" x14ac:dyDescent="0.25">
      <c r="A22" s="39"/>
      <c r="B22" s="32"/>
      <c r="C22" s="22"/>
      <c r="D22" s="42">
        <f>IFERROR(C21+1-B21-D21,"")</f>
        <v>1.135416666666667</v>
      </c>
      <c r="E22" s="32"/>
      <c r="F22" s="22"/>
      <c r="G22" s="32"/>
      <c r="H22" s="22"/>
      <c r="I22" s="25"/>
      <c r="J22" s="19"/>
      <c r="K22" s="19"/>
    </row>
    <row r="23" spans="1:11" ht="12" customHeight="1" x14ac:dyDescent="0.25">
      <c r="A23" s="39"/>
      <c r="B23" s="33"/>
      <c r="C23" s="27"/>
      <c r="D23" s="43">
        <f>SUM(C21-B21)</f>
        <v>0.26041666666666674</v>
      </c>
      <c r="E23" s="33"/>
      <c r="F23" s="27"/>
      <c r="G23" s="33"/>
      <c r="H23" s="27"/>
      <c r="I23" s="26"/>
      <c r="J23" s="20"/>
      <c r="K23" s="20"/>
    </row>
    <row r="24" spans="1:11" ht="12" customHeight="1" x14ac:dyDescent="0.25">
      <c r="A24" s="39" t="s">
        <v>13</v>
      </c>
      <c r="B24" s="31"/>
      <c r="C24" s="21"/>
      <c r="D24" s="44">
        <f>IFERROR(MAX(,MIN(C24+(B24&gt;C24),MAX(($D$31&gt;$E$31),$E$31))-MAX(B24,$D$31))+MAX(,MIN(C24,MAX(($D$31&gt;$E$31),$E$31))-MAX(,$D$31))*(B24&gt;C24)+MAX(,MIN(C24+(B24&gt;C24),MIN(($D$31&gt;$E$31),$E$31))-MAX($D$31,))+MIN(C24,MIN(($D$31&gt;$E$31),$E$31))*(B24&gt;C24),"")</f>
        <v>0</v>
      </c>
      <c r="E24" s="31"/>
      <c r="F24" s="21"/>
      <c r="G24" s="31"/>
      <c r="H24" s="21"/>
      <c r="I24" s="24"/>
      <c r="J24" s="18"/>
      <c r="K24" s="18"/>
    </row>
    <row r="25" spans="1:11" ht="12" customHeight="1" x14ac:dyDescent="0.25">
      <c r="A25" s="39"/>
      <c r="B25" s="32"/>
      <c r="C25" s="22"/>
      <c r="D25" s="42">
        <f>IFERROR(C24+1-B24-D24,"")</f>
        <v>1</v>
      </c>
      <c r="E25" s="32"/>
      <c r="F25" s="22"/>
      <c r="G25" s="32"/>
      <c r="H25" s="22"/>
      <c r="I25" s="25"/>
      <c r="J25" s="19"/>
      <c r="K25" s="19"/>
    </row>
    <row r="26" spans="1:11" ht="12" customHeight="1" thickBot="1" x14ac:dyDescent="0.3">
      <c r="A26" s="39"/>
      <c r="B26" s="34"/>
      <c r="C26" s="23"/>
      <c r="D26" s="43">
        <f>SUM(C24-B24)</f>
        <v>0</v>
      </c>
      <c r="E26" s="34"/>
      <c r="F26" s="23"/>
      <c r="G26" s="34"/>
      <c r="H26" s="23"/>
      <c r="I26" s="26"/>
      <c r="J26" s="20"/>
      <c r="K26" s="20"/>
    </row>
    <row r="27" spans="1:11" ht="12" customHeight="1" thickBot="1" x14ac:dyDescent="0.3">
      <c r="C27" s="13"/>
    </row>
    <row r="28" spans="1:11" ht="18" customHeight="1" thickBot="1" x14ac:dyDescent="0.3">
      <c r="B28" s="11" t="s">
        <v>22</v>
      </c>
      <c r="C28" s="13">
        <f>SUM(D8,D11,D14,D17,D20,D23,D26)</f>
        <v>1.4375000000000002</v>
      </c>
      <c r="D28" s="45"/>
      <c r="E28" s="12" t="s">
        <v>23</v>
      </c>
      <c r="F28" s="13">
        <f>(F6-E6)+(F9-E9)+(F12-E12)+(F15-E15)+(F18-E18)+(F21-E21)</f>
        <v>0</v>
      </c>
      <c r="G28" s="12" t="s">
        <v>24</v>
      </c>
      <c r="H28" s="13">
        <f>(H6-G6)+(H9-G9)+(H12-G12)+(H15-G15)+(H18-G18)+(H21-G21)</f>
        <v>0</v>
      </c>
    </row>
    <row r="29" spans="1:11" ht="27.75" customHeight="1" thickBot="1" x14ac:dyDescent="0.3">
      <c r="C29" s="50" t="s">
        <v>28</v>
      </c>
      <c r="D29" s="51">
        <f>SUM(D6,D9,D12,D15,D18,D21,D24)</f>
        <v>0.51041666666666663</v>
      </c>
    </row>
    <row r="30" spans="1:11" ht="18" customHeight="1" x14ac:dyDescent="0.25">
      <c r="B30" s="17" t="s">
        <v>26</v>
      </c>
      <c r="C30" s="17"/>
      <c r="D30" s="17"/>
      <c r="E30" s="17"/>
      <c r="F30" s="9">
        <f>SUM(D7,D10,D13,D16,D19,D22,D25)</f>
        <v>7.9270833333333339</v>
      </c>
    </row>
    <row r="31" spans="1:11" ht="18" customHeight="1" x14ac:dyDescent="0.25">
      <c r="B31" s="46" t="s">
        <v>27</v>
      </c>
      <c r="C31" s="47"/>
      <c r="D31" s="48">
        <v>0.875</v>
      </c>
      <c r="E31" s="49">
        <v>0.33333333333333331</v>
      </c>
      <c r="F31" s="9">
        <f>D29</f>
        <v>0.51041666666666663</v>
      </c>
      <c r="G31" s="2" t="s">
        <v>20</v>
      </c>
      <c r="H31" s="52">
        <f>F31*1.25</f>
        <v>0.63802083333333326</v>
      </c>
    </row>
    <row r="32" spans="1:11" ht="18" customHeight="1" x14ac:dyDescent="0.25">
      <c r="B32" s="17" t="s">
        <v>19</v>
      </c>
      <c r="C32" s="17"/>
      <c r="D32" s="17"/>
      <c r="E32" s="17"/>
      <c r="F32" s="9">
        <f>(C24-B24)+(F24-E24)+(H24-G24)</f>
        <v>0</v>
      </c>
      <c r="G32" s="2" t="s">
        <v>21</v>
      </c>
      <c r="H32" s="52">
        <f>F32*1.5</f>
        <v>0</v>
      </c>
    </row>
    <row r="35" spans="2:2" ht="12" customHeight="1" x14ac:dyDescent="0.25">
      <c r="B35" s="10"/>
    </row>
  </sheetData>
  <mergeCells count="82">
    <mergeCell ref="A9:A11"/>
    <mergeCell ref="B15:B17"/>
    <mergeCell ref="B18:B20"/>
    <mergeCell ref="B21:B23"/>
    <mergeCell ref="B24:B26"/>
    <mergeCell ref="B4:C4"/>
    <mergeCell ref="A12:A14"/>
    <mergeCell ref="A15:A17"/>
    <mergeCell ref="A18:A20"/>
    <mergeCell ref="A21:A23"/>
    <mergeCell ref="A24:A26"/>
    <mergeCell ref="J4:J5"/>
    <mergeCell ref="K4:K5"/>
    <mergeCell ref="A4:A5"/>
    <mergeCell ref="B6:B8"/>
    <mergeCell ref="C6:C8"/>
    <mergeCell ref="E6:E8"/>
    <mergeCell ref="F6:F8"/>
    <mergeCell ref="G6:G8"/>
    <mergeCell ref="H6:H8"/>
    <mergeCell ref="I6:I8"/>
    <mergeCell ref="I4:I5"/>
    <mergeCell ref="E4:F4"/>
    <mergeCell ref="G4:H4"/>
    <mergeCell ref="A6:A8"/>
    <mergeCell ref="J6:J8"/>
    <mergeCell ref="K6:K8"/>
    <mergeCell ref="B9:B11"/>
    <mergeCell ref="C9:C11"/>
    <mergeCell ref="E9:E11"/>
    <mergeCell ref="F9:F11"/>
    <mergeCell ref="G9:G11"/>
    <mergeCell ref="H9:H11"/>
    <mergeCell ref="I9:I11"/>
    <mergeCell ref="J9:J11"/>
    <mergeCell ref="K9:K11"/>
    <mergeCell ref="B12:B14"/>
    <mergeCell ref="C12:C14"/>
    <mergeCell ref="E12:E14"/>
    <mergeCell ref="F12:F14"/>
    <mergeCell ref="G12:G14"/>
    <mergeCell ref="H12:H14"/>
    <mergeCell ref="I12:I14"/>
    <mergeCell ref="J12:J14"/>
    <mergeCell ref="K12:K14"/>
    <mergeCell ref="G18:G20"/>
    <mergeCell ref="G21:G23"/>
    <mergeCell ref="G24:G26"/>
    <mergeCell ref="C15:C17"/>
    <mergeCell ref="C18:C20"/>
    <mergeCell ref="C21:C23"/>
    <mergeCell ref="C24:C26"/>
    <mergeCell ref="E15:E17"/>
    <mergeCell ref="E18:E20"/>
    <mergeCell ref="E21:E23"/>
    <mergeCell ref="E24:E26"/>
    <mergeCell ref="B32:E32"/>
    <mergeCell ref="J21:J23"/>
    <mergeCell ref="K21:K23"/>
    <mergeCell ref="H24:H26"/>
    <mergeCell ref="I24:I26"/>
    <mergeCell ref="J24:J26"/>
    <mergeCell ref="K24:K26"/>
    <mergeCell ref="H21:H23"/>
    <mergeCell ref="I21:I23"/>
    <mergeCell ref="F21:F23"/>
    <mergeCell ref="F24:F26"/>
    <mergeCell ref="J2:K2"/>
    <mergeCell ref="H2:I2"/>
    <mergeCell ref="B2:C2"/>
    <mergeCell ref="B30:E30"/>
    <mergeCell ref="H15:H17"/>
    <mergeCell ref="H18:H20"/>
    <mergeCell ref="I15:I17"/>
    <mergeCell ref="J15:J17"/>
    <mergeCell ref="K15:K17"/>
    <mergeCell ref="J18:J20"/>
    <mergeCell ref="I18:I20"/>
    <mergeCell ref="K18:K20"/>
    <mergeCell ref="F15:F17"/>
    <mergeCell ref="F18:F20"/>
    <mergeCell ref="G15:G17"/>
  </mergeCells>
  <phoneticPr fontId="4" type="noConversion"/>
  <pageMargins left="0.75000000000000011" right="0.75000000000000011" top="1" bottom="1" header="0.5" footer="0.5"/>
  <pageSetup paperSize="9" orientation="landscape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de Pierpont</dc:creator>
  <cp:lastModifiedBy>MMHB</cp:lastModifiedBy>
  <dcterms:created xsi:type="dcterms:W3CDTF">2013-11-12T09:02:42Z</dcterms:created>
  <dcterms:modified xsi:type="dcterms:W3CDTF">2013-11-12T17:46:21Z</dcterms:modified>
</cp:coreProperties>
</file>