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105" windowWidth="14805" windowHeight="8010"/>
  </bookViews>
  <sheets>
    <sheet name="Feuil1" sheetId="1" r:id="rId1"/>
  </sheets>
  <definedNames>
    <definedName name="An">Feuil1!$AB$1</definedName>
    <definedName name="fériés">Feuil1!$AA:$AA</definedName>
  </definedNames>
  <calcPr calcId="145621"/>
</workbook>
</file>

<file path=xl/calcChain.xml><?xml version="1.0" encoding="utf-8"?>
<calcChain xmlns="http://schemas.openxmlformats.org/spreadsheetml/2006/main">
  <c r="AB71" i="1" l="1"/>
  <c r="AA74" i="1" s="1"/>
  <c r="AB57" i="1"/>
  <c r="AA60" i="1" s="1"/>
  <c r="AB43" i="1"/>
  <c r="AA43" i="1" s="1"/>
  <c r="AB29" i="1"/>
  <c r="AA29" i="1" s="1"/>
  <c r="AB15" i="1"/>
  <c r="AA22" i="1" s="1"/>
  <c r="AA9" i="1"/>
  <c r="AA8" i="1"/>
  <c r="AA7" i="1"/>
  <c r="AA6" i="1"/>
  <c r="AA5" i="1"/>
  <c r="AA4" i="1"/>
  <c r="AA3" i="1"/>
  <c r="AA1" i="1"/>
  <c r="AA2" i="1"/>
  <c r="Z74" i="1"/>
  <c r="Z22" i="1"/>
  <c r="Z6" i="1"/>
  <c r="Z1" i="1"/>
  <c r="Z43" i="1"/>
  <c r="Z8" i="1"/>
  <c r="Z29" i="1"/>
  <c r="Z60" i="1"/>
  <c r="Z9" i="1"/>
  <c r="Z5" i="1"/>
  <c r="Z2" i="1"/>
  <c r="Z4" i="1"/>
  <c r="Z7" i="1"/>
  <c r="Z3" i="1"/>
  <c r="S9" i="1"/>
  <c r="AA12" i="1" l="1"/>
  <c r="AA19" i="1"/>
  <c r="AA16" i="1"/>
  <c r="AA23" i="1"/>
  <c r="AA15" i="1"/>
  <c r="AA20" i="1"/>
  <c r="AA17" i="1"/>
  <c r="AA21" i="1"/>
  <c r="AA18" i="1"/>
  <c r="AA72" i="1"/>
  <c r="AA78" i="1"/>
  <c r="AA73" i="1"/>
  <c r="AA76" i="1"/>
  <c r="AA64" i="1"/>
  <c r="AA59" i="1"/>
  <c r="AA57" i="1"/>
  <c r="AA63" i="1"/>
  <c r="AA61" i="1"/>
  <c r="AA58" i="1"/>
  <c r="AA65" i="1"/>
  <c r="AA50" i="1"/>
  <c r="AA46" i="1"/>
  <c r="AA79" i="1"/>
  <c r="AA75" i="1"/>
  <c r="AA71" i="1"/>
  <c r="AA49" i="1"/>
  <c r="AA45" i="1"/>
  <c r="AA48" i="1"/>
  <c r="AA44" i="1"/>
  <c r="AA77" i="1"/>
  <c r="AA62" i="1"/>
  <c r="AA51" i="1"/>
  <c r="AA47" i="1"/>
  <c r="AA36" i="1"/>
  <c r="AA32" i="1"/>
  <c r="AA35" i="1"/>
  <c r="AA31" i="1"/>
  <c r="AA34" i="1"/>
  <c r="AA30" i="1"/>
  <c r="AA37" i="1"/>
  <c r="AA33" i="1"/>
  <c r="AA14" i="1"/>
  <c r="AA13" i="1"/>
  <c r="AA10" i="1"/>
  <c r="AA11" i="1"/>
  <c r="Z23" i="1"/>
  <c r="Z21" i="1"/>
  <c r="Z73" i="1"/>
  <c r="Z57" i="1"/>
  <c r="Z65" i="1"/>
  <c r="Z75" i="1"/>
  <c r="Z48" i="1"/>
  <c r="Z51" i="1"/>
  <c r="Z35" i="1"/>
  <c r="Z37" i="1"/>
  <c r="Z10" i="1"/>
  <c r="Z12" i="1"/>
  <c r="Z15" i="1"/>
  <c r="Z18" i="1"/>
  <c r="Z76" i="1"/>
  <c r="Z63" i="1"/>
  <c r="Z50" i="1"/>
  <c r="Z71" i="1"/>
  <c r="Z44" i="1"/>
  <c r="Z47" i="1"/>
  <c r="Z31" i="1"/>
  <c r="Z33" i="1"/>
  <c r="Z11" i="1"/>
  <c r="Z19" i="1"/>
  <c r="Z20" i="1"/>
  <c r="Z64" i="1"/>
  <c r="Z61" i="1"/>
  <c r="Z46" i="1"/>
  <c r="Z49" i="1"/>
  <c r="Z77" i="1"/>
  <c r="Z36" i="1"/>
  <c r="Z34" i="1"/>
  <c r="Z14" i="1"/>
  <c r="Z17" i="1"/>
  <c r="Z78" i="1"/>
  <c r="Z59" i="1"/>
  <c r="Z79" i="1"/>
  <c r="Z45" i="1"/>
  <c r="Z62" i="1"/>
  <c r="Z32" i="1"/>
  <c r="Z30" i="1"/>
  <c r="Z13" i="1"/>
  <c r="Z16" i="1"/>
  <c r="Z72" i="1"/>
  <c r="Z58" i="1"/>
  <c r="AA68" i="1" l="1"/>
  <c r="AA81" i="1"/>
  <c r="AA27" i="1"/>
  <c r="AA26" i="1"/>
  <c r="AA84" i="1"/>
  <c r="AA66" i="1"/>
  <c r="AA28" i="1"/>
  <c r="AA25" i="1"/>
  <c r="AA69" i="1"/>
  <c r="AA24" i="1"/>
  <c r="AA67" i="1"/>
  <c r="AA70" i="1"/>
  <c r="AA83" i="1"/>
  <c r="AA82" i="1"/>
  <c r="AA80" i="1"/>
  <c r="AA55" i="1"/>
  <c r="AA52" i="1"/>
  <c r="AA56" i="1"/>
  <c r="AA53" i="1"/>
  <c r="AA54" i="1"/>
  <c r="AA41" i="1"/>
  <c r="AA38" i="1"/>
  <c r="AA42" i="1"/>
  <c r="AA39" i="1"/>
  <c r="AA40" i="1"/>
  <c r="Z27" i="1"/>
  <c r="Z26" i="1"/>
  <c r="Z25" i="1"/>
  <c r="Z70" i="1"/>
  <c r="Z55" i="1"/>
  <c r="Z54" i="1"/>
  <c r="Z39" i="1"/>
  <c r="Z68" i="1"/>
  <c r="Z84" i="1"/>
  <c r="Z69" i="1"/>
  <c r="Z83" i="1"/>
  <c r="Z52" i="1"/>
  <c r="Z41" i="1"/>
  <c r="Z40" i="1"/>
  <c r="Z81" i="1"/>
  <c r="Z66" i="1"/>
  <c r="Z24" i="1"/>
  <c r="Z82" i="1"/>
  <c r="Z56" i="1"/>
  <c r="Z38" i="1"/>
  <c r="Z28" i="1"/>
  <c r="Z67" i="1"/>
  <c r="Z80" i="1"/>
  <c r="Z53" i="1"/>
  <c r="Z42" i="1"/>
  <c r="S7" i="1" l="1"/>
  <c r="S14" i="1"/>
  <c r="D6" i="1"/>
  <c r="M16" i="1" l="1"/>
  <c r="P2" i="1" l="1"/>
  <c r="P1" i="1" s="1"/>
  <c r="O2" i="1"/>
  <c r="N2" i="1"/>
  <c r="N1" i="1" s="1"/>
  <c r="M14" i="1"/>
  <c r="D8" i="1" l="1"/>
  <c r="D19" i="1"/>
  <c r="F13" i="1"/>
  <c r="D13" i="1"/>
  <c r="F1" i="1"/>
  <c r="D1" i="1"/>
  <c r="M15" i="1" a="1"/>
  <c r="M13" i="1"/>
  <c r="M15" i="1" l="1"/>
  <c r="L15" i="1"/>
  <c r="L14" i="1" s="1"/>
  <c r="K15" i="1"/>
  <c r="J15" i="1"/>
  <c r="J14" i="1" s="1"/>
  <c r="K2" i="1"/>
  <c r="J2" i="1"/>
  <c r="I2" i="1"/>
  <c r="I1" i="1" s="1"/>
  <c r="K1" i="1" l="1"/>
</calcChain>
</file>

<file path=xl/sharedStrings.xml><?xml version="1.0" encoding="utf-8"?>
<sst xmlns="http://schemas.openxmlformats.org/spreadsheetml/2006/main" count="24" uniqueCount="17">
  <si>
    <t>date</t>
  </si>
  <si>
    <t>mois</t>
  </si>
  <si>
    <t>Date</t>
  </si>
  <si>
    <t>fin</t>
  </si>
  <si>
    <t>début</t>
  </si>
  <si>
    <t>jours ouvrés (sans samedi ni dimanche)</t>
  </si>
  <si>
    <t>JOURS</t>
  </si>
  <si>
    <t>Semaine de 7 jours</t>
  </si>
  <si>
    <t>=NB.JOURS.OUVRES.INTL(H15;I15)</t>
  </si>
  <si>
    <t>{=SOMMEPROD(1*(JOURSEM(LIGNE(INDIRECT(H15&amp;":"&amp;I15));2)&lt;6))}</t>
  </si>
  <si>
    <t>année</t>
  </si>
  <si>
    <t>=FRACTION.ANNEE(H15;I15)</t>
  </si>
  <si>
    <t>=JOURS360(H15;I15;VRAI)</t>
  </si>
  <si>
    <t>En jours</t>
  </si>
  <si>
    <t>En jours ouvrables</t>
  </si>
  <si>
    <t>paques</t>
  </si>
  <si>
    <t>=SOMMEPROD((B17&gt;=DVac)*(B17&lt;=FVac))&gt;0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</si>
</sst>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_-* #,##0.00\ [$€]_-;\-* #,##0.00\ [$€]_-;_-* &quot;-&quot;??\ [$€]_-;_-@_-"/>
  </numFmts>
  <fonts count="8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sz val="8"/>
      <name val="Verdana"/>
      <family val="2"/>
    </font>
    <font>
      <sz val="14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167" fontId="4" fillId="0" borderId="0" applyFont="0" applyFill="0" applyBorder="0" applyAlignment="0" applyProtection="0"/>
    <xf numFmtId="0" fontId="4" fillId="0" borderId="0"/>
  </cellStyleXfs>
  <cellXfs count="22">
    <xf numFmtId="0" fontId="0" fillId="0" borderId="0" xfId="0"/>
    <xf numFmtId="0" fontId="2" fillId="0" borderId="0" xfId="0" applyFont="1"/>
    <xf numFmtId="14" fontId="0" fillId="2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0" borderId="0" xfId="0" applyFont="1" applyFill="1"/>
    <xf numFmtId="14" fontId="3" fillId="0" borderId="0" xfId="0" applyNumberFormat="1" applyFon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3" borderId="0" xfId="0" applyFill="1" applyAlignment="1"/>
    <xf numFmtId="0" fontId="0" fillId="0" borderId="0" xfId="0" quotePrefix="1"/>
    <xf numFmtId="14" fontId="2" fillId="0" borderId="0" xfId="0" applyNumberFormat="1" applyFont="1"/>
    <xf numFmtId="14" fontId="6" fillId="5" borderId="1" xfId="3" applyNumberFormat="1" applyFont="1" applyFill="1" applyBorder="1" applyAlignment="1" applyProtection="1">
      <alignment horizontal="center"/>
    </xf>
    <xf numFmtId="14" fontId="6" fillId="5" borderId="1" xfId="3" applyNumberFormat="1" applyFont="1" applyFill="1" applyBorder="1" applyAlignment="1" applyProtection="1">
      <alignment horizontal="center" vertical="center"/>
    </xf>
    <xf numFmtId="14" fontId="5" fillId="5" borderId="0" xfId="0" applyNumberFormat="1" applyFont="1" applyFill="1" applyAlignment="1" applyProtection="1">
      <alignment horizontal="center" vertical="center"/>
    </xf>
    <xf numFmtId="0" fontId="7" fillId="6" borderId="0" xfId="1" applyFont="1" applyFill="1" applyAlignment="1" applyProtection="1">
      <alignment horizontal="center" vertical="center"/>
    </xf>
    <xf numFmtId="0" fontId="0" fillId="0" borderId="0" xfId="0" applyAlignment="1">
      <alignment horizontal="right"/>
    </xf>
    <xf numFmtId="14" fontId="3" fillId="4" borderId="0" xfId="0" applyNumberFormat="1" applyFont="1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0" borderId="0" xfId="0" applyAlignment="1">
      <alignment horizontal="center" vertical="center"/>
    </xf>
  </cellXfs>
  <cellStyles count="4">
    <cellStyle name="Euro" xfId="2"/>
    <cellStyle name="Normal" xfId="0" builtinId="0"/>
    <cellStyle name="Normal 2" xfId="1"/>
    <cellStyle name="Normal_calendrier_auto_CalendrierMatriciel" xfId="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AB$1" max="30000" min="1950" page="10" val="201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581025</xdr:colOff>
      <xdr:row>3</xdr:row>
      <xdr:rowOff>133350</xdr:rowOff>
    </xdr:from>
    <xdr:to>
      <xdr:col>15</xdr:col>
      <xdr:colOff>123825</xdr:colOff>
      <xdr:row>7</xdr:row>
      <xdr:rowOff>104775</xdr:rowOff>
    </xdr:to>
    <xdr:sp macro="" textlink="">
      <xdr:nvSpPr>
        <xdr:cNvPr id="2" name="Rectangle à coins arrondis 1"/>
        <xdr:cNvSpPr/>
      </xdr:nvSpPr>
      <xdr:spPr>
        <a:xfrm>
          <a:off x="9258300" y="752475"/>
          <a:ext cx="2466975" cy="781050"/>
        </a:xfrm>
        <a:prstGeom prst="wedgeRoundRectCallout">
          <a:avLst>
            <a:gd name="adj1" fmla="val -20338"/>
            <a:gd name="adj2" fmla="val -87595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on rentre</a:t>
          </a:r>
          <a:r>
            <a:rPr lang="fr-FR" sz="1100" baseline="0"/>
            <a:t> la date de fin. </a:t>
          </a:r>
        </a:p>
        <a:p>
          <a:pPr algn="l"/>
          <a:r>
            <a:rPr lang="fr-FR" sz="1100" baseline="0"/>
            <a:t>La différence avec aujourd'hui est faite automatiquement.</a:t>
          </a:r>
          <a:endParaRPr lang="fr-FR" sz="1100"/>
        </a:p>
      </xdr:txBody>
    </xdr:sp>
    <xdr:clientData/>
  </xdr:twoCellAnchor>
  <xdr:twoCellAnchor>
    <xdr:from>
      <xdr:col>7</xdr:col>
      <xdr:colOff>0</xdr:colOff>
      <xdr:row>17</xdr:row>
      <xdr:rowOff>57150</xdr:rowOff>
    </xdr:from>
    <xdr:to>
      <xdr:col>11</xdr:col>
      <xdr:colOff>400050</xdr:colOff>
      <xdr:row>19</xdr:row>
      <xdr:rowOff>180975</xdr:rowOff>
    </xdr:to>
    <xdr:sp macro="" textlink="">
      <xdr:nvSpPr>
        <xdr:cNvPr id="3" name="Rectangle à coins arrondis 2"/>
        <xdr:cNvSpPr/>
      </xdr:nvSpPr>
      <xdr:spPr>
        <a:xfrm>
          <a:off x="5019675" y="4200525"/>
          <a:ext cx="3448050" cy="552450"/>
        </a:xfrm>
        <a:prstGeom prst="wedgeRoundRectCallout">
          <a:avLst>
            <a:gd name="adj1" fmla="val -21180"/>
            <a:gd name="adj2" fmla="val -8187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on rentre</a:t>
          </a:r>
          <a:r>
            <a:rPr lang="fr-FR" sz="1100" baseline="0"/>
            <a:t> la date du départ et de fin . </a:t>
          </a:r>
        </a:p>
        <a:p>
          <a:pPr algn="l"/>
          <a:r>
            <a:rPr lang="fr-FR" sz="1100" baseline="0"/>
            <a:t>La différence entre les deux  se fait automatiquement.</a:t>
          </a:r>
          <a:endParaRPr lang="fr-FR" sz="1100"/>
        </a:p>
      </xdr:txBody>
    </xdr:sp>
    <xdr:clientData/>
  </xdr:twoCellAnchor>
  <xdr:twoCellAnchor>
    <xdr:from>
      <xdr:col>7</xdr:col>
      <xdr:colOff>9528</xdr:colOff>
      <xdr:row>15</xdr:row>
      <xdr:rowOff>47624</xdr:rowOff>
    </xdr:from>
    <xdr:to>
      <xdr:col>9</xdr:col>
      <xdr:colOff>2</xdr:colOff>
      <xdr:row>15</xdr:row>
      <xdr:rowOff>190499</xdr:rowOff>
    </xdr:to>
    <xdr:sp macro="" textlink="">
      <xdr:nvSpPr>
        <xdr:cNvPr id="4" name="Accolade ouvrante 3"/>
        <xdr:cNvSpPr/>
      </xdr:nvSpPr>
      <xdr:spPr>
        <a:xfrm rot="16200000">
          <a:off x="5334002" y="2571750"/>
          <a:ext cx="142875" cy="1666874"/>
        </a:xfrm>
        <a:prstGeom prst="leftBrace">
          <a:avLst>
            <a:gd name="adj1" fmla="val 8333"/>
            <a:gd name="adj2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485776</xdr:colOff>
      <xdr:row>15</xdr:row>
      <xdr:rowOff>47625</xdr:rowOff>
    </xdr:from>
    <xdr:to>
      <xdr:col>2</xdr:col>
      <xdr:colOff>790576</xdr:colOff>
      <xdr:row>19</xdr:row>
      <xdr:rowOff>209550</xdr:rowOff>
    </xdr:to>
    <xdr:sp macro="" textlink="">
      <xdr:nvSpPr>
        <xdr:cNvPr id="5" name="Rectangle à coins arrondis 4"/>
        <xdr:cNvSpPr/>
      </xdr:nvSpPr>
      <xdr:spPr>
        <a:xfrm>
          <a:off x="485776" y="3238500"/>
          <a:ext cx="1524000" cy="971550"/>
        </a:xfrm>
        <a:prstGeom prst="wedgeRoundRectCallout">
          <a:avLst>
            <a:gd name="adj1" fmla="val 26226"/>
            <a:gd name="adj2" fmla="val -78804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on rentre la date de début,</a:t>
          </a:r>
        </a:p>
        <a:p>
          <a:pPr algn="l"/>
          <a:r>
            <a:rPr lang="fr-FR" sz="1100"/>
            <a:t>puis</a:t>
          </a:r>
          <a:r>
            <a:rPr lang="fr-FR" sz="1100" baseline="0"/>
            <a:t> le nb de jour, mois et années</a:t>
          </a:r>
          <a:endParaRPr lang="fr-FR" sz="1100"/>
        </a:p>
      </xdr:txBody>
    </xdr:sp>
    <xdr:clientData/>
  </xdr:twoCellAnchor>
  <xdr:twoCellAnchor>
    <xdr:from>
      <xdr:col>2</xdr:col>
      <xdr:colOff>333375</xdr:colOff>
      <xdr:row>20</xdr:row>
      <xdr:rowOff>152400</xdr:rowOff>
    </xdr:from>
    <xdr:to>
      <xdr:col>5</xdr:col>
      <xdr:colOff>409575</xdr:colOff>
      <xdr:row>22</xdr:row>
      <xdr:rowOff>161925</xdr:rowOff>
    </xdr:to>
    <xdr:sp macro="" textlink="">
      <xdr:nvSpPr>
        <xdr:cNvPr id="6" name="Rectangle à coins arrondis 5"/>
        <xdr:cNvSpPr/>
      </xdr:nvSpPr>
      <xdr:spPr>
        <a:xfrm>
          <a:off x="1552575" y="4486275"/>
          <a:ext cx="2200275" cy="390525"/>
        </a:xfrm>
        <a:prstGeom prst="wedgeRoundRectCallout">
          <a:avLst>
            <a:gd name="adj1" fmla="val 21361"/>
            <a:gd name="adj2" fmla="val -82717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ce calcul la date du terme.</a:t>
          </a:r>
        </a:p>
      </xdr:txBody>
    </xdr:sp>
    <xdr:clientData/>
  </xdr:twoCellAnchor>
  <xdr:twoCellAnchor>
    <xdr:from>
      <xdr:col>0</xdr:col>
      <xdr:colOff>485776</xdr:colOff>
      <xdr:row>3</xdr:row>
      <xdr:rowOff>123825</xdr:rowOff>
    </xdr:from>
    <xdr:to>
      <xdr:col>2</xdr:col>
      <xdr:colOff>790576</xdr:colOff>
      <xdr:row>8</xdr:row>
      <xdr:rowOff>0</xdr:rowOff>
    </xdr:to>
    <xdr:sp macro="" textlink="">
      <xdr:nvSpPr>
        <xdr:cNvPr id="7" name="Rectangle à coins arrondis 6"/>
        <xdr:cNvSpPr/>
      </xdr:nvSpPr>
      <xdr:spPr>
        <a:xfrm>
          <a:off x="485776" y="742950"/>
          <a:ext cx="1524000" cy="971550"/>
        </a:xfrm>
        <a:prstGeom prst="wedgeRoundRectCallout">
          <a:avLst>
            <a:gd name="adj1" fmla="val 26226"/>
            <a:gd name="adj2" fmla="val -78804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on rentre la date de fin,</a:t>
          </a:r>
        </a:p>
        <a:p>
          <a:pPr algn="l"/>
          <a:r>
            <a:rPr lang="fr-FR" sz="1100"/>
            <a:t>puis</a:t>
          </a:r>
          <a:r>
            <a:rPr lang="fr-FR" sz="1100" baseline="0"/>
            <a:t> le nb de jour, mois et années</a:t>
          </a:r>
          <a:endParaRPr lang="fr-FR" sz="1100"/>
        </a:p>
      </xdr:txBody>
    </xdr:sp>
    <xdr:clientData/>
  </xdr:twoCellAnchor>
  <xdr:twoCellAnchor>
    <xdr:from>
      <xdr:col>2</xdr:col>
      <xdr:colOff>219075</xdr:colOff>
      <xdr:row>8</xdr:row>
      <xdr:rowOff>171450</xdr:rowOff>
    </xdr:from>
    <xdr:to>
      <xdr:col>5</xdr:col>
      <xdr:colOff>295275</xdr:colOff>
      <xdr:row>10</xdr:row>
      <xdr:rowOff>85725</xdr:rowOff>
    </xdr:to>
    <xdr:sp macro="" textlink="">
      <xdr:nvSpPr>
        <xdr:cNvPr id="8" name="Rectangle à coins arrondis 7"/>
        <xdr:cNvSpPr/>
      </xdr:nvSpPr>
      <xdr:spPr>
        <a:xfrm>
          <a:off x="1438275" y="2409825"/>
          <a:ext cx="2200275" cy="390525"/>
        </a:xfrm>
        <a:prstGeom prst="wedgeRoundRectCallout">
          <a:avLst>
            <a:gd name="adj1" fmla="val 21361"/>
            <a:gd name="adj2" fmla="val -82717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ce calcul la date du début.</a:t>
          </a:r>
        </a:p>
      </xdr:txBody>
    </xdr:sp>
    <xdr:clientData/>
  </xdr:twoCellAnchor>
  <xdr:twoCellAnchor>
    <xdr:from>
      <xdr:col>7</xdr:col>
      <xdr:colOff>0</xdr:colOff>
      <xdr:row>3</xdr:row>
      <xdr:rowOff>123825</xdr:rowOff>
    </xdr:from>
    <xdr:to>
      <xdr:col>10</xdr:col>
      <xdr:colOff>114300</xdr:colOff>
      <xdr:row>7</xdr:row>
      <xdr:rowOff>95250</xdr:rowOff>
    </xdr:to>
    <xdr:sp macro="" textlink="">
      <xdr:nvSpPr>
        <xdr:cNvPr id="9" name="Rectangle à coins arrondis 8"/>
        <xdr:cNvSpPr/>
      </xdr:nvSpPr>
      <xdr:spPr>
        <a:xfrm>
          <a:off x="5715000" y="742950"/>
          <a:ext cx="2466975" cy="781050"/>
        </a:xfrm>
        <a:prstGeom prst="wedgeRoundRectCallout">
          <a:avLst>
            <a:gd name="adj1" fmla="val -20338"/>
            <a:gd name="adj2" fmla="val -87595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on rentre</a:t>
          </a:r>
          <a:r>
            <a:rPr lang="fr-FR" sz="1100" baseline="0"/>
            <a:t> la date du départ. </a:t>
          </a:r>
        </a:p>
        <a:p>
          <a:pPr algn="l"/>
          <a:r>
            <a:rPr lang="fr-FR" sz="1100" baseline="0"/>
            <a:t>La différence avec aujourd'hui est faite automatiquement.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0</xdr:colOff>
          <xdr:row>0</xdr:row>
          <xdr:rowOff>9525</xdr:rowOff>
        </xdr:from>
        <xdr:to>
          <xdr:col>28</xdr:col>
          <xdr:colOff>314325</xdr:colOff>
          <xdr:row>1</xdr:row>
          <xdr:rowOff>180975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12</xdr:col>
      <xdr:colOff>342900</xdr:colOff>
      <xdr:row>21</xdr:row>
      <xdr:rowOff>123825</xdr:rowOff>
    </xdr:from>
    <xdr:to>
      <xdr:col>21</xdr:col>
      <xdr:colOff>409575</xdr:colOff>
      <xdr:row>30</xdr:row>
      <xdr:rowOff>9525</xdr:rowOff>
    </xdr:to>
    <xdr:sp macro="" textlink="">
      <xdr:nvSpPr>
        <xdr:cNvPr id="10" name="Rectangle à coins arrondis 9"/>
        <xdr:cNvSpPr/>
      </xdr:nvSpPr>
      <xdr:spPr>
        <a:xfrm>
          <a:off x="8553450" y="4600575"/>
          <a:ext cx="5724525" cy="16383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cherche</a:t>
          </a:r>
          <a:r>
            <a:rPr lang="fr-FR" sz="1100" baseline="0"/>
            <a:t> à calculer le nombre de jours fériés entre les deux dates h15 et I15 ?</a:t>
          </a:r>
        </a:p>
        <a:p>
          <a:pPr algn="l"/>
          <a:r>
            <a:rPr lang="fr-FR" sz="1100" baseline="0"/>
            <a:t>Merci de votre contribution.</a:t>
          </a:r>
        </a:p>
        <a:p>
          <a:pPr algn="l"/>
          <a:r>
            <a:rPr lang="fr-FR" sz="1100" baseline="0"/>
            <a:t>Leakim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C1:AB84"/>
  <sheetViews>
    <sheetView tabSelected="1" workbookViewId="0">
      <selection activeCell="S9" sqref="S9"/>
    </sheetView>
  </sheetViews>
  <sheetFormatPr baseColWidth="10" defaultColWidth="9.140625" defaultRowHeight="15" x14ac:dyDescent="0.25"/>
  <cols>
    <col min="3" max="3" width="13.5703125" customWidth="1"/>
    <col min="4" max="4" width="11" customWidth="1"/>
    <col min="7" max="7" width="9.140625" style="5"/>
    <col min="8" max="9" width="12.7109375" customWidth="1"/>
    <col min="13" max="13" width="11.7109375" customWidth="1"/>
    <col min="27" max="27" width="13.5703125" customWidth="1"/>
    <col min="28" max="28" width="11.85546875" customWidth="1"/>
  </cols>
  <sheetData>
    <row r="1" spans="3:28" ht="15" customHeight="1" x14ac:dyDescent="0.25">
      <c r="C1" s="3" t="s">
        <v>0</v>
      </c>
      <c r="D1" s="3" t="str">
        <f>IF(D2&gt;1,"jours","jour")</f>
        <v>jours</v>
      </c>
      <c r="E1" s="3" t="s">
        <v>1</v>
      </c>
      <c r="F1" s="3" t="str">
        <f>IF(F2&gt;1,"années","année")</f>
        <v>année</v>
      </c>
      <c r="G1" s="6"/>
      <c r="H1" s="3" t="s">
        <v>0</v>
      </c>
      <c r="I1" s="3" t="str">
        <f ca="1">IF(I2&gt;1,"jours","jour")</f>
        <v>jours</v>
      </c>
      <c r="J1" s="3" t="s">
        <v>1</v>
      </c>
      <c r="K1" s="3" t="str">
        <f ca="1">IF(K2&gt;1,"années","année")</f>
        <v>année</v>
      </c>
      <c r="M1" s="3" t="s">
        <v>0</v>
      </c>
      <c r="N1" s="3" t="str">
        <f ca="1">IF(N2&gt;1,"jours","jour")</f>
        <v>jours</v>
      </c>
      <c r="O1" s="3" t="s">
        <v>1</v>
      </c>
      <c r="P1" s="3" t="str">
        <f ca="1">IF(P2&gt;1,"années","année")</f>
        <v>année</v>
      </c>
      <c r="T1" s="18"/>
      <c r="U1" s="12"/>
      <c r="Z1">
        <f ca="1">COUNTIF(INDIRECT($H$15&amp;":"&amp;$I$15),AA1)</f>
        <v>0</v>
      </c>
      <c r="AA1" s="14">
        <f>DATE(An,1,1)</f>
        <v>40179</v>
      </c>
      <c r="AB1" s="17">
        <v>2010</v>
      </c>
    </row>
    <row r="2" spans="3:28" ht="18.75" customHeight="1" x14ac:dyDescent="0.25">
      <c r="C2" s="2">
        <v>41469</v>
      </c>
      <c r="D2" s="4">
        <v>23</v>
      </c>
      <c r="E2" s="4">
        <v>0</v>
      </c>
      <c r="F2" s="4">
        <v>0</v>
      </c>
      <c r="G2" s="7"/>
      <c r="H2" s="2">
        <v>41197</v>
      </c>
      <c r="I2" s="4">
        <f ca="1">(DATEDIF($H$2,TODAY(),"md"))</f>
        <v>10</v>
      </c>
      <c r="J2" s="4">
        <f ca="1">(DATEDIF($H$2,TODAY(),"ym"))</f>
        <v>7</v>
      </c>
      <c r="K2" s="4">
        <f ca="1">(DATEDIF($H$2,TODAY(),"y"))</f>
        <v>0</v>
      </c>
      <c r="M2" s="2">
        <v>41469</v>
      </c>
      <c r="N2" s="4">
        <f ca="1">(DATEDIF(TODAY(),$M$2,"md"))</f>
        <v>19</v>
      </c>
      <c r="O2" s="4">
        <f ca="1">(DATEDIF(TODAY(),$M$2,"ym"))</f>
        <v>1</v>
      </c>
      <c r="P2" s="4">
        <f ca="1">(DATEDIF(TODAY(),$M$2,"y"))</f>
        <v>0</v>
      </c>
      <c r="Z2">
        <f t="shared" ref="Z2:Z65" ca="1" si="0">COUNTIF(INDIRECT($H$15&amp;":"&amp;$I$15),AA2)</f>
        <v>0</v>
      </c>
      <c r="AA2" s="16">
        <f>ROUND(DATE(An,4,MOD(234-11*MOD(An,19),30))/7,0)*7-6</f>
        <v>40272</v>
      </c>
      <c r="AB2" s="21" t="s">
        <v>15</v>
      </c>
    </row>
    <row r="3" spans="3:28" x14ac:dyDescent="0.25">
      <c r="C3" s="13"/>
      <c r="E3" s="1"/>
      <c r="F3" s="1"/>
      <c r="G3" s="8"/>
      <c r="Z3">
        <f t="shared" ca="1" si="0"/>
        <v>0</v>
      </c>
      <c r="AA3" s="15">
        <f>DATE(An,5,1)</f>
        <v>40299</v>
      </c>
    </row>
    <row r="4" spans="3:28" x14ac:dyDescent="0.25">
      <c r="C4" s="13"/>
      <c r="F4" s="1"/>
      <c r="G4" s="8"/>
      <c r="Z4">
        <f t="shared" ca="1" si="0"/>
        <v>0</v>
      </c>
      <c r="AA4" s="14">
        <f>DATE(An,5,8)</f>
        <v>40306</v>
      </c>
    </row>
    <row r="5" spans="3:28" x14ac:dyDescent="0.25">
      <c r="D5" s="20" t="s">
        <v>14</v>
      </c>
      <c r="E5" s="20"/>
      <c r="F5" s="20"/>
      <c r="Z5">
        <f t="shared" ca="1" si="0"/>
        <v>0</v>
      </c>
      <c r="AA5" s="14">
        <f>DATE(An,7,14)</f>
        <v>40373</v>
      </c>
    </row>
    <row r="6" spans="3:28" ht="18.75" x14ac:dyDescent="0.25">
      <c r="D6" s="19">
        <f>WORKDAY.INTL(C2,-D2,11)</f>
        <v>41443</v>
      </c>
      <c r="E6" s="19"/>
      <c r="F6" s="19"/>
      <c r="Z6">
        <f t="shared" ca="1" si="0"/>
        <v>0</v>
      </c>
      <c r="AA6" s="14">
        <f>DATE(An,8,15)</f>
        <v>40405</v>
      </c>
    </row>
    <row r="7" spans="3:28" ht="18.75" x14ac:dyDescent="0.25">
      <c r="D7" s="20" t="s">
        <v>13</v>
      </c>
      <c r="E7" s="20"/>
      <c r="F7" s="20"/>
      <c r="G7" s="9"/>
      <c r="S7">
        <f>SUMPRODUCT(($H$15&gt;=fériés)*(fériés&lt;=$I$15))</f>
        <v>1048531</v>
      </c>
      <c r="Z7">
        <f t="shared" ca="1" si="0"/>
        <v>0</v>
      </c>
      <c r="AA7" s="14">
        <f>DATE(An,11,1)</f>
        <v>40483</v>
      </c>
    </row>
    <row r="8" spans="3:28" ht="18.75" x14ac:dyDescent="0.25">
      <c r="D8" s="19">
        <f>DATE(YEAR(C2)-(F2),MONTH(C2)-(E2),DAY(C2)-(D2))</f>
        <v>41446</v>
      </c>
      <c r="E8" s="19"/>
      <c r="F8" s="19"/>
      <c r="G8" s="9"/>
      <c r="S8" s="12" t="s">
        <v>16</v>
      </c>
      <c r="Z8">
        <f t="shared" ca="1" si="0"/>
        <v>0</v>
      </c>
      <c r="AA8" s="14">
        <f>DATE(An,11,11)</f>
        <v>40493</v>
      </c>
    </row>
    <row r="9" spans="3:28" s="5" customFormat="1" ht="18.75" x14ac:dyDescent="0.25">
      <c r="D9" s="9"/>
      <c r="E9" s="9"/>
      <c r="F9" s="9"/>
      <c r="G9" s="9"/>
      <c r="S9" s="5">
        <f ca="1">COUNTIF(INDIRECT(H15&amp;":"&amp;I15),fériés)</f>
        <v>0</v>
      </c>
      <c r="Z9">
        <f t="shared" ca="1" si="0"/>
        <v>0</v>
      </c>
      <c r="AA9" s="14">
        <f>DATE(An,12,25)</f>
        <v>40537</v>
      </c>
    </row>
    <row r="10" spans="3:28" s="5" customFormat="1" ht="18.75" x14ac:dyDescent="0.25">
      <c r="D10" s="9"/>
      <c r="E10" s="9"/>
      <c r="F10" s="9"/>
      <c r="G10" s="9"/>
      <c r="Z10">
        <f t="shared" ca="1" si="0"/>
        <v>0</v>
      </c>
      <c r="AA10" s="14">
        <f>AA2+1</f>
        <v>40273</v>
      </c>
    </row>
    <row r="11" spans="3:28" x14ac:dyDescent="0.25">
      <c r="Z11">
        <f t="shared" ca="1" si="0"/>
        <v>0</v>
      </c>
      <c r="AA11" s="14">
        <f>AA2+39</f>
        <v>40311</v>
      </c>
    </row>
    <row r="12" spans="3:28" x14ac:dyDescent="0.25">
      <c r="Z12">
        <f t="shared" ca="1" si="0"/>
        <v>0</v>
      </c>
      <c r="AA12" s="14">
        <f>AA2+50</f>
        <v>40322</v>
      </c>
    </row>
    <row r="13" spans="3:28" x14ac:dyDescent="0.25">
      <c r="C13" s="3" t="s">
        <v>0</v>
      </c>
      <c r="D13" s="3" t="str">
        <f>IF(D14&gt;1,"jours","jour")</f>
        <v>jours</v>
      </c>
      <c r="E13" s="3" t="s">
        <v>1</v>
      </c>
      <c r="F13" s="3" t="str">
        <f>IF(F14&gt;1,"années","année")</f>
        <v>années</v>
      </c>
      <c r="G13" s="6"/>
      <c r="H13" s="11" t="s">
        <v>2</v>
      </c>
      <c r="I13" s="11"/>
      <c r="M13" s="10">
        <f ca="1">1*(WEEKNUM(ROW(INDIRECT(H15&amp;":"&amp;I15)),2))</f>
        <v>43</v>
      </c>
      <c r="N13" t="s">
        <v>7</v>
      </c>
      <c r="Z13">
        <f t="shared" ca="1" si="0"/>
        <v>0</v>
      </c>
      <c r="AA13" s="14">
        <f>AA2+39</f>
        <v>40311</v>
      </c>
    </row>
    <row r="14" spans="3:28" ht="18.75" x14ac:dyDescent="0.25">
      <c r="C14" s="2">
        <v>37289</v>
      </c>
      <c r="D14" s="4">
        <v>3</v>
      </c>
      <c r="E14" s="4">
        <v>5</v>
      </c>
      <c r="F14" s="4">
        <v>24</v>
      </c>
      <c r="G14" s="7"/>
      <c r="H14" s="3" t="s">
        <v>4</v>
      </c>
      <c r="I14" s="3" t="s">
        <v>3</v>
      </c>
      <c r="J14" s="3" t="str">
        <f>IF(J15&gt;1,"jours","jour")</f>
        <v>jours</v>
      </c>
      <c r="K14" s="3" t="s">
        <v>1</v>
      </c>
      <c r="L14" s="3" t="str">
        <f>IF(L15&gt;1,"années","année")</f>
        <v>année</v>
      </c>
      <c r="M14" s="10">
        <f>DATEDIF(H15,I15,"d")</f>
        <v>272</v>
      </c>
      <c r="N14" t="s">
        <v>6</v>
      </c>
      <c r="O14" s="12" t="s">
        <v>12</v>
      </c>
      <c r="S14" s="12">
        <f>NETWORKDAYS.INTL(H15,I15,1,fériés)</f>
        <v>187</v>
      </c>
      <c r="Z14">
        <f t="shared" ca="1" si="0"/>
        <v>0</v>
      </c>
      <c r="AA14" s="14">
        <f>AA2+50</f>
        <v>40322</v>
      </c>
    </row>
    <row r="15" spans="3:28" ht="18.75" x14ac:dyDescent="0.25">
      <c r="C15" s="1"/>
      <c r="E15" s="1"/>
      <c r="F15" s="1"/>
      <c r="G15" s="8"/>
      <c r="H15" s="2">
        <v>41197</v>
      </c>
      <c r="I15" s="2">
        <v>41469</v>
      </c>
      <c r="J15" s="4">
        <f>(DATEDIF($H$15,$I$15,"md"))</f>
        <v>29</v>
      </c>
      <c r="K15" s="4">
        <f>(DATEDIF($H$15,$I$15,"ym"))</f>
        <v>8</v>
      </c>
      <c r="L15" s="4">
        <f>(DATEDIF($H$15,$I$15,"y"))</f>
        <v>0</v>
      </c>
      <c r="M15" s="10">
        <f t="array" aca="1" ref="M15" ca="1">SUMPRODUCT(1*(WEEKDAY(ROW(INDIRECT(H15&amp;":"&amp;I15)),2)&lt;6))</f>
        <v>195</v>
      </c>
      <c r="N15" t="s">
        <v>5</v>
      </c>
      <c r="S15" s="12" t="s">
        <v>8</v>
      </c>
      <c r="Z15">
        <f t="shared" ca="1" si="0"/>
        <v>0</v>
      </c>
      <c r="AA15" s="14">
        <f>DATE(AB15,1,1)</f>
        <v>40544</v>
      </c>
      <c r="AB15" s="17">
        <f>An+1</f>
        <v>2011</v>
      </c>
    </row>
    <row r="16" spans="3:28" x14ac:dyDescent="0.25">
      <c r="C16" s="1"/>
      <c r="D16" s="1"/>
      <c r="F16" s="1"/>
      <c r="G16" s="8"/>
      <c r="M16">
        <f>TRUNC(YEARFRAC(H15,I15),2)</f>
        <v>0.74</v>
      </c>
      <c r="N16" t="s">
        <v>10</v>
      </c>
      <c r="O16" s="12" t="s">
        <v>11</v>
      </c>
      <c r="S16" s="12" t="s">
        <v>9</v>
      </c>
      <c r="Z16">
        <f t="shared" ca="1" si="0"/>
        <v>0</v>
      </c>
      <c r="AA16" s="16">
        <f>ROUND(DATE(AB15,4,MOD(234-11*MOD(AB15,19),30))/7,0)*7-6</f>
        <v>40657</v>
      </c>
    </row>
    <row r="17" spans="4:28" x14ac:dyDescent="0.25">
      <c r="Z17">
        <f t="shared" ca="1" si="0"/>
        <v>0</v>
      </c>
      <c r="AA17" s="15">
        <f>DATE(AB15,5,1)</f>
        <v>40664</v>
      </c>
    </row>
    <row r="18" spans="4:28" x14ac:dyDescent="0.25">
      <c r="Z18">
        <f t="shared" ca="1" si="0"/>
        <v>0</v>
      </c>
      <c r="AA18" s="14">
        <f>DATE(AB15,5,8)</f>
        <v>40671</v>
      </c>
    </row>
    <row r="19" spans="4:28" ht="18.75" x14ac:dyDescent="0.25">
      <c r="D19" s="19">
        <f>DATE(YEAR(C14)+(F14),MONTH(C14)+(E14),DAY(C14)+(D14))</f>
        <v>46208</v>
      </c>
      <c r="E19" s="19"/>
      <c r="F19" s="19"/>
      <c r="G19" s="9"/>
      <c r="Z19">
        <f t="shared" ca="1" si="0"/>
        <v>0</v>
      </c>
      <c r="AA19" s="14">
        <f>DATE(AB15,7,14)</f>
        <v>40738</v>
      </c>
    </row>
    <row r="20" spans="4:28" ht="18.75" x14ac:dyDescent="0.25">
      <c r="D20" s="19"/>
      <c r="E20" s="19"/>
      <c r="F20" s="19"/>
      <c r="G20" s="9"/>
      <c r="Z20">
        <f t="shared" ca="1" si="0"/>
        <v>0</v>
      </c>
      <c r="AA20" s="14">
        <f>DATE(AB15,8,15)</f>
        <v>40770</v>
      </c>
    </row>
    <row r="21" spans="4:28" x14ac:dyDescent="0.25">
      <c r="Z21">
        <f t="shared" ca="1" si="0"/>
        <v>0</v>
      </c>
      <c r="AA21" s="14">
        <f>DATE(AB15,11,1)</f>
        <v>40848</v>
      </c>
    </row>
    <row r="22" spans="4:28" x14ac:dyDescent="0.25">
      <c r="Z22">
        <f t="shared" ca="1" si="0"/>
        <v>0</v>
      </c>
      <c r="AA22" s="14">
        <f>DATE(AB15,11,11)</f>
        <v>40858</v>
      </c>
    </row>
    <row r="23" spans="4:28" x14ac:dyDescent="0.25">
      <c r="Z23">
        <f t="shared" ca="1" si="0"/>
        <v>0</v>
      </c>
      <c r="AA23" s="14">
        <f>DATE(AB15,12,25)</f>
        <v>40902</v>
      </c>
      <c r="AB23" s="5"/>
    </row>
    <row r="24" spans="4:28" x14ac:dyDescent="0.25">
      <c r="Z24">
        <f t="shared" ca="1" si="0"/>
        <v>0</v>
      </c>
      <c r="AA24" s="14">
        <f>AA16+1</f>
        <v>40658</v>
      </c>
      <c r="AB24" s="5"/>
    </row>
    <row r="25" spans="4:28" x14ac:dyDescent="0.25">
      <c r="Z25">
        <f t="shared" ca="1" si="0"/>
        <v>0</v>
      </c>
      <c r="AA25" s="14">
        <f>AA16+39</f>
        <v>40696</v>
      </c>
    </row>
    <row r="26" spans="4:28" x14ac:dyDescent="0.25">
      <c r="Z26">
        <f t="shared" ca="1" si="0"/>
        <v>0</v>
      </c>
      <c r="AA26" s="14">
        <f>AA16+50</f>
        <v>40707</v>
      </c>
    </row>
    <row r="27" spans="4:28" x14ac:dyDescent="0.25">
      <c r="Z27">
        <f t="shared" ca="1" si="0"/>
        <v>0</v>
      </c>
      <c r="AA27" s="14">
        <f>AA16+39</f>
        <v>40696</v>
      </c>
    </row>
    <row r="28" spans="4:28" x14ac:dyDescent="0.25">
      <c r="Z28">
        <f t="shared" ca="1" si="0"/>
        <v>0</v>
      </c>
      <c r="AA28" s="14">
        <f>AA16+50</f>
        <v>40707</v>
      </c>
    </row>
    <row r="29" spans="4:28" ht="18" x14ac:dyDescent="0.25">
      <c r="Z29">
        <f t="shared" ca="1" si="0"/>
        <v>0</v>
      </c>
      <c r="AA29" s="14">
        <f>DATE(AB29,1,1)</f>
        <v>40909</v>
      </c>
      <c r="AB29" s="17">
        <f>An+2</f>
        <v>2012</v>
      </c>
    </row>
    <row r="30" spans="4:28" x14ac:dyDescent="0.25">
      <c r="Z30">
        <f t="shared" ca="1" si="0"/>
        <v>0</v>
      </c>
      <c r="AA30" s="16">
        <f>ROUND(DATE(AB29,4,MOD(234-11*MOD(AB29,19),30))/7,0)*7-6</f>
        <v>41007</v>
      </c>
    </row>
    <row r="31" spans="4:28" x14ac:dyDescent="0.25">
      <c r="Z31">
        <f t="shared" ca="1" si="0"/>
        <v>0</v>
      </c>
      <c r="AA31" s="15">
        <f>DATE(AB29,5,1)</f>
        <v>41030</v>
      </c>
    </row>
    <row r="32" spans="4:28" x14ac:dyDescent="0.25">
      <c r="Z32">
        <f t="shared" ca="1" si="0"/>
        <v>0</v>
      </c>
      <c r="AA32" s="14">
        <f>DATE(AB29,5,8)</f>
        <v>41037</v>
      </c>
    </row>
    <row r="33" spans="26:28" x14ac:dyDescent="0.25">
      <c r="Z33">
        <f t="shared" ca="1" si="0"/>
        <v>0</v>
      </c>
      <c r="AA33" s="14">
        <f>DATE(AB29,7,14)</f>
        <v>41104</v>
      </c>
    </row>
    <row r="34" spans="26:28" x14ac:dyDescent="0.25">
      <c r="Z34">
        <f t="shared" ca="1" si="0"/>
        <v>0</v>
      </c>
      <c r="AA34" s="14">
        <f>DATE(AB29,8,15)</f>
        <v>41136</v>
      </c>
    </row>
    <row r="35" spans="26:28" x14ac:dyDescent="0.25">
      <c r="Z35">
        <f t="shared" ca="1" si="0"/>
        <v>0</v>
      </c>
      <c r="AA35" s="14">
        <f>DATE(AB29,11,1)</f>
        <v>41214</v>
      </c>
    </row>
    <row r="36" spans="26:28" x14ac:dyDescent="0.25">
      <c r="Z36">
        <f t="shared" ca="1" si="0"/>
        <v>0</v>
      </c>
      <c r="AA36" s="14">
        <f>DATE(AB29,11,11)</f>
        <v>41224</v>
      </c>
      <c r="AB36" s="5"/>
    </row>
    <row r="37" spans="26:28" x14ac:dyDescent="0.25">
      <c r="Z37">
        <f t="shared" ca="1" si="0"/>
        <v>0</v>
      </c>
      <c r="AA37" s="14">
        <f>DATE(AB29,12,25)</f>
        <v>41268</v>
      </c>
      <c r="AB37" s="5"/>
    </row>
    <row r="38" spans="26:28" x14ac:dyDescent="0.25">
      <c r="Z38">
        <f t="shared" ca="1" si="0"/>
        <v>0</v>
      </c>
      <c r="AA38" s="14">
        <f>AA30+1</f>
        <v>41008</v>
      </c>
    </row>
    <row r="39" spans="26:28" x14ac:dyDescent="0.25">
      <c r="Z39">
        <f t="shared" ca="1" si="0"/>
        <v>0</v>
      </c>
      <c r="AA39" s="14">
        <f>AA30+39</f>
        <v>41046</v>
      </c>
    </row>
    <row r="40" spans="26:28" x14ac:dyDescent="0.25">
      <c r="Z40">
        <f t="shared" ca="1" si="0"/>
        <v>0</v>
      </c>
      <c r="AA40" s="14">
        <f>AA30+50</f>
        <v>41057</v>
      </c>
    </row>
    <row r="41" spans="26:28" x14ac:dyDescent="0.25">
      <c r="Z41">
        <f t="shared" ca="1" si="0"/>
        <v>0</v>
      </c>
      <c r="AA41" s="14">
        <f>AA30+39</f>
        <v>41046</v>
      </c>
    </row>
    <row r="42" spans="26:28" x14ac:dyDescent="0.25">
      <c r="Z42">
        <f t="shared" ca="1" si="0"/>
        <v>0</v>
      </c>
      <c r="AA42" s="14">
        <f>AA30+50</f>
        <v>41057</v>
      </c>
    </row>
    <row r="43" spans="26:28" ht="18" x14ac:dyDescent="0.25">
      <c r="Z43">
        <f t="shared" ca="1" si="0"/>
        <v>0</v>
      </c>
      <c r="AA43" s="14">
        <f>DATE(AB43,1,1)</f>
        <v>41275</v>
      </c>
      <c r="AB43" s="17">
        <f>An+3</f>
        <v>2013</v>
      </c>
    </row>
    <row r="44" spans="26:28" x14ac:dyDescent="0.25">
      <c r="Z44">
        <f t="shared" ca="1" si="0"/>
        <v>0</v>
      </c>
      <c r="AA44" s="16">
        <f>ROUND(DATE(AB43,4,MOD(234-11*MOD(AB43,19),30))/7,0)*7-6</f>
        <v>41364</v>
      </c>
    </row>
    <row r="45" spans="26:28" x14ac:dyDescent="0.25">
      <c r="Z45">
        <f t="shared" ca="1" si="0"/>
        <v>0</v>
      </c>
      <c r="AA45" s="15">
        <f>DATE(AB43,5,1)</f>
        <v>41395</v>
      </c>
    </row>
    <row r="46" spans="26:28" x14ac:dyDescent="0.25">
      <c r="Z46">
        <f t="shared" ca="1" si="0"/>
        <v>0</v>
      </c>
      <c r="AA46" s="14">
        <f>DATE(AB43,5,8)</f>
        <v>41402</v>
      </c>
    </row>
    <row r="47" spans="26:28" x14ac:dyDescent="0.25">
      <c r="Z47">
        <f t="shared" ca="1" si="0"/>
        <v>0</v>
      </c>
      <c r="AA47" s="14">
        <f>DATE(AB43,7,14)</f>
        <v>41469</v>
      </c>
    </row>
    <row r="48" spans="26:28" x14ac:dyDescent="0.25">
      <c r="Z48">
        <f t="shared" ca="1" si="0"/>
        <v>0</v>
      </c>
      <c r="AA48" s="14">
        <f>DATE(AB43,8,15)</f>
        <v>41501</v>
      </c>
    </row>
    <row r="49" spans="26:28" x14ac:dyDescent="0.25">
      <c r="Z49">
        <f t="shared" ca="1" si="0"/>
        <v>0</v>
      </c>
      <c r="AA49" s="14">
        <f>DATE(AB43,11,1)</f>
        <v>41579</v>
      </c>
      <c r="AB49" s="5"/>
    </row>
    <row r="50" spans="26:28" x14ac:dyDescent="0.25">
      <c r="Z50">
        <f t="shared" ca="1" si="0"/>
        <v>0</v>
      </c>
      <c r="AA50" s="14">
        <f>DATE(AB43,11,11)</f>
        <v>41589</v>
      </c>
      <c r="AB50" s="5"/>
    </row>
    <row r="51" spans="26:28" x14ac:dyDescent="0.25">
      <c r="Z51">
        <f t="shared" ca="1" si="0"/>
        <v>0</v>
      </c>
      <c r="AA51" s="14">
        <f>DATE(AB43,12,25)</f>
        <v>41633</v>
      </c>
    </row>
    <row r="52" spans="26:28" x14ac:dyDescent="0.25">
      <c r="Z52">
        <f t="shared" ca="1" si="0"/>
        <v>0</v>
      </c>
      <c r="AA52" s="14">
        <f>AA44+1</f>
        <v>41365</v>
      </c>
    </row>
    <row r="53" spans="26:28" x14ac:dyDescent="0.25">
      <c r="Z53">
        <f t="shared" ca="1" si="0"/>
        <v>0</v>
      </c>
      <c r="AA53" s="14">
        <f>AA44+39</f>
        <v>41403</v>
      </c>
    </row>
    <row r="54" spans="26:28" x14ac:dyDescent="0.25">
      <c r="Z54">
        <f t="shared" ca="1" si="0"/>
        <v>0</v>
      </c>
      <c r="AA54" s="14">
        <f>AA44+50</f>
        <v>41414</v>
      </c>
    </row>
    <row r="55" spans="26:28" x14ac:dyDescent="0.25">
      <c r="Z55">
        <f t="shared" ca="1" si="0"/>
        <v>0</v>
      </c>
      <c r="AA55" s="14">
        <f>AA44+39</f>
        <v>41403</v>
      </c>
    </row>
    <row r="56" spans="26:28" x14ac:dyDescent="0.25">
      <c r="Z56">
        <f t="shared" ca="1" si="0"/>
        <v>0</v>
      </c>
      <c r="AA56" s="14">
        <f>AA44+50</f>
        <v>41414</v>
      </c>
    </row>
    <row r="57" spans="26:28" ht="18" x14ac:dyDescent="0.25">
      <c r="Z57">
        <f t="shared" ca="1" si="0"/>
        <v>0</v>
      </c>
      <c r="AA57" s="14">
        <f>DATE(AB57,1,1)</f>
        <v>41640</v>
      </c>
      <c r="AB57" s="17">
        <f>An+4</f>
        <v>2014</v>
      </c>
    </row>
    <row r="58" spans="26:28" x14ac:dyDescent="0.25">
      <c r="Z58">
        <f t="shared" ca="1" si="0"/>
        <v>0</v>
      </c>
      <c r="AA58" s="16">
        <f>ROUND(DATE(AB57,4,MOD(234-11*MOD(AB57,19),30))/7,0)*7-6</f>
        <v>41749</v>
      </c>
    </row>
    <row r="59" spans="26:28" x14ac:dyDescent="0.25">
      <c r="Z59">
        <f t="shared" ca="1" si="0"/>
        <v>0</v>
      </c>
      <c r="AA59" s="15">
        <f>DATE(AB57,5,1)</f>
        <v>41760</v>
      </c>
    </row>
    <row r="60" spans="26:28" x14ac:dyDescent="0.25">
      <c r="Z60">
        <f t="shared" ca="1" si="0"/>
        <v>0</v>
      </c>
      <c r="AA60" s="14">
        <f>DATE(AB57,5,8)</f>
        <v>41767</v>
      </c>
    </row>
    <row r="61" spans="26:28" x14ac:dyDescent="0.25">
      <c r="Z61">
        <f t="shared" ca="1" si="0"/>
        <v>0</v>
      </c>
      <c r="AA61" s="14">
        <f>DATE(AB57,7,14)</f>
        <v>41834</v>
      </c>
    </row>
    <row r="62" spans="26:28" x14ac:dyDescent="0.25">
      <c r="Z62">
        <f t="shared" ca="1" si="0"/>
        <v>0</v>
      </c>
      <c r="AA62" s="14">
        <f>DATE(AB57,8,15)</f>
        <v>41866</v>
      </c>
      <c r="AB62" s="5"/>
    </row>
    <row r="63" spans="26:28" x14ac:dyDescent="0.25">
      <c r="Z63">
        <f t="shared" ca="1" si="0"/>
        <v>0</v>
      </c>
      <c r="AA63" s="14">
        <f>DATE(AB57,11,1)</f>
        <v>41944</v>
      </c>
      <c r="AB63" s="5"/>
    </row>
    <row r="64" spans="26:28" x14ac:dyDescent="0.25">
      <c r="Z64">
        <f t="shared" ca="1" si="0"/>
        <v>0</v>
      </c>
      <c r="AA64" s="14">
        <f>DATE(AB57,11,11)</f>
        <v>41954</v>
      </c>
    </row>
    <row r="65" spans="26:28" x14ac:dyDescent="0.25">
      <c r="Z65">
        <f t="shared" ca="1" si="0"/>
        <v>0</v>
      </c>
      <c r="AA65" s="14">
        <f>DATE(AB57,12,25)</f>
        <v>41998</v>
      </c>
    </row>
    <row r="66" spans="26:28" x14ac:dyDescent="0.25">
      <c r="Z66">
        <f t="shared" ref="Z66:Z84" ca="1" si="1">COUNTIF(INDIRECT($H$15&amp;":"&amp;$I$15),AA66)</f>
        <v>0</v>
      </c>
      <c r="AA66" s="14">
        <f>AA58+1</f>
        <v>41750</v>
      </c>
    </row>
    <row r="67" spans="26:28" x14ac:dyDescent="0.25">
      <c r="Z67">
        <f t="shared" ca="1" si="1"/>
        <v>0</v>
      </c>
      <c r="AA67" s="14">
        <f>AA58+39</f>
        <v>41788</v>
      </c>
    </row>
    <row r="68" spans="26:28" x14ac:dyDescent="0.25">
      <c r="Z68">
        <f t="shared" ca="1" si="1"/>
        <v>0</v>
      </c>
      <c r="AA68" s="14">
        <f>AA58+50</f>
        <v>41799</v>
      </c>
    </row>
    <row r="69" spans="26:28" x14ac:dyDescent="0.25">
      <c r="Z69">
        <f t="shared" ca="1" si="1"/>
        <v>0</v>
      </c>
      <c r="AA69" s="14">
        <f>AA58+39</f>
        <v>41788</v>
      </c>
    </row>
    <row r="70" spans="26:28" x14ac:dyDescent="0.25">
      <c r="Z70">
        <f t="shared" ca="1" si="1"/>
        <v>0</v>
      </c>
      <c r="AA70" s="14">
        <f>AA58+50</f>
        <v>41799</v>
      </c>
    </row>
    <row r="71" spans="26:28" ht="18" x14ac:dyDescent="0.25">
      <c r="Z71">
        <f t="shared" ca="1" si="1"/>
        <v>0</v>
      </c>
      <c r="AA71" s="14">
        <f>DATE(AB71,1,1)</f>
        <v>42005</v>
      </c>
      <c r="AB71" s="17">
        <f>An+5</f>
        <v>2015</v>
      </c>
    </row>
    <row r="72" spans="26:28" x14ac:dyDescent="0.25">
      <c r="Z72">
        <f t="shared" ca="1" si="1"/>
        <v>0</v>
      </c>
      <c r="AA72" s="16">
        <f>ROUND(DATE(AB71,4,MOD(234-11*MOD(AB71,19),30))/7,0)*7-6</f>
        <v>42099</v>
      </c>
    </row>
    <row r="73" spans="26:28" x14ac:dyDescent="0.25">
      <c r="Z73">
        <f t="shared" ca="1" si="1"/>
        <v>0</v>
      </c>
      <c r="AA73" s="15">
        <f>DATE(AB71,5,1)</f>
        <v>42125</v>
      </c>
    </row>
    <row r="74" spans="26:28" x14ac:dyDescent="0.25">
      <c r="Z74">
        <f t="shared" ca="1" si="1"/>
        <v>0</v>
      </c>
      <c r="AA74" s="14">
        <f>DATE(AB71,5,8)</f>
        <v>42132</v>
      </c>
    </row>
    <row r="75" spans="26:28" x14ac:dyDescent="0.25">
      <c r="Z75">
        <f t="shared" ca="1" si="1"/>
        <v>0</v>
      </c>
      <c r="AA75" s="14">
        <f>DATE(AB71,7,14)</f>
        <v>42199</v>
      </c>
      <c r="AB75" s="5"/>
    </row>
    <row r="76" spans="26:28" x14ac:dyDescent="0.25">
      <c r="Z76">
        <f t="shared" ca="1" si="1"/>
        <v>0</v>
      </c>
      <c r="AA76" s="14">
        <f>DATE(AB71,8,15)</f>
        <v>42231</v>
      </c>
      <c r="AB76" s="5"/>
    </row>
    <row r="77" spans="26:28" x14ac:dyDescent="0.25">
      <c r="Z77">
        <f t="shared" ca="1" si="1"/>
        <v>0</v>
      </c>
      <c r="AA77" s="14">
        <f>DATE(AB71,11,1)</f>
        <v>42309</v>
      </c>
    </row>
    <row r="78" spans="26:28" x14ac:dyDescent="0.25">
      <c r="Z78">
        <f t="shared" ca="1" si="1"/>
        <v>0</v>
      </c>
      <c r="AA78" s="14">
        <f>DATE(AB71,11,11)</f>
        <v>42319</v>
      </c>
    </row>
    <row r="79" spans="26:28" x14ac:dyDescent="0.25">
      <c r="Z79">
        <f t="shared" ca="1" si="1"/>
        <v>0</v>
      </c>
      <c r="AA79" s="14">
        <f>DATE(AB71,12,25)</f>
        <v>42363</v>
      </c>
    </row>
    <row r="80" spans="26:28" ht="18" x14ac:dyDescent="0.25">
      <c r="Z80">
        <f t="shared" ca="1" si="1"/>
        <v>0</v>
      </c>
      <c r="AA80" s="14">
        <f>AA72+1</f>
        <v>42100</v>
      </c>
      <c r="AB80" s="17"/>
    </row>
    <row r="81" spans="26:27" x14ac:dyDescent="0.25">
      <c r="Z81">
        <f t="shared" ca="1" si="1"/>
        <v>0</v>
      </c>
      <c r="AA81" s="14">
        <f>AA72+39</f>
        <v>42138</v>
      </c>
    </row>
    <row r="82" spans="26:27" x14ac:dyDescent="0.25">
      <c r="Z82">
        <f t="shared" ca="1" si="1"/>
        <v>0</v>
      </c>
      <c r="AA82" s="14">
        <f>AA72+50</f>
        <v>42149</v>
      </c>
    </row>
    <row r="83" spans="26:27" x14ac:dyDescent="0.25">
      <c r="Z83">
        <f t="shared" ca="1" si="1"/>
        <v>0</v>
      </c>
      <c r="AA83" s="14">
        <f>AA72+39</f>
        <v>42138</v>
      </c>
    </row>
    <row r="84" spans="26:27" x14ac:dyDescent="0.25">
      <c r="Z84">
        <f t="shared" ca="1" si="1"/>
        <v>0</v>
      </c>
      <c r="AA84" s="14">
        <f>AA72+50</f>
        <v>42149</v>
      </c>
    </row>
  </sheetData>
  <mergeCells count="5">
    <mergeCell ref="D6:F6"/>
    <mergeCell ref="D5:F5"/>
    <mergeCell ref="D19:F20"/>
    <mergeCell ref="D8:F8"/>
    <mergeCell ref="D7:F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28</xdr:col>
                    <xdr:colOff>0</xdr:colOff>
                    <xdr:row>0</xdr:row>
                    <xdr:rowOff>9525</xdr:rowOff>
                  </from>
                  <to>
                    <xdr:col>28</xdr:col>
                    <xdr:colOff>314325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An</vt:lpstr>
      <vt:lpstr>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2013-05-25T15:54:13Z</dcterms:modified>
</cp:coreProperties>
</file>