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Outils" sheetId="1" r:id="rId1"/>
    <sheet name="Facturation" sheetId="2" r:id="rId2"/>
  </sheets>
  <definedNames>
    <definedName name="ITEM" localSheetId="1">Outils!$C$5:$C$19</definedName>
    <definedName name="ITEM">Outils!$C$5:$C$19</definedName>
    <definedName name="TYPE">Outils!$G$4:$I$4</definedName>
  </definedName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5" i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4" i="2"/>
  <c r="G6" i="1" l="1"/>
  <c r="H6" i="1" s="1"/>
  <c r="I6" i="1" s="1"/>
  <c r="G7" i="1"/>
  <c r="H7" i="1"/>
  <c r="I7" i="1" s="1"/>
  <c r="G8" i="1"/>
  <c r="H8" i="1" s="1"/>
  <c r="I8" i="1" s="1"/>
  <c r="G9" i="1"/>
  <c r="H9" i="1"/>
  <c r="I9" i="1" s="1"/>
  <c r="G10" i="1"/>
  <c r="H10" i="1" s="1"/>
  <c r="I10" i="1" s="1"/>
  <c r="G11" i="1"/>
  <c r="H11" i="1"/>
  <c r="I11" i="1" s="1"/>
  <c r="G12" i="1"/>
  <c r="H12" i="1" s="1"/>
  <c r="I12" i="1" s="1"/>
  <c r="G13" i="1"/>
  <c r="H13" i="1"/>
  <c r="I13" i="1" s="1"/>
  <c r="G14" i="1"/>
  <c r="H14" i="1" s="1"/>
  <c r="I14" i="1" s="1"/>
  <c r="G15" i="1"/>
  <c r="H15" i="1"/>
  <c r="I15" i="1" s="1"/>
  <c r="G16" i="1"/>
  <c r="H16" i="1" s="1"/>
  <c r="I16" i="1" s="1"/>
  <c r="G17" i="1"/>
  <c r="H17" i="1"/>
  <c r="I17" i="1" s="1"/>
  <c r="G18" i="1"/>
  <c r="H18" i="1" s="1"/>
  <c r="I18" i="1" s="1"/>
  <c r="G19" i="1"/>
  <c r="H19" i="1"/>
  <c r="I19" i="1" s="1"/>
  <c r="I5" i="1"/>
  <c r="H5" i="1"/>
  <c r="G5" i="1"/>
</calcChain>
</file>

<file path=xl/sharedStrings.xml><?xml version="1.0" encoding="utf-8"?>
<sst xmlns="http://schemas.openxmlformats.org/spreadsheetml/2006/main" count="48" uniqueCount="33">
  <si>
    <t>Description</t>
  </si>
  <si>
    <t>Prix achat</t>
  </si>
  <si>
    <t>Jour</t>
  </si>
  <si>
    <t>Semaine</t>
  </si>
  <si>
    <t>Mois</t>
  </si>
  <si>
    <t>Tarification</t>
  </si>
  <si>
    <t>Revenu</t>
  </si>
  <si>
    <t>Sableuse</t>
  </si>
  <si>
    <t>Drill</t>
  </si>
  <si>
    <t>Marteau</t>
  </si>
  <si>
    <t>Tondeuse</t>
  </si>
  <si>
    <t>Generatrice</t>
  </si>
  <si>
    <t xml:space="preserve">Scie </t>
  </si>
  <si>
    <t>echelle</t>
  </si>
  <si>
    <t>echafaud</t>
  </si>
  <si>
    <t>skylift</t>
  </si>
  <si>
    <t>Date</t>
  </si>
  <si>
    <t>Projet</t>
  </si>
  <si>
    <t>Description des travaux</t>
  </si>
  <si>
    <t>item</t>
  </si>
  <si>
    <t>Durée</t>
  </si>
  <si>
    <t>Nb</t>
  </si>
  <si>
    <t>Type</t>
  </si>
  <si>
    <t>Coût</t>
  </si>
  <si>
    <t>Facturé</t>
  </si>
  <si>
    <t># facture</t>
  </si>
  <si>
    <t>IM2</t>
  </si>
  <si>
    <t>IM6</t>
  </si>
  <si>
    <t>IM3</t>
  </si>
  <si>
    <t>Refaire plancher</t>
  </si>
  <si>
    <t>Refaire toiture</t>
  </si>
  <si>
    <t>Rénovation salle de bain</t>
  </si>
  <si>
    <t>Nouvelle séparation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</si>
</sst>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1" applyNumberFormat="1" applyFont="1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164" fontId="0" fillId="0" borderId="1" xfId="1" applyFont="1" applyBorder="1"/>
    <xf numFmtId="165" fontId="0" fillId="0" borderId="1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3</xdr:row>
          <xdr:rowOff>0</xdr:rowOff>
        </xdr:from>
        <xdr:to>
          <xdr:col>10</xdr:col>
          <xdr:colOff>447675</xdr:colOff>
          <xdr:row>4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4</xdr:row>
          <xdr:rowOff>0</xdr:rowOff>
        </xdr:from>
        <xdr:to>
          <xdr:col>10</xdr:col>
          <xdr:colOff>447675</xdr:colOff>
          <xdr:row>5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5</xdr:row>
          <xdr:rowOff>0</xdr:rowOff>
        </xdr:from>
        <xdr:to>
          <xdr:col>10</xdr:col>
          <xdr:colOff>447675</xdr:colOff>
          <xdr:row>6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6</xdr:row>
          <xdr:rowOff>0</xdr:rowOff>
        </xdr:from>
        <xdr:to>
          <xdr:col>10</xdr:col>
          <xdr:colOff>447675</xdr:colOff>
          <xdr:row>7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7</xdr:row>
          <xdr:rowOff>0</xdr:rowOff>
        </xdr:from>
        <xdr:to>
          <xdr:col>10</xdr:col>
          <xdr:colOff>447675</xdr:colOff>
          <xdr:row>8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8</xdr:row>
          <xdr:rowOff>0</xdr:rowOff>
        </xdr:from>
        <xdr:to>
          <xdr:col>10</xdr:col>
          <xdr:colOff>447675</xdr:colOff>
          <xdr:row>9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9</xdr:row>
          <xdr:rowOff>0</xdr:rowOff>
        </xdr:from>
        <xdr:to>
          <xdr:col>10</xdr:col>
          <xdr:colOff>447675</xdr:colOff>
          <xdr:row>10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10</xdr:row>
          <xdr:rowOff>0</xdr:rowOff>
        </xdr:from>
        <xdr:to>
          <xdr:col>10</xdr:col>
          <xdr:colOff>447675</xdr:colOff>
          <xdr:row>11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11</xdr:row>
          <xdr:rowOff>0</xdr:rowOff>
        </xdr:from>
        <xdr:to>
          <xdr:col>10</xdr:col>
          <xdr:colOff>447675</xdr:colOff>
          <xdr:row>12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12</xdr:row>
          <xdr:rowOff>0</xdr:rowOff>
        </xdr:from>
        <xdr:to>
          <xdr:col>10</xdr:col>
          <xdr:colOff>447675</xdr:colOff>
          <xdr:row>13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13</xdr:row>
          <xdr:rowOff>0</xdr:rowOff>
        </xdr:from>
        <xdr:to>
          <xdr:col>10</xdr:col>
          <xdr:colOff>447675</xdr:colOff>
          <xdr:row>14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14</xdr:row>
          <xdr:rowOff>0</xdr:rowOff>
        </xdr:from>
        <xdr:to>
          <xdr:col>10</xdr:col>
          <xdr:colOff>447675</xdr:colOff>
          <xdr:row>15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15</xdr:row>
          <xdr:rowOff>0</xdr:rowOff>
        </xdr:from>
        <xdr:to>
          <xdr:col>10</xdr:col>
          <xdr:colOff>447675</xdr:colOff>
          <xdr:row>16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16</xdr:row>
          <xdr:rowOff>0</xdr:rowOff>
        </xdr:from>
        <xdr:to>
          <xdr:col>10</xdr:col>
          <xdr:colOff>447675</xdr:colOff>
          <xdr:row>17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0</xdr:rowOff>
        </xdr:from>
        <xdr:to>
          <xdr:col>10</xdr:col>
          <xdr:colOff>447675</xdr:colOff>
          <xdr:row>18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18</xdr:row>
          <xdr:rowOff>0</xdr:rowOff>
        </xdr:from>
        <xdr:to>
          <xdr:col>10</xdr:col>
          <xdr:colOff>447675</xdr:colOff>
          <xdr:row>19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19</xdr:row>
          <xdr:rowOff>0</xdr:rowOff>
        </xdr:from>
        <xdr:to>
          <xdr:col>10</xdr:col>
          <xdr:colOff>447675</xdr:colOff>
          <xdr:row>20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9"/>
  <sheetViews>
    <sheetView tabSelected="1" workbookViewId="0">
      <selection activeCell="D23" sqref="D23"/>
    </sheetView>
  </sheetViews>
  <sheetFormatPr baseColWidth="10" defaultRowHeight="15" x14ac:dyDescent="0.25"/>
  <cols>
    <col min="4" max="4" width="13.5703125" customWidth="1"/>
  </cols>
  <sheetData>
    <row r="3" spans="3:9" x14ac:dyDescent="0.25">
      <c r="C3" s="1"/>
      <c r="D3" s="1"/>
      <c r="E3" s="1"/>
      <c r="F3" s="1"/>
      <c r="G3" s="9" t="s">
        <v>5</v>
      </c>
      <c r="H3" s="9"/>
      <c r="I3" s="9"/>
    </row>
    <row r="4" spans="3:9" x14ac:dyDescent="0.25">
      <c r="C4" s="2" t="s">
        <v>19</v>
      </c>
      <c r="D4" s="2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2" t="s">
        <v>4</v>
      </c>
    </row>
    <row r="5" spans="3:9" x14ac:dyDescent="0.25">
      <c r="C5" s="6">
        <v>1</v>
      </c>
      <c r="D5" s="3" t="s">
        <v>7</v>
      </c>
      <c r="E5" s="4">
        <v>900</v>
      </c>
      <c r="F5" s="8">
        <f>SUMIF(Facturation!$F$4:$F$20,Outils!C5,Facturation!$J$4:$J$20)</f>
        <v>520</v>
      </c>
      <c r="G5" s="4">
        <f>E5/90</f>
        <v>10</v>
      </c>
      <c r="H5" s="4">
        <f>G5*4</f>
        <v>40</v>
      </c>
      <c r="I5" s="4">
        <f>H5*3</f>
        <v>120</v>
      </c>
    </row>
    <row r="6" spans="3:9" x14ac:dyDescent="0.25">
      <c r="C6" s="6">
        <v>2</v>
      </c>
      <c r="D6" s="3" t="s">
        <v>8</v>
      </c>
      <c r="E6" s="4">
        <v>250</v>
      </c>
      <c r="F6" s="8">
        <f>SUMIF(Facturation!$F$4:$F$20,Outils!C6,Facturation!$J$4:$J$20)</f>
        <v>0</v>
      </c>
      <c r="G6" s="4">
        <f t="shared" ref="G6:G19" si="0">E6/90</f>
        <v>2.7777777777777777</v>
      </c>
      <c r="H6" s="4">
        <f t="shared" ref="H6:H19" si="1">G6*4</f>
        <v>11.111111111111111</v>
      </c>
      <c r="I6" s="4">
        <f t="shared" ref="I6:I19" si="2">H6*3</f>
        <v>33.333333333333329</v>
      </c>
    </row>
    <row r="7" spans="3:9" x14ac:dyDescent="0.25">
      <c r="C7" s="6">
        <v>3</v>
      </c>
      <c r="D7" s="3" t="s">
        <v>9</v>
      </c>
      <c r="E7" s="4">
        <v>750</v>
      </c>
      <c r="F7" s="8">
        <f>SUMIF(Facturation!$F$4:$F$20,Outils!C7,Facturation!$J$4:$J$20)</f>
        <v>500</v>
      </c>
      <c r="G7" s="4">
        <f t="shared" si="0"/>
        <v>8.3333333333333339</v>
      </c>
      <c r="H7" s="4">
        <f t="shared" si="1"/>
        <v>33.333333333333336</v>
      </c>
      <c r="I7" s="4">
        <f t="shared" si="2"/>
        <v>100</v>
      </c>
    </row>
    <row r="8" spans="3:9" x14ac:dyDescent="0.25">
      <c r="C8" s="6">
        <v>4</v>
      </c>
      <c r="D8" s="3" t="s">
        <v>10</v>
      </c>
      <c r="E8" s="4">
        <v>650</v>
      </c>
      <c r="F8" s="8">
        <f>SUMIF(Facturation!$F$4:$F$20,Outils!C8,Facturation!$J$4:$J$20)</f>
        <v>0</v>
      </c>
      <c r="G8" s="4">
        <f t="shared" si="0"/>
        <v>7.2222222222222223</v>
      </c>
      <c r="H8" s="4">
        <f t="shared" si="1"/>
        <v>28.888888888888889</v>
      </c>
      <c r="I8" s="4">
        <f t="shared" si="2"/>
        <v>86.666666666666671</v>
      </c>
    </row>
    <row r="9" spans="3:9" x14ac:dyDescent="0.25">
      <c r="C9" s="6">
        <v>5</v>
      </c>
      <c r="D9" s="3" t="s">
        <v>11</v>
      </c>
      <c r="E9" s="4">
        <v>1500</v>
      </c>
      <c r="F9" s="8">
        <f>SUMIF(Facturation!$F$4:$F$20,Outils!C9,Facturation!$J$4:$J$20)</f>
        <v>83.333333333333343</v>
      </c>
      <c r="G9" s="4">
        <f t="shared" si="0"/>
        <v>16.666666666666668</v>
      </c>
      <c r="H9" s="4">
        <f t="shared" si="1"/>
        <v>66.666666666666671</v>
      </c>
      <c r="I9" s="4">
        <f t="shared" si="2"/>
        <v>200</v>
      </c>
    </row>
    <row r="10" spans="3:9" x14ac:dyDescent="0.25">
      <c r="C10" s="6">
        <v>6</v>
      </c>
      <c r="D10" s="3" t="s">
        <v>9</v>
      </c>
      <c r="E10" s="4">
        <v>1000</v>
      </c>
      <c r="F10" s="8">
        <f>SUMIF(Facturation!$F$4:$F$20,Outils!C10,Facturation!$J$4:$J$20)</f>
        <v>0</v>
      </c>
      <c r="G10" s="4">
        <f t="shared" si="0"/>
        <v>11.111111111111111</v>
      </c>
      <c r="H10" s="4">
        <f t="shared" si="1"/>
        <v>44.444444444444443</v>
      </c>
      <c r="I10" s="4">
        <f t="shared" si="2"/>
        <v>133.33333333333331</v>
      </c>
    </row>
    <row r="11" spans="3:9" x14ac:dyDescent="0.25">
      <c r="C11" s="6">
        <v>7</v>
      </c>
      <c r="D11" s="3" t="s">
        <v>8</v>
      </c>
      <c r="E11" s="4">
        <v>300</v>
      </c>
      <c r="F11" s="8">
        <f>SUMIF(Facturation!$F$4:$F$20,Outils!C11,Facturation!$J$4:$J$20)</f>
        <v>0</v>
      </c>
      <c r="G11" s="4">
        <f t="shared" si="0"/>
        <v>3.3333333333333335</v>
      </c>
      <c r="H11" s="4">
        <f t="shared" si="1"/>
        <v>13.333333333333334</v>
      </c>
      <c r="I11" s="4">
        <f t="shared" si="2"/>
        <v>40</v>
      </c>
    </row>
    <row r="12" spans="3:9" x14ac:dyDescent="0.25">
      <c r="C12" s="6">
        <v>8</v>
      </c>
      <c r="D12" s="3" t="s">
        <v>7</v>
      </c>
      <c r="E12" s="4">
        <v>1500</v>
      </c>
      <c r="F12" s="8">
        <f>SUMIF(Facturation!$F$4:$F$20,Outils!C12,Facturation!$J$4:$J$20)</f>
        <v>0</v>
      </c>
      <c r="G12" s="4">
        <f t="shared" si="0"/>
        <v>16.666666666666668</v>
      </c>
      <c r="H12" s="4">
        <f t="shared" si="1"/>
        <v>66.666666666666671</v>
      </c>
      <c r="I12" s="4">
        <f t="shared" si="2"/>
        <v>200</v>
      </c>
    </row>
    <row r="13" spans="3:9" x14ac:dyDescent="0.25">
      <c r="C13" s="6">
        <v>9</v>
      </c>
      <c r="D13" s="3" t="s">
        <v>11</v>
      </c>
      <c r="E13" s="4">
        <v>4500</v>
      </c>
      <c r="F13" s="8">
        <f>SUMIF(Facturation!$F$4:$F$20,Outils!C13,Facturation!$J$4:$J$20)</f>
        <v>0</v>
      </c>
      <c r="G13" s="4">
        <f t="shared" si="0"/>
        <v>50</v>
      </c>
      <c r="H13" s="4">
        <f t="shared" si="1"/>
        <v>200</v>
      </c>
      <c r="I13" s="4">
        <f t="shared" si="2"/>
        <v>600</v>
      </c>
    </row>
    <row r="14" spans="3:9" x14ac:dyDescent="0.25">
      <c r="C14" s="6">
        <v>10</v>
      </c>
      <c r="D14" s="3" t="s">
        <v>11</v>
      </c>
      <c r="E14" s="4">
        <v>10000</v>
      </c>
      <c r="F14" s="8">
        <f>SUMIF(Facturation!$F$4:$F$20,Outils!C14,Facturation!$J$4:$J$20)</f>
        <v>0</v>
      </c>
      <c r="G14" s="4">
        <f t="shared" si="0"/>
        <v>111.11111111111111</v>
      </c>
      <c r="H14" s="4">
        <f t="shared" si="1"/>
        <v>444.44444444444446</v>
      </c>
      <c r="I14" s="4">
        <f t="shared" si="2"/>
        <v>1333.3333333333335</v>
      </c>
    </row>
    <row r="15" spans="3:9" x14ac:dyDescent="0.25">
      <c r="C15" s="6">
        <v>11</v>
      </c>
      <c r="D15" s="3" t="s">
        <v>12</v>
      </c>
      <c r="E15" s="4">
        <v>600</v>
      </c>
      <c r="F15" s="8">
        <f>SUMIF(Facturation!$F$4:$F$20,Outils!C15,Facturation!$J$4:$J$20)</f>
        <v>0</v>
      </c>
      <c r="G15" s="4">
        <f t="shared" si="0"/>
        <v>6.666666666666667</v>
      </c>
      <c r="H15" s="4">
        <f t="shared" si="1"/>
        <v>26.666666666666668</v>
      </c>
      <c r="I15" s="4">
        <f t="shared" si="2"/>
        <v>80</v>
      </c>
    </row>
    <row r="16" spans="3:9" x14ac:dyDescent="0.25">
      <c r="C16" s="6">
        <v>12</v>
      </c>
      <c r="D16" s="3" t="s">
        <v>12</v>
      </c>
      <c r="E16" s="4">
        <v>450</v>
      </c>
      <c r="F16" s="8">
        <f>SUMIF(Facturation!$F$4:$F$20,Outils!C16,Facturation!$J$4:$J$20)</f>
        <v>0</v>
      </c>
      <c r="G16" s="4">
        <f t="shared" si="0"/>
        <v>5</v>
      </c>
      <c r="H16" s="4">
        <f t="shared" si="1"/>
        <v>20</v>
      </c>
      <c r="I16" s="4">
        <f t="shared" si="2"/>
        <v>60</v>
      </c>
    </row>
    <row r="17" spans="3:9" x14ac:dyDescent="0.25">
      <c r="C17" s="6">
        <v>13</v>
      </c>
      <c r="D17" s="3" t="s">
        <v>13</v>
      </c>
      <c r="E17" s="4">
        <v>250</v>
      </c>
      <c r="F17" s="8">
        <f>SUMIF(Facturation!$F$4:$F$20,Outils!C17,Facturation!$J$4:$J$20)</f>
        <v>0</v>
      </c>
      <c r="G17" s="4">
        <f t="shared" si="0"/>
        <v>2.7777777777777777</v>
      </c>
      <c r="H17" s="4">
        <f t="shared" si="1"/>
        <v>11.111111111111111</v>
      </c>
      <c r="I17" s="4">
        <f t="shared" si="2"/>
        <v>33.333333333333329</v>
      </c>
    </row>
    <row r="18" spans="3:9" x14ac:dyDescent="0.25">
      <c r="C18" s="6">
        <v>14</v>
      </c>
      <c r="D18" s="3" t="s">
        <v>14</v>
      </c>
      <c r="E18" s="4">
        <v>2500</v>
      </c>
      <c r="F18" s="8">
        <f>SUMIF(Facturation!$F$4:$F$20,Outils!C18,Facturation!$J$4:$J$20)</f>
        <v>0</v>
      </c>
      <c r="G18" s="4">
        <f t="shared" si="0"/>
        <v>27.777777777777779</v>
      </c>
      <c r="H18" s="4">
        <f t="shared" si="1"/>
        <v>111.11111111111111</v>
      </c>
      <c r="I18" s="4">
        <f t="shared" si="2"/>
        <v>333.33333333333337</v>
      </c>
    </row>
    <row r="19" spans="3:9" x14ac:dyDescent="0.25">
      <c r="C19" s="6">
        <v>15</v>
      </c>
      <c r="D19" s="3" t="s">
        <v>15</v>
      </c>
      <c r="E19" s="4">
        <v>15000</v>
      </c>
      <c r="F19" s="8">
        <f>SUMIF(Facturation!$F$4:$F$20,Outils!C19,Facturation!$J$4:$J$20)</f>
        <v>6000</v>
      </c>
      <c r="G19" s="4">
        <f t="shared" si="0"/>
        <v>166.66666666666666</v>
      </c>
      <c r="H19" s="4">
        <f t="shared" si="1"/>
        <v>666.66666666666663</v>
      </c>
      <c r="I19" s="4">
        <f t="shared" si="2"/>
        <v>2000</v>
      </c>
    </row>
  </sheetData>
  <mergeCells count="1"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L20"/>
  <sheetViews>
    <sheetView workbookViewId="0">
      <selection activeCell="J4" sqref="J4:J20"/>
    </sheetView>
  </sheetViews>
  <sheetFormatPr baseColWidth="10" defaultRowHeight="15" x14ac:dyDescent="0.25"/>
  <cols>
    <col min="4" max="4" width="7.28515625" customWidth="1"/>
    <col min="5" max="5" width="22.85546875" customWidth="1"/>
    <col min="7" max="7" width="7" customWidth="1"/>
    <col min="8" max="8" width="9.28515625" customWidth="1"/>
    <col min="9" max="9" width="11.140625" customWidth="1"/>
    <col min="10" max="10" width="11.42578125" customWidth="1"/>
    <col min="11" max="11" width="8.42578125" customWidth="1"/>
  </cols>
  <sheetData>
    <row r="2" spans="3:12" x14ac:dyDescent="0.25">
      <c r="G2" s="10" t="s">
        <v>20</v>
      </c>
      <c r="H2" s="10"/>
    </row>
    <row r="3" spans="3:12" x14ac:dyDescent="0.25">
      <c r="C3" s="2" t="s">
        <v>16</v>
      </c>
      <c r="D3" s="2" t="s">
        <v>17</v>
      </c>
      <c r="E3" s="2" t="s">
        <v>18</v>
      </c>
      <c r="F3" s="2" t="s">
        <v>19</v>
      </c>
      <c r="G3" s="2" t="s">
        <v>21</v>
      </c>
      <c r="H3" s="2" t="s">
        <v>22</v>
      </c>
      <c r="I3" s="2" t="s">
        <v>5</v>
      </c>
      <c r="J3" s="2" t="s">
        <v>23</v>
      </c>
      <c r="K3" s="2" t="s">
        <v>24</v>
      </c>
      <c r="L3" s="2" t="s">
        <v>25</v>
      </c>
    </row>
    <row r="4" spans="3:12" x14ac:dyDescent="0.25">
      <c r="C4" s="5">
        <v>41730</v>
      </c>
      <c r="D4" s="3" t="s">
        <v>26</v>
      </c>
      <c r="E4" s="3" t="s">
        <v>29</v>
      </c>
      <c r="F4" s="2">
        <v>1</v>
      </c>
      <c r="G4" s="2">
        <v>2</v>
      </c>
      <c r="H4" s="2" t="s">
        <v>3</v>
      </c>
      <c r="I4" s="7">
        <f>IFERROR(INDEX(Outils!$G$5:$I$19,MATCH(Facturation!F4,ITEM,0),MATCH(Facturation!H4,TYPE,0)),"")</f>
        <v>40</v>
      </c>
      <c r="J4" s="4">
        <f>IFERROR(G4*I4,"")</f>
        <v>80</v>
      </c>
      <c r="K4" s="3"/>
      <c r="L4" s="3"/>
    </row>
    <row r="5" spans="3:12" x14ac:dyDescent="0.25">
      <c r="C5" s="5">
        <v>41730</v>
      </c>
      <c r="D5" s="3" t="s">
        <v>26</v>
      </c>
      <c r="E5" s="3" t="s">
        <v>30</v>
      </c>
      <c r="F5" s="2">
        <v>15</v>
      </c>
      <c r="G5" s="2">
        <v>3</v>
      </c>
      <c r="H5" s="2" t="s">
        <v>4</v>
      </c>
      <c r="I5" s="7">
        <f>IFERROR(INDEX(Outils!$G$5:$I$19,MATCH(Facturation!F5,ITEM,0),MATCH(Facturation!H5,TYPE,0)),"")</f>
        <v>2000</v>
      </c>
      <c r="J5" s="4">
        <f t="shared" ref="J5:J20" si="0">IFERROR(G5*I5,"")</f>
        <v>6000</v>
      </c>
      <c r="K5" s="3"/>
      <c r="L5" s="3"/>
    </row>
    <row r="6" spans="3:12" x14ac:dyDescent="0.25">
      <c r="C6" s="5">
        <v>41736</v>
      </c>
      <c r="D6" s="3" t="s">
        <v>27</v>
      </c>
      <c r="E6" s="3" t="s">
        <v>31</v>
      </c>
      <c r="F6" s="2">
        <v>1</v>
      </c>
      <c r="G6" s="2">
        <v>2</v>
      </c>
      <c r="H6" s="2" t="s">
        <v>3</v>
      </c>
      <c r="I6" s="7">
        <f>IFERROR(INDEX(Outils!$G$5:$I$19,MATCH(Facturation!F6,ITEM,0),MATCH(Facturation!H6,TYPE,0)),"")</f>
        <v>40</v>
      </c>
      <c r="J6" s="4">
        <f t="shared" si="0"/>
        <v>80</v>
      </c>
      <c r="K6" s="3"/>
      <c r="L6" s="3"/>
    </row>
    <row r="7" spans="3:12" x14ac:dyDescent="0.25">
      <c r="C7" s="5">
        <v>41737</v>
      </c>
      <c r="D7" s="3" t="s">
        <v>28</v>
      </c>
      <c r="E7" s="3" t="s">
        <v>32</v>
      </c>
      <c r="F7" s="2">
        <v>3</v>
      </c>
      <c r="G7" s="2">
        <v>5</v>
      </c>
      <c r="H7" s="2" t="s">
        <v>4</v>
      </c>
      <c r="I7" s="7">
        <f>IFERROR(INDEX(Outils!$G$5:$I$19,MATCH(Facturation!F7,ITEM,0),MATCH(Facturation!H7,TYPE,0)),"")</f>
        <v>100</v>
      </c>
      <c r="J7" s="4">
        <f t="shared" si="0"/>
        <v>500</v>
      </c>
      <c r="K7" s="3"/>
      <c r="L7" s="3"/>
    </row>
    <row r="8" spans="3:12" x14ac:dyDescent="0.25">
      <c r="C8" s="3"/>
      <c r="D8" s="3"/>
      <c r="E8" s="3"/>
      <c r="F8" s="2">
        <v>5</v>
      </c>
      <c r="G8" s="2">
        <v>5</v>
      </c>
      <c r="H8" s="2" t="s">
        <v>2</v>
      </c>
      <c r="I8" s="7">
        <f>IFERROR(INDEX(Outils!$G$5:$I$19,MATCH(Facturation!F8,ITEM,0),MATCH(Facturation!H8,TYPE,0)),"")</f>
        <v>16.666666666666668</v>
      </c>
      <c r="J8" s="4">
        <f t="shared" si="0"/>
        <v>83.333333333333343</v>
      </c>
      <c r="K8" s="3"/>
      <c r="L8" s="3"/>
    </row>
    <row r="9" spans="3:12" x14ac:dyDescent="0.25">
      <c r="C9" s="3"/>
      <c r="D9" s="3"/>
      <c r="E9" s="3"/>
      <c r="F9" s="2">
        <v>1</v>
      </c>
      <c r="G9" s="2">
        <v>3</v>
      </c>
      <c r="H9" s="2" t="s">
        <v>4</v>
      </c>
      <c r="I9" s="7">
        <f>IFERROR(INDEX(Outils!$G$5:$I$19,MATCH(Facturation!F9,ITEM,0),MATCH(Facturation!H9,TYPE,0)),"")</f>
        <v>120</v>
      </c>
      <c r="J9" s="4">
        <f t="shared" si="0"/>
        <v>360</v>
      </c>
      <c r="K9" s="3"/>
      <c r="L9" s="3"/>
    </row>
    <row r="10" spans="3:12" x14ac:dyDescent="0.25">
      <c r="C10" s="3"/>
      <c r="D10" s="3"/>
      <c r="E10" s="3"/>
      <c r="F10" s="2"/>
      <c r="G10" s="2"/>
      <c r="H10" s="2"/>
      <c r="I10" s="7" t="str">
        <f>IFERROR(INDEX(Outils!$G$5:$I$19,MATCH(Facturation!F10,ITEM,0),MATCH(Facturation!H10,TYPE,0)),"")</f>
        <v/>
      </c>
      <c r="J10" s="4" t="str">
        <f t="shared" si="0"/>
        <v/>
      </c>
      <c r="K10" s="3"/>
      <c r="L10" s="3"/>
    </row>
    <row r="11" spans="3:12" x14ac:dyDescent="0.25">
      <c r="C11" s="3"/>
      <c r="D11" s="3"/>
      <c r="E11" s="3"/>
      <c r="F11" s="2"/>
      <c r="G11" s="2"/>
      <c r="H11" s="2"/>
      <c r="I11" s="7" t="str">
        <f>IFERROR(INDEX(Outils!$G$5:$I$19,MATCH(Facturation!F11,ITEM,0),MATCH(Facturation!H11,TYPE,0)),"")</f>
        <v/>
      </c>
      <c r="J11" s="4" t="str">
        <f t="shared" si="0"/>
        <v/>
      </c>
      <c r="K11" s="3"/>
      <c r="L11" s="3"/>
    </row>
    <row r="12" spans="3:12" x14ac:dyDescent="0.25">
      <c r="C12" s="3"/>
      <c r="D12" s="3"/>
      <c r="E12" s="3"/>
      <c r="F12" s="2"/>
      <c r="G12" s="2"/>
      <c r="H12" s="2"/>
      <c r="I12" s="7" t="str">
        <f>IFERROR(INDEX(Outils!$G$5:$I$19,MATCH(Facturation!F12,ITEM,0),MATCH(Facturation!H12,TYPE,0)),"")</f>
        <v/>
      </c>
      <c r="J12" s="4" t="str">
        <f t="shared" si="0"/>
        <v/>
      </c>
      <c r="K12" s="3"/>
      <c r="L12" s="3"/>
    </row>
    <row r="13" spans="3:12" x14ac:dyDescent="0.25">
      <c r="C13" s="3"/>
      <c r="D13" s="3"/>
      <c r="E13" s="3"/>
      <c r="F13" s="2"/>
      <c r="G13" s="2"/>
      <c r="H13" s="2"/>
      <c r="I13" s="7" t="str">
        <f>IFERROR(INDEX(Outils!$G$5:$I$19,MATCH(Facturation!F13,ITEM,0),MATCH(Facturation!H13,TYPE,0)),"")</f>
        <v/>
      </c>
      <c r="J13" s="4" t="str">
        <f t="shared" si="0"/>
        <v/>
      </c>
      <c r="K13" s="3"/>
      <c r="L13" s="3"/>
    </row>
    <row r="14" spans="3:12" x14ac:dyDescent="0.25">
      <c r="C14" s="3"/>
      <c r="D14" s="3"/>
      <c r="E14" s="3"/>
      <c r="F14" s="2"/>
      <c r="G14" s="2"/>
      <c r="H14" s="2"/>
      <c r="I14" s="7" t="str">
        <f>IFERROR(INDEX(Outils!$G$5:$I$19,MATCH(Facturation!F14,ITEM,0),MATCH(Facturation!H14,TYPE,0)),"")</f>
        <v/>
      </c>
      <c r="J14" s="4" t="str">
        <f t="shared" si="0"/>
        <v/>
      </c>
      <c r="K14" s="3"/>
      <c r="L14" s="3"/>
    </row>
    <row r="15" spans="3:12" x14ac:dyDescent="0.25">
      <c r="C15" s="3"/>
      <c r="D15" s="3"/>
      <c r="E15" s="3"/>
      <c r="F15" s="2"/>
      <c r="G15" s="2"/>
      <c r="H15" s="2"/>
      <c r="I15" s="7" t="str">
        <f>IFERROR(INDEX(Outils!$G$5:$I$19,MATCH(Facturation!F15,ITEM,0),MATCH(Facturation!H15,TYPE,0)),"")</f>
        <v/>
      </c>
      <c r="J15" s="4" t="str">
        <f t="shared" si="0"/>
        <v/>
      </c>
      <c r="K15" s="3"/>
      <c r="L15" s="3"/>
    </row>
    <row r="16" spans="3:12" x14ac:dyDescent="0.25">
      <c r="C16" s="3"/>
      <c r="D16" s="3"/>
      <c r="E16" s="3"/>
      <c r="F16" s="2"/>
      <c r="G16" s="2"/>
      <c r="H16" s="2"/>
      <c r="I16" s="7" t="str">
        <f>IFERROR(INDEX(Outils!$G$5:$I$19,MATCH(Facturation!F16,ITEM,0),MATCH(Facturation!H16,TYPE,0)),"")</f>
        <v/>
      </c>
      <c r="J16" s="4" t="str">
        <f t="shared" si="0"/>
        <v/>
      </c>
      <c r="K16" s="3"/>
      <c r="L16" s="3"/>
    </row>
    <row r="17" spans="3:12" x14ac:dyDescent="0.25">
      <c r="C17" s="3"/>
      <c r="D17" s="3"/>
      <c r="E17" s="3"/>
      <c r="F17" s="2"/>
      <c r="G17" s="2"/>
      <c r="H17" s="2"/>
      <c r="I17" s="7" t="str">
        <f>IFERROR(INDEX(Outils!$G$5:$I$19,MATCH(Facturation!F17,ITEM,0),MATCH(Facturation!H17,TYPE,0)),"")</f>
        <v/>
      </c>
      <c r="J17" s="4" t="str">
        <f t="shared" si="0"/>
        <v/>
      </c>
      <c r="K17" s="3"/>
      <c r="L17" s="3"/>
    </row>
    <row r="18" spans="3:12" x14ac:dyDescent="0.25">
      <c r="C18" s="3"/>
      <c r="D18" s="3"/>
      <c r="E18" s="3"/>
      <c r="F18" s="2"/>
      <c r="G18" s="2"/>
      <c r="H18" s="2"/>
      <c r="I18" s="7" t="str">
        <f>IFERROR(INDEX(Outils!$G$5:$I$19,MATCH(Facturation!F18,ITEM,0),MATCH(Facturation!H18,TYPE,0)),"")</f>
        <v/>
      </c>
      <c r="J18" s="4" t="str">
        <f t="shared" si="0"/>
        <v/>
      </c>
      <c r="K18" s="3"/>
      <c r="L18" s="3"/>
    </row>
    <row r="19" spans="3:12" x14ac:dyDescent="0.25">
      <c r="C19" s="3"/>
      <c r="D19" s="3"/>
      <c r="E19" s="3"/>
      <c r="F19" s="2"/>
      <c r="G19" s="2"/>
      <c r="H19" s="2"/>
      <c r="I19" s="7" t="str">
        <f>IFERROR(INDEX(Outils!$G$5:$I$19,MATCH(Facturation!F19,ITEM,0),MATCH(Facturation!H19,TYPE,0)),"")</f>
        <v/>
      </c>
      <c r="J19" s="4" t="str">
        <f t="shared" si="0"/>
        <v/>
      </c>
      <c r="K19" s="3"/>
      <c r="L19" s="3"/>
    </row>
    <row r="20" spans="3:12" x14ac:dyDescent="0.25">
      <c r="C20" s="3"/>
      <c r="D20" s="3"/>
      <c r="E20" s="3"/>
      <c r="F20" s="2"/>
      <c r="G20" s="2"/>
      <c r="H20" s="2"/>
      <c r="I20" s="7" t="str">
        <f>IFERROR(INDEX(Outils!$G$5:$I$19,MATCH(Facturation!F20,ITEM,0),MATCH(Facturation!H20,TYPE,0)),"")</f>
        <v/>
      </c>
      <c r="J20" s="4" t="str">
        <f t="shared" si="0"/>
        <v/>
      </c>
      <c r="K20" s="3"/>
      <c r="L20" s="3"/>
    </row>
  </sheetData>
  <mergeCells count="1">
    <mergeCell ref="G2:H2"/>
  </mergeCells>
  <dataValidations count="2">
    <dataValidation type="list" allowBlank="1" showInputMessage="1" showErrorMessage="1" sqref="F4:F20">
      <formula1>ITEM</formula1>
    </dataValidation>
    <dataValidation type="list" allowBlank="1" showInputMessage="1" showErrorMessage="1" sqref="H4:H20">
      <formula1>TYPE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3" name="Check Box 8">
              <controlPr defaultSize="0" autoFill="0" autoLine="0" autoPict="0">
                <anchor moveWithCells="1">
                  <from>
                    <xdr:col>10</xdr:col>
                    <xdr:colOff>133350</xdr:colOff>
                    <xdr:row>3</xdr:row>
                    <xdr:rowOff>0</xdr:rowOff>
                  </from>
                  <to>
                    <xdr:col>10</xdr:col>
                    <xdr:colOff>447675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10</xdr:col>
                    <xdr:colOff>133350</xdr:colOff>
                    <xdr:row>4</xdr:row>
                    <xdr:rowOff>0</xdr:rowOff>
                  </from>
                  <to>
                    <xdr:col>10</xdr:col>
                    <xdr:colOff>447675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10</xdr:col>
                    <xdr:colOff>133350</xdr:colOff>
                    <xdr:row>5</xdr:row>
                    <xdr:rowOff>0</xdr:rowOff>
                  </from>
                  <to>
                    <xdr:col>10</xdr:col>
                    <xdr:colOff>447675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10</xdr:col>
                    <xdr:colOff>133350</xdr:colOff>
                    <xdr:row>6</xdr:row>
                    <xdr:rowOff>0</xdr:rowOff>
                  </from>
                  <to>
                    <xdr:col>10</xdr:col>
                    <xdr:colOff>447675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10</xdr:col>
                    <xdr:colOff>133350</xdr:colOff>
                    <xdr:row>7</xdr:row>
                    <xdr:rowOff>0</xdr:rowOff>
                  </from>
                  <to>
                    <xdr:col>10</xdr:col>
                    <xdr:colOff>447675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10</xdr:col>
                    <xdr:colOff>133350</xdr:colOff>
                    <xdr:row>8</xdr:row>
                    <xdr:rowOff>0</xdr:rowOff>
                  </from>
                  <to>
                    <xdr:col>10</xdr:col>
                    <xdr:colOff>447675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10</xdr:col>
                    <xdr:colOff>133350</xdr:colOff>
                    <xdr:row>9</xdr:row>
                    <xdr:rowOff>0</xdr:rowOff>
                  </from>
                  <to>
                    <xdr:col>10</xdr:col>
                    <xdr:colOff>447675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10</xdr:col>
                    <xdr:colOff>133350</xdr:colOff>
                    <xdr:row>10</xdr:row>
                    <xdr:rowOff>0</xdr:rowOff>
                  </from>
                  <to>
                    <xdr:col>10</xdr:col>
                    <xdr:colOff>447675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10</xdr:col>
                    <xdr:colOff>133350</xdr:colOff>
                    <xdr:row>11</xdr:row>
                    <xdr:rowOff>0</xdr:rowOff>
                  </from>
                  <to>
                    <xdr:col>10</xdr:col>
                    <xdr:colOff>447675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10</xdr:col>
                    <xdr:colOff>133350</xdr:colOff>
                    <xdr:row>12</xdr:row>
                    <xdr:rowOff>0</xdr:rowOff>
                  </from>
                  <to>
                    <xdr:col>10</xdr:col>
                    <xdr:colOff>447675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10</xdr:col>
                    <xdr:colOff>133350</xdr:colOff>
                    <xdr:row>13</xdr:row>
                    <xdr:rowOff>0</xdr:rowOff>
                  </from>
                  <to>
                    <xdr:col>10</xdr:col>
                    <xdr:colOff>447675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Check Box 19">
              <controlPr defaultSize="0" autoFill="0" autoLine="0" autoPict="0">
                <anchor moveWithCells="1">
                  <from>
                    <xdr:col>10</xdr:col>
                    <xdr:colOff>133350</xdr:colOff>
                    <xdr:row>14</xdr:row>
                    <xdr:rowOff>0</xdr:rowOff>
                  </from>
                  <to>
                    <xdr:col>10</xdr:col>
                    <xdr:colOff>447675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Check Box 20">
              <controlPr defaultSize="0" autoFill="0" autoLine="0" autoPict="0">
                <anchor moveWithCells="1">
                  <from>
                    <xdr:col>10</xdr:col>
                    <xdr:colOff>133350</xdr:colOff>
                    <xdr:row>15</xdr:row>
                    <xdr:rowOff>0</xdr:rowOff>
                  </from>
                  <to>
                    <xdr:col>10</xdr:col>
                    <xdr:colOff>447675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Check Box 21">
              <controlPr defaultSize="0" autoFill="0" autoLine="0" autoPict="0">
                <anchor moveWithCells="1">
                  <from>
                    <xdr:col>10</xdr:col>
                    <xdr:colOff>133350</xdr:colOff>
                    <xdr:row>16</xdr:row>
                    <xdr:rowOff>0</xdr:rowOff>
                  </from>
                  <to>
                    <xdr:col>10</xdr:col>
                    <xdr:colOff>447675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Check Box 22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0</xdr:rowOff>
                  </from>
                  <to>
                    <xdr:col>10</xdr:col>
                    <xdr:colOff>447675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Check Box 23">
              <controlPr defaultSize="0" autoFill="0" autoLine="0" autoPict="0">
                <anchor moveWithCells="1">
                  <from>
                    <xdr:col>10</xdr:col>
                    <xdr:colOff>133350</xdr:colOff>
                    <xdr:row>18</xdr:row>
                    <xdr:rowOff>0</xdr:rowOff>
                  </from>
                  <to>
                    <xdr:col>10</xdr:col>
                    <xdr:colOff>447675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Check Box 24">
              <controlPr defaultSize="0" autoFill="0" autoLine="0" autoPict="0">
                <anchor moveWithCells="1">
                  <from>
                    <xdr:col>10</xdr:col>
                    <xdr:colOff>133350</xdr:colOff>
                    <xdr:row>19</xdr:row>
                    <xdr:rowOff>0</xdr:rowOff>
                  </from>
                  <to>
                    <xdr:col>10</xdr:col>
                    <xdr:colOff>447675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Outils</vt:lpstr>
      <vt:lpstr>Facturation</vt:lpstr>
      <vt:lpstr>Facturation!ITEM</vt:lpstr>
      <vt:lpstr>ITEM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leakim</cp:lastModifiedBy>
  <dcterms:created xsi:type="dcterms:W3CDTF">2014-04-09T21:45:26Z</dcterms:created>
  <dcterms:modified xsi:type="dcterms:W3CDTF">2014-04-12T05:12:02Z</dcterms:modified>
</cp:coreProperties>
</file>