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Saisie" sheetId="1" r:id="rId1"/>
    <sheet name="Barème" sheetId="2" r:id="rId2"/>
    <sheet name="Calculs" sheetId="3" r:id="rId3"/>
  </sheets>
  <definedNames>
    <definedName name="bar">Barème!$B$3:$E$9</definedName>
    <definedName name="clas">Saisie!$A$2:$D$42</definedName>
    <definedName name="class">Saisie!$B$2:$D$42</definedName>
  </definedNames>
  <calcPr calcId="125725"/>
</workbook>
</file>

<file path=xl/calcChain.xml><?xml version="1.0" encoding="utf-8"?>
<calcChain xmlns="http://schemas.openxmlformats.org/spreadsheetml/2006/main">
  <c r="H16" i="1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F4"/>
  <c r="F5"/>
  <c r="F6"/>
  <c r="F7"/>
  <c r="F8"/>
  <c r="F9"/>
  <c r="F10"/>
  <c r="F11"/>
  <c r="F12"/>
  <c r="F13"/>
  <c r="F14"/>
  <c r="F15"/>
  <c r="F16"/>
  <c r="F17"/>
  <c r="F18"/>
  <c r="F19"/>
  <c r="F20"/>
  <c r="F3"/>
  <c r="G42"/>
  <c r="H17"/>
  <c r="E3"/>
  <c r="E4"/>
  <c r="E5"/>
  <c r="E6"/>
  <c r="E7"/>
  <c r="E8"/>
  <c r="E9"/>
  <c r="E10"/>
  <c r="E11"/>
  <c r="E12"/>
  <c r="E13"/>
  <c r="E14"/>
  <c r="E15"/>
  <c r="E16"/>
  <c r="E17"/>
  <c r="E18"/>
  <c r="E19"/>
  <c r="E20"/>
  <c r="L15"/>
  <c r="H15"/>
  <c r="L17"/>
  <c r="J14"/>
  <c r="N14"/>
  <c r="M5" s="1"/>
  <c r="C8" i="2"/>
  <c r="C7"/>
  <c r="C6"/>
  <c r="C5"/>
  <c r="C4"/>
  <c r="I5" i="1" l="1"/>
  <c r="H19"/>
  <c r="K12"/>
  <c r="J7"/>
  <c r="H7"/>
  <c r="N10" l="1"/>
  <c r="L16" s="1"/>
  <c r="J10"/>
  <c r="I7"/>
  <c r="H8" l="1"/>
</calcChain>
</file>

<file path=xl/comments1.xml><?xml version="1.0" encoding="utf-8"?>
<comments xmlns="http://schemas.openxmlformats.org/spreadsheetml/2006/main">
  <authors>
    <author>mogador</author>
  </authors>
  <commentList>
    <comment ref="A4" authorId="0">
      <text>
        <r>
          <rPr>
            <b/>
            <sz val="8"/>
            <color indexed="81"/>
            <rFont val="Tahoma"/>
            <family val="2"/>
          </rPr>
          <t>vous pouvez modifier les "fourchettes" d'écarts de points, en modifiant le premier nombre de chaque fourchette.</t>
        </r>
      </text>
    </comment>
    <comment ref="E9" authorId="0">
      <text>
        <r>
          <rPr>
            <b/>
            <sz val="8"/>
            <color indexed="81"/>
            <rFont val="Tahoma"/>
            <family val="2"/>
          </rPr>
          <t>Ce barême est modifiable, vous pouvez tout simplement modifier le nombre de points attribués aux vainqueurs et perdants en fonction des écarts de classement.</t>
        </r>
      </text>
    </comment>
  </commentList>
</comments>
</file>

<file path=xl/sharedStrings.xml><?xml version="1.0" encoding="utf-8"?>
<sst xmlns="http://schemas.openxmlformats.org/spreadsheetml/2006/main" count="182" uniqueCount="51">
  <si>
    <t>Rang</t>
  </si>
  <si>
    <t>Joueur</t>
  </si>
  <si>
    <t>Points</t>
  </si>
  <si>
    <t>Arthur</t>
  </si>
  <si>
    <t xml:space="preserve">Soleyfa </t>
  </si>
  <si>
    <t>Raphaelle</t>
  </si>
  <si>
    <t>Lola</t>
  </si>
  <si>
    <t>Martin</t>
  </si>
  <si>
    <t xml:space="preserve">Lucas </t>
  </si>
  <si>
    <t>Alain</t>
  </si>
  <si>
    <t>Laurence</t>
  </si>
  <si>
    <t>Baptiste</t>
  </si>
  <si>
    <t>Michèle</t>
  </si>
  <si>
    <t>France</t>
  </si>
  <si>
    <t>Richard</t>
  </si>
  <si>
    <t>Camille</t>
  </si>
  <si>
    <t>Nordine</t>
  </si>
  <si>
    <t>Hélène</t>
  </si>
  <si>
    <t>Jennifer</t>
  </si>
  <si>
    <t>anthony</t>
  </si>
  <si>
    <t>Aimée</t>
  </si>
  <si>
    <t>Judith</t>
  </si>
  <si>
    <t>Armand</t>
  </si>
  <si>
    <t>Mathilde</t>
  </si>
  <si>
    <t>Marie</t>
  </si>
  <si>
    <t>Etienne</t>
  </si>
  <si>
    <t>Michel</t>
  </si>
  <si>
    <t>Jo</t>
  </si>
  <si>
    <t>Laurent</t>
  </si>
  <si>
    <t>Gilles</t>
  </si>
  <si>
    <t>Philippe</t>
  </si>
  <si>
    <t>Choisir un Joueur</t>
  </si>
  <si>
    <t>gagne contre</t>
  </si>
  <si>
    <t>Matches Joués</t>
  </si>
  <si>
    <t>Gagnant</t>
  </si>
  <si>
    <t>Perdant</t>
  </si>
  <si>
    <t>Pt</t>
  </si>
  <si>
    <t>Pts</t>
  </si>
  <si>
    <t>BAREME</t>
  </si>
  <si>
    <t>Les 2 colonnes ci-dessous indiquent la valeur : 
Classement Vainqueur - classement perdant</t>
  </si>
  <si>
    <t>Points du Vainqueur</t>
  </si>
  <si>
    <t>Points du Perdant</t>
  </si>
  <si>
    <t>à 50</t>
  </si>
  <si>
    <t>pts</t>
  </si>
  <si>
    <t>rang</t>
  </si>
  <si>
    <t>Nb de Matches joués</t>
  </si>
  <si>
    <t>Matches arbitrés</t>
  </si>
  <si>
    <t>Flo</t>
  </si>
  <si>
    <t>Dodu</t>
  </si>
  <si>
    <t>Nb de matches arbitrés</t>
  </si>
  <si>
    <t>arbitre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</si>
</sst>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11"/>
      <name val="Times New Roman"/>
      <family val="1"/>
    </font>
    <font>
      <b/>
      <sz val="11"/>
      <name val="Times New Roman"/>
      <family val="1"/>
    </font>
    <font>
      <b/>
      <i/>
      <u/>
      <sz val="12"/>
      <color rgb="FF00B05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2" fillId="0" borderId="0" xfId="0" applyFont="1" applyFill="1"/>
    <xf numFmtId="0" fontId="0" fillId="2" borderId="2" xfId="0" applyFill="1" applyBorder="1"/>
    <xf numFmtId="0" fontId="2" fillId="2" borderId="0" xfId="0" applyFont="1" applyFill="1" applyBorder="1"/>
    <xf numFmtId="0" fontId="2" fillId="2" borderId="3" xfId="0" applyFont="1" applyFill="1" applyBorder="1"/>
    <xf numFmtId="0" fontId="2" fillId="2" borderId="2" xfId="0" applyFont="1" applyFill="1" applyBorder="1"/>
    <xf numFmtId="0" fontId="4" fillId="0" borderId="0" xfId="0" applyFont="1"/>
    <xf numFmtId="0" fontId="4" fillId="0" borderId="0" xfId="0" applyFont="1" applyProtection="1">
      <protection hidden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3" borderId="0" xfId="0" applyFont="1" applyFill="1"/>
    <xf numFmtId="0" fontId="4" fillId="0" borderId="4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6" fillId="0" borderId="0" xfId="0" applyFont="1"/>
    <xf numFmtId="0" fontId="0" fillId="2" borderId="1" xfId="0" applyFill="1" applyBorder="1" applyAlignment="1">
      <alignment wrapText="1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57150</xdr:colOff>
      <xdr:row>18</xdr:row>
      <xdr:rowOff>38100</xdr:rowOff>
    </xdr:from>
    <xdr:to>
      <xdr:col>16</xdr:col>
      <xdr:colOff>38100</xdr:colOff>
      <xdr:row>21</xdr:row>
      <xdr:rowOff>95250</xdr:rowOff>
    </xdr:to>
    <xdr:sp macro="[0]!ValiderReclasser" textlink="">
      <xdr:nvSpPr>
        <xdr:cNvPr id="3" name="Rectangle à coins arrondis 2"/>
        <xdr:cNvSpPr/>
      </xdr:nvSpPr>
      <xdr:spPr>
        <a:xfrm>
          <a:off x="8496300" y="3667125"/>
          <a:ext cx="1095375" cy="6286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effectLst>
                <a:glow rad="228600">
                  <a:schemeClr val="accent5">
                    <a:satMod val="175000"/>
                    <a:alpha val="40000"/>
                  </a:schemeClr>
                </a:glow>
              </a:effectLst>
            </a:rPr>
            <a:t>Valider et reclasser les joueurs</a:t>
          </a:r>
        </a:p>
      </xdr:txBody>
    </xdr:sp>
    <xdr:clientData/>
  </xdr:twoCellAnchor>
  <xdr:twoCellAnchor>
    <xdr:from>
      <xdr:col>7</xdr:col>
      <xdr:colOff>66675</xdr:colOff>
      <xdr:row>0</xdr:row>
      <xdr:rowOff>133350</xdr:rowOff>
    </xdr:from>
    <xdr:to>
      <xdr:col>7</xdr:col>
      <xdr:colOff>990600</xdr:colOff>
      <xdr:row>3</xdr:row>
      <xdr:rowOff>95250</xdr:rowOff>
    </xdr:to>
    <xdr:sp macro="[0]!bonus_vainqueur" textlink="">
      <xdr:nvSpPr>
        <xdr:cNvPr id="5" name="Ellipse 4"/>
        <xdr:cNvSpPr/>
      </xdr:nvSpPr>
      <xdr:spPr>
        <a:xfrm>
          <a:off x="4095750" y="133350"/>
          <a:ext cx="923925" cy="723900"/>
        </a:xfrm>
        <a:prstGeom prst="ellipse">
          <a:avLst/>
        </a:prstGeom>
        <a:ln>
          <a:solidFill>
            <a:schemeClr val="accent3">
              <a:lumMod val="75000"/>
            </a:schemeClr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>
              <a:effectLst>
                <a:glow rad="228600">
                  <a:schemeClr val="accent3">
                    <a:satMod val="175000"/>
                    <a:alpha val="40000"/>
                  </a:schemeClr>
                </a:glow>
              </a:effectLst>
            </a:rPr>
            <a:t>BONUS</a:t>
          </a:r>
        </a:p>
      </xdr:txBody>
    </xdr:sp>
    <xdr:clientData/>
  </xdr:twoCellAnchor>
  <xdr:twoCellAnchor>
    <xdr:from>
      <xdr:col>10</xdr:col>
      <xdr:colOff>323850</xdr:colOff>
      <xdr:row>0</xdr:row>
      <xdr:rowOff>142875</xdr:rowOff>
    </xdr:from>
    <xdr:to>
      <xdr:col>11</xdr:col>
      <xdr:colOff>485775</xdr:colOff>
      <xdr:row>3</xdr:row>
      <xdr:rowOff>104775</xdr:rowOff>
    </xdr:to>
    <xdr:sp macro="[0]!bonus_perdant" textlink="">
      <xdr:nvSpPr>
        <xdr:cNvPr id="6" name="Ellipse 5"/>
        <xdr:cNvSpPr/>
      </xdr:nvSpPr>
      <xdr:spPr>
        <a:xfrm>
          <a:off x="6734175" y="142875"/>
          <a:ext cx="923925" cy="723900"/>
        </a:xfrm>
        <a:prstGeom prst="ellipse">
          <a:avLst/>
        </a:prstGeom>
        <a:ln>
          <a:solidFill>
            <a:schemeClr val="accent3">
              <a:lumMod val="75000"/>
            </a:schemeClr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>
              <a:effectLst>
                <a:glow rad="228600">
                  <a:schemeClr val="accent3">
                    <a:satMod val="175000"/>
                    <a:alpha val="40000"/>
                  </a:schemeClr>
                </a:glow>
              </a:effectLst>
            </a:rPr>
            <a:t>BONUS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42"/>
  <sheetViews>
    <sheetView tabSelected="1" workbookViewId="0">
      <selection activeCell="H17" sqref="H17"/>
    </sheetView>
  </sheetViews>
  <sheetFormatPr baseColWidth="10" defaultRowHeight="15"/>
  <cols>
    <col min="1" max="1" width="1.5703125" style="7" customWidth="1"/>
    <col min="2" max="2" width="5.85546875" style="7" customWidth="1"/>
    <col min="3" max="4" width="11.42578125" style="7"/>
    <col min="5" max="5" width="11.5703125" style="7" bestFit="1" customWidth="1"/>
    <col min="6" max="6" width="11.5703125" style="7" customWidth="1"/>
    <col min="7" max="7" width="7" style="7" customWidth="1"/>
    <col min="8" max="8" width="19.42578125" style="7" customWidth="1"/>
    <col min="9" max="9" width="4.85546875" style="7" customWidth="1"/>
    <col min="10" max="11" width="11.42578125" style="7"/>
    <col min="12" max="12" width="9.42578125" style="7" customWidth="1"/>
    <col min="13" max="13" width="4.7109375" style="7" customWidth="1"/>
    <col min="14" max="14" width="4.85546875" style="7" customWidth="1"/>
    <col min="15" max="15" width="7.7109375" style="7" customWidth="1"/>
    <col min="16" max="16" width="9" style="7" customWidth="1"/>
    <col min="17" max="17" width="11.42578125" style="7"/>
    <col min="18" max="18" width="13" style="7" customWidth="1"/>
    <col min="19" max="16384" width="11.42578125" style="7"/>
  </cols>
  <sheetData>
    <row r="1" spans="2:18" ht="45" customHeight="1" thickBot="1">
      <c r="B1" s="9" t="s">
        <v>0</v>
      </c>
      <c r="C1" s="9" t="s">
        <v>1</v>
      </c>
      <c r="D1" s="9" t="s">
        <v>2</v>
      </c>
      <c r="E1" s="10" t="s">
        <v>45</v>
      </c>
      <c r="F1" s="10" t="s">
        <v>49</v>
      </c>
      <c r="R1" s="11"/>
    </row>
    <row r="2" spans="2:18" ht="12" hidden="1" customHeight="1" thickBot="1">
      <c r="B2" s="7">
        <v>0</v>
      </c>
      <c r="C2" s="7" t="s">
        <v>31</v>
      </c>
    </row>
    <row r="3" spans="2:18">
      <c r="B3" s="12">
        <v>1</v>
      </c>
      <c r="C3" s="12" t="s">
        <v>6</v>
      </c>
      <c r="D3" s="13">
        <v>123</v>
      </c>
      <c r="E3" s="13">
        <f>COUNTIFS(Calculs!B:C,Saisie!C3)</f>
        <v>33</v>
      </c>
      <c r="F3" s="12">
        <f>COUNTIFS(Calculs!G:G,Saisie!C3)</f>
        <v>0</v>
      </c>
    </row>
    <row r="4" spans="2:18">
      <c r="B4" s="14">
        <v>2</v>
      </c>
      <c r="C4" s="14" t="s">
        <v>4</v>
      </c>
      <c r="D4" s="15">
        <v>109.5</v>
      </c>
      <c r="E4" s="15">
        <f>COUNTIFS(Calculs!B:C,Saisie!C4)</f>
        <v>21</v>
      </c>
      <c r="F4" s="14">
        <f>COUNTIFS(Calculs!G:G,Saisie!C4)</f>
        <v>0</v>
      </c>
      <c r="I4" s="16" t="s">
        <v>0</v>
      </c>
      <c r="M4" s="16" t="s">
        <v>0</v>
      </c>
    </row>
    <row r="5" spans="2:18" ht="15.75">
      <c r="B5" s="14">
        <v>3</v>
      </c>
      <c r="C5" s="14" t="s">
        <v>3</v>
      </c>
      <c r="D5" s="15">
        <v>79.5</v>
      </c>
      <c r="E5" s="15">
        <f>COUNTIFS(Calculs!B:C,Saisie!C5)</f>
        <v>14</v>
      </c>
      <c r="F5" s="14">
        <f>COUNTIFS(Calculs!G:G,Saisie!C5)</f>
        <v>0</v>
      </c>
      <c r="I5" s="16">
        <f>J14</f>
        <v>2</v>
      </c>
      <c r="J5" s="22" t="s">
        <v>32</v>
      </c>
      <c r="M5" s="16">
        <f>N14</f>
        <v>1</v>
      </c>
      <c r="O5" s="22" t="s">
        <v>50</v>
      </c>
    </row>
    <row r="6" spans="2:18">
      <c r="B6" s="14">
        <v>4</v>
      </c>
      <c r="C6" s="14" t="s">
        <v>5</v>
      </c>
      <c r="D6" s="15">
        <v>70</v>
      </c>
      <c r="E6" s="15">
        <f>COUNTIFS(Calculs!B:C,Saisie!C6)</f>
        <v>5</v>
      </c>
      <c r="F6" s="14">
        <f>COUNTIFS(Calculs!G:G,Saisie!C6)</f>
        <v>0</v>
      </c>
    </row>
    <row r="7" spans="2:18">
      <c r="B7" s="14">
        <v>5</v>
      </c>
      <c r="C7" s="14" t="s">
        <v>9</v>
      </c>
      <c r="D7" s="15">
        <v>67</v>
      </c>
      <c r="E7" s="15">
        <f>COUNTIFS(Calculs!B:C,Saisie!C7)</f>
        <v>8</v>
      </c>
      <c r="F7" s="14">
        <f>COUNTIFS(Calculs!G:G,Saisie!C7)</f>
        <v>0</v>
      </c>
      <c r="H7" s="7" t="str">
        <f>IF(H14&lt;&gt;1,IF(L14&lt;&gt;1,"Ces deux joueurs ont",""),"")</f>
        <v>Ces deux joueurs ont</v>
      </c>
      <c r="I7" s="16">
        <f>IF(H14&lt;&gt;1,IF(L14&lt;&gt;1,ABS($J$14-$N$14),""),"")</f>
        <v>1</v>
      </c>
      <c r="J7" s="7" t="str">
        <f>IF(H14&lt;&gt;1,IF(L14&lt;&gt;1,"places d'écart dans le classement.",""),"")</f>
        <v>places d'écart dans le classement.</v>
      </c>
    </row>
    <row r="8" spans="2:18">
      <c r="B8" s="14">
        <v>6</v>
      </c>
      <c r="C8" s="14" t="s">
        <v>8</v>
      </c>
      <c r="D8" s="15">
        <v>59.5</v>
      </c>
      <c r="E8" s="15">
        <f>COUNTIFS(Calculs!B:C,Saisie!C8)</f>
        <v>2</v>
      </c>
      <c r="F8" s="14">
        <f>COUNTIFS(Calculs!G:G,Saisie!C8)</f>
        <v>0</v>
      </c>
      <c r="H8" s="7" t="str">
        <f>IF(H14&lt;&gt;1,IF(L14&lt;&gt;1,CONCATENATE(H17,"    marquera    ",J10," pts / ",L17,"    marquera    ",ABS(N10)," pts."),""),"")</f>
        <v>Soleyfa     marquera    4 pts / Lola    marquera    0,5 pts.</v>
      </c>
    </row>
    <row r="9" spans="2:18">
      <c r="B9" s="14">
        <v>7</v>
      </c>
      <c r="C9" s="14" t="s">
        <v>10</v>
      </c>
      <c r="D9" s="15">
        <v>56.5</v>
      </c>
      <c r="E9" s="15">
        <f>COUNTIFS(Calculs!B:C,Saisie!C9)</f>
        <v>5</v>
      </c>
      <c r="F9" s="14">
        <f>COUNTIFS(Calculs!G:G,Saisie!C9)</f>
        <v>0</v>
      </c>
    </row>
    <row r="10" spans="2:18">
      <c r="B10" s="14">
        <v>8</v>
      </c>
      <c r="C10" s="14" t="s">
        <v>14</v>
      </c>
      <c r="D10" s="15">
        <v>56.5</v>
      </c>
      <c r="E10" s="15">
        <f>COUNTIFS(Calculs!B:C,Saisie!C10)</f>
        <v>3</v>
      </c>
      <c r="F10" s="14">
        <f>COUNTIFS(Calculs!G:G,Saisie!C10)</f>
        <v>2</v>
      </c>
      <c r="I10" s="8" t="s">
        <v>43</v>
      </c>
      <c r="J10" s="8">
        <f>VLOOKUP(K12,bar,3,TRUE)</f>
        <v>4</v>
      </c>
      <c r="K10" s="8"/>
      <c r="L10" s="8"/>
      <c r="M10" s="8" t="s">
        <v>43</v>
      </c>
      <c r="N10" s="8">
        <f>VLOOKUP(K12,bar,4,TRUE)</f>
        <v>0.5</v>
      </c>
    </row>
    <row r="11" spans="2:18">
      <c r="B11" s="14">
        <v>9</v>
      </c>
      <c r="C11" s="14" t="s">
        <v>11</v>
      </c>
      <c r="D11" s="15">
        <v>56</v>
      </c>
      <c r="E11" s="15">
        <f>COUNTIFS(Calculs!B:C,Saisie!C11)</f>
        <v>1</v>
      </c>
      <c r="F11" s="14">
        <f>COUNTIFS(Calculs!G:G,Saisie!C11)</f>
        <v>0</v>
      </c>
      <c r="I11" s="8"/>
      <c r="J11" s="8"/>
      <c r="K11" s="8"/>
      <c r="L11" s="8"/>
      <c r="M11" s="8"/>
      <c r="N11" s="8"/>
    </row>
    <row r="12" spans="2:18">
      <c r="B12" s="14">
        <v>10</v>
      </c>
      <c r="C12" s="14" t="s">
        <v>7</v>
      </c>
      <c r="D12" s="15">
        <v>55.5</v>
      </c>
      <c r="E12" s="15">
        <f>COUNTIFS(Calculs!B:C,Saisie!C12)</f>
        <v>1</v>
      </c>
      <c r="F12" s="14">
        <f>COUNTIFS(Calculs!G:G,Saisie!C12)</f>
        <v>0</v>
      </c>
      <c r="I12" s="8"/>
      <c r="J12" s="8"/>
      <c r="K12" s="8">
        <f>($J$14-$N$14)</f>
        <v>1</v>
      </c>
      <c r="L12" s="8"/>
      <c r="M12" s="8"/>
      <c r="N12" s="8"/>
    </row>
    <row r="13" spans="2:18">
      <c r="B13" s="14">
        <v>11</v>
      </c>
      <c r="C13" s="14" t="s">
        <v>13</v>
      </c>
      <c r="D13" s="15">
        <v>54.5</v>
      </c>
      <c r="E13" s="15">
        <f>COUNTIFS(Calculs!B:C,Saisie!C13)</f>
        <v>2</v>
      </c>
      <c r="F13" s="14">
        <f>COUNTIFS(Calculs!G:G,Saisie!C13)</f>
        <v>6</v>
      </c>
      <c r="I13" s="8"/>
      <c r="J13" s="8"/>
      <c r="K13" s="8"/>
      <c r="L13" s="8"/>
      <c r="M13" s="8"/>
      <c r="N13" s="8"/>
    </row>
    <row r="14" spans="2:18">
      <c r="B14" s="14">
        <v>12</v>
      </c>
      <c r="C14" s="14" t="s">
        <v>12</v>
      </c>
      <c r="D14" s="15">
        <v>51</v>
      </c>
      <c r="E14" s="15">
        <f>COUNTIFS(Calculs!B:C,Saisie!C14)</f>
        <v>0</v>
      </c>
      <c r="F14" s="14">
        <f>COUNTIFS(Calculs!G:G,Saisie!C14)</f>
        <v>0</v>
      </c>
      <c r="H14" s="7">
        <v>3</v>
      </c>
      <c r="I14" s="8" t="s">
        <v>44</v>
      </c>
      <c r="J14" s="8">
        <f>VLOOKUP(H14-1,class,1,TRUE)</f>
        <v>2</v>
      </c>
      <c r="K14" s="8">
        <v>1</v>
      </c>
      <c r="L14" s="8">
        <v>2</v>
      </c>
      <c r="M14" s="8" t="s">
        <v>44</v>
      </c>
      <c r="N14" s="8">
        <f>VLOOKUP(L14-1,class,1,TRUE)</f>
        <v>1</v>
      </c>
    </row>
    <row r="15" spans="2:18">
      <c r="B15" s="14">
        <v>13</v>
      </c>
      <c r="C15" s="14" t="s">
        <v>16</v>
      </c>
      <c r="D15" s="15">
        <v>51</v>
      </c>
      <c r="E15" s="15">
        <f>COUNTIFS(Calculs!B:C,Saisie!C15)</f>
        <v>1</v>
      </c>
      <c r="F15" s="14">
        <f>COUNTIFS(Calculs!G:G,Saisie!C15)</f>
        <v>1</v>
      </c>
      <c r="H15" s="7">
        <f>VLOOKUP(H14-1,class,3,TRUE)</f>
        <v>109.5</v>
      </c>
      <c r="I15" s="8" t="s">
        <v>43</v>
      </c>
      <c r="J15" s="8"/>
      <c r="K15" s="8"/>
      <c r="L15" s="8">
        <f>VLOOKUP(L14-1,class,3,TRUE)</f>
        <v>123</v>
      </c>
      <c r="M15" s="8" t="s">
        <v>43</v>
      </c>
      <c r="N15" s="8"/>
    </row>
    <row r="16" spans="2:18">
      <c r="B16" s="14">
        <v>14</v>
      </c>
      <c r="C16" s="14" t="s">
        <v>20</v>
      </c>
      <c r="D16" s="15">
        <v>48.5</v>
      </c>
      <c r="E16" s="15">
        <f>COUNTIFS(Calculs!B:C,Saisie!C16)</f>
        <v>2</v>
      </c>
      <c r="F16" s="14">
        <f>COUNTIFS(Calculs!G:G,Saisie!C16)</f>
        <v>2</v>
      </c>
      <c r="H16" s="7">
        <f>H15+J10+I16+1</f>
        <v>114.5</v>
      </c>
      <c r="I16" s="8"/>
      <c r="J16" s="8"/>
      <c r="K16" s="8"/>
      <c r="L16" s="8">
        <f>L15+N10</f>
        <v>123.5</v>
      </c>
      <c r="M16" s="8"/>
      <c r="N16" s="8"/>
    </row>
    <row r="17" spans="2:14">
      <c r="B17" s="14">
        <v>15</v>
      </c>
      <c r="C17" s="14" t="s">
        <v>19</v>
      </c>
      <c r="D17" s="15">
        <v>48.5</v>
      </c>
      <c r="E17" s="15">
        <f>COUNTIFS(Calculs!B:C,Saisie!C17)</f>
        <v>2</v>
      </c>
      <c r="F17" s="14">
        <f>COUNTIFS(Calculs!G:G,Saisie!C17)</f>
        <v>0</v>
      </c>
      <c r="H17" s="7" t="str">
        <f>VLOOKUP(H14-1,class,2,TRUE)</f>
        <v xml:space="preserve">Soleyfa </v>
      </c>
      <c r="I17" s="8"/>
      <c r="J17" s="8"/>
      <c r="K17" s="8"/>
      <c r="L17" s="8" t="str">
        <f>VLOOKUP(L14-1,class,2,TRUE)</f>
        <v>Lola</v>
      </c>
      <c r="M17" s="8"/>
      <c r="N17" s="8"/>
    </row>
    <row r="18" spans="2:14">
      <c r="B18" s="14">
        <v>16</v>
      </c>
      <c r="C18" s="14" t="s">
        <v>18</v>
      </c>
      <c r="D18" s="15">
        <v>48.5</v>
      </c>
      <c r="E18" s="15">
        <f>COUNTIFS(Calculs!B:C,Saisie!C18)</f>
        <v>2</v>
      </c>
      <c r="F18" s="14">
        <f>COUNTIFS(Calculs!G:G,Saisie!C18)</f>
        <v>0</v>
      </c>
      <c r="I18" s="8"/>
      <c r="J18" s="8"/>
      <c r="K18" s="8"/>
      <c r="L18" s="8"/>
      <c r="M18" s="8"/>
      <c r="N18" s="8"/>
    </row>
    <row r="19" spans="2:14">
      <c r="B19" s="14">
        <v>17</v>
      </c>
      <c r="C19" s="14" t="s">
        <v>15</v>
      </c>
      <c r="D19" s="15">
        <v>48</v>
      </c>
      <c r="E19" s="15">
        <f>COUNTIFS(Calculs!B:C,Saisie!C19)</f>
        <v>0</v>
      </c>
      <c r="F19" s="14">
        <f>COUNTIFS(Calculs!G:G,Saisie!C19)</f>
        <v>1</v>
      </c>
      <c r="H19" s="7" t="str">
        <f>CONCATENATE(H17," et de ",L17," ?")</f>
        <v>Soleyfa  et de Lola ?</v>
      </c>
    </row>
    <row r="20" spans="2:14">
      <c r="B20" s="14">
        <v>18</v>
      </c>
      <c r="C20" s="14" t="s">
        <v>17</v>
      </c>
      <c r="D20" s="15">
        <v>46.5</v>
      </c>
      <c r="E20" s="15">
        <f>COUNTIFS(Calculs!B:C,Saisie!C20)</f>
        <v>1</v>
      </c>
      <c r="F20" s="14">
        <f>COUNTIFS(Calculs!G:G,Saisie!C20)</f>
        <v>0</v>
      </c>
    </row>
    <row r="21" spans="2:14">
      <c r="B21" s="14">
        <v>19</v>
      </c>
      <c r="C21" s="14" t="s">
        <v>21</v>
      </c>
      <c r="D21" s="15">
        <v>46</v>
      </c>
      <c r="E21" s="15">
        <f>COUNTIFS(Calculs!B:C,Saisie!C21)</f>
        <v>1</v>
      </c>
      <c r="F21" s="14">
        <f>COUNTIFS(Calculs!G:G,Saisie!C21)</f>
        <v>0</v>
      </c>
    </row>
    <row r="22" spans="2:14">
      <c r="B22" s="14">
        <v>20</v>
      </c>
      <c r="C22" s="14" t="s">
        <v>22</v>
      </c>
      <c r="D22" s="15">
        <v>42</v>
      </c>
      <c r="E22" s="21">
        <f>COUNTIFS(Calculs!B:C,Saisie!C22)</f>
        <v>2</v>
      </c>
      <c r="F22" s="14">
        <f>COUNTIFS(Calculs!G:G,Saisie!C22)</f>
        <v>0</v>
      </c>
    </row>
    <row r="23" spans="2:14">
      <c r="B23" s="14">
        <v>21</v>
      </c>
      <c r="C23" s="14" t="s">
        <v>23</v>
      </c>
      <c r="D23" s="15">
        <v>40</v>
      </c>
      <c r="E23" s="15">
        <f>COUNTIFS(Calculs!B:C,Saisie!C23)</f>
        <v>0</v>
      </c>
      <c r="F23" s="14">
        <f>COUNTIFS(Calculs!G:G,Saisie!C23)</f>
        <v>0</v>
      </c>
    </row>
    <row r="24" spans="2:14">
      <c r="B24" s="14">
        <v>22</v>
      </c>
      <c r="C24" s="14" t="s">
        <v>24</v>
      </c>
      <c r="D24" s="15">
        <v>39</v>
      </c>
      <c r="E24" s="15">
        <f>COUNTIFS(Calculs!B:C,Saisie!C24)</f>
        <v>0</v>
      </c>
      <c r="F24" s="14">
        <f>COUNTIFS(Calculs!G:G,Saisie!C24)</f>
        <v>0</v>
      </c>
    </row>
    <row r="25" spans="2:14">
      <c r="B25" s="14">
        <v>23</v>
      </c>
      <c r="C25" s="14" t="s">
        <v>25</v>
      </c>
      <c r="D25" s="15">
        <v>38.5</v>
      </c>
      <c r="E25" s="15">
        <f>COUNTIFS(Calculs!B:C,Saisie!C25)</f>
        <v>1</v>
      </c>
      <c r="F25" s="14">
        <f>COUNTIFS(Calculs!G:G,Saisie!C25)</f>
        <v>0</v>
      </c>
    </row>
    <row r="26" spans="2:14">
      <c r="B26" s="14">
        <v>24</v>
      </c>
      <c r="C26" s="14" t="s">
        <v>28</v>
      </c>
      <c r="D26" s="15">
        <v>38</v>
      </c>
      <c r="E26" s="15">
        <f>COUNTIFS(Calculs!B:C,Saisie!C26)</f>
        <v>1</v>
      </c>
      <c r="F26" s="14">
        <f>COUNTIFS(Calculs!G:G,Saisie!C26)</f>
        <v>0</v>
      </c>
    </row>
    <row r="27" spans="2:14">
      <c r="B27" s="14">
        <v>25</v>
      </c>
      <c r="C27" s="14" t="s">
        <v>30</v>
      </c>
      <c r="D27" s="15">
        <v>38</v>
      </c>
      <c r="E27" s="15">
        <f>COUNTIFS(Calculs!B:C,Saisie!C27)</f>
        <v>1</v>
      </c>
      <c r="F27" s="14">
        <f>COUNTIFS(Calculs!G:G,Saisie!C27)</f>
        <v>0</v>
      </c>
    </row>
    <row r="28" spans="2:14">
      <c r="B28" s="14">
        <v>26</v>
      </c>
      <c r="C28" s="14" t="s">
        <v>26</v>
      </c>
      <c r="D28" s="15">
        <v>37</v>
      </c>
      <c r="E28" s="15">
        <f>COUNTIFS(Calculs!B:C,Saisie!C28)</f>
        <v>0</v>
      </c>
      <c r="F28" s="14">
        <f>COUNTIFS(Calculs!G:G,Saisie!C28)</f>
        <v>0</v>
      </c>
    </row>
    <row r="29" spans="2:14">
      <c r="B29" s="14">
        <v>27</v>
      </c>
      <c r="C29" s="14" t="s">
        <v>27</v>
      </c>
      <c r="D29" s="15">
        <v>36</v>
      </c>
      <c r="E29" s="15">
        <f>COUNTIFS(Calculs!B:C,Saisie!C29)</f>
        <v>0</v>
      </c>
      <c r="F29" s="14">
        <f>COUNTIFS(Calculs!G:G,Saisie!C29)</f>
        <v>1</v>
      </c>
    </row>
    <row r="30" spans="2:14">
      <c r="B30" s="14">
        <v>28</v>
      </c>
      <c r="C30" s="14" t="s">
        <v>29</v>
      </c>
      <c r="D30" s="15">
        <v>34.5</v>
      </c>
      <c r="E30" s="15">
        <f>COUNTIFS(Calculs!B:C,Saisie!C30)</f>
        <v>1</v>
      </c>
      <c r="F30" s="14">
        <f>COUNTIFS(Calculs!G:G,Saisie!C30)</f>
        <v>0</v>
      </c>
    </row>
    <row r="31" spans="2:14">
      <c r="B31" s="14">
        <v>29</v>
      </c>
      <c r="C31" s="14" t="s">
        <v>48</v>
      </c>
      <c r="D31" s="15">
        <v>34</v>
      </c>
      <c r="E31" s="15"/>
      <c r="F31" s="20"/>
    </row>
    <row r="32" spans="2:14" ht="15.75" thickBot="1">
      <c r="B32" s="14">
        <v>30</v>
      </c>
      <c r="C32" s="14" t="s">
        <v>47</v>
      </c>
      <c r="D32" s="15">
        <v>34</v>
      </c>
      <c r="E32" s="15"/>
      <c r="F32" s="17"/>
    </row>
    <row r="33" spans="2:7">
      <c r="B33" s="14">
        <v>31</v>
      </c>
      <c r="C33" s="14"/>
      <c r="D33" s="15"/>
      <c r="E33" s="14"/>
      <c r="F33" s="19"/>
    </row>
    <row r="34" spans="2:7">
      <c r="B34" s="14">
        <v>32</v>
      </c>
      <c r="C34" s="14"/>
      <c r="D34" s="15"/>
      <c r="E34" s="14"/>
      <c r="F34" s="19"/>
    </row>
    <row r="35" spans="2:7">
      <c r="B35" s="14">
        <v>33</v>
      </c>
      <c r="C35" s="14"/>
      <c r="D35" s="15"/>
      <c r="E35" s="14"/>
      <c r="F35" s="19"/>
    </row>
    <row r="36" spans="2:7">
      <c r="B36" s="14">
        <v>34</v>
      </c>
      <c r="C36" s="14"/>
      <c r="D36" s="15"/>
      <c r="E36" s="14"/>
      <c r="F36" s="19"/>
    </row>
    <row r="37" spans="2:7">
      <c r="B37" s="14">
        <v>35</v>
      </c>
      <c r="C37" s="14"/>
      <c r="D37" s="15"/>
      <c r="E37" s="14"/>
      <c r="F37" s="19"/>
    </row>
    <row r="38" spans="2:7">
      <c r="B38" s="14">
        <v>36</v>
      </c>
      <c r="C38" s="14"/>
      <c r="D38" s="15"/>
      <c r="E38" s="14"/>
      <c r="F38" s="19"/>
    </row>
    <row r="39" spans="2:7">
      <c r="B39" s="14">
        <v>37</v>
      </c>
      <c r="C39" s="14"/>
      <c r="D39" s="15"/>
      <c r="E39" s="14"/>
      <c r="F39" s="19"/>
    </row>
    <row r="40" spans="2:7">
      <c r="B40" s="14">
        <v>38</v>
      </c>
      <c r="C40" s="14"/>
      <c r="D40" s="15"/>
      <c r="E40" s="14"/>
      <c r="F40" s="19"/>
    </row>
    <row r="41" spans="2:7">
      <c r="B41" s="14">
        <v>39</v>
      </c>
      <c r="C41" s="14"/>
      <c r="D41" s="15"/>
      <c r="E41" s="14"/>
      <c r="F41" s="19"/>
      <c r="G41" s="7">
        <v>12</v>
      </c>
    </row>
    <row r="42" spans="2:7" ht="15.75" thickBot="1">
      <c r="B42" s="17">
        <v>40</v>
      </c>
      <c r="C42" s="17"/>
      <c r="D42" s="18"/>
      <c r="E42" s="17"/>
      <c r="F42" s="19"/>
      <c r="G42" s="7" t="str">
        <f>VLOOKUP(G41-1,B3:C42,2,FALSE)</f>
        <v>France</v>
      </c>
    </row>
  </sheetData>
  <sortState ref="C3:D42">
    <sortCondition descending="1" ref="D2"/>
    <sortCondition ref="C2"/>
  </sortState>
  <conditionalFormatting sqref="L1">
    <cfRule type="expression" dxfId="5" priority="6">
      <formula>sommeb3:F12</formula>
    </cfRule>
    <cfRule type="expression" dxfId="4" priority="5">
      <formula>sommeb3:F12</formula>
    </cfRule>
  </conditionalFormatting>
  <conditionalFormatting sqref="B3:F12">
    <cfRule type="expression" dxfId="3" priority="4">
      <formula>SUM(B3:F12)</formula>
    </cfRule>
  </conditionalFormatting>
  <conditionalFormatting sqref="B13:F22">
    <cfRule type="expression" dxfId="2" priority="3">
      <formula>SUM(B11:F22)</formula>
    </cfRule>
    <cfRule type="expression" dxfId="1" priority="1">
      <formula>SUM(B13:F22)</formula>
    </cfRule>
  </conditionalFormatting>
  <conditionalFormatting sqref="B23:F32">
    <cfRule type="expression" dxfId="0" priority="2">
      <formula>SUM(B21:F32)</formula>
    </cfRule>
  </conditionalFormatting>
  <pageMargins left="0.7" right="0.7" top="0.75" bottom="0.75" header="0.3" footer="0.3"/>
  <pageSetup paperSize="9" orientation="portrait" horizontalDpi="720" verticalDpi="720" r:id="rId1"/>
  <ignoredErrors>
    <ignoredError sqref="J10 N14" emptyCellReference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"/>
  <sheetViews>
    <sheetView workbookViewId="0">
      <selection activeCell="D17" sqref="D17"/>
    </sheetView>
  </sheetViews>
  <sheetFormatPr baseColWidth="10" defaultRowHeight="15"/>
  <cols>
    <col min="3" max="3" width="17.7109375" customWidth="1"/>
    <col min="4" max="4" width="19.28515625" customWidth="1"/>
    <col min="5" max="5" width="16.7109375" customWidth="1"/>
  </cols>
  <sheetData>
    <row r="1" spans="1:5">
      <c r="A1" s="1" t="s">
        <v>38</v>
      </c>
    </row>
    <row r="2" spans="1:5">
      <c r="E2" s="2"/>
    </row>
    <row r="3" spans="1:5">
      <c r="B3" s="23" t="s">
        <v>39</v>
      </c>
      <c r="C3" s="23"/>
      <c r="D3" s="3" t="s">
        <v>40</v>
      </c>
      <c r="E3" s="3" t="s">
        <v>41</v>
      </c>
    </row>
    <row r="4" spans="1:5">
      <c r="B4" s="4">
        <v>-50</v>
      </c>
      <c r="C4" s="4" t="str">
        <f>CONCATENATE(" à ",B5-1)</f>
        <v xml:space="preserve"> à -11</v>
      </c>
      <c r="D4" s="5">
        <v>1</v>
      </c>
      <c r="E4" s="6">
        <v>0.5</v>
      </c>
    </row>
    <row r="5" spans="1:5">
      <c r="B5" s="4">
        <v>-10</v>
      </c>
      <c r="C5" s="4" t="str">
        <f>CONCATENATE(" à ",B6-1)</f>
        <v xml:space="preserve"> à -5</v>
      </c>
      <c r="D5" s="6">
        <v>2</v>
      </c>
      <c r="E5" s="6">
        <v>0.5</v>
      </c>
    </row>
    <row r="6" spans="1:5">
      <c r="B6" s="4">
        <v>-4</v>
      </c>
      <c r="C6" s="4" t="str">
        <f>CONCATENATE(" à ",B7-1)</f>
        <v xml:space="preserve"> à -1</v>
      </c>
      <c r="D6" s="6">
        <v>3</v>
      </c>
      <c r="E6" s="6">
        <v>0.5</v>
      </c>
    </row>
    <row r="7" spans="1:5">
      <c r="B7" s="4">
        <v>0</v>
      </c>
      <c r="C7" s="4" t="str">
        <f>CONCATENATE(" à ",B8-1)</f>
        <v xml:space="preserve"> à 4</v>
      </c>
      <c r="D7" s="6">
        <v>4</v>
      </c>
      <c r="E7" s="6">
        <v>0.5</v>
      </c>
    </row>
    <row r="8" spans="1:5">
      <c r="B8" s="4">
        <v>5</v>
      </c>
      <c r="C8" s="4" t="str">
        <f>CONCATENATE(" à ",B9-1)</f>
        <v xml:space="preserve"> à 10</v>
      </c>
      <c r="D8" s="6">
        <v>5</v>
      </c>
      <c r="E8" s="6">
        <v>0.5</v>
      </c>
    </row>
    <row r="9" spans="1:5">
      <c r="B9" s="4">
        <v>11</v>
      </c>
      <c r="C9" s="4" t="s">
        <v>42</v>
      </c>
      <c r="D9" s="6">
        <v>6</v>
      </c>
      <c r="E9" s="6">
        <v>0.5</v>
      </c>
    </row>
  </sheetData>
  <mergeCells count="1">
    <mergeCell ref="B3:C3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58"/>
  <sheetViews>
    <sheetView topLeftCell="A40" workbookViewId="0">
      <selection activeCell="A58" sqref="A58"/>
    </sheetView>
  </sheetViews>
  <sheetFormatPr baseColWidth="10" defaultRowHeight="15"/>
  <sheetData>
    <row r="1" spans="1:7">
      <c r="B1" t="s">
        <v>33</v>
      </c>
      <c r="G1" t="s">
        <v>46</v>
      </c>
    </row>
    <row r="2" spans="1:7">
      <c r="A2" t="s">
        <v>37</v>
      </c>
      <c r="B2" t="s">
        <v>34</v>
      </c>
      <c r="C2" t="s">
        <v>35</v>
      </c>
      <c r="D2" t="s">
        <v>36</v>
      </c>
    </row>
    <row r="3" spans="1:7">
      <c r="A3">
        <v>3</v>
      </c>
      <c r="B3" t="s">
        <v>3</v>
      </c>
      <c r="C3" t="s">
        <v>7</v>
      </c>
      <c r="D3">
        <v>0.5</v>
      </c>
    </row>
    <row r="4" spans="1:7">
      <c r="A4">
        <v>2</v>
      </c>
      <c r="B4" t="s">
        <v>3</v>
      </c>
      <c r="C4" t="s">
        <v>13</v>
      </c>
      <c r="D4">
        <v>0.5</v>
      </c>
    </row>
    <row r="5" spans="1:7">
      <c r="A5">
        <v>3</v>
      </c>
      <c r="B5" t="s">
        <v>3</v>
      </c>
      <c r="C5" t="s">
        <v>6</v>
      </c>
      <c r="D5">
        <v>0.5</v>
      </c>
    </row>
    <row r="6" spans="1:7">
      <c r="A6">
        <v>4</v>
      </c>
      <c r="B6" t="s">
        <v>6</v>
      </c>
      <c r="C6" t="s">
        <v>3</v>
      </c>
      <c r="D6">
        <v>0.5</v>
      </c>
    </row>
    <row r="7" spans="1:7">
      <c r="A7">
        <v>3</v>
      </c>
      <c r="B7" t="s">
        <v>6</v>
      </c>
      <c r="C7" t="s">
        <v>5</v>
      </c>
      <c r="D7">
        <v>0.5</v>
      </c>
    </row>
    <row r="8" spans="1:7">
      <c r="A8">
        <v>3</v>
      </c>
      <c r="B8" t="s">
        <v>6</v>
      </c>
      <c r="C8" t="s">
        <v>4</v>
      </c>
      <c r="D8">
        <v>0.5</v>
      </c>
    </row>
    <row r="9" spans="1:7">
      <c r="A9">
        <v>4</v>
      </c>
      <c r="B9" t="s">
        <v>3</v>
      </c>
      <c r="C9" t="s">
        <v>6</v>
      </c>
      <c r="D9">
        <v>0.5</v>
      </c>
    </row>
    <row r="10" spans="1:7">
      <c r="A10">
        <v>3</v>
      </c>
      <c r="B10" t="s">
        <v>9</v>
      </c>
      <c r="C10" t="s">
        <v>10</v>
      </c>
      <c r="D10">
        <v>0.5</v>
      </c>
    </row>
    <row r="11" spans="1:7">
      <c r="A11">
        <v>4</v>
      </c>
      <c r="B11" t="s">
        <v>9</v>
      </c>
      <c r="C11" t="s">
        <v>8</v>
      </c>
      <c r="D11">
        <v>0.5</v>
      </c>
    </row>
    <row r="12" spans="1:7">
      <c r="A12">
        <v>4</v>
      </c>
      <c r="B12" t="s">
        <v>21</v>
      </c>
      <c r="C12" t="s">
        <v>20</v>
      </c>
      <c r="D12">
        <v>0.5</v>
      </c>
    </row>
    <row r="13" spans="1:7">
      <c r="A13" t="s">
        <v>43</v>
      </c>
      <c r="D13" t="s">
        <v>43</v>
      </c>
    </row>
    <row r="14" spans="1:7">
      <c r="A14">
        <v>5</v>
      </c>
      <c r="B14" t="s">
        <v>13</v>
      </c>
      <c r="C14" t="s">
        <v>6</v>
      </c>
      <c r="D14">
        <v>0.5</v>
      </c>
    </row>
    <row r="15" spans="1:7">
      <c r="A15">
        <v>3</v>
      </c>
      <c r="B15" t="s">
        <v>6</v>
      </c>
      <c r="C15" t="s">
        <v>3</v>
      </c>
      <c r="D15">
        <v>0.5</v>
      </c>
    </row>
    <row r="16" spans="1:7">
      <c r="A16">
        <v>3</v>
      </c>
      <c r="B16" t="s">
        <v>6</v>
      </c>
      <c r="C16" t="s">
        <v>4</v>
      </c>
      <c r="D16">
        <v>0.5</v>
      </c>
    </row>
    <row r="17" spans="1:4">
      <c r="A17">
        <v>3</v>
      </c>
      <c r="B17" t="s">
        <v>3</v>
      </c>
      <c r="C17" t="s">
        <v>9</v>
      </c>
      <c r="D17">
        <v>0.5</v>
      </c>
    </row>
    <row r="18" spans="1:4">
      <c r="A18">
        <v>3</v>
      </c>
      <c r="B18" t="s">
        <v>6</v>
      </c>
      <c r="C18" t="s">
        <v>3</v>
      </c>
      <c r="D18">
        <v>0.5</v>
      </c>
    </row>
    <row r="19" spans="1:4">
      <c r="A19">
        <v>3</v>
      </c>
      <c r="B19" t="s">
        <v>6</v>
      </c>
      <c r="C19" t="s">
        <v>3</v>
      </c>
      <c r="D19">
        <v>0.5</v>
      </c>
    </row>
    <row r="20" spans="1:4">
      <c r="A20">
        <v>3</v>
      </c>
      <c r="B20" t="s">
        <v>6</v>
      </c>
      <c r="C20" t="s">
        <v>3</v>
      </c>
      <c r="D20">
        <v>0.5</v>
      </c>
    </row>
    <row r="21" spans="1:4">
      <c r="A21">
        <v>4</v>
      </c>
      <c r="B21" t="s">
        <v>4</v>
      </c>
      <c r="C21" t="s">
        <v>6</v>
      </c>
      <c r="D21">
        <v>0.5</v>
      </c>
    </row>
    <row r="22" spans="1:4">
      <c r="A22">
        <v>4</v>
      </c>
      <c r="B22" t="s">
        <v>4</v>
      </c>
      <c r="C22" t="s">
        <v>6</v>
      </c>
      <c r="D22">
        <v>0.5</v>
      </c>
    </row>
    <row r="23" spans="1:4">
      <c r="A23">
        <v>4</v>
      </c>
      <c r="B23" t="s">
        <v>4</v>
      </c>
      <c r="C23" t="s">
        <v>6</v>
      </c>
      <c r="D23">
        <v>0.5</v>
      </c>
    </row>
    <row r="24" spans="1:4">
      <c r="A24">
        <v>4</v>
      </c>
      <c r="B24" t="s">
        <v>4</v>
      </c>
      <c r="C24" t="s">
        <v>6</v>
      </c>
      <c r="D24">
        <v>0.5</v>
      </c>
    </row>
    <row r="25" spans="1:4">
      <c r="A25">
        <v>4</v>
      </c>
      <c r="B25" t="s">
        <v>3</v>
      </c>
      <c r="C25" t="s">
        <v>6</v>
      </c>
      <c r="D25">
        <v>0.5</v>
      </c>
    </row>
    <row r="26" spans="1:4">
      <c r="A26">
        <v>4</v>
      </c>
      <c r="B26" t="s">
        <v>4</v>
      </c>
      <c r="C26" t="s">
        <v>6</v>
      </c>
      <c r="D26">
        <v>0.5</v>
      </c>
    </row>
    <row r="27" spans="1:4">
      <c r="A27">
        <v>4</v>
      </c>
      <c r="B27" t="s">
        <v>4</v>
      </c>
      <c r="C27" t="s">
        <v>6</v>
      </c>
      <c r="D27">
        <v>0.5</v>
      </c>
    </row>
    <row r="28" spans="1:4">
      <c r="A28">
        <v>4</v>
      </c>
      <c r="B28" t="s">
        <v>4</v>
      </c>
      <c r="C28" t="s">
        <v>6</v>
      </c>
      <c r="D28">
        <v>0.5</v>
      </c>
    </row>
    <row r="29" spans="1:4">
      <c r="A29">
        <v>4</v>
      </c>
      <c r="B29" t="s">
        <v>6</v>
      </c>
      <c r="C29" t="s">
        <v>4</v>
      </c>
      <c r="D29">
        <v>0.5</v>
      </c>
    </row>
    <row r="30" spans="1:4">
      <c r="A30">
        <v>3</v>
      </c>
      <c r="B30" t="s">
        <v>6</v>
      </c>
      <c r="C30" t="s">
        <v>4</v>
      </c>
      <c r="D30">
        <v>0.5</v>
      </c>
    </row>
    <row r="31" spans="1:4">
      <c r="A31">
        <v>4</v>
      </c>
      <c r="B31" t="s">
        <v>4</v>
      </c>
      <c r="C31" t="s">
        <v>6</v>
      </c>
      <c r="D31">
        <v>0.5</v>
      </c>
    </row>
    <row r="32" spans="1:4">
      <c r="A32">
        <v>4</v>
      </c>
      <c r="B32" t="s">
        <v>4</v>
      </c>
      <c r="C32" t="s">
        <v>6</v>
      </c>
      <c r="D32">
        <v>0.5</v>
      </c>
    </row>
    <row r="33" spans="1:7">
      <c r="A33">
        <v>3</v>
      </c>
      <c r="B33" t="s">
        <v>4</v>
      </c>
      <c r="C33" t="s">
        <v>6</v>
      </c>
      <c r="D33">
        <v>0.5</v>
      </c>
    </row>
    <row r="34" spans="1:7">
      <c r="A34">
        <v>4</v>
      </c>
      <c r="B34" t="s">
        <v>11</v>
      </c>
      <c r="C34" t="s">
        <v>10</v>
      </c>
      <c r="D34">
        <v>0.5</v>
      </c>
    </row>
    <row r="35" spans="1:7">
      <c r="A35">
        <v>4</v>
      </c>
      <c r="B35" t="s">
        <v>6</v>
      </c>
      <c r="C35" t="s">
        <v>4</v>
      </c>
      <c r="D35">
        <v>0.5</v>
      </c>
    </row>
    <row r="36" spans="1:7">
      <c r="A36">
        <v>3</v>
      </c>
      <c r="B36" t="s">
        <v>4</v>
      </c>
      <c r="C36" t="s">
        <v>6</v>
      </c>
      <c r="D36">
        <v>0.5</v>
      </c>
    </row>
    <row r="37" spans="1:7">
      <c r="A37">
        <v>4</v>
      </c>
      <c r="B37" t="s">
        <v>19</v>
      </c>
      <c r="C37" t="s">
        <v>18</v>
      </c>
      <c r="D37">
        <v>0.5</v>
      </c>
    </row>
    <row r="38" spans="1:7">
      <c r="A38">
        <v>4</v>
      </c>
      <c r="B38" t="s">
        <v>16</v>
      </c>
      <c r="C38" t="s">
        <v>19</v>
      </c>
      <c r="D38">
        <v>0.5</v>
      </c>
    </row>
    <row r="39" spans="1:7">
      <c r="A39">
        <v>3</v>
      </c>
      <c r="B39" t="s">
        <v>4</v>
      </c>
      <c r="C39" t="s">
        <v>6</v>
      </c>
      <c r="D39">
        <v>0.5</v>
      </c>
    </row>
    <row r="40" spans="1:7">
      <c r="A40">
        <v>4</v>
      </c>
      <c r="B40" t="s">
        <v>5</v>
      </c>
      <c r="C40" t="s">
        <v>9</v>
      </c>
      <c r="D40">
        <v>0.5</v>
      </c>
    </row>
    <row r="41" spans="1:7">
      <c r="A41">
        <v>3</v>
      </c>
      <c r="B41" t="s">
        <v>28</v>
      </c>
      <c r="C41" t="s">
        <v>29</v>
      </c>
      <c r="D41">
        <v>0.5</v>
      </c>
    </row>
    <row r="42" spans="1:7">
      <c r="A42">
        <v>5</v>
      </c>
      <c r="B42" t="s">
        <v>30</v>
      </c>
      <c r="C42" t="s">
        <v>25</v>
      </c>
      <c r="D42">
        <v>0.5</v>
      </c>
    </row>
    <row r="43" spans="1:7">
      <c r="A43">
        <v>4</v>
      </c>
      <c r="B43" t="s">
        <v>8</v>
      </c>
      <c r="C43" t="s">
        <v>5</v>
      </c>
      <c r="D43">
        <v>0.5</v>
      </c>
    </row>
    <row r="44" spans="1:7">
      <c r="A44">
        <v>4</v>
      </c>
      <c r="B44" t="s">
        <v>6</v>
      </c>
      <c r="C44" t="s">
        <v>4</v>
      </c>
      <c r="D44">
        <v>0.5</v>
      </c>
    </row>
    <row r="45" spans="1:7">
      <c r="A45">
        <v>4</v>
      </c>
      <c r="B45" t="s">
        <v>6</v>
      </c>
      <c r="C45" t="s">
        <v>4</v>
      </c>
      <c r="D45">
        <v>0.5</v>
      </c>
    </row>
    <row r="46" spans="1:7">
      <c r="A46">
        <v>3</v>
      </c>
      <c r="B46" t="s">
        <v>18</v>
      </c>
      <c r="C46" t="s">
        <v>22</v>
      </c>
      <c r="D46">
        <v>0.5</v>
      </c>
      <c r="G46" t="s">
        <v>16</v>
      </c>
    </row>
    <row r="47" spans="1:7">
      <c r="A47">
        <v>2</v>
      </c>
      <c r="B47" t="s">
        <v>9</v>
      </c>
      <c r="C47" t="s">
        <v>10</v>
      </c>
      <c r="D47">
        <v>0.5</v>
      </c>
      <c r="G47" t="s">
        <v>20</v>
      </c>
    </row>
    <row r="48" spans="1:7">
      <c r="A48">
        <v>1</v>
      </c>
      <c r="B48" t="s">
        <v>9</v>
      </c>
      <c r="C48" t="s">
        <v>22</v>
      </c>
      <c r="D48">
        <v>0.5</v>
      </c>
      <c r="G48" t="s">
        <v>20</v>
      </c>
    </row>
    <row r="49" spans="1:7">
      <c r="A49">
        <v>5</v>
      </c>
      <c r="B49" t="s">
        <v>20</v>
      </c>
      <c r="C49" t="s">
        <v>14</v>
      </c>
      <c r="D49">
        <v>0.5</v>
      </c>
      <c r="G49" t="s">
        <v>27</v>
      </c>
    </row>
    <row r="50" spans="1:7">
      <c r="A50">
        <v>2</v>
      </c>
      <c r="B50" t="s">
        <v>14</v>
      </c>
      <c r="C50" t="s">
        <v>17</v>
      </c>
      <c r="D50">
        <v>0.5</v>
      </c>
      <c r="G50" t="s">
        <v>15</v>
      </c>
    </row>
    <row r="51" spans="1:7">
      <c r="A51">
        <v>4</v>
      </c>
      <c r="B51" t="s">
        <v>5</v>
      </c>
      <c r="C51" t="s">
        <v>9</v>
      </c>
      <c r="D51">
        <v>0.5</v>
      </c>
      <c r="G51" t="s">
        <v>14</v>
      </c>
    </row>
    <row r="52" spans="1:7">
      <c r="A52">
        <v>4</v>
      </c>
      <c r="B52" t="s">
        <v>14</v>
      </c>
      <c r="C52" t="s">
        <v>10</v>
      </c>
      <c r="D52">
        <v>0.5</v>
      </c>
      <c r="G52" t="s">
        <v>14</v>
      </c>
    </row>
    <row r="53" spans="1:7">
      <c r="A53">
        <v>2</v>
      </c>
      <c r="B53" t="s">
        <v>5</v>
      </c>
      <c r="C53" t="s">
        <v>10</v>
      </c>
      <c r="D53">
        <v>0.5</v>
      </c>
      <c r="G53" t="s">
        <v>13</v>
      </c>
    </row>
    <row r="54" spans="1:7">
      <c r="A54">
        <v>3</v>
      </c>
      <c r="B54" t="s">
        <v>6</v>
      </c>
      <c r="C54" t="s">
        <v>3</v>
      </c>
      <c r="D54">
        <v>0.5</v>
      </c>
      <c r="G54" t="s">
        <v>13</v>
      </c>
    </row>
    <row r="55" spans="1:7">
      <c r="A55">
        <v>3</v>
      </c>
      <c r="B55" t="s">
        <v>3</v>
      </c>
      <c r="C55" t="s">
        <v>9</v>
      </c>
      <c r="D55">
        <v>0.5</v>
      </c>
      <c r="G55" t="s">
        <v>13</v>
      </c>
    </row>
    <row r="56" spans="1:7">
      <c r="A56">
        <v>3</v>
      </c>
      <c r="B56" t="s">
        <v>6</v>
      </c>
      <c r="C56" t="s">
        <v>4</v>
      </c>
      <c r="D56">
        <v>0.5</v>
      </c>
      <c r="G56" t="s">
        <v>13</v>
      </c>
    </row>
    <row r="57" spans="1:7">
      <c r="A57">
        <v>3</v>
      </c>
      <c r="B57" t="s">
        <v>6</v>
      </c>
      <c r="C57" t="s">
        <v>3</v>
      </c>
      <c r="D57">
        <v>0.5</v>
      </c>
      <c r="G57" t="s">
        <v>13</v>
      </c>
    </row>
    <row r="58" spans="1:7">
      <c r="A58">
        <v>3</v>
      </c>
      <c r="B58" t="s">
        <v>6</v>
      </c>
      <c r="C58" t="s">
        <v>4</v>
      </c>
      <c r="D58">
        <v>0.5</v>
      </c>
      <c r="G58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</vt:lpstr>
      <vt:lpstr>Barème</vt:lpstr>
      <vt:lpstr>Calculs</vt:lpstr>
      <vt:lpstr>bar</vt:lpstr>
      <vt:lpstr>clas</vt:lpstr>
      <vt:lpstr>class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francepissot</dc:creator>
  <cp:lastModifiedBy>francepissot</cp:lastModifiedBy>
  <dcterms:created xsi:type="dcterms:W3CDTF">2012-02-12T16:20:16Z</dcterms:created>
  <dcterms:modified xsi:type="dcterms:W3CDTF">2012-12-09T19:58:00Z</dcterms:modified>
</cp:coreProperties>
</file>